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csv\"/>
    </mc:Choice>
  </mc:AlternateContent>
  <xr:revisionPtr revIDLastSave="0" documentId="13_ncr:1_{07356833-7FE2-4A95-8013-A71719DFF997}" xr6:coauthVersionLast="47" xr6:coauthVersionMax="47" xr10:uidLastSave="{00000000-0000-0000-0000-000000000000}"/>
  <bookViews>
    <workbookView xWindow="-120" yWindow="-120" windowWidth="20730" windowHeight="11040" xr2:uid="{00FAA395-3CB8-4980-AAE8-49BA83714819}"/>
  </bookViews>
  <sheets>
    <sheet name="calculos" sheetId="25" r:id="rId1"/>
    <sheet name="Sheet2 (2)" sheetId="27" r:id="rId2"/>
    <sheet name="Sheet2" sheetId="26" r:id="rId3"/>
    <sheet name="elfsborg-marlo (14)" sheetId="24" r:id="rId4"/>
    <sheet name="elfsborg-marlo (13)" sheetId="23" r:id="rId5"/>
    <sheet name="elfsborg-marlo (12)" sheetId="22" r:id="rId6"/>
    <sheet name="elfsborg-marlo (11)" sheetId="21" r:id="rId7"/>
    <sheet name="elfsborg-marlo (10)" sheetId="20" r:id="rId8"/>
    <sheet name="elfsborg-marlo (9)" sheetId="19" r:id="rId9"/>
    <sheet name="elfsborg-marlo (8)" sheetId="18" r:id="rId10"/>
    <sheet name="elfsborg-marlo (7)" sheetId="17" r:id="rId11"/>
    <sheet name="elfsborg-marlo (6)" sheetId="16" r:id="rId12"/>
    <sheet name="elfsborg-marlo (5)" sheetId="15" r:id="rId13"/>
    <sheet name="elfsborg-marlo (4)" sheetId="14" r:id="rId14"/>
    <sheet name="elfsborg-marlo (3)" sheetId="13" r:id="rId15"/>
    <sheet name="elfsborg-marlo" sheetId="11" r:id="rId16"/>
    <sheet name="sarps-mjon" sheetId="10" r:id="rId17"/>
    <sheet name="chap-atletico mg" sheetId="9" r:id="rId18"/>
    <sheet name="kawa-yoko" sheetId="8" r:id="rId19"/>
    <sheet name="vancuver-houston" sheetId="7" r:id="rId20"/>
    <sheet name="botafogo-ceara" sheetId="6" r:id="rId21"/>
    <sheet name="seoul-jeju" sheetId="5" r:id="rId22"/>
    <sheet name="previo" sheetId="1" r:id="rId23"/>
    <sheet name="Hoja2" sheetId="2" r:id="rId24"/>
    <sheet name="Hoja2 (2)" sheetId="3" r:id="rId25"/>
    <sheet name="Hoja2 (3)" sheetId="4" r:id="rId26"/>
  </sheets>
  <definedNames>
    <definedName name="_xlnm._FilterDatabase" localSheetId="2" hidden="1">Sheet2!$A$1:$D$38</definedName>
    <definedName name="_xlnm._FilterDatabase" localSheetId="1" hidden="1">'Sheet2 (2)'!$A$1:$D$38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9" i="25" l="1"/>
  <c r="F269" i="25"/>
  <c r="G269" i="25"/>
  <c r="E62" i="25"/>
  <c r="F62" i="25"/>
  <c r="G62" i="25"/>
  <c r="E265" i="25"/>
  <c r="F265" i="25"/>
  <c r="G265" i="25"/>
  <c r="E266" i="25"/>
  <c r="F266" i="25"/>
  <c r="G266" i="25"/>
  <c r="E267" i="25"/>
  <c r="F267" i="25"/>
  <c r="G267" i="25"/>
  <c r="E268" i="25"/>
  <c r="F268" i="25"/>
  <c r="G268" i="25"/>
  <c r="E225" i="25"/>
  <c r="F225" i="25"/>
  <c r="G225" i="25"/>
  <c r="E226" i="25"/>
  <c r="F226" i="25"/>
  <c r="G226" i="25"/>
  <c r="E227" i="25"/>
  <c r="F227" i="25"/>
  <c r="G227" i="25"/>
  <c r="E228" i="25"/>
  <c r="F228" i="25"/>
  <c r="G228" i="25"/>
  <c r="E58" i="25"/>
  <c r="F58" i="25"/>
  <c r="G58" i="25"/>
  <c r="E59" i="25"/>
  <c r="F59" i="25"/>
  <c r="G59" i="25"/>
  <c r="E60" i="25"/>
  <c r="F60" i="25"/>
  <c r="G60" i="25"/>
  <c r="E61" i="25"/>
  <c r="F61" i="25"/>
  <c r="G61" i="25"/>
  <c r="E18" i="25"/>
  <c r="F18" i="25"/>
  <c r="G18" i="25"/>
  <c r="E19" i="25"/>
  <c r="F19" i="25"/>
  <c r="G19" i="25"/>
  <c r="E20" i="25"/>
  <c r="F20" i="25"/>
  <c r="G20" i="25"/>
  <c r="E21" i="25"/>
  <c r="F21" i="25"/>
  <c r="G21" i="25"/>
  <c r="E264" i="25"/>
  <c r="F264" i="25"/>
  <c r="G264" i="25"/>
  <c r="E224" i="25"/>
  <c r="F224" i="25"/>
  <c r="G224" i="25"/>
  <c r="E125" i="25"/>
  <c r="F125" i="25"/>
  <c r="G125" i="25"/>
  <c r="E57" i="25"/>
  <c r="F57" i="25"/>
  <c r="G57" i="25"/>
  <c r="E17" i="25"/>
  <c r="F17" i="25"/>
  <c r="G17" i="25"/>
  <c r="E332" i="25"/>
  <c r="F332" i="25"/>
  <c r="G332" i="25"/>
  <c r="E222" i="25"/>
  <c r="F222" i="25"/>
  <c r="G222" i="25"/>
  <c r="E223" i="25"/>
  <c r="F223" i="25"/>
  <c r="G223" i="25"/>
  <c r="E164" i="25"/>
  <c r="F164" i="25"/>
  <c r="G164" i="25"/>
  <c r="E55" i="25"/>
  <c r="F55" i="25"/>
  <c r="G55" i="25"/>
  <c r="E56" i="25"/>
  <c r="F56" i="25"/>
  <c r="G56" i="25"/>
  <c r="E16" i="25"/>
  <c r="F16" i="25"/>
  <c r="G16" i="25"/>
  <c r="E263" i="25"/>
  <c r="F263" i="25"/>
  <c r="G263" i="25"/>
  <c r="E15" i="25"/>
  <c r="F15" i="25"/>
  <c r="G15" i="25"/>
  <c r="E371" i="25"/>
  <c r="F371" i="25"/>
  <c r="G371" i="25"/>
  <c r="G370" i="25"/>
  <c r="G369" i="25"/>
  <c r="G368" i="25"/>
  <c r="G331" i="25"/>
  <c r="G330" i="25"/>
  <c r="G329" i="25"/>
  <c r="G294" i="25"/>
  <c r="G293" i="25"/>
  <c r="G292" i="25"/>
  <c r="G291" i="25"/>
  <c r="G262" i="25"/>
  <c r="G261" i="25"/>
  <c r="G260" i="25"/>
  <c r="G259" i="25"/>
  <c r="G258" i="25"/>
  <c r="G257" i="25"/>
  <c r="G256" i="25"/>
  <c r="G255" i="25"/>
  <c r="G254" i="25"/>
  <c r="G253" i="25"/>
  <c r="G214" i="25"/>
  <c r="G215" i="25"/>
  <c r="G216" i="25"/>
  <c r="G217" i="25"/>
  <c r="G218" i="25"/>
  <c r="G219" i="25"/>
  <c r="G220" i="25"/>
  <c r="G221" i="25"/>
  <c r="G213" i="25"/>
  <c r="G163" i="25"/>
  <c r="G162" i="25"/>
  <c r="G161" i="25"/>
  <c r="G124" i="25"/>
  <c r="G123" i="25"/>
  <c r="G122" i="25"/>
  <c r="G87" i="25"/>
  <c r="G86" i="25"/>
  <c r="G85" i="25"/>
  <c r="G84" i="25"/>
  <c r="G54" i="25"/>
  <c r="G53" i="25"/>
  <c r="G52" i="25"/>
  <c r="G51" i="25"/>
  <c r="G50" i="25"/>
  <c r="G49" i="25"/>
  <c r="G48" i="25"/>
  <c r="G47" i="25"/>
  <c r="G46" i="25"/>
  <c r="G7" i="25"/>
  <c r="G8" i="25"/>
  <c r="G9" i="25"/>
  <c r="G10" i="25"/>
  <c r="G11" i="25"/>
  <c r="G12" i="25"/>
  <c r="G13" i="25"/>
  <c r="G14" i="25"/>
  <c r="G6" i="25"/>
  <c r="E262" i="25"/>
  <c r="F262" i="25"/>
  <c r="E221" i="25"/>
  <c r="F221" i="25"/>
  <c r="E261" i="25"/>
  <c r="F261" i="25"/>
  <c r="J24" i="25"/>
  <c r="Q412" i="25"/>
  <c r="N412" i="25"/>
  <c r="J389" i="25"/>
  <c r="J388" i="25"/>
  <c r="J386" i="25"/>
  <c r="J385" i="25"/>
  <c r="J384" i="25"/>
  <c r="J383" i="25"/>
  <c r="J382" i="25"/>
  <c r="J381" i="25"/>
  <c r="F370" i="25"/>
  <c r="E370" i="25"/>
  <c r="F369" i="25"/>
  <c r="E369" i="25"/>
  <c r="F368" i="25"/>
  <c r="E368" i="25"/>
  <c r="J350" i="25"/>
  <c r="J349" i="25"/>
  <c r="J347" i="25"/>
  <c r="J346" i="25"/>
  <c r="J345" i="25"/>
  <c r="J344" i="25"/>
  <c r="J343" i="25"/>
  <c r="J342" i="25"/>
  <c r="F331" i="25"/>
  <c r="E331" i="25"/>
  <c r="F330" i="25"/>
  <c r="E330" i="25"/>
  <c r="F329" i="25"/>
  <c r="E329" i="25"/>
  <c r="J312" i="25"/>
  <c r="M312" i="25" s="1"/>
  <c r="J311" i="25"/>
  <c r="M311" i="25" s="1"/>
  <c r="J309" i="25"/>
  <c r="J308" i="25"/>
  <c r="J307" i="25"/>
  <c r="M307" i="25" s="1"/>
  <c r="J306" i="25"/>
  <c r="M306" i="25" s="1"/>
  <c r="J305" i="25"/>
  <c r="M305" i="25" s="1"/>
  <c r="J304" i="25"/>
  <c r="M304" i="25" s="1"/>
  <c r="F294" i="25"/>
  <c r="E294" i="25"/>
  <c r="F293" i="25"/>
  <c r="E293" i="25"/>
  <c r="F292" i="25"/>
  <c r="E292" i="25"/>
  <c r="F291" i="25"/>
  <c r="E291" i="25"/>
  <c r="J274" i="25"/>
  <c r="J273" i="25"/>
  <c r="J271" i="25"/>
  <c r="J270" i="25"/>
  <c r="J269" i="25"/>
  <c r="J268" i="25"/>
  <c r="J267" i="25"/>
  <c r="J266" i="25"/>
  <c r="F260" i="25"/>
  <c r="E260" i="25"/>
  <c r="F259" i="25"/>
  <c r="E259" i="25"/>
  <c r="F258" i="25"/>
  <c r="E258" i="25"/>
  <c r="F257" i="25"/>
  <c r="E257" i="25"/>
  <c r="F256" i="25"/>
  <c r="E256" i="25"/>
  <c r="F255" i="25"/>
  <c r="E255" i="25"/>
  <c r="F254" i="25"/>
  <c r="E254" i="25"/>
  <c r="F253" i="25"/>
  <c r="E253" i="25"/>
  <c r="J234" i="25"/>
  <c r="J233" i="25"/>
  <c r="J231" i="25"/>
  <c r="J230" i="25"/>
  <c r="J229" i="25"/>
  <c r="J228" i="25"/>
  <c r="J227" i="25"/>
  <c r="J226" i="25"/>
  <c r="F220" i="25"/>
  <c r="E220" i="25"/>
  <c r="F219" i="25"/>
  <c r="E219" i="25"/>
  <c r="F218" i="25"/>
  <c r="E218" i="25"/>
  <c r="F217" i="25"/>
  <c r="E217" i="25"/>
  <c r="F216" i="25"/>
  <c r="E216" i="25"/>
  <c r="F215" i="25"/>
  <c r="E215" i="25"/>
  <c r="F214" i="25"/>
  <c r="E214" i="25"/>
  <c r="F213" i="25"/>
  <c r="E213" i="25"/>
  <c r="J182" i="25"/>
  <c r="J181" i="25"/>
  <c r="J179" i="25"/>
  <c r="J178" i="25"/>
  <c r="J177" i="25"/>
  <c r="J176" i="25"/>
  <c r="J175" i="25"/>
  <c r="J174" i="25"/>
  <c r="F163" i="25"/>
  <c r="E163" i="25"/>
  <c r="F162" i="25"/>
  <c r="E162" i="25"/>
  <c r="F161" i="25"/>
  <c r="E161" i="25"/>
  <c r="J143" i="25"/>
  <c r="J142" i="25"/>
  <c r="J140" i="25"/>
  <c r="J139" i="25"/>
  <c r="J138" i="25"/>
  <c r="J137" i="25"/>
  <c r="J136" i="25"/>
  <c r="J135" i="25"/>
  <c r="F124" i="25"/>
  <c r="E124" i="25"/>
  <c r="F123" i="25"/>
  <c r="E123" i="25"/>
  <c r="F122" i="25"/>
  <c r="E122" i="25"/>
  <c r="J105" i="25"/>
  <c r="M105" i="25" s="1"/>
  <c r="J104" i="25"/>
  <c r="J102" i="25"/>
  <c r="M102" i="25" s="1"/>
  <c r="J101" i="25"/>
  <c r="M101" i="25" s="1"/>
  <c r="J100" i="25"/>
  <c r="M100" i="25" s="1"/>
  <c r="J99" i="25"/>
  <c r="M99" i="25" s="1"/>
  <c r="J98" i="25"/>
  <c r="M98" i="25" s="1"/>
  <c r="J97" i="25"/>
  <c r="M97" i="25" s="1"/>
  <c r="F87" i="25"/>
  <c r="E87" i="25"/>
  <c r="F86" i="25"/>
  <c r="E86" i="25"/>
  <c r="F85" i="25"/>
  <c r="E85" i="25"/>
  <c r="F84" i="25"/>
  <c r="E84" i="25"/>
  <c r="J67" i="25"/>
  <c r="J66" i="25"/>
  <c r="J64" i="25"/>
  <c r="J63" i="25"/>
  <c r="J62" i="25"/>
  <c r="J61" i="25"/>
  <c r="J60" i="25"/>
  <c r="J59" i="25"/>
  <c r="F54" i="25"/>
  <c r="E54" i="25"/>
  <c r="F53" i="25"/>
  <c r="E53" i="25"/>
  <c r="F52" i="25"/>
  <c r="E52" i="25"/>
  <c r="F51" i="25"/>
  <c r="E51" i="25"/>
  <c r="F50" i="25"/>
  <c r="E50" i="25"/>
  <c r="F49" i="25"/>
  <c r="E49" i="25"/>
  <c r="F48" i="25"/>
  <c r="E48" i="25"/>
  <c r="F47" i="25"/>
  <c r="E47" i="25"/>
  <c r="F46" i="25"/>
  <c r="E46" i="25"/>
  <c r="J27" i="25"/>
  <c r="J26" i="25"/>
  <c r="J23" i="25"/>
  <c r="J22" i="25"/>
  <c r="J21" i="25"/>
  <c r="J20" i="25"/>
  <c r="J19" i="25"/>
  <c r="F14" i="25"/>
  <c r="E14" i="25"/>
  <c r="F13" i="25"/>
  <c r="E13" i="25"/>
  <c r="F12" i="25"/>
  <c r="E12" i="25"/>
  <c r="F11" i="25"/>
  <c r="E11" i="25"/>
  <c r="F10" i="25"/>
  <c r="E10" i="25"/>
  <c r="F9" i="25"/>
  <c r="E9" i="25"/>
  <c r="F8" i="25"/>
  <c r="E8" i="25"/>
  <c r="F7" i="25"/>
  <c r="E7" i="25"/>
  <c r="F6" i="25"/>
  <c r="E6" i="25"/>
  <c r="E372" i="24"/>
  <c r="F372" i="24"/>
  <c r="I734" i="24"/>
  <c r="H734" i="24"/>
  <c r="G734" i="24"/>
  <c r="F734" i="24"/>
  <c r="E734" i="24"/>
  <c r="I733" i="24"/>
  <c r="H733" i="24"/>
  <c r="G733" i="24"/>
  <c r="F733" i="24"/>
  <c r="E733" i="24"/>
  <c r="I732" i="24"/>
  <c r="H732" i="24"/>
  <c r="G732" i="24"/>
  <c r="F732" i="24"/>
  <c r="E732" i="24"/>
  <c r="I731" i="24"/>
  <c r="H731" i="24"/>
  <c r="G731" i="24"/>
  <c r="F731" i="24"/>
  <c r="E731" i="24"/>
  <c r="O714" i="24"/>
  <c r="N714" i="24"/>
  <c r="M714" i="24"/>
  <c r="L714" i="24"/>
  <c r="K714" i="24"/>
  <c r="O713" i="24"/>
  <c r="N713" i="24"/>
  <c r="M713" i="24"/>
  <c r="L713" i="24"/>
  <c r="K713" i="24"/>
  <c r="O712" i="24"/>
  <c r="N712" i="24"/>
  <c r="M712" i="24"/>
  <c r="L712" i="24"/>
  <c r="K712" i="24"/>
  <c r="O711" i="24"/>
  <c r="N711" i="24"/>
  <c r="M711" i="24"/>
  <c r="L711" i="24"/>
  <c r="K711" i="24"/>
  <c r="O710" i="24"/>
  <c r="N710" i="24"/>
  <c r="M710" i="24"/>
  <c r="L710" i="24"/>
  <c r="K710" i="24"/>
  <c r="O709" i="24"/>
  <c r="N709" i="24"/>
  <c r="M709" i="24"/>
  <c r="L709" i="24"/>
  <c r="K709" i="24"/>
  <c r="O708" i="24"/>
  <c r="N708" i="24"/>
  <c r="M708" i="24"/>
  <c r="L708" i="24"/>
  <c r="K708" i="24"/>
  <c r="O707" i="24"/>
  <c r="N707" i="24"/>
  <c r="M707" i="24"/>
  <c r="L707" i="24"/>
  <c r="K707" i="24"/>
  <c r="O706" i="24"/>
  <c r="N706" i="24"/>
  <c r="M706" i="24"/>
  <c r="L706" i="24"/>
  <c r="K706" i="24"/>
  <c r="O705" i="24"/>
  <c r="N705" i="24"/>
  <c r="M705" i="24"/>
  <c r="L705" i="24"/>
  <c r="K705" i="24"/>
  <c r="O704" i="24"/>
  <c r="N704" i="24"/>
  <c r="M704" i="24"/>
  <c r="L704" i="24"/>
  <c r="K704" i="24"/>
  <c r="O703" i="24"/>
  <c r="N703" i="24"/>
  <c r="M703" i="24"/>
  <c r="L703" i="24"/>
  <c r="K703" i="24"/>
  <c r="O702" i="24"/>
  <c r="N702" i="24"/>
  <c r="M702" i="24"/>
  <c r="L702" i="24"/>
  <c r="K702" i="24"/>
  <c r="O701" i="24"/>
  <c r="N701" i="24"/>
  <c r="M701" i="24"/>
  <c r="L701" i="24"/>
  <c r="K701" i="24"/>
  <c r="O700" i="24"/>
  <c r="N700" i="24"/>
  <c r="M700" i="24"/>
  <c r="L700" i="24"/>
  <c r="K700" i="24"/>
  <c r="O699" i="24"/>
  <c r="N699" i="24"/>
  <c r="M699" i="24"/>
  <c r="L699" i="24"/>
  <c r="K699" i="24"/>
  <c r="O698" i="24"/>
  <c r="N698" i="24"/>
  <c r="M698" i="24"/>
  <c r="L698" i="24"/>
  <c r="K698" i="24"/>
  <c r="I674" i="24"/>
  <c r="H674" i="24"/>
  <c r="G674" i="24"/>
  <c r="F674" i="24"/>
  <c r="E674" i="24"/>
  <c r="I673" i="24"/>
  <c r="H673" i="24"/>
  <c r="G673" i="24"/>
  <c r="F673" i="24"/>
  <c r="E673" i="24"/>
  <c r="I672" i="24"/>
  <c r="H672" i="24"/>
  <c r="G672" i="24"/>
  <c r="F672" i="24"/>
  <c r="E672" i="24"/>
  <c r="I671" i="24"/>
  <c r="H671" i="24"/>
  <c r="G671" i="24"/>
  <c r="F671" i="24"/>
  <c r="E671" i="24"/>
  <c r="O653" i="24"/>
  <c r="N653" i="24"/>
  <c r="M653" i="24"/>
  <c r="L653" i="24"/>
  <c r="K653" i="24"/>
  <c r="O652" i="24"/>
  <c r="N652" i="24"/>
  <c r="M652" i="24"/>
  <c r="L652" i="24"/>
  <c r="K652" i="24"/>
  <c r="O651" i="24"/>
  <c r="N651" i="24"/>
  <c r="M651" i="24"/>
  <c r="L651" i="24"/>
  <c r="K651" i="24"/>
  <c r="O650" i="24"/>
  <c r="N650" i="24"/>
  <c r="M650" i="24"/>
  <c r="L650" i="24"/>
  <c r="K650" i="24"/>
  <c r="O649" i="24"/>
  <c r="N649" i="24"/>
  <c r="M649" i="24"/>
  <c r="L649" i="24"/>
  <c r="K649" i="24"/>
  <c r="O648" i="24"/>
  <c r="N648" i="24"/>
  <c r="M648" i="24"/>
  <c r="L648" i="24"/>
  <c r="K648" i="24"/>
  <c r="O647" i="24"/>
  <c r="N647" i="24"/>
  <c r="M647" i="24"/>
  <c r="L647" i="24"/>
  <c r="K647" i="24"/>
  <c r="O646" i="24"/>
  <c r="N646" i="24"/>
  <c r="M646" i="24"/>
  <c r="L646" i="24"/>
  <c r="K646" i="24"/>
  <c r="O645" i="24"/>
  <c r="N645" i="24"/>
  <c r="M645" i="24"/>
  <c r="L645" i="24"/>
  <c r="K645" i="24"/>
  <c r="O644" i="24"/>
  <c r="N644" i="24"/>
  <c r="M644" i="24"/>
  <c r="L644" i="24"/>
  <c r="K644" i="24"/>
  <c r="O643" i="24"/>
  <c r="N643" i="24"/>
  <c r="M643" i="24"/>
  <c r="L643" i="24"/>
  <c r="K643" i="24"/>
  <c r="O642" i="24"/>
  <c r="N642" i="24"/>
  <c r="M642" i="24"/>
  <c r="L642" i="24"/>
  <c r="K642" i="24"/>
  <c r="O641" i="24"/>
  <c r="N641" i="24"/>
  <c r="M641" i="24"/>
  <c r="L641" i="24"/>
  <c r="K641" i="24"/>
  <c r="O640" i="24"/>
  <c r="N640" i="24"/>
  <c r="M640" i="24"/>
  <c r="L640" i="24"/>
  <c r="K640" i="24"/>
  <c r="O639" i="24"/>
  <c r="N639" i="24"/>
  <c r="M639" i="24"/>
  <c r="L639" i="24"/>
  <c r="K639" i="24"/>
  <c r="O638" i="24"/>
  <c r="N638" i="24"/>
  <c r="M638" i="24"/>
  <c r="L638" i="24"/>
  <c r="K638" i="24"/>
  <c r="O637" i="24"/>
  <c r="N637" i="24"/>
  <c r="M637" i="24"/>
  <c r="L637" i="24"/>
  <c r="K637" i="24"/>
  <c r="I614" i="24"/>
  <c r="H614" i="24"/>
  <c r="G614" i="24"/>
  <c r="F614" i="24"/>
  <c r="E614" i="24"/>
  <c r="I613" i="24"/>
  <c r="H613" i="24"/>
  <c r="G613" i="24"/>
  <c r="F613" i="24"/>
  <c r="E613" i="24"/>
  <c r="I612" i="24"/>
  <c r="H612" i="24"/>
  <c r="G612" i="24"/>
  <c r="F612" i="24"/>
  <c r="E612" i="24"/>
  <c r="I611" i="24"/>
  <c r="H611" i="24"/>
  <c r="G611" i="24"/>
  <c r="F611" i="24"/>
  <c r="E611" i="24"/>
  <c r="O594" i="24"/>
  <c r="N594" i="24"/>
  <c r="M594" i="24"/>
  <c r="L594" i="24"/>
  <c r="K594" i="24"/>
  <c r="O593" i="24"/>
  <c r="N593" i="24"/>
  <c r="M593" i="24"/>
  <c r="L593" i="24"/>
  <c r="K593" i="24"/>
  <c r="O592" i="24"/>
  <c r="N592" i="24"/>
  <c r="M592" i="24"/>
  <c r="L592" i="24"/>
  <c r="K592" i="24"/>
  <c r="O591" i="24"/>
  <c r="N591" i="24"/>
  <c r="M591" i="24"/>
  <c r="L591" i="24"/>
  <c r="K591" i="24"/>
  <c r="O590" i="24"/>
  <c r="N590" i="24"/>
  <c r="M590" i="24"/>
  <c r="L590" i="24"/>
  <c r="K590" i="24"/>
  <c r="O589" i="24"/>
  <c r="N589" i="24"/>
  <c r="M589" i="24"/>
  <c r="L589" i="24"/>
  <c r="K589" i="24"/>
  <c r="O588" i="24"/>
  <c r="N588" i="24"/>
  <c r="M588" i="24"/>
  <c r="L588" i="24"/>
  <c r="K588" i="24"/>
  <c r="O587" i="24"/>
  <c r="N587" i="24"/>
  <c r="M587" i="24"/>
  <c r="L587" i="24"/>
  <c r="K587" i="24"/>
  <c r="O586" i="24"/>
  <c r="N586" i="24"/>
  <c r="M586" i="24"/>
  <c r="L586" i="24"/>
  <c r="K586" i="24"/>
  <c r="O585" i="24"/>
  <c r="N585" i="24"/>
  <c r="M585" i="24"/>
  <c r="L585" i="24"/>
  <c r="K585" i="24"/>
  <c r="O584" i="24"/>
  <c r="N584" i="24"/>
  <c r="M584" i="24"/>
  <c r="L584" i="24"/>
  <c r="K584" i="24"/>
  <c r="O583" i="24"/>
  <c r="N583" i="24"/>
  <c r="M583" i="24"/>
  <c r="L583" i="24"/>
  <c r="K583" i="24"/>
  <c r="O582" i="24"/>
  <c r="N582" i="24"/>
  <c r="M582" i="24"/>
  <c r="L582" i="24"/>
  <c r="K582" i="24"/>
  <c r="O581" i="24"/>
  <c r="N581" i="24"/>
  <c r="M581" i="24"/>
  <c r="L581" i="24"/>
  <c r="K581" i="24"/>
  <c r="O580" i="24"/>
  <c r="N580" i="24"/>
  <c r="M580" i="24"/>
  <c r="L580" i="24"/>
  <c r="K580" i="24"/>
  <c r="O579" i="24"/>
  <c r="N579" i="24"/>
  <c r="M579" i="24"/>
  <c r="L579" i="24"/>
  <c r="K579" i="24"/>
  <c r="O578" i="24"/>
  <c r="N578" i="24"/>
  <c r="M578" i="24"/>
  <c r="L578" i="24"/>
  <c r="K578" i="24"/>
  <c r="I552" i="24"/>
  <c r="H552" i="24"/>
  <c r="G552" i="24"/>
  <c r="F552" i="24"/>
  <c r="E552" i="24"/>
  <c r="I551" i="24"/>
  <c r="H551" i="24"/>
  <c r="G551" i="24"/>
  <c r="F551" i="24"/>
  <c r="E551" i="24"/>
  <c r="I550" i="24"/>
  <c r="H550" i="24"/>
  <c r="G550" i="24"/>
  <c r="F550" i="24"/>
  <c r="E550" i="24"/>
  <c r="I549" i="24"/>
  <c r="H549" i="24"/>
  <c r="G549" i="24"/>
  <c r="F549" i="24"/>
  <c r="E549" i="24"/>
  <c r="I544" i="24"/>
  <c r="H544" i="24"/>
  <c r="G544" i="24"/>
  <c r="F544" i="24"/>
  <c r="E544" i="24"/>
  <c r="I543" i="24"/>
  <c r="H543" i="24"/>
  <c r="G543" i="24"/>
  <c r="F543" i="24"/>
  <c r="E543" i="24"/>
  <c r="I542" i="24"/>
  <c r="H542" i="24"/>
  <c r="G542" i="24"/>
  <c r="F542" i="24"/>
  <c r="E542" i="24"/>
  <c r="I541" i="24"/>
  <c r="H541" i="24"/>
  <c r="G541" i="24"/>
  <c r="F541" i="24"/>
  <c r="E541" i="24"/>
  <c r="I540" i="24"/>
  <c r="H540" i="24"/>
  <c r="G540" i="24"/>
  <c r="F540" i="24"/>
  <c r="E540" i="24"/>
  <c r="I539" i="24"/>
  <c r="H539" i="24"/>
  <c r="G539" i="24"/>
  <c r="F539" i="24"/>
  <c r="E539" i="24"/>
  <c r="I538" i="24"/>
  <c r="H538" i="24"/>
  <c r="G538" i="24"/>
  <c r="F538" i="24"/>
  <c r="E538" i="24"/>
  <c r="I537" i="24"/>
  <c r="H537" i="24"/>
  <c r="G537" i="24"/>
  <c r="F537" i="24"/>
  <c r="E537" i="24"/>
  <c r="I536" i="24"/>
  <c r="H536" i="24"/>
  <c r="G536" i="24"/>
  <c r="F536" i="24"/>
  <c r="E536" i="24"/>
  <c r="I535" i="24"/>
  <c r="H535" i="24"/>
  <c r="G535" i="24"/>
  <c r="F535" i="24"/>
  <c r="E535" i="24"/>
  <c r="I534" i="24"/>
  <c r="H534" i="24"/>
  <c r="G534" i="24"/>
  <c r="F534" i="24"/>
  <c r="E534" i="24"/>
  <c r="I533" i="24"/>
  <c r="H533" i="24"/>
  <c r="G533" i="24"/>
  <c r="F533" i="24"/>
  <c r="E533" i="24"/>
  <c r="I532" i="24"/>
  <c r="H532" i="24"/>
  <c r="G532" i="24"/>
  <c r="F532" i="24"/>
  <c r="E532" i="24"/>
  <c r="I531" i="24"/>
  <c r="H531" i="24"/>
  <c r="G531" i="24"/>
  <c r="F531" i="24"/>
  <c r="E531" i="24"/>
  <c r="I530" i="24"/>
  <c r="H530" i="24"/>
  <c r="G530" i="24"/>
  <c r="F530" i="24"/>
  <c r="E530" i="24"/>
  <c r="I529" i="24"/>
  <c r="H529" i="24"/>
  <c r="G529" i="24"/>
  <c r="F529" i="24"/>
  <c r="E529" i="24"/>
  <c r="I528" i="24"/>
  <c r="H528" i="24"/>
  <c r="G528" i="24"/>
  <c r="F528" i="24"/>
  <c r="E528" i="24"/>
  <c r="E491" i="24"/>
  <c r="Q412" i="24"/>
  <c r="N412" i="24"/>
  <c r="J389" i="24"/>
  <c r="J388" i="24"/>
  <c r="J386" i="24"/>
  <c r="J385" i="24"/>
  <c r="J384" i="24"/>
  <c r="J383" i="24"/>
  <c r="J382" i="24"/>
  <c r="J381" i="24"/>
  <c r="O381" i="24" s="1"/>
  <c r="F371" i="24"/>
  <c r="E371" i="24"/>
  <c r="F370" i="24"/>
  <c r="E370" i="24"/>
  <c r="F369" i="24"/>
  <c r="E369" i="24"/>
  <c r="F368" i="24"/>
  <c r="E368" i="24"/>
  <c r="J350" i="24"/>
  <c r="J349" i="24"/>
  <c r="J347" i="24"/>
  <c r="J346" i="24"/>
  <c r="J345" i="24"/>
  <c r="J344" i="24"/>
  <c r="J343" i="24"/>
  <c r="J342" i="24"/>
  <c r="F331" i="24"/>
  <c r="E331" i="24"/>
  <c r="F330" i="24"/>
  <c r="E330" i="24"/>
  <c r="F329" i="24"/>
  <c r="J333" i="24" s="1"/>
  <c r="E329" i="24"/>
  <c r="J331" i="24" s="1"/>
  <c r="J312" i="24"/>
  <c r="M312" i="24" s="1"/>
  <c r="J311" i="24"/>
  <c r="M311" i="24" s="1"/>
  <c r="J309" i="24"/>
  <c r="J308" i="24"/>
  <c r="J307" i="24"/>
  <c r="M307" i="24" s="1"/>
  <c r="J306" i="24"/>
  <c r="M306" i="24" s="1"/>
  <c r="J305" i="24"/>
  <c r="M305" i="24" s="1"/>
  <c r="J304" i="24"/>
  <c r="M304" i="24" s="1"/>
  <c r="F294" i="24"/>
  <c r="E294" i="24"/>
  <c r="F293" i="24"/>
  <c r="E293" i="24"/>
  <c r="F292" i="24"/>
  <c r="E292" i="24"/>
  <c r="F291" i="24"/>
  <c r="E291" i="24"/>
  <c r="J274" i="24"/>
  <c r="J273" i="24"/>
  <c r="J271" i="24"/>
  <c r="J270" i="24"/>
  <c r="J269" i="24"/>
  <c r="J268" i="24"/>
  <c r="J267" i="24"/>
  <c r="F267" i="24"/>
  <c r="E267" i="24"/>
  <c r="J266" i="24"/>
  <c r="F266" i="24"/>
  <c r="E266" i="24"/>
  <c r="F265" i="24"/>
  <c r="E265" i="24"/>
  <c r="F264" i="24"/>
  <c r="E264" i="24"/>
  <c r="F263" i="24"/>
  <c r="E263" i="24"/>
  <c r="F262" i="24"/>
  <c r="E262" i="24"/>
  <c r="F261" i="24"/>
  <c r="E261" i="24"/>
  <c r="F260" i="24"/>
  <c r="E260" i="24"/>
  <c r="F259" i="24"/>
  <c r="E259" i="24"/>
  <c r="F258" i="24"/>
  <c r="E258" i="24"/>
  <c r="F257" i="24"/>
  <c r="E257" i="24"/>
  <c r="F256" i="24"/>
  <c r="E256" i="24"/>
  <c r="F255" i="24"/>
  <c r="E255" i="24"/>
  <c r="F254" i="24"/>
  <c r="E254" i="24"/>
  <c r="F253" i="24"/>
  <c r="E253" i="24"/>
  <c r="J234" i="24"/>
  <c r="J233" i="24"/>
  <c r="J231" i="24"/>
  <c r="J230" i="24"/>
  <c r="J229" i="24"/>
  <c r="J228" i="24"/>
  <c r="J227" i="24"/>
  <c r="J226" i="24"/>
  <c r="F226" i="24"/>
  <c r="E226" i="24"/>
  <c r="F225" i="24"/>
  <c r="E225" i="24"/>
  <c r="F224" i="24"/>
  <c r="E224" i="24"/>
  <c r="F223" i="24"/>
  <c r="E223" i="24"/>
  <c r="F222" i="24"/>
  <c r="E222" i="24"/>
  <c r="F221" i="24"/>
  <c r="E221" i="24"/>
  <c r="F220" i="24"/>
  <c r="E220" i="24"/>
  <c r="F219" i="24"/>
  <c r="E219" i="24"/>
  <c r="F218" i="24"/>
  <c r="E218" i="24"/>
  <c r="F217" i="24"/>
  <c r="E217" i="24"/>
  <c r="F216" i="24"/>
  <c r="E216" i="24"/>
  <c r="F215" i="24"/>
  <c r="E215" i="24"/>
  <c r="F214" i="24"/>
  <c r="E214" i="24"/>
  <c r="F213" i="24"/>
  <c r="E213" i="24"/>
  <c r="J182" i="24"/>
  <c r="O182" i="24" s="1"/>
  <c r="J181" i="24"/>
  <c r="J179" i="24"/>
  <c r="J178" i="24"/>
  <c r="J177" i="24"/>
  <c r="J176" i="24"/>
  <c r="J175" i="24"/>
  <c r="J174" i="24"/>
  <c r="F164" i="24"/>
  <c r="E164" i="24"/>
  <c r="F163" i="24"/>
  <c r="E163" i="24"/>
  <c r="F162" i="24"/>
  <c r="E162" i="24"/>
  <c r="F161" i="24"/>
  <c r="E161" i="24"/>
  <c r="J143" i="24"/>
  <c r="J142" i="24"/>
  <c r="J140" i="24"/>
  <c r="J139" i="24"/>
  <c r="J138" i="24"/>
  <c r="J137" i="24"/>
  <c r="J136" i="24"/>
  <c r="J135" i="24"/>
  <c r="F125" i="24"/>
  <c r="E125" i="24"/>
  <c r="F124" i="24"/>
  <c r="E124" i="24"/>
  <c r="F123" i="24"/>
  <c r="E123" i="24"/>
  <c r="F122" i="24"/>
  <c r="E122" i="24"/>
  <c r="J105" i="24"/>
  <c r="J104" i="24"/>
  <c r="M104" i="24" s="1"/>
  <c r="J102" i="24"/>
  <c r="M102" i="24" s="1"/>
  <c r="J101" i="24"/>
  <c r="M101" i="24" s="1"/>
  <c r="J100" i="24"/>
  <c r="J99" i="24"/>
  <c r="J98" i="24"/>
  <c r="M98" i="24" s="1"/>
  <c r="J97" i="24"/>
  <c r="M97" i="24" s="1"/>
  <c r="F87" i="24"/>
  <c r="E87" i="24"/>
  <c r="F86" i="24"/>
  <c r="E86" i="24"/>
  <c r="F85" i="24"/>
  <c r="E85" i="24"/>
  <c r="F84" i="24"/>
  <c r="E84" i="24"/>
  <c r="J67" i="24"/>
  <c r="J66" i="24"/>
  <c r="J64" i="24"/>
  <c r="J63" i="24"/>
  <c r="J62" i="24"/>
  <c r="J61" i="24"/>
  <c r="J60" i="24"/>
  <c r="F60" i="24"/>
  <c r="E60" i="24"/>
  <c r="J59" i="24"/>
  <c r="F59" i="24"/>
  <c r="E59" i="24"/>
  <c r="F58" i="24"/>
  <c r="E58" i="24"/>
  <c r="F57" i="24"/>
  <c r="E57" i="24"/>
  <c r="F56" i="24"/>
  <c r="E56" i="24"/>
  <c r="F55" i="24"/>
  <c r="E55" i="24"/>
  <c r="F54" i="24"/>
  <c r="E54" i="24"/>
  <c r="F53" i="24"/>
  <c r="E53" i="24"/>
  <c r="F52" i="24"/>
  <c r="E52" i="24"/>
  <c r="F51" i="24"/>
  <c r="E51" i="24"/>
  <c r="F50" i="24"/>
  <c r="E50" i="24"/>
  <c r="F49" i="24"/>
  <c r="E49" i="24"/>
  <c r="F48" i="24"/>
  <c r="E48" i="24"/>
  <c r="F47" i="24"/>
  <c r="E47" i="24"/>
  <c r="F46" i="24"/>
  <c r="E46" i="24"/>
  <c r="J27" i="24"/>
  <c r="J26" i="24"/>
  <c r="J24" i="24"/>
  <c r="J23" i="24"/>
  <c r="J22" i="24"/>
  <c r="J21" i="24"/>
  <c r="J20" i="24"/>
  <c r="J19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F11" i="24"/>
  <c r="E11" i="24"/>
  <c r="F10" i="24"/>
  <c r="E10" i="24"/>
  <c r="F9" i="24"/>
  <c r="E9" i="24"/>
  <c r="F8" i="24"/>
  <c r="E8" i="24"/>
  <c r="F7" i="24"/>
  <c r="E7" i="24"/>
  <c r="F6" i="24"/>
  <c r="E6" i="24"/>
  <c r="J391" i="25" l="1"/>
  <c r="J69" i="25"/>
  <c r="J145" i="25"/>
  <c r="J236" i="25"/>
  <c r="J352" i="25"/>
  <c r="J314" i="25"/>
  <c r="M314" i="25" s="1"/>
  <c r="J276" i="25"/>
  <c r="J184" i="25"/>
  <c r="J107" i="25"/>
  <c r="J29" i="25"/>
  <c r="G429" i="25"/>
  <c r="O381" i="25"/>
  <c r="O389" i="25"/>
  <c r="O382" i="25"/>
  <c r="O383" i="25"/>
  <c r="J168" i="25"/>
  <c r="J371" i="25"/>
  <c r="O384" i="25"/>
  <c r="O175" i="25"/>
  <c r="O176" i="25"/>
  <c r="O178" i="25"/>
  <c r="J169" i="25"/>
  <c r="M181" i="25" s="1"/>
  <c r="J91" i="25"/>
  <c r="M91" i="25" s="1"/>
  <c r="O179" i="25"/>
  <c r="J84" i="25"/>
  <c r="M84" i="25" s="1"/>
  <c r="J92" i="25"/>
  <c r="M422" i="25"/>
  <c r="N422" i="25" s="1"/>
  <c r="N442" i="25" s="1"/>
  <c r="J166" i="25"/>
  <c r="J332" i="25"/>
  <c r="O385" i="25"/>
  <c r="O60" i="25"/>
  <c r="O174" i="25"/>
  <c r="J213" i="25"/>
  <c r="J336" i="25"/>
  <c r="O63" i="25"/>
  <c r="O181" i="25"/>
  <c r="M428" i="25"/>
  <c r="N428" i="25" s="1"/>
  <c r="J214" i="25"/>
  <c r="J87" i="25"/>
  <c r="M87" i="25" s="1"/>
  <c r="J295" i="25"/>
  <c r="M295" i="25" s="1"/>
  <c r="M421" i="25"/>
  <c r="N421" i="25" s="1"/>
  <c r="N441" i="25" s="1"/>
  <c r="J88" i="25"/>
  <c r="M88" i="25" s="1"/>
  <c r="J125" i="25"/>
  <c r="J90" i="25"/>
  <c r="M90" i="25" s="1"/>
  <c r="O177" i="25"/>
  <c r="J335" i="25"/>
  <c r="G419" i="25"/>
  <c r="G420" i="25"/>
  <c r="O386" i="25"/>
  <c r="J89" i="25"/>
  <c r="J130" i="25"/>
  <c r="M145" i="25" s="1"/>
  <c r="J215" i="25"/>
  <c r="G421" i="25"/>
  <c r="O268" i="25"/>
  <c r="J331" i="25"/>
  <c r="O388" i="25"/>
  <c r="J165" i="25"/>
  <c r="J216" i="25"/>
  <c r="J13" i="25"/>
  <c r="G428" i="25"/>
  <c r="O62" i="25"/>
  <c r="O182" i="25"/>
  <c r="G422" i="25"/>
  <c r="O269" i="25"/>
  <c r="J337" i="25"/>
  <c r="M350" i="25" s="1"/>
  <c r="L419" i="25"/>
  <c r="J334" i="25"/>
  <c r="G418" i="25"/>
  <c r="J373" i="25"/>
  <c r="J129" i="25"/>
  <c r="J164" i="25"/>
  <c r="G427" i="25"/>
  <c r="J299" i="25"/>
  <c r="O66" i="25"/>
  <c r="J219" i="25"/>
  <c r="J54" i="25"/>
  <c r="M61" i="25" s="1"/>
  <c r="J167" i="25"/>
  <c r="L417" i="25"/>
  <c r="O59" i="25"/>
  <c r="J128" i="25"/>
  <c r="J124" i="25"/>
  <c r="J53" i="25"/>
  <c r="M418" i="25"/>
  <c r="N418" i="25" s="1"/>
  <c r="N438" i="25" s="1"/>
  <c r="J330" i="25"/>
  <c r="L420" i="25"/>
  <c r="J257" i="25"/>
  <c r="J259" i="25"/>
  <c r="J260" i="25"/>
  <c r="J258" i="25"/>
  <c r="O61" i="25"/>
  <c r="J10" i="25"/>
  <c r="J8" i="25"/>
  <c r="J49" i="25"/>
  <c r="O273" i="25"/>
  <c r="J253" i="25"/>
  <c r="J261" i="25"/>
  <c r="M273" i="25" s="1"/>
  <c r="J255" i="25"/>
  <c r="J256" i="25"/>
  <c r="J254" i="25"/>
  <c r="O270" i="25"/>
  <c r="J9" i="25"/>
  <c r="J11" i="25"/>
  <c r="J12" i="25"/>
  <c r="J14" i="25"/>
  <c r="J85" i="25"/>
  <c r="J86" i="25"/>
  <c r="M429" i="25"/>
  <c r="N429" i="25" s="1"/>
  <c r="J220" i="25"/>
  <c r="J217" i="25"/>
  <c r="J221" i="25"/>
  <c r="M229" i="25" s="1"/>
  <c r="N229" i="25" s="1"/>
  <c r="J218" i="25"/>
  <c r="O67" i="25"/>
  <c r="J7" i="25"/>
  <c r="L429" i="25"/>
  <c r="O267" i="25"/>
  <c r="J47" i="25"/>
  <c r="J294" i="25"/>
  <c r="M294" i="25" s="1"/>
  <c r="J291" i="25"/>
  <c r="M291" i="25" s="1"/>
  <c r="J293" i="25"/>
  <c r="M293" i="25" s="1"/>
  <c r="J292" i="25"/>
  <c r="M292" i="25" s="1"/>
  <c r="O64" i="25"/>
  <c r="L418" i="25"/>
  <c r="J126" i="25"/>
  <c r="O271" i="25"/>
  <c r="O274" i="25"/>
  <c r="J296" i="25"/>
  <c r="M296" i="25" s="1"/>
  <c r="M308" i="25"/>
  <c r="L421" i="25" s="1"/>
  <c r="J374" i="25"/>
  <c r="M417" i="25"/>
  <c r="N417" i="25" s="1"/>
  <c r="N437" i="25" s="1"/>
  <c r="J329" i="25"/>
  <c r="J333" i="25"/>
  <c r="J123" i="25"/>
  <c r="J127" i="25"/>
  <c r="O266" i="25"/>
  <c r="J297" i="25"/>
  <c r="M297" i="25" s="1"/>
  <c r="M309" i="25"/>
  <c r="L422" i="25" s="1"/>
  <c r="M419" i="25"/>
  <c r="N419" i="25" s="1"/>
  <c r="N439" i="25" s="1"/>
  <c r="J6" i="25"/>
  <c r="M104" i="25"/>
  <c r="J161" i="25"/>
  <c r="J163" i="25"/>
  <c r="M420" i="25"/>
  <c r="N420" i="25" s="1"/>
  <c r="N440" i="25" s="1"/>
  <c r="J46" i="25"/>
  <c r="J48" i="25"/>
  <c r="J50" i="25"/>
  <c r="J52" i="25"/>
  <c r="J298" i="25"/>
  <c r="M298" i="25" s="1"/>
  <c r="J368" i="25"/>
  <c r="J370" i="25"/>
  <c r="J372" i="25"/>
  <c r="J375" i="25"/>
  <c r="M427" i="25"/>
  <c r="N427" i="25" s="1"/>
  <c r="G417" i="25"/>
  <c r="J376" i="25"/>
  <c r="M384" i="25" s="1"/>
  <c r="J162" i="25"/>
  <c r="J51" i="25"/>
  <c r="J122" i="25"/>
  <c r="J369" i="25"/>
  <c r="O271" i="24"/>
  <c r="O62" i="24"/>
  <c r="M428" i="24"/>
  <c r="N428" i="24" s="1"/>
  <c r="J166" i="24"/>
  <c r="O267" i="24"/>
  <c r="J369" i="24"/>
  <c r="J125" i="24"/>
  <c r="M125" i="24" s="1"/>
  <c r="O179" i="24"/>
  <c r="O175" i="24"/>
  <c r="P418" i="24" s="1"/>
  <c r="Q418" i="24" s="1"/>
  <c r="O274" i="24"/>
  <c r="J427" i="24" s="1"/>
  <c r="J162" i="24"/>
  <c r="O60" i="24"/>
  <c r="O178" i="24"/>
  <c r="J293" i="24"/>
  <c r="M293" i="24" s="1"/>
  <c r="O66" i="24"/>
  <c r="O269" i="24"/>
  <c r="J420" i="24" s="1"/>
  <c r="M421" i="24"/>
  <c r="N421" i="24" s="1"/>
  <c r="J254" i="24"/>
  <c r="J370" i="24"/>
  <c r="J374" i="24"/>
  <c r="J85" i="24"/>
  <c r="M85" i="24" s="1"/>
  <c r="O63" i="24"/>
  <c r="O266" i="24"/>
  <c r="O270" i="24"/>
  <c r="M427" i="24"/>
  <c r="N427" i="24" s="1"/>
  <c r="G417" i="24"/>
  <c r="G420" i="24"/>
  <c r="J373" i="24"/>
  <c r="M420" i="24"/>
  <c r="N420" i="24" s="1"/>
  <c r="G421" i="24"/>
  <c r="M418" i="24"/>
  <c r="N418" i="24" s="1"/>
  <c r="L421" i="24"/>
  <c r="J128" i="24"/>
  <c r="M128" i="24" s="1"/>
  <c r="G422" i="24"/>
  <c r="J298" i="24"/>
  <c r="M298" i="24" s="1"/>
  <c r="M308" i="24"/>
  <c r="O389" i="24"/>
  <c r="O382" i="24"/>
  <c r="J167" i="24"/>
  <c r="J216" i="24"/>
  <c r="J330" i="24"/>
  <c r="M417" i="24"/>
  <c r="N417" i="24" s="1"/>
  <c r="O59" i="24"/>
  <c r="G418" i="24"/>
  <c r="J292" i="24"/>
  <c r="M292" i="24" s="1"/>
  <c r="O384" i="24"/>
  <c r="M426" i="24"/>
  <c r="N426" i="24" s="1"/>
  <c r="L418" i="24"/>
  <c r="M419" i="24"/>
  <c r="N419" i="24" s="1"/>
  <c r="J50" i="24"/>
  <c r="J329" i="24"/>
  <c r="J258" i="24"/>
  <c r="J332" i="24"/>
  <c r="O385" i="24"/>
  <c r="M105" i="24"/>
  <c r="L428" i="24" s="1"/>
  <c r="L417" i="24"/>
  <c r="J122" i="24"/>
  <c r="O388" i="24"/>
  <c r="P428" i="24" s="1"/>
  <c r="Q428" i="24" s="1"/>
  <c r="J88" i="24"/>
  <c r="J89" i="24"/>
  <c r="O268" i="24"/>
  <c r="J14" i="24"/>
  <c r="M27" i="24" s="1"/>
  <c r="J126" i="24"/>
  <c r="J256" i="24"/>
  <c r="L427" i="24"/>
  <c r="O61" i="24"/>
  <c r="J337" i="24"/>
  <c r="M331" i="24" s="1"/>
  <c r="J336" i="24"/>
  <c r="J335" i="24"/>
  <c r="M335" i="24" s="1"/>
  <c r="J49" i="24"/>
  <c r="J47" i="24"/>
  <c r="J54" i="24"/>
  <c r="M67" i="24" s="1"/>
  <c r="J46" i="24"/>
  <c r="J48" i="24"/>
  <c r="J220" i="24"/>
  <c r="J334" i="24"/>
  <c r="O181" i="24"/>
  <c r="G426" i="24"/>
  <c r="O273" i="24"/>
  <c r="G428" i="24"/>
  <c r="O174" i="24"/>
  <c r="G419" i="24"/>
  <c r="O386" i="24"/>
  <c r="J7" i="24"/>
  <c r="J9" i="24"/>
  <c r="J6" i="24"/>
  <c r="J8" i="24"/>
  <c r="M99" i="24"/>
  <c r="L419" i="24" s="1"/>
  <c r="O67" i="24"/>
  <c r="M100" i="24"/>
  <c r="L420" i="24" s="1"/>
  <c r="J215" i="24"/>
  <c r="J214" i="24"/>
  <c r="J299" i="24"/>
  <c r="J291" i="24"/>
  <c r="M291" i="24" s="1"/>
  <c r="J127" i="24"/>
  <c r="J130" i="24"/>
  <c r="M142" i="24" s="1"/>
  <c r="J13" i="24"/>
  <c r="J10" i="24"/>
  <c r="J12" i="24"/>
  <c r="J11" i="24"/>
  <c r="O176" i="24"/>
  <c r="J221" i="24"/>
  <c r="M234" i="24" s="1"/>
  <c r="J218" i="24"/>
  <c r="J219" i="24"/>
  <c r="J217" i="24"/>
  <c r="J375" i="24"/>
  <c r="J129" i="24"/>
  <c r="J376" i="24"/>
  <c r="M381" i="24" s="1"/>
  <c r="M309" i="24"/>
  <c r="L422" i="24" s="1"/>
  <c r="M422" i="24"/>
  <c r="N422" i="24" s="1"/>
  <c r="J371" i="24"/>
  <c r="J213" i="24"/>
  <c r="J261" i="24"/>
  <c r="M267" i="24" s="1"/>
  <c r="J255" i="24"/>
  <c r="J253" i="24"/>
  <c r="O383" i="24"/>
  <c r="J123" i="24"/>
  <c r="O162" i="24" s="1"/>
  <c r="J124" i="24"/>
  <c r="G427" i="24"/>
  <c r="J84" i="24"/>
  <c r="J87" i="24"/>
  <c r="J257" i="24"/>
  <c r="J260" i="24"/>
  <c r="J297" i="24"/>
  <c r="M297" i="24" s="1"/>
  <c r="J296" i="24"/>
  <c r="M296" i="24" s="1"/>
  <c r="J372" i="24"/>
  <c r="J168" i="24"/>
  <c r="J294" i="24"/>
  <c r="M294" i="24" s="1"/>
  <c r="O64" i="24"/>
  <c r="J422" i="24" s="1"/>
  <c r="J86" i="24"/>
  <c r="O177" i="24"/>
  <c r="J368" i="24"/>
  <c r="M19" i="24"/>
  <c r="J92" i="24"/>
  <c r="J91" i="24"/>
  <c r="J90" i="24"/>
  <c r="J51" i="24"/>
  <c r="J53" i="24"/>
  <c r="J52" i="24"/>
  <c r="J163" i="24"/>
  <c r="J161" i="24"/>
  <c r="J164" i="24"/>
  <c r="J169" i="24"/>
  <c r="J259" i="24"/>
  <c r="J295" i="24"/>
  <c r="M295" i="24" s="1"/>
  <c r="J165" i="24"/>
  <c r="E332" i="23"/>
  <c r="F332" i="23"/>
  <c r="I734" i="23"/>
  <c r="H734" i="23"/>
  <c r="G734" i="23"/>
  <c r="F734" i="23"/>
  <c r="E734" i="23"/>
  <c r="I733" i="23"/>
  <c r="H733" i="23"/>
  <c r="G733" i="23"/>
  <c r="F733" i="23"/>
  <c r="E733" i="23"/>
  <c r="I732" i="23"/>
  <c r="H732" i="23"/>
  <c r="G732" i="23"/>
  <c r="F732" i="23"/>
  <c r="E732" i="23"/>
  <c r="I731" i="23"/>
  <c r="H731" i="23"/>
  <c r="G731" i="23"/>
  <c r="F731" i="23"/>
  <c r="E731" i="23"/>
  <c r="O714" i="23"/>
  <c r="N714" i="23"/>
  <c r="M714" i="23"/>
  <c r="L714" i="23"/>
  <c r="K714" i="23"/>
  <c r="O713" i="23"/>
  <c r="N713" i="23"/>
  <c r="M713" i="23"/>
  <c r="L713" i="23"/>
  <c r="K713" i="23"/>
  <c r="O712" i="23"/>
  <c r="N712" i="23"/>
  <c r="M712" i="23"/>
  <c r="L712" i="23"/>
  <c r="K712" i="23"/>
  <c r="O711" i="23"/>
  <c r="N711" i="23"/>
  <c r="M711" i="23"/>
  <c r="L711" i="23"/>
  <c r="K711" i="23"/>
  <c r="O710" i="23"/>
  <c r="N710" i="23"/>
  <c r="M710" i="23"/>
  <c r="L710" i="23"/>
  <c r="K710" i="23"/>
  <c r="O709" i="23"/>
  <c r="N709" i="23"/>
  <c r="M709" i="23"/>
  <c r="L709" i="23"/>
  <c r="K709" i="23"/>
  <c r="O708" i="23"/>
  <c r="N708" i="23"/>
  <c r="M708" i="23"/>
  <c r="L708" i="23"/>
  <c r="K708" i="23"/>
  <c r="O707" i="23"/>
  <c r="N707" i="23"/>
  <c r="M707" i="23"/>
  <c r="L707" i="23"/>
  <c r="K707" i="23"/>
  <c r="O706" i="23"/>
  <c r="N706" i="23"/>
  <c r="M706" i="23"/>
  <c r="L706" i="23"/>
  <c r="K706" i="23"/>
  <c r="O705" i="23"/>
  <c r="N705" i="23"/>
  <c r="M705" i="23"/>
  <c r="L705" i="23"/>
  <c r="K705" i="23"/>
  <c r="O704" i="23"/>
  <c r="N704" i="23"/>
  <c r="M704" i="23"/>
  <c r="L704" i="23"/>
  <c r="K704" i="23"/>
  <c r="O703" i="23"/>
  <c r="N703" i="23"/>
  <c r="M703" i="23"/>
  <c r="L703" i="23"/>
  <c r="K703" i="23"/>
  <c r="O702" i="23"/>
  <c r="N702" i="23"/>
  <c r="M702" i="23"/>
  <c r="L702" i="23"/>
  <c r="K702" i="23"/>
  <c r="O701" i="23"/>
  <c r="N701" i="23"/>
  <c r="M701" i="23"/>
  <c r="L701" i="23"/>
  <c r="K701" i="23"/>
  <c r="O700" i="23"/>
  <c r="N700" i="23"/>
  <c r="M700" i="23"/>
  <c r="L700" i="23"/>
  <c r="K700" i="23"/>
  <c r="O699" i="23"/>
  <c r="N699" i="23"/>
  <c r="M699" i="23"/>
  <c r="L699" i="23"/>
  <c r="K699" i="23"/>
  <c r="O698" i="23"/>
  <c r="N698" i="23"/>
  <c r="M698" i="23"/>
  <c r="L698" i="23"/>
  <c r="K698" i="23"/>
  <c r="I674" i="23"/>
  <c r="H674" i="23"/>
  <c r="G674" i="23"/>
  <c r="F674" i="23"/>
  <c r="E674" i="23"/>
  <c r="I673" i="23"/>
  <c r="H673" i="23"/>
  <c r="G673" i="23"/>
  <c r="F673" i="23"/>
  <c r="E673" i="23"/>
  <c r="I672" i="23"/>
  <c r="H672" i="23"/>
  <c r="G672" i="23"/>
  <c r="F672" i="23"/>
  <c r="E672" i="23"/>
  <c r="I671" i="23"/>
  <c r="H671" i="23"/>
  <c r="G671" i="23"/>
  <c r="F671" i="23"/>
  <c r="E671" i="23"/>
  <c r="O653" i="23"/>
  <c r="N653" i="23"/>
  <c r="M653" i="23"/>
  <c r="L653" i="23"/>
  <c r="K653" i="23"/>
  <c r="O652" i="23"/>
  <c r="N652" i="23"/>
  <c r="M652" i="23"/>
  <c r="L652" i="23"/>
  <c r="K652" i="23"/>
  <c r="O651" i="23"/>
  <c r="N651" i="23"/>
  <c r="M651" i="23"/>
  <c r="L651" i="23"/>
  <c r="K651" i="23"/>
  <c r="O650" i="23"/>
  <c r="N650" i="23"/>
  <c r="M650" i="23"/>
  <c r="L650" i="23"/>
  <c r="K650" i="23"/>
  <c r="O649" i="23"/>
  <c r="N649" i="23"/>
  <c r="M649" i="23"/>
  <c r="L649" i="23"/>
  <c r="K649" i="23"/>
  <c r="O648" i="23"/>
  <c r="N648" i="23"/>
  <c r="M648" i="23"/>
  <c r="L648" i="23"/>
  <c r="K648" i="23"/>
  <c r="O647" i="23"/>
  <c r="N647" i="23"/>
  <c r="M647" i="23"/>
  <c r="L647" i="23"/>
  <c r="K647" i="23"/>
  <c r="O646" i="23"/>
  <c r="N646" i="23"/>
  <c r="M646" i="23"/>
  <c r="L646" i="23"/>
  <c r="K646" i="23"/>
  <c r="O645" i="23"/>
  <c r="N645" i="23"/>
  <c r="M645" i="23"/>
  <c r="L645" i="23"/>
  <c r="K645" i="23"/>
  <c r="O644" i="23"/>
  <c r="N644" i="23"/>
  <c r="M644" i="23"/>
  <c r="L644" i="23"/>
  <c r="K644" i="23"/>
  <c r="O643" i="23"/>
  <c r="N643" i="23"/>
  <c r="M643" i="23"/>
  <c r="L643" i="23"/>
  <c r="K643" i="23"/>
  <c r="O642" i="23"/>
  <c r="N642" i="23"/>
  <c r="M642" i="23"/>
  <c r="L642" i="23"/>
  <c r="K642" i="23"/>
  <c r="O641" i="23"/>
  <c r="N641" i="23"/>
  <c r="M641" i="23"/>
  <c r="L641" i="23"/>
  <c r="K641" i="23"/>
  <c r="O640" i="23"/>
  <c r="N640" i="23"/>
  <c r="M640" i="23"/>
  <c r="L640" i="23"/>
  <c r="K640" i="23"/>
  <c r="O639" i="23"/>
  <c r="N639" i="23"/>
  <c r="M639" i="23"/>
  <c r="L639" i="23"/>
  <c r="K639" i="23"/>
  <c r="O638" i="23"/>
  <c r="N638" i="23"/>
  <c r="M638" i="23"/>
  <c r="L638" i="23"/>
  <c r="K638" i="23"/>
  <c r="O637" i="23"/>
  <c r="N637" i="23"/>
  <c r="M637" i="23"/>
  <c r="L637" i="23"/>
  <c r="K637" i="23"/>
  <c r="I614" i="23"/>
  <c r="H614" i="23"/>
  <c r="G614" i="23"/>
  <c r="F614" i="23"/>
  <c r="E614" i="23"/>
  <c r="I613" i="23"/>
  <c r="H613" i="23"/>
  <c r="G613" i="23"/>
  <c r="F613" i="23"/>
  <c r="E613" i="23"/>
  <c r="I612" i="23"/>
  <c r="H612" i="23"/>
  <c r="G612" i="23"/>
  <c r="F612" i="23"/>
  <c r="E612" i="23"/>
  <c r="I611" i="23"/>
  <c r="H611" i="23"/>
  <c r="G611" i="23"/>
  <c r="F611" i="23"/>
  <c r="E611" i="23"/>
  <c r="O594" i="23"/>
  <c r="N594" i="23"/>
  <c r="M594" i="23"/>
  <c r="L594" i="23"/>
  <c r="K594" i="23"/>
  <c r="O593" i="23"/>
  <c r="N593" i="23"/>
  <c r="M593" i="23"/>
  <c r="L593" i="23"/>
  <c r="K593" i="23"/>
  <c r="O592" i="23"/>
  <c r="N592" i="23"/>
  <c r="M592" i="23"/>
  <c r="L592" i="23"/>
  <c r="K592" i="23"/>
  <c r="O591" i="23"/>
  <c r="N591" i="23"/>
  <c r="M591" i="23"/>
  <c r="L591" i="23"/>
  <c r="K591" i="23"/>
  <c r="O590" i="23"/>
  <c r="N590" i="23"/>
  <c r="M590" i="23"/>
  <c r="L590" i="23"/>
  <c r="K590" i="23"/>
  <c r="O589" i="23"/>
  <c r="N589" i="23"/>
  <c r="M589" i="23"/>
  <c r="L589" i="23"/>
  <c r="K589" i="23"/>
  <c r="O588" i="23"/>
  <c r="N588" i="23"/>
  <c r="M588" i="23"/>
  <c r="L588" i="23"/>
  <c r="K588" i="23"/>
  <c r="O587" i="23"/>
  <c r="N587" i="23"/>
  <c r="M587" i="23"/>
  <c r="L587" i="23"/>
  <c r="K587" i="23"/>
  <c r="O586" i="23"/>
  <c r="N586" i="23"/>
  <c r="M586" i="23"/>
  <c r="L586" i="23"/>
  <c r="K586" i="23"/>
  <c r="O585" i="23"/>
  <c r="N585" i="23"/>
  <c r="M585" i="23"/>
  <c r="L585" i="23"/>
  <c r="K585" i="23"/>
  <c r="O584" i="23"/>
  <c r="N584" i="23"/>
  <c r="M584" i="23"/>
  <c r="L584" i="23"/>
  <c r="K584" i="23"/>
  <c r="O583" i="23"/>
  <c r="N583" i="23"/>
  <c r="M583" i="23"/>
  <c r="L583" i="23"/>
  <c r="K583" i="23"/>
  <c r="O582" i="23"/>
  <c r="N582" i="23"/>
  <c r="M582" i="23"/>
  <c r="L582" i="23"/>
  <c r="K582" i="23"/>
  <c r="O581" i="23"/>
  <c r="N581" i="23"/>
  <c r="M581" i="23"/>
  <c r="L581" i="23"/>
  <c r="K581" i="23"/>
  <c r="O580" i="23"/>
  <c r="N580" i="23"/>
  <c r="M580" i="23"/>
  <c r="L580" i="23"/>
  <c r="K580" i="23"/>
  <c r="O579" i="23"/>
  <c r="N579" i="23"/>
  <c r="M579" i="23"/>
  <c r="L579" i="23"/>
  <c r="K579" i="23"/>
  <c r="O578" i="23"/>
  <c r="N578" i="23"/>
  <c r="M578" i="23"/>
  <c r="L578" i="23"/>
  <c r="K578" i="23"/>
  <c r="I552" i="23"/>
  <c r="H552" i="23"/>
  <c r="G552" i="23"/>
  <c r="F552" i="23"/>
  <c r="E552" i="23"/>
  <c r="I551" i="23"/>
  <c r="H551" i="23"/>
  <c r="G551" i="23"/>
  <c r="F551" i="23"/>
  <c r="E551" i="23"/>
  <c r="I550" i="23"/>
  <c r="H550" i="23"/>
  <c r="G550" i="23"/>
  <c r="F550" i="23"/>
  <c r="E550" i="23"/>
  <c r="I549" i="23"/>
  <c r="H549" i="23"/>
  <c r="G549" i="23"/>
  <c r="F549" i="23"/>
  <c r="E549" i="23"/>
  <c r="I544" i="23"/>
  <c r="H544" i="23"/>
  <c r="G544" i="23"/>
  <c r="F544" i="23"/>
  <c r="E544" i="23"/>
  <c r="I543" i="23"/>
  <c r="H543" i="23"/>
  <c r="G543" i="23"/>
  <c r="F543" i="23"/>
  <c r="E543" i="23"/>
  <c r="I542" i="23"/>
  <c r="H542" i="23"/>
  <c r="G542" i="23"/>
  <c r="F542" i="23"/>
  <c r="E542" i="23"/>
  <c r="I541" i="23"/>
  <c r="H541" i="23"/>
  <c r="G541" i="23"/>
  <c r="F541" i="23"/>
  <c r="E541" i="23"/>
  <c r="I540" i="23"/>
  <c r="H540" i="23"/>
  <c r="G540" i="23"/>
  <c r="F540" i="23"/>
  <c r="E540" i="23"/>
  <c r="I539" i="23"/>
  <c r="H539" i="23"/>
  <c r="G539" i="23"/>
  <c r="F539" i="23"/>
  <c r="E539" i="23"/>
  <c r="I538" i="23"/>
  <c r="H538" i="23"/>
  <c r="G538" i="23"/>
  <c r="F538" i="23"/>
  <c r="E538" i="23"/>
  <c r="I537" i="23"/>
  <c r="H537" i="23"/>
  <c r="G537" i="23"/>
  <c r="F537" i="23"/>
  <c r="E537" i="23"/>
  <c r="I536" i="23"/>
  <c r="H536" i="23"/>
  <c r="G536" i="23"/>
  <c r="F536" i="23"/>
  <c r="E536" i="23"/>
  <c r="I535" i="23"/>
  <c r="H535" i="23"/>
  <c r="G535" i="23"/>
  <c r="F535" i="23"/>
  <c r="E535" i="23"/>
  <c r="I534" i="23"/>
  <c r="H534" i="23"/>
  <c r="G534" i="23"/>
  <c r="F534" i="23"/>
  <c r="E534" i="23"/>
  <c r="I533" i="23"/>
  <c r="H533" i="23"/>
  <c r="G533" i="23"/>
  <c r="F533" i="23"/>
  <c r="E533" i="23"/>
  <c r="I532" i="23"/>
  <c r="H532" i="23"/>
  <c r="G532" i="23"/>
  <c r="F532" i="23"/>
  <c r="E532" i="23"/>
  <c r="I531" i="23"/>
  <c r="H531" i="23"/>
  <c r="G531" i="23"/>
  <c r="F531" i="23"/>
  <c r="E531" i="23"/>
  <c r="I530" i="23"/>
  <c r="H530" i="23"/>
  <c r="G530" i="23"/>
  <c r="F530" i="23"/>
  <c r="E530" i="23"/>
  <c r="I529" i="23"/>
  <c r="H529" i="23"/>
  <c r="G529" i="23"/>
  <c r="F529" i="23"/>
  <c r="E529" i="23"/>
  <c r="I528" i="23"/>
  <c r="H528" i="23"/>
  <c r="G528" i="23"/>
  <c r="F528" i="23"/>
  <c r="E528" i="23"/>
  <c r="E491" i="23"/>
  <c r="Q412" i="23"/>
  <c r="N412" i="23"/>
  <c r="J389" i="23"/>
  <c r="J388" i="23"/>
  <c r="J386" i="23"/>
  <c r="J385" i="23"/>
  <c r="J384" i="23"/>
  <c r="J383" i="23"/>
  <c r="O383" i="23" s="1"/>
  <c r="J382" i="23"/>
  <c r="O382" i="23" s="1"/>
  <c r="J381" i="23"/>
  <c r="F371" i="23"/>
  <c r="E371" i="23"/>
  <c r="F370" i="23"/>
  <c r="E370" i="23"/>
  <c r="F369" i="23"/>
  <c r="E369" i="23"/>
  <c r="F368" i="23"/>
  <c r="E368" i="23"/>
  <c r="J350" i="23"/>
  <c r="J349" i="23"/>
  <c r="J347" i="23"/>
  <c r="J346" i="23"/>
  <c r="J345" i="23"/>
  <c r="J344" i="23"/>
  <c r="J343" i="23"/>
  <c r="J342" i="23"/>
  <c r="F331" i="23"/>
  <c r="E331" i="23"/>
  <c r="F330" i="23"/>
  <c r="E330" i="23"/>
  <c r="F329" i="23"/>
  <c r="E329" i="23"/>
  <c r="J312" i="23"/>
  <c r="M312" i="23" s="1"/>
  <c r="J311" i="23"/>
  <c r="M311" i="23" s="1"/>
  <c r="J309" i="23"/>
  <c r="J308" i="23"/>
  <c r="M308" i="23" s="1"/>
  <c r="J307" i="23"/>
  <c r="M307" i="23" s="1"/>
  <c r="J306" i="23"/>
  <c r="J305" i="23"/>
  <c r="J304" i="23"/>
  <c r="F294" i="23"/>
  <c r="E294" i="23"/>
  <c r="F293" i="23"/>
  <c r="E293" i="23"/>
  <c r="J291" i="23" s="1"/>
  <c r="M291" i="23" s="1"/>
  <c r="F292" i="23"/>
  <c r="E292" i="23"/>
  <c r="F291" i="23"/>
  <c r="E291" i="23"/>
  <c r="J274" i="23"/>
  <c r="J273" i="23"/>
  <c r="J271" i="23"/>
  <c r="O271" i="23" s="1"/>
  <c r="F271" i="23"/>
  <c r="E271" i="23"/>
  <c r="J270" i="23"/>
  <c r="F270" i="23"/>
  <c r="E270" i="23"/>
  <c r="J269" i="23"/>
  <c r="F269" i="23"/>
  <c r="E269" i="23"/>
  <c r="J268" i="23"/>
  <c r="F268" i="23"/>
  <c r="E268" i="23"/>
  <c r="J267" i="23"/>
  <c r="O267" i="23" s="1"/>
  <c r="F267" i="23"/>
  <c r="E267" i="23"/>
  <c r="J266" i="23"/>
  <c r="F266" i="23"/>
  <c r="E266" i="23"/>
  <c r="F265" i="23"/>
  <c r="E265" i="23"/>
  <c r="F264" i="23"/>
  <c r="E264" i="23"/>
  <c r="F263" i="23"/>
  <c r="E263" i="23"/>
  <c r="F262" i="23"/>
  <c r="E262" i="23"/>
  <c r="F261" i="23"/>
  <c r="E261" i="23"/>
  <c r="F260" i="23"/>
  <c r="E260" i="23"/>
  <c r="F259" i="23"/>
  <c r="E259" i="23"/>
  <c r="F258" i="23"/>
  <c r="E258" i="23"/>
  <c r="F257" i="23"/>
  <c r="E257" i="23"/>
  <c r="F256" i="23"/>
  <c r="E256" i="23"/>
  <c r="F255" i="23"/>
  <c r="E255" i="23"/>
  <c r="F254" i="23"/>
  <c r="E254" i="23"/>
  <c r="F253" i="23"/>
  <c r="E253" i="23"/>
  <c r="J234" i="23"/>
  <c r="J233" i="23"/>
  <c r="J231" i="23"/>
  <c r="J230" i="23"/>
  <c r="F230" i="23"/>
  <c r="E230" i="23"/>
  <c r="J229" i="23"/>
  <c r="F229" i="23"/>
  <c r="E229" i="23"/>
  <c r="J228" i="23"/>
  <c r="F228" i="23"/>
  <c r="E228" i="23"/>
  <c r="J227" i="23"/>
  <c r="F227" i="23"/>
  <c r="E227" i="23"/>
  <c r="J226" i="23"/>
  <c r="F226" i="23"/>
  <c r="E226" i="23"/>
  <c r="F225" i="23"/>
  <c r="E225" i="23"/>
  <c r="F224" i="23"/>
  <c r="E224" i="23"/>
  <c r="F223" i="23"/>
  <c r="E223" i="23"/>
  <c r="F222" i="23"/>
  <c r="E222" i="23"/>
  <c r="F221" i="23"/>
  <c r="E221" i="23"/>
  <c r="F220" i="23"/>
  <c r="E220" i="23"/>
  <c r="F219" i="23"/>
  <c r="E219" i="23"/>
  <c r="F218" i="23"/>
  <c r="E218" i="23"/>
  <c r="F217" i="23"/>
  <c r="E217" i="23"/>
  <c r="F216" i="23"/>
  <c r="E216" i="23"/>
  <c r="F215" i="23"/>
  <c r="E215" i="23"/>
  <c r="F214" i="23"/>
  <c r="E214" i="23"/>
  <c r="F213" i="23"/>
  <c r="E213" i="23"/>
  <c r="J182" i="23"/>
  <c r="J181" i="23"/>
  <c r="J179" i="23"/>
  <c r="J178" i="23"/>
  <c r="J177" i="23"/>
  <c r="J176" i="23"/>
  <c r="J175" i="23"/>
  <c r="J174" i="23"/>
  <c r="F164" i="23"/>
  <c r="E164" i="23"/>
  <c r="F163" i="23"/>
  <c r="E163" i="23"/>
  <c r="F162" i="23"/>
  <c r="E162" i="23"/>
  <c r="F161" i="23"/>
  <c r="E161" i="23"/>
  <c r="J143" i="23"/>
  <c r="J142" i="23"/>
  <c r="J140" i="23"/>
  <c r="J139" i="23"/>
  <c r="J138" i="23"/>
  <c r="J137" i="23"/>
  <c r="J136" i="23"/>
  <c r="J135" i="23"/>
  <c r="F125" i="23"/>
  <c r="E125" i="23"/>
  <c r="F124" i="23"/>
  <c r="E124" i="23"/>
  <c r="F123" i="23"/>
  <c r="E123" i="23"/>
  <c r="F122" i="23"/>
  <c r="E122" i="23"/>
  <c r="J105" i="23"/>
  <c r="J104" i="23"/>
  <c r="M104" i="23" s="1"/>
  <c r="J102" i="23"/>
  <c r="M102" i="23" s="1"/>
  <c r="J101" i="23"/>
  <c r="J100" i="23"/>
  <c r="J99" i="23"/>
  <c r="M99" i="23" s="1"/>
  <c r="J98" i="23"/>
  <c r="M98" i="23" s="1"/>
  <c r="J97" i="23"/>
  <c r="M97" i="23" s="1"/>
  <c r="F87" i="23"/>
  <c r="E87" i="23"/>
  <c r="F86" i="23"/>
  <c r="E86" i="23"/>
  <c r="F85" i="23"/>
  <c r="E85" i="23"/>
  <c r="F84" i="23"/>
  <c r="E84" i="23"/>
  <c r="J67" i="23"/>
  <c r="J66" i="23"/>
  <c r="J64" i="23"/>
  <c r="F64" i="23"/>
  <c r="E64" i="23"/>
  <c r="J63" i="23"/>
  <c r="F63" i="23"/>
  <c r="E63" i="23"/>
  <c r="J62" i="23"/>
  <c r="F62" i="23"/>
  <c r="E62" i="23"/>
  <c r="J61" i="23"/>
  <c r="O61" i="23" s="1"/>
  <c r="F61" i="23"/>
  <c r="E61" i="23"/>
  <c r="J60" i="23"/>
  <c r="F60" i="23"/>
  <c r="E60" i="23"/>
  <c r="J59" i="23"/>
  <c r="F59" i="23"/>
  <c r="E59" i="23"/>
  <c r="F58" i="23"/>
  <c r="E58" i="23"/>
  <c r="F57" i="23"/>
  <c r="E57" i="23"/>
  <c r="F56" i="23"/>
  <c r="E56" i="23"/>
  <c r="F55" i="23"/>
  <c r="E55" i="23"/>
  <c r="F54" i="23"/>
  <c r="E54" i="23"/>
  <c r="F53" i="23"/>
  <c r="E53" i="23"/>
  <c r="F52" i="23"/>
  <c r="E52" i="23"/>
  <c r="F51" i="23"/>
  <c r="E51" i="23"/>
  <c r="F50" i="23"/>
  <c r="E50" i="23"/>
  <c r="F49" i="23"/>
  <c r="E49" i="23"/>
  <c r="F48" i="23"/>
  <c r="E48" i="23"/>
  <c r="F47" i="23"/>
  <c r="E47" i="23"/>
  <c r="F46" i="23"/>
  <c r="E46" i="23"/>
  <c r="J27" i="23"/>
  <c r="G428" i="23" s="1"/>
  <c r="J26" i="23"/>
  <c r="J24" i="23"/>
  <c r="J23" i="23"/>
  <c r="F23" i="23"/>
  <c r="E23" i="23"/>
  <c r="J22" i="23"/>
  <c r="F22" i="23"/>
  <c r="E22" i="23"/>
  <c r="J21" i="23"/>
  <c r="F21" i="23"/>
  <c r="E21" i="23"/>
  <c r="J20" i="23"/>
  <c r="F20" i="23"/>
  <c r="E20" i="23"/>
  <c r="J19" i="23"/>
  <c r="F19" i="23"/>
  <c r="E19" i="23"/>
  <c r="F18" i="23"/>
  <c r="E18" i="23"/>
  <c r="F17" i="23"/>
  <c r="E17" i="23"/>
  <c r="F16" i="23"/>
  <c r="E16" i="23"/>
  <c r="F15" i="23"/>
  <c r="E15" i="23"/>
  <c r="F14" i="23"/>
  <c r="E14" i="23"/>
  <c r="F13" i="23"/>
  <c r="E13" i="23"/>
  <c r="F12" i="23"/>
  <c r="E12" i="23"/>
  <c r="F11" i="23"/>
  <c r="E11" i="23"/>
  <c r="F10" i="23"/>
  <c r="E10" i="23"/>
  <c r="F9" i="23"/>
  <c r="E9" i="23"/>
  <c r="F8" i="23"/>
  <c r="E8" i="23"/>
  <c r="F7" i="23"/>
  <c r="E7" i="23"/>
  <c r="F6" i="23"/>
  <c r="E6" i="23"/>
  <c r="E372" i="22"/>
  <c r="F372" i="22"/>
  <c r="E261" i="22"/>
  <c r="F261" i="22"/>
  <c r="E262" i="22"/>
  <c r="F262" i="22"/>
  <c r="E263" i="22"/>
  <c r="F263" i="22"/>
  <c r="E264" i="22"/>
  <c r="F264" i="22"/>
  <c r="J258" i="22" s="1"/>
  <c r="E265" i="22"/>
  <c r="F265" i="22"/>
  <c r="E266" i="22"/>
  <c r="F266" i="22"/>
  <c r="E267" i="22"/>
  <c r="F267" i="22"/>
  <c r="E268" i="22"/>
  <c r="F268" i="22"/>
  <c r="E269" i="22"/>
  <c r="F269" i="22"/>
  <c r="E270" i="22"/>
  <c r="F270" i="22"/>
  <c r="E271" i="22"/>
  <c r="F271" i="22"/>
  <c r="J274" i="22"/>
  <c r="J273" i="22"/>
  <c r="J271" i="22"/>
  <c r="J270" i="22"/>
  <c r="J269" i="22"/>
  <c r="J268" i="22"/>
  <c r="J267" i="22"/>
  <c r="J266" i="22"/>
  <c r="E222" i="22"/>
  <c r="F222" i="22"/>
  <c r="E223" i="22"/>
  <c r="F223" i="22"/>
  <c r="E224" i="22"/>
  <c r="F224" i="22"/>
  <c r="E225" i="22"/>
  <c r="F225" i="22"/>
  <c r="E226" i="22"/>
  <c r="F226" i="22"/>
  <c r="E227" i="22"/>
  <c r="F227" i="22"/>
  <c r="E228" i="22"/>
  <c r="F228" i="22"/>
  <c r="E229" i="22"/>
  <c r="F229" i="22"/>
  <c r="E230" i="22"/>
  <c r="F230" i="22"/>
  <c r="E164" i="22"/>
  <c r="F164" i="22"/>
  <c r="J67" i="22"/>
  <c r="J66" i="22"/>
  <c r="J64" i="22"/>
  <c r="J63" i="22"/>
  <c r="J62" i="22"/>
  <c r="J61" i="22"/>
  <c r="J60" i="22"/>
  <c r="J59" i="22"/>
  <c r="J54" i="22"/>
  <c r="J53" i="22"/>
  <c r="J52" i="22"/>
  <c r="J51" i="22"/>
  <c r="J50" i="22"/>
  <c r="J49" i="22"/>
  <c r="J48" i="22"/>
  <c r="J47" i="22"/>
  <c r="J46" i="22"/>
  <c r="E54" i="22"/>
  <c r="F54" i="22"/>
  <c r="E55" i="22"/>
  <c r="F55" i="22"/>
  <c r="E56" i="22"/>
  <c r="F56" i="22"/>
  <c r="E57" i="22"/>
  <c r="F57" i="22"/>
  <c r="E58" i="22"/>
  <c r="F58" i="22"/>
  <c r="E59" i="22"/>
  <c r="F59" i="22"/>
  <c r="E60" i="22"/>
  <c r="F60" i="22"/>
  <c r="E61" i="22"/>
  <c r="F61" i="22"/>
  <c r="E62" i="22"/>
  <c r="F62" i="22"/>
  <c r="E63" i="22"/>
  <c r="F63" i="22"/>
  <c r="E64" i="22"/>
  <c r="F64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I734" i="22"/>
  <c r="H734" i="22"/>
  <c r="G734" i="22"/>
  <c r="F734" i="22"/>
  <c r="E734" i="22"/>
  <c r="I733" i="22"/>
  <c r="H733" i="22"/>
  <c r="G733" i="22"/>
  <c r="F733" i="22"/>
  <c r="E733" i="22"/>
  <c r="I732" i="22"/>
  <c r="H732" i="22"/>
  <c r="G732" i="22"/>
  <c r="F732" i="22"/>
  <c r="E732" i="22"/>
  <c r="I731" i="22"/>
  <c r="H731" i="22"/>
  <c r="G731" i="22"/>
  <c r="F731" i="22"/>
  <c r="E731" i="22"/>
  <c r="O714" i="22"/>
  <c r="N714" i="22"/>
  <c r="M714" i="22"/>
  <c r="L714" i="22"/>
  <c r="K714" i="22"/>
  <c r="O713" i="22"/>
  <c r="N713" i="22"/>
  <c r="M713" i="22"/>
  <c r="L713" i="22"/>
  <c r="K713" i="22"/>
  <c r="O712" i="22"/>
  <c r="N712" i="22"/>
  <c r="M712" i="22"/>
  <c r="L712" i="22"/>
  <c r="K712" i="22"/>
  <c r="O711" i="22"/>
  <c r="N711" i="22"/>
  <c r="M711" i="22"/>
  <c r="L711" i="22"/>
  <c r="K711" i="22"/>
  <c r="O710" i="22"/>
  <c r="N710" i="22"/>
  <c r="M710" i="22"/>
  <c r="L710" i="22"/>
  <c r="K710" i="22"/>
  <c r="O709" i="22"/>
  <c r="N709" i="22"/>
  <c r="M709" i="22"/>
  <c r="L709" i="22"/>
  <c r="K709" i="22"/>
  <c r="O708" i="22"/>
  <c r="N708" i="22"/>
  <c r="M708" i="22"/>
  <c r="L708" i="22"/>
  <c r="K708" i="22"/>
  <c r="O707" i="22"/>
  <c r="N707" i="22"/>
  <c r="M707" i="22"/>
  <c r="L707" i="22"/>
  <c r="K707" i="22"/>
  <c r="O706" i="22"/>
  <c r="N706" i="22"/>
  <c r="M706" i="22"/>
  <c r="L706" i="22"/>
  <c r="K706" i="22"/>
  <c r="O705" i="22"/>
  <c r="N705" i="22"/>
  <c r="M705" i="22"/>
  <c r="L705" i="22"/>
  <c r="K705" i="22"/>
  <c r="O704" i="22"/>
  <c r="N704" i="22"/>
  <c r="M704" i="22"/>
  <c r="L704" i="22"/>
  <c r="K704" i="22"/>
  <c r="O703" i="22"/>
  <c r="N703" i="22"/>
  <c r="M703" i="22"/>
  <c r="L703" i="22"/>
  <c r="K703" i="22"/>
  <c r="O702" i="22"/>
  <c r="N702" i="22"/>
  <c r="M702" i="22"/>
  <c r="L702" i="22"/>
  <c r="K702" i="22"/>
  <c r="O701" i="22"/>
  <c r="N701" i="22"/>
  <c r="M701" i="22"/>
  <c r="L701" i="22"/>
  <c r="K701" i="22"/>
  <c r="O700" i="22"/>
  <c r="N700" i="22"/>
  <c r="M700" i="22"/>
  <c r="L700" i="22"/>
  <c r="K700" i="22"/>
  <c r="O699" i="22"/>
  <c r="N699" i="22"/>
  <c r="M699" i="22"/>
  <c r="L699" i="22"/>
  <c r="K699" i="22"/>
  <c r="O698" i="22"/>
  <c r="N698" i="22"/>
  <c r="M698" i="22"/>
  <c r="L698" i="22"/>
  <c r="K698" i="22"/>
  <c r="I674" i="22"/>
  <c r="H674" i="22"/>
  <c r="G674" i="22"/>
  <c r="F674" i="22"/>
  <c r="E674" i="22"/>
  <c r="I673" i="22"/>
  <c r="H673" i="22"/>
  <c r="G673" i="22"/>
  <c r="F673" i="22"/>
  <c r="E673" i="22"/>
  <c r="I672" i="22"/>
  <c r="H672" i="22"/>
  <c r="G672" i="22"/>
  <c r="F672" i="22"/>
  <c r="E672" i="22"/>
  <c r="I671" i="22"/>
  <c r="H671" i="22"/>
  <c r="G671" i="22"/>
  <c r="F671" i="22"/>
  <c r="E671" i="22"/>
  <c r="O653" i="22"/>
  <c r="N653" i="22"/>
  <c r="M653" i="22"/>
  <c r="L653" i="22"/>
  <c r="K653" i="22"/>
  <c r="O652" i="22"/>
  <c r="N652" i="22"/>
  <c r="M652" i="22"/>
  <c r="L652" i="22"/>
  <c r="K652" i="22"/>
  <c r="O651" i="22"/>
  <c r="N651" i="22"/>
  <c r="M651" i="22"/>
  <c r="L651" i="22"/>
  <c r="K651" i="22"/>
  <c r="O650" i="22"/>
  <c r="N650" i="22"/>
  <c r="M650" i="22"/>
  <c r="L650" i="22"/>
  <c r="K650" i="22"/>
  <c r="O649" i="22"/>
  <c r="N649" i="22"/>
  <c r="M649" i="22"/>
  <c r="L649" i="22"/>
  <c r="K649" i="22"/>
  <c r="O648" i="22"/>
  <c r="N648" i="22"/>
  <c r="M648" i="22"/>
  <c r="L648" i="22"/>
  <c r="K648" i="22"/>
  <c r="O647" i="22"/>
  <c r="N647" i="22"/>
  <c r="M647" i="22"/>
  <c r="L647" i="22"/>
  <c r="K647" i="22"/>
  <c r="O646" i="22"/>
  <c r="N646" i="22"/>
  <c r="M646" i="22"/>
  <c r="L646" i="22"/>
  <c r="K646" i="22"/>
  <c r="O645" i="22"/>
  <c r="N645" i="22"/>
  <c r="M645" i="22"/>
  <c r="L645" i="22"/>
  <c r="K645" i="22"/>
  <c r="O644" i="22"/>
  <c r="N644" i="22"/>
  <c r="M644" i="22"/>
  <c r="L644" i="22"/>
  <c r="K644" i="22"/>
  <c r="O643" i="22"/>
  <c r="N643" i="22"/>
  <c r="M643" i="22"/>
  <c r="L643" i="22"/>
  <c r="K643" i="22"/>
  <c r="O642" i="22"/>
  <c r="N642" i="22"/>
  <c r="M642" i="22"/>
  <c r="L642" i="22"/>
  <c r="K642" i="22"/>
  <c r="O641" i="22"/>
  <c r="N641" i="22"/>
  <c r="M641" i="22"/>
  <c r="L641" i="22"/>
  <c r="K641" i="22"/>
  <c r="O640" i="22"/>
  <c r="N640" i="22"/>
  <c r="M640" i="22"/>
  <c r="L640" i="22"/>
  <c r="K640" i="22"/>
  <c r="O639" i="22"/>
  <c r="N639" i="22"/>
  <c r="M639" i="22"/>
  <c r="L639" i="22"/>
  <c r="K639" i="22"/>
  <c r="O638" i="22"/>
  <c r="N638" i="22"/>
  <c r="M638" i="22"/>
  <c r="L638" i="22"/>
  <c r="K638" i="22"/>
  <c r="O637" i="22"/>
  <c r="N637" i="22"/>
  <c r="M637" i="22"/>
  <c r="L637" i="22"/>
  <c r="K637" i="22"/>
  <c r="I614" i="22"/>
  <c r="H614" i="22"/>
  <c r="G614" i="22"/>
  <c r="F614" i="22"/>
  <c r="E614" i="22"/>
  <c r="I613" i="22"/>
  <c r="H613" i="22"/>
  <c r="G613" i="22"/>
  <c r="F613" i="22"/>
  <c r="E613" i="22"/>
  <c r="I612" i="22"/>
  <c r="H612" i="22"/>
  <c r="G612" i="22"/>
  <c r="F612" i="22"/>
  <c r="E612" i="22"/>
  <c r="I611" i="22"/>
  <c r="H611" i="22"/>
  <c r="G611" i="22"/>
  <c r="F611" i="22"/>
  <c r="E611" i="22"/>
  <c r="O594" i="22"/>
  <c r="N594" i="22"/>
  <c r="M594" i="22"/>
  <c r="L594" i="22"/>
  <c r="K594" i="22"/>
  <c r="O593" i="22"/>
  <c r="N593" i="22"/>
  <c r="M593" i="22"/>
  <c r="L593" i="22"/>
  <c r="K593" i="22"/>
  <c r="O592" i="22"/>
  <c r="N592" i="22"/>
  <c r="M592" i="22"/>
  <c r="L592" i="22"/>
  <c r="K592" i="22"/>
  <c r="O591" i="22"/>
  <c r="N591" i="22"/>
  <c r="M591" i="22"/>
  <c r="L591" i="22"/>
  <c r="K591" i="22"/>
  <c r="O590" i="22"/>
  <c r="N590" i="22"/>
  <c r="M590" i="22"/>
  <c r="L590" i="22"/>
  <c r="K590" i="22"/>
  <c r="O589" i="22"/>
  <c r="N589" i="22"/>
  <c r="M589" i="22"/>
  <c r="L589" i="22"/>
  <c r="K589" i="22"/>
  <c r="O588" i="22"/>
  <c r="N588" i="22"/>
  <c r="M588" i="22"/>
  <c r="L588" i="22"/>
  <c r="K588" i="22"/>
  <c r="O587" i="22"/>
  <c r="N587" i="22"/>
  <c r="M587" i="22"/>
  <c r="L587" i="22"/>
  <c r="K587" i="22"/>
  <c r="O586" i="22"/>
  <c r="N586" i="22"/>
  <c r="M586" i="22"/>
  <c r="L586" i="22"/>
  <c r="K586" i="22"/>
  <c r="O585" i="22"/>
  <c r="N585" i="22"/>
  <c r="M585" i="22"/>
  <c r="L585" i="22"/>
  <c r="K585" i="22"/>
  <c r="O584" i="22"/>
  <c r="N584" i="22"/>
  <c r="M584" i="22"/>
  <c r="L584" i="22"/>
  <c r="K584" i="22"/>
  <c r="O583" i="22"/>
  <c r="N583" i="22"/>
  <c r="M583" i="22"/>
  <c r="L583" i="22"/>
  <c r="K583" i="22"/>
  <c r="O582" i="22"/>
  <c r="N582" i="22"/>
  <c r="M582" i="22"/>
  <c r="L582" i="22"/>
  <c r="K582" i="22"/>
  <c r="O581" i="22"/>
  <c r="N581" i="22"/>
  <c r="M581" i="22"/>
  <c r="L581" i="22"/>
  <c r="K581" i="22"/>
  <c r="O580" i="22"/>
  <c r="N580" i="22"/>
  <c r="M580" i="22"/>
  <c r="L580" i="22"/>
  <c r="K580" i="22"/>
  <c r="O579" i="22"/>
  <c r="N579" i="22"/>
  <c r="M579" i="22"/>
  <c r="L579" i="22"/>
  <c r="K579" i="22"/>
  <c r="O578" i="22"/>
  <c r="N578" i="22"/>
  <c r="M578" i="22"/>
  <c r="L578" i="22"/>
  <c r="K578" i="22"/>
  <c r="I552" i="22"/>
  <c r="H552" i="22"/>
  <c r="G552" i="22"/>
  <c r="F552" i="22"/>
  <c r="E552" i="22"/>
  <c r="I551" i="22"/>
  <c r="H551" i="22"/>
  <c r="G551" i="22"/>
  <c r="F551" i="22"/>
  <c r="E551" i="22"/>
  <c r="I550" i="22"/>
  <c r="H550" i="22"/>
  <c r="G550" i="22"/>
  <c r="F550" i="22"/>
  <c r="E550" i="22"/>
  <c r="I549" i="22"/>
  <c r="H549" i="22"/>
  <c r="G549" i="22"/>
  <c r="F549" i="22"/>
  <c r="I544" i="22"/>
  <c r="H544" i="22"/>
  <c r="G544" i="22"/>
  <c r="F544" i="22"/>
  <c r="E544" i="22"/>
  <c r="I543" i="22"/>
  <c r="H543" i="22"/>
  <c r="G543" i="22"/>
  <c r="F543" i="22"/>
  <c r="E543" i="22"/>
  <c r="I542" i="22"/>
  <c r="H542" i="22"/>
  <c r="G542" i="22"/>
  <c r="F542" i="22"/>
  <c r="E542" i="22"/>
  <c r="I541" i="22"/>
  <c r="H541" i="22"/>
  <c r="G541" i="22"/>
  <c r="F541" i="22"/>
  <c r="E541" i="22"/>
  <c r="I540" i="22"/>
  <c r="H540" i="22"/>
  <c r="G540" i="22"/>
  <c r="F540" i="22"/>
  <c r="E540" i="22"/>
  <c r="I539" i="22"/>
  <c r="H539" i="22"/>
  <c r="G539" i="22"/>
  <c r="F539" i="22"/>
  <c r="E539" i="22"/>
  <c r="I538" i="22"/>
  <c r="H538" i="22"/>
  <c r="G538" i="22"/>
  <c r="F538" i="22"/>
  <c r="E538" i="22"/>
  <c r="I537" i="22"/>
  <c r="H537" i="22"/>
  <c r="G537" i="22"/>
  <c r="F537" i="22"/>
  <c r="E537" i="22"/>
  <c r="I536" i="22"/>
  <c r="H536" i="22"/>
  <c r="G536" i="22"/>
  <c r="F536" i="22"/>
  <c r="E536" i="22"/>
  <c r="I535" i="22"/>
  <c r="H535" i="22"/>
  <c r="G535" i="22"/>
  <c r="F535" i="22"/>
  <c r="E535" i="22"/>
  <c r="I534" i="22"/>
  <c r="H534" i="22"/>
  <c r="G534" i="22"/>
  <c r="F534" i="22"/>
  <c r="E534" i="22"/>
  <c r="I533" i="22"/>
  <c r="H533" i="22"/>
  <c r="G533" i="22"/>
  <c r="F533" i="22"/>
  <c r="E533" i="22"/>
  <c r="I532" i="22"/>
  <c r="H532" i="22"/>
  <c r="G532" i="22"/>
  <c r="F532" i="22"/>
  <c r="E532" i="22"/>
  <c r="I531" i="22"/>
  <c r="H531" i="22"/>
  <c r="G531" i="22"/>
  <c r="F531" i="22"/>
  <c r="E531" i="22"/>
  <c r="I530" i="22"/>
  <c r="H530" i="22"/>
  <c r="G530" i="22"/>
  <c r="F530" i="22"/>
  <c r="E530" i="22"/>
  <c r="I529" i="22"/>
  <c r="H529" i="22"/>
  <c r="G529" i="22"/>
  <c r="F529" i="22"/>
  <c r="E529" i="22"/>
  <c r="I528" i="22"/>
  <c r="H528" i="22"/>
  <c r="G528" i="22"/>
  <c r="F528" i="22"/>
  <c r="E528" i="22"/>
  <c r="E491" i="22"/>
  <c r="E549" i="22" s="1"/>
  <c r="Q412" i="22"/>
  <c r="N412" i="22"/>
  <c r="J389" i="22"/>
  <c r="J388" i="22"/>
  <c r="J386" i="22"/>
  <c r="J385" i="22"/>
  <c r="J384" i="22"/>
  <c r="J383" i="22"/>
  <c r="J382" i="22"/>
  <c r="J381" i="22"/>
  <c r="F371" i="22"/>
  <c r="E371" i="22"/>
  <c r="F370" i="22"/>
  <c r="E370" i="22"/>
  <c r="F369" i="22"/>
  <c r="E369" i="22"/>
  <c r="F368" i="22"/>
  <c r="E368" i="22"/>
  <c r="J350" i="22"/>
  <c r="J349" i="22"/>
  <c r="J347" i="22"/>
  <c r="J346" i="22"/>
  <c r="J345" i="22"/>
  <c r="J344" i="22"/>
  <c r="J343" i="22"/>
  <c r="J342" i="22"/>
  <c r="F331" i="22"/>
  <c r="E331" i="22"/>
  <c r="F330" i="22"/>
  <c r="E330" i="22"/>
  <c r="F329" i="22"/>
  <c r="E329" i="22"/>
  <c r="J331" i="22" s="1"/>
  <c r="J312" i="22"/>
  <c r="M312" i="22" s="1"/>
  <c r="J311" i="22"/>
  <c r="M311" i="22" s="1"/>
  <c r="J309" i="22"/>
  <c r="J308" i="22"/>
  <c r="J307" i="22"/>
  <c r="M307" i="22" s="1"/>
  <c r="J306" i="22"/>
  <c r="M306" i="22" s="1"/>
  <c r="J305" i="22"/>
  <c r="M305" i="22" s="1"/>
  <c r="J304" i="22"/>
  <c r="M304" i="22" s="1"/>
  <c r="F294" i="22"/>
  <c r="E294" i="22"/>
  <c r="F293" i="22"/>
  <c r="E293" i="22"/>
  <c r="F292" i="22"/>
  <c r="E292" i="22"/>
  <c r="F291" i="22"/>
  <c r="E291" i="22"/>
  <c r="F260" i="22"/>
  <c r="E260" i="22"/>
  <c r="F259" i="22"/>
  <c r="E259" i="22"/>
  <c r="F258" i="22"/>
  <c r="E258" i="22"/>
  <c r="F257" i="22"/>
  <c r="E257" i="22"/>
  <c r="F256" i="22"/>
  <c r="E256" i="22"/>
  <c r="F255" i="22"/>
  <c r="E255" i="22"/>
  <c r="F254" i="22"/>
  <c r="E254" i="22"/>
  <c r="F253" i="22"/>
  <c r="E253" i="22"/>
  <c r="J234" i="22"/>
  <c r="J233" i="22"/>
  <c r="J231" i="22"/>
  <c r="J230" i="22"/>
  <c r="J229" i="22"/>
  <c r="J228" i="22"/>
  <c r="J227" i="22"/>
  <c r="J226" i="22"/>
  <c r="F221" i="22"/>
  <c r="E221" i="22"/>
  <c r="F220" i="22"/>
  <c r="E220" i="22"/>
  <c r="F219" i="22"/>
  <c r="E219" i="22"/>
  <c r="F218" i="22"/>
  <c r="E218" i="22"/>
  <c r="F217" i="22"/>
  <c r="E217" i="22"/>
  <c r="F216" i="22"/>
  <c r="E216" i="22"/>
  <c r="F215" i="22"/>
  <c r="E215" i="22"/>
  <c r="F214" i="22"/>
  <c r="E214" i="22"/>
  <c r="F213" i="22"/>
  <c r="E213" i="22"/>
  <c r="J182" i="22"/>
  <c r="J181" i="22"/>
  <c r="J179" i="22"/>
  <c r="J178" i="22"/>
  <c r="J177" i="22"/>
  <c r="J176" i="22"/>
  <c r="J175" i="22"/>
  <c r="J174" i="22"/>
  <c r="F163" i="22"/>
  <c r="E163" i="22"/>
  <c r="F162" i="22"/>
  <c r="E162" i="22"/>
  <c r="F161" i="22"/>
  <c r="E161" i="22"/>
  <c r="J143" i="22"/>
  <c r="J142" i="22"/>
  <c r="J140" i="22"/>
  <c r="J139" i="22"/>
  <c r="J138" i="22"/>
  <c r="J137" i="22"/>
  <c r="J136" i="22"/>
  <c r="J135" i="22"/>
  <c r="F125" i="22"/>
  <c r="E125" i="22"/>
  <c r="F124" i="22"/>
  <c r="E124" i="22"/>
  <c r="F123" i="22"/>
  <c r="E123" i="22"/>
  <c r="F122" i="22"/>
  <c r="E122" i="22"/>
  <c r="J105" i="22"/>
  <c r="M105" i="22" s="1"/>
  <c r="J104" i="22"/>
  <c r="J102" i="22"/>
  <c r="M102" i="22" s="1"/>
  <c r="J101" i="22"/>
  <c r="M101" i="22" s="1"/>
  <c r="J100" i="22"/>
  <c r="J99" i="22"/>
  <c r="M99" i="22" s="1"/>
  <c r="J98" i="22"/>
  <c r="M98" i="22" s="1"/>
  <c r="J97" i="22"/>
  <c r="F87" i="22"/>
  <c r="E87" i="22"/>
  <c r="F86" i="22"/>
  <c r="E86" i="22"/>
  <c r="F85" i="22"/>
  <c r="E85" i="22"/>
  <c r="F84" i="22"/>
  <c r="E84" i="22"/>
  <c r="F53" i="22"/>
  <c r="E53" i="22"/>
  <c r="F52" i="22"/>
  <c r="E52" i="22"/>
  <c r="F51" i="22"/>
  <c r="E51" i="22"/>
  <c r="F50" i="22"/>
  <c r="E50" i="22"/>
  <c r="F49" i="22"/>
  <c r="E49" i="22"/>
  <c r="F48" i="22"/>
  <c r="E48" i="22"/>
  <c r="F47" i="22"/>
  <c r="E47" i="22"/>
  <c r="F46" i="22"/>
  <c r="E46" i="22"/>
  <c r="J27" i="22"/>
  <c r="J26" i="22"/>
  <c r="J24" i="22"/>
  <c r="J23" i="22"/>
  <c r="J22" i="22"/>
  <c r="J21" i="22"/>
  <c r="J20" i="22"/>
  <c r="J19" i="22"/>
  <c r="F13" i="22"/>
  <c r="E13" i="22"/>
  <c r="F12" i="22"/>
  <c r="E12" i="22"/>
  <c r="F11" i="22"/>
  <c r="E11" i="22"/>
  <c r="F10" i="22"/>
  <c r="E10" i="22"/>
  <c r="F9" i="22"/>
  <c r="E9" i="22"/>
  <c r="F8" i="22"/>
  <c r="E8" i="22"/>
  <c r="F7" i="22"/>
  <c r="E7" i="22"/>
  <c r="F6" i="22"/>
  <c r="E6" i="22"/>
  <c r="E332" i="21"/>
  <c r="F332" i="21"/>
  <c r="E220" i="21"/>
  <c r="F220" i="21"/>
  <c r="E221" i="21"/>
  <c r="F221" i="21"/>
  <c r="I734" i="21"/>
  <c r="H734" i="21"/>
  <c r="G734" i="21"/>
  <c r="F734" i="21"/>
  <c r="E734" i="21"/>
  <c r="I733" i="21"/>
  <c r="H733" i="21"/>
  <c r="G733" i="21"/>
  <c r="F733" i="21"/>
  <c r="E733" i="21"/>
  <c r="I732" i="21"/>
  <c r="H732" i="21"/>
  <c r="G732" i="21"/>
  <c r="F732" i="21"/>
  <c r="E732" i="21"/>
  <c r="I731" i="21"/>
  <c r="H731" i="21"/>
  <c r="G731" i="21"/>
  <c r="F731" i="21"/>
  <c r="E731" i="21"/>
  <c r="O714" i="21"/>
  <c r="N714" i="21"/>
  <c r="M714" i="21"/>
  <c r="L714" i="21"/>
  <c r="K714" i="21"/>
  <c r="O713" i="21"/>
  <c r="N713" i="21"/>
  <c r="M713" i="21"/>
  <c r="L713" i="21"/>
  <c r="K713" i="21"/>
  <c r="O712" i="21"/>
  <c r="N712" i="21"/>
  <c r="M712" i="21"/>
  <c r="L712" i="21"/>
  <c r="K712" i="21"/>
  <c r="O711" i="21"/>
  <c r="N711" i="21"/>
  <c r="M711" i="21"/>
  <c r="L711" i="21"/>
  <c r="K711" i="21"/>
  <c r="O710" i="21"/>
  <c r="N710" i="21"/>
  <c r="M710" i="21"/>
  <c r="L710" i="21"/>
  <c r="K710" i="21"/>
  <c r="O709" i="21"/>
  <c r="N709" i="21"/>
  <c r="M709" i="21"/>
  <c r="L709" i="21"/>
  <c r="K709" i="21"/>
  <c r="O708" i="21"/>
  <c r="N708" i="21"/>
  <c r="M708" i="21"/>
  <c r="L708" i="21"/>
  <c r="K708" i="21"/>
  <c r="O707" i="21"/>
  <c r="N707" i="21"/>
  <c r="M707" i="21"/>
  <c r="L707" i="21"/>
  <c r="K707" i="21"/>
  <c r="O706" i="21"/>
  <c r="N706" i="21"/>
  <c r="M706" i="21"/>
  <c r="L706" i="21"/>
  <c r="K706" i="21"/>
  <c r="O705" i="21"/>
  <c r="N705" i="21"/>
  <c r="M705" i="21"/>
  <c r="L705" i="21"/>
  <c r="K705" i="21"/>
  <c r="O704" i="21"/>
  <c r="N704" i="21"/>
  <c r="M704" i="21"/>
  <c r="L704" i="21"/>
  <c r="K704" i="21"/>
  <c r="O703" i="21"/>
  <c r="N703" i="21"/>
  <c r="M703" i="21"/>
  <c r="L703" i="21"/>
  <c r="K703" i="21"/>
  <c r="O702" i="21"/>
  <c r="N702" i="21"/>
  <c r="M702" i="21"/>
  <c r="L702" i="21"/>
  <c r="K702" i="21"/>
  <c r="O701" i="21"/>
  <c r="N701" i="21"/>
  <c r="M701" i="21"/>
  <c r="L701" i="21"/>
  <c r="K701" i="21"/>
  <c r="O700" i="21"/>
  <c r="N700" i="21"/>
  <c r="M700" i="21"/>
  <c r="L700" i="21"/>
  <c r="K700" i="21"/>
  <c r="O699" i="21"/>
  <c r="N699" i="21"/>
  <c r="M699" i="21"/>
  <c r="L699" i="21"/>
  <c r="K699" i="21"/>
  <c r="O698" i="21"/>
  <c r="N698" i="21"/>
  <c r="M698" i="21"/>
  <c r="L698" i="21"/>
  <c r="K698" i="21"/>
  <c r="I674" i="21"/>
  <c r="H674" i="21"/>
  <c r="G674" i="21"/>
  <c r="F674" i="21"/>
  <c r="E674" i="21"/>
  <c r="I673" i="21"/>
  <c r="H673" i="21"/>
  <c r="G673" i="21"/>
  <c r="F673" i="21"/>
  <c r="E673" i="21"/>
  <c r="I672" i="21"/>
  <c r="H672" i="21"/>
  <c r="G672" i="21"/>
  <c r="F672" i="21"/>
  <c r="E672" i="21"/>
  <c r="I671" i="21"/>
  <c r="H671" i="21"/>
  <c r="G671" i="21"/>
  <c r="F671" i="21"/>
  <c r="E671" i="21"/>
  <c r="O653" i="21"/>
  <c r="N653" i="21"/>
  <c r="M653" i="21"/>
  <c r="L653" i="21"/>
  <c r="K653" i="21"/>
  <c r="O652" i="21"/>
  <c r="N652" i="21"/>
  <c r="M652" i="21"/>
  <c r="L652" i="21"/>
  <c r="K652" i="21"/>
  <c r="O651" i="21"/>
  <c r="N651" i="21"/>
  <c r="M651" i="21"/>
  <c r="L651" i="21"/>
  <c r="K651" i="21"/>
  <c r="O650" i="21"/>
  <c r="N650" i="21"/>
  <c r="M650" i="21"/>
  <c r="L650" i="21"/>
  <c r="K650" i="21"/>
  <c r="O649" i="21"/>
  <c r="N649" i="21"/>
  <c r="M649" i="21"/>
  <c r="L649" i="21"/>
  <c r="K649" i="21"/>
  <c r="O648" i="21"/>
  <c r="N648" i="21"/>
  <c r="M648" i="21"/>
  <c r="L648" i="21"/>
  <c r="K648" i="21"/>
  <c r="O647" i="21"/>
  <c r="N647" i="21"/>
  <c r="M647" i="21"/>
  <c r="L647" i="21"/>
  <c r="K647" i="21"/>
  <c r="O646" i="21"/>
  <c r="N646" i="21"/>
  <c r="M646" i="21"/>
  <c r="L646" i="21"/>
  <c r="K646" i="21"/>
  <c r="O645" i="21"/>
  <c r="N645" i="21"/>
  <c r="M645" i="21"/>
  <c r="L645" i="21"/>
  <c r="K645" i="21"/>
  <c r="O644" i="21"/>
  <c r="N644" i="21"/>
  <c r="M644" i="21"/>
  <c r="L644" i="21"/>
  <c r="K644" i="21"/>
  <c r="O643" i="21"/>
  <c r="N643" i="21"/>
  <c r="M643" i="21"/>
  <c r="L643" i="21"/>
  <c r="K643" i="21"/>
  <c r="O642" i="21"/>
  <c r="N642" i="21"/>
  <c r="M642" i="21"/>
  <c r="L642" i="21"/>
  <c r="K642" i="21"/>
  <c r="O641" i="21"/>
  <c r="N641" i="21"/>
  <c r="M641" i="21"/>
  <c r="L641" i="21"/>
  <c r="K641" i="21"/>
  <c r="O640" i="21"/>
  <c r="N640" i="21"/>
  <c r="M640" i="21"/>
  <c r="L640" i="21"/>
  <c r="K640" i="21"/>
  <c r="O639" i="21"/>
  <c r="N639" i="21"/>
  <c r="M639" i="21"/>
  <c r="L639" i="21"/>
  <c r="K639" i="21"/>
  <c r="O638" i="21"/>
  <c r="N638" i="21"/>
  <c r="M638" i="21"/>
  <c r="L638" i="21"/>
  <c r="K638" i="21"/>
  <c r="O637" i="21"/>
  <c r="N637" i="21"/>
  <c r="M637" i="21"/>
  <c r="L637" i="21"/>
  <c r="K637" i="21"/>
  <c r="I614" i="21"/>
  <c r="H614" i="21"/>
  <c r="G614" i="21"/>
  <c r="F614" i="21"/>
  <c r="E614" i="21"/>
  <c r="I613" i="21"/>
  <c r="H613" i="21"/>
  <c r="G613" i="21"/>
  <c r="F613" i="21"/>
  <c r="E613" i="21"/>
  <c r="I612" i="21"/>
  <c r="H612" i="21"/>
  <c r="G612" i="21"/>
  <c r="F612" i="21"/>
  <c r="E612" i="21"/>
  <c r="I611" i="21"/>
  <c r="H611" i="21"/>
  <c r="G611" i="21"/>
  <c r="F611" i="21"/>
  <c r="E611" i="21"/>
  <c r="O594" i="21"/>
  <c r="N594" i="21"/>
  <c r="M594" i="21"/>
  <c r="L594" i="21"/>
  <c r="K594" i="21"/>
  <c r="O593" i="21"/>
  <c r="N593" i="21"/>
  <c r="M593" i="21"/>
  <c r="L593" i="21"/>
  <c r="K593" i="21"/>
  <c r="O592" i="21"/>
  <c r="N592" i="21"/>
  <c r="M592" i="21"/>
  <c r="L592" i="21"/>
  <c r="K592" i="21"/>
  <c r="O591" i="21"/>
  <c r="N591" i="21"/>
  <c r="M591" i="21"/>
  <c r="L591" i="21"/>
  <c r="K591" i="21"/>
  <c r="O590" i="21"/>
  <c r="N590" i="21"/>
  <c r="M590" i="21"/>
  <c r="L590" i="21"/>
  <c r="K590" i="21"/>
  <c r="O589" i="21"/>
  <c r="N589" i="21"/>
  <c r="M589" i="21"/>
  <c r="L589" i="21"/>
  <c r="K589" i="21"/>
  <c r="O588" i="21"/>
  <c r="N588" i="21"/>
  <c r="M588" i="21"/>
  <c r="L588" i="21"/>
  <c r="K588" i="21"/>
  <c r="O587" i="21"/>
  <c r="N587" i="21"/>
  <c r="M587" i="21"/>
  <c r="L587" i="21"/>
  <c r="K587" i="21"/>
  <c r="O586" i="21"/>
  <c r="N586" i="21"/>
  <c r="M586" i="21"/>
  <c r="L586" i="21"/>
  <c r="K586" i="21"/>
  <c r="O585" i="21"/>
  <c r="N585" i="21"/>
  <c r="M585" i="21"/>
  <c r="L585" i="21"/>
  <c r="K585" i="21"/>
  <c r="O584" i="21"/>
  <c r="N584" i="21"/>
  <c r="M584" i="21"/>
  <c r="L584" i="21"/>
  <c r="K584" i="21"/>
  <c r="O583" i="21"/>
  <c r="N583" i="21"/>
  <c r="M583" i="21"/>
  <c r="L583" i="21"/>
  <c r="K583" i="21"/>
  <c r="O582" i="21"/>
  <c r="N582" i="21"/>
  <c r="M582" i="21"/>
  <c r="L582" i="21"/>
  <c r="K582" i="21"/>
  <c r="O581" i="21"/>
  <c r="N581" i="21"/>
  <c r="M581" i="21"/>
  <c r="L581" i="21"/>
  <c r="K581" i="21"/>
  <c r="O580" i="21"/>
  <c r="N580" i="21"/>
  <c r="M580" i="21"/>
  <c r="L580" i="21"/>
  <c r="K580" i="21"/>
  <c r="O579" i="21"/>
  <c r="N579" i="21"/>
  <c r="M579" i="21"/>
  <c r="L579" i="21"/>
  <c r="K579" i="21"/>
  <c r="O578" i="21"/>
  <c r="N578" i="21"/>
  <c r="M578" i="21"/>
  <c r="L578" i="21"/>
  <c r="K578" i="21"/>
  <c r="I552" i="21"/>
  <c r="H552" i="21"/>
  <c r="G552" i="21"/>
  <c r="F552" i="21"/>
  <c r="E552" i="21"/>
  <c r="I551" i="21"/>
  <c r="H551" i="21"/>
  <c r="G551" i="21"/>
  <c r="F551" i="21"/>
  <c r="E551" i="21"/>
  <c r="I550" i="21"/>
  <c r="H550" i="21"/>
  <c r="G550" i="21"/>
  <c r="F550" i="21"/>
  <c r="E550" i="21"/>
  <c r="I549" i="21"/>
  <c r="H549" i="21"/>
  <c r="G549" i="21"/>
  <c r="F549" i="21"/>
  <c r="I544" i="21"/>
  <c r="H544" i="21"/>
  <c r="G544" i="21"/>
  <c r="F544" i="21"/>
  <c r="E544" i="21"/>
  <c r="I543" i="21"/>
  <c r="H543" i="21"/>
  <c r="G543" i="21"/>
  <c r="F543" i="21"/>
  <c r="E543" i="21"/>
  <c r="I542" i="21"/>
  <c r="H542" i="21"/>
  <c r="G542" i="21"/>
  <c r="F542" i="21"/>
  <c r="E542" i="21"/>
  <c r="I541" i="21"/>
  <c r="H541" i="21"/>
  <c r="G541" i="21"/>
  <c r="F541" i="21"/>
  <c r="E541" i="21"/>
  <c r="I540" i="21"/>
  <c r="H540" i="21"/>
  <c r="G540" i="21"/>
  <c r="F540" i="21"/>
  <c r="E540" i="21"/>
  <c r="I539" i="21"/>
  <c r="H539" i="21"/>
  <c r="G539" i="21"/>
  <c r="F539" i="21"/>
  <c r="E539" i="21"/>
  <c r="I538" i="21"/>
  <c r="H538" i="21"/>
  <c r="G538" i="21"/>
  <c r="F538" i="21"/>
  <c r="E538" i="21"/>
  <c r="I537" i="21"/>
  <c r="H537" i="21"/>
  <c r="G537" i="21"/>
  <c r="F537" i="21"/>
  <c r="E537" i="21"/>
  <c r="I536" i="21"/>
  <c r="H536" i="21"/>
  <c r="G536" i="21"/>
  <c r="F536" i="21"/>
  <c r="E536" i="21"/>
  <c r="I535" i="21"/>
  <c r="H535" i="21"/>
  <c r="G535" i="21"/>
  <c r="F535" i="21"/>
  <c r="E535" i="21"/>
  <c r="I534" i="21"/>
  <c r="H534" i="21"/>
  <c r="G534" i="21"/>
  <c r="F534" i="21"/>
  <c r="E534" i="21"/>
  <c r="I533" i="21"/>
  <c r="H533" i="21"/>
  <c r="G533" i="21"/>
  <c r="F533" i="21"/>
  <c r="E533" i="21"/>
  <c r="I532" i="21"/>
  <c r="H532" i="21"/>
  <c r="G532" i="21"/>
  <c r="F532" i="21"/>
  <c r="E532" i="21"/>
  <c r="I531" i="21"/>
  <c r="H531" i="21"/>
  <c r="G531" i="21"/>
  <c r="F531" i="21"/>
  <c r="E531" i="21"/>
  <c r="I530" i="21"/>
  <c r="H530" i="21"/>
  <c r="G530" i="21"/>
  <c r="F530" i="21"/>
  <c r="E530" i="21"/>
  <c r="I529" i="21"/>
  <c r="H529" i="21"/>
  <c r="G529" i="21"/>
  <c r="F529" i="21"/>
  <c r="E529" i="21"/>
  <c r="I528" i="21"/>
  <c r="H528" i="21"/>
  <c r="G528" i="21"/>
  <c r="F528" i="21"/>
  <c r="E528" i="21"/>
  <c r="E491" i="21"/>
  <c r="E549" i="21" s="1"/>
  <c r="Q412" i="21"/>
  <c r="N412" i="21"/>
  <c r="J389" i="21"/>
  <c r="J388" i="21"/>
  <c r="J386" i="21"/>
  <c r="J385" i="21"/>
  <c r="J384" i="21"/>
  <c r="J383" i="21"/>
  <c r="J382" i="21"/>
  <c r="J381" i="21"/>
  <c r="F371" i="21"/>
  <c r="E371" i="21"/>
  <c r="F370" i="21"/>
  <c r="E370" i="21"/>
  <c r="F369" i="21"/>
  <c r="E369" i="21"/>
  <c r="F368" i="21"/>
  <c r="E368" i="21"/>
  <c r="J350" i="21"/>
  <c r="J349" i="21"/>
  <c r="J347" i="21"/>
  <c r="J346" i="21"/>
  <c r="J345" i="21"/>
  <c r="J344" i="21"/>
  <c r="J343" i="21"/>
  <c r="J342" i="21"/>
  <c r="F331" i="21"/>
  <c r="E331" i="21"/>
  <c r="F330" i="21"/>
  <c r="E330" i="21"/>
  <c r="F329" i="21"/>
  <c r="E329" i="21"/>
  <c r="J312" i="21"/>
  <c r="M312" i="21" s="1"/>
  <c r="J311" i="21"/>
  <c r="M311" i="21" s="1"/>
  <c r="J309" i="21"/>
  <c r="M309" i="21" s="1"/>
  <c r="J308" i="21"/>
  <c r="J307" i="21"/>
  <c r="J306" i="21"/>
  <c r="M306" i="21" s="1"/>
  <c r="J305" i="21"/>
  <c r="M305" i="21" s="1"/>
  <c r="J304" i="21"/>
  <c r="M304" i="21" s="1"/>
  <c r="F294" i="21"/>
  <c r="E294" i="21"/>
  <c r="F293" i="21"/>
  <c r="E293" i="21"/>
  <c r="F292" i="21"/>
  <c r="E292" i="21"/>
  <c r="F291" i="21"/>
  <c r="E291" i="21"/>
  <c r="J274" i="21"/>
  <c r="J273" i="21"/>
  <c r="J271" i="21"/>
  <c r="J270" i="21"/>
  <c r="J269" i="21"/>
  <c r="J268" i="21"/>
  <c r="J267" i="21"/>
  <c r="J266" i="21"/>
  <c r="F260" i="21"/>
  <c r="E260" i="21"/>
  <c r="F259" i="21"/>
  <c r="E259" i="21"/>
  <c r="F258" i="21"/>
  <c r="E258" i="21"/>
  <c r="F257" i="21"/>
  <c r="E257" i="21"/>
  <c r="F256" i="21"/>
  <c r="E256" i="21"/>
  <c r="F255" i="21"/>
  <c r="E255" i="21"/>
  <c r="F254" i="21"/>
  <c r="E254" i="21"/>
  <c r="F253" i="21"/>
  <c r="E253" i="21"/>
  <c r="J234" i="21"/>
  <c r="J233" i="21"/>
  <c r="J231" i="21"/>
  <c r="J230" i="21"/>
  <c r="J229" i="21"/>
  <c r="J228" i="21"/>
  <c r="J227" i="21"/>
  <c r="G418" i="21" s="1"/>
  <c r="J226" i="21"/>
  <c r="F219" i="21"/>
  <c r="E219" i="21"/>
  <c r="F218" i="21"/>
  <c r="E218" i="21"/>
  <c r="F217" i="21"/>
  <c r="E217" i="21"/>
  <c r="F216" i="21"/>
  <c r="E216" i="21"/>
  <c r="F215" i="21"/>
  <c r="E215" i="21"/>
  <c r="F214" i="21"/>
  <c r="E214" i="21"/>
  <c r="F213" i="21"/>
  <c r="E213" i="21"/>
  <c r="J182" i="21"/>
  <c r="J181" i="21"/>
  <c r="J179" i="21"/>
  <c r="J178" i="21"/>
  <c r="J177" i="21"/>
  <c r="J176" i="21"/>
  <c r="J175" i="21"/>
  <c r="J174" i="21"/>
  <c r="F163" i="21"/>
  <c r="E163" i="21"/>
  <c r="F162" i="21"/>
  <c r="E162" i="21"/>
  <c r="F161" i="21"/>
  <c r="E161" i="21"/>
  <c r="J143" i="21"/>
  <c r="J142" i="21"/>
  <c r="J140" i="21"/>
  <c r="J139" i="21"/>
  <c r="O178" i="21" s="1"/>
  <c r="J138" i="21"/>
  <c r="J137" i="21"/>
  <c r="J136" i="21"/>
  <c r="J135" i="21"/>
  <c r="F126" i="21"/>
  <c r="E126" i="21"/>
  <c r="F125" i="21"/>
  <c r="E125" i="21"/>
  <c r="F124" i="21"/>
  <c r="E124" i="21"/>
  <c r="F123" i="21"/>
  <c r="E123" i="21"/>
  <c r="F122" i="21"/>
  <c r="E122" i="21"/>
  <c r="J105" i="21"/>
  <c r="J104" i="21"/>
  <c r="J102" i="21"/>
  <c r="J101" i="21"/>
  <c r="M101" i="21" s="1"/>
  <c r="J100" i="21"/>
  <c r="M100" i="21" s="1"/>
  <c r="J99" i="21"/>
  <c r="M99" i="21" s="1"/>
  <c r="J98" i="21"/>
  <c r="M98" i="21" s="1"/>
  <c r="J97" i="21"/>
  <c r="M97" i="21" s="1"/>
  <c r="F87" i="21"/>
  <c r="E87" i="21"/>
  <c r="F86" i="21"/>
  <c r="E86" i="21"/>
  <c r="F85" i="21"/>
  <c r="E85" i="21"/>
  <c r="F84" i="21"/>
  <c r="E84" i="21"/>
  <c r="J67" i="21"/>
  <c r="J66" i="21"/>
  <c r="J64" i="21"/>
  <c r="J63" i="21"/>
  <c r="J62" i="21"/>
  <c r="J61" i="21"/>
  <c r="J60" i="21"/>
  <c r="J59" i="21"/>
  <c r="F53" i="21"/>
  <c r="E53" i="21"/>
  <c r="F52" i="21"/>
  <c r="E52" i="21"/>
  <c r="F51" i="21"/>
  <c r="E51" i="21"/>
  <c r="F50" i="21"/>
  <c r="E50" i="21"/>
  <c r="F49" i="21"/>
  <c r="E49" i="21"/>
  <c r="F48" i="21"/>
  <c r="E48" i="21"/>
  <c r="F47" i="21"/>
  <c r="E47" i="21"/>
  <c r="F46" i="21"/>
  <c r="E46" i="21"/>
  <c r="J27" i="21"/>
  <c r="J26" i="21"/>
  <c r="J24" i="21"/>
  <c r="J23" i="21"/>
  <c r="J22" i="21"/>
  <c r="J21" i="21"/>
  <c r="J20" i="21"/>
  <c r="J19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E371" i="20"/>
  <c r="F371" i="20"/>
  <c r="E372" i="20"/>
  <c r="F372" i="20"/>
  <c r="E261" i="20"/>
  <c r="F261" i="20"/>
  <c r="I734" i="20"/>
  <c r="H734" i="20"/>
  <c r="G734" i="20"/>
  <c r="F734" i="20"/>
  <c r="E734" i="20"/>
  <c r="I733" i="20"/>
  <c r="H733" i="20"/>
  <c r="G733" i="20"/>
  <c r="F733" i="20"/>
  <c r="E733" i="20"/>
  <c r="I732" i="20"/>
  <c r="H732" i="20"/>
  <c r="G732" i="20"/>
  <c r="F732" i="20"/>
  <c r="E732" i="20"/>
  <c r="I731" i="20"/>
  <c r="H731" i="20"/>
  <c r="G731" i="20"/>
  <c r="F731" i="20"/>
  <c r="E731" i="20"/>
  <c r="O714" i="20"/>
  <c r="N714" i="20"/>
  <c r="M714" i="20"/>
  <c r="L714" i="20"/>
  <c r="K714" i="20"/>
  <c r="O713" i="20"/>
  <c r="N713" i="20"/>
  <c r="M713" i="20"/>
  <c r="L713" i="20"/>
  <c r="K713" i="20"/>
  <c r="O712" i="20"/>
  <c r="N712" i="20"/>
  <c r="M712" i="20"/>
  <c r="L712" i="20"/>
  <c r="K712" i="20"/>
  <c r="O711" i="20"/>
  <c r="N711" i="20"/>
  <c r="M711" i="20"/>
  <c r="L711" i="20"/>
  <c r="K711" i="20"/>
  <c r="O710" i="20"/>
  <c r="N710" i="20"/>
  <c r="M710" i="20"/>
  <c r="L710" i="20"/>
  <c r="K710" i="20"/>
  <c r="O709" i="20"/>
  <c r="N709" i="20"/>
  <c r="M709" i="20"/>
  <c r="L709" i="20"/>
  <c r="K709" i="20"/>
  <c r="O708" i="20"/>
  <c r="N708" i="20"/>
  <c r="M708" i="20"/>
  <c r="L708" i="20"/>
  <c r="K708" i="20"/>
  <c r="O707" i="20"/>
  <c r="N707" i="20"/>
  <c r="M707" i="20"/>
  <c r="L707" i="20"/>
  <c r="K707" i="20"/>
  <c r="O706" i="20"/>
  <c r="N706" i="20"/>
  <c r="M706" i="20"/>
  <c r="L706" i="20"/>
  <c r="K706" i="20"/>
  <c r="O705" i="20"/>
  <c r="N705" i="20"/>
  <c r="M705" i="20"/>
  <c r="L705" i="20"/>
  <c r="K705" i="20"/>
  <c r="O704" i="20"/>
  <c r="N704" i="20"/>
  <c r="M704" i="20"/>
  <c r="L704" i="20"/>
  <c r="K704" i="20"/>
  <c r="O703" i="20"/>
  <c r="N703" i="20"/>
  <c r="M703" i="20"/>
  <c r="L703" i="20"/>
  <c r="K703" i="20"/>
  <c r="O702" i="20"/>
  <c r="N702" i="20"/>
  <c r="M702" i="20"/>
  <c r="L702" i="20"/>
  <c r="K702" i="20"/>
  <c r="O701" i="20"/>
  <c r="N701" i="20"/>
  <c r="M701" i="20"/>
  <c r="L701" i="20"/>
  <c r="K701" i="20"/>
  <c r="O700" i="20"/>
  <c r="N700" i="20"/>
  <c r="M700" i="20"/>
  <c r="L700" i="20"/>
  <c r="K700" i="20"/>
  <c r="O699" i="20"/>
  <c r="N699" i="20"/>
  <c r="M699" i="20"/>
  <c r="L699" i="20"/>
  <c r="K699" i="20"/>
  <c r="O698" i="20"/>
  <c r="N698" i="20"/>
  <c r="M698" i="20"/>
  <c r="L698" i="20"/>
  <c r="K698" i="20"/>
  <c r="I674" i="20"/>
  <c r="H674" i="20"/>
  <c r="G674" i="20"/>
  <c r="F674" i="20"/>
  <c r="E674" i="20"/>
  <c r="I673" i="20"/>
  <c r="H673" i="20"/>
  <c r="G673" i="20"/>
  <c r="F673" i="20"/>
  <c r="E673" i="20"/>
  <c r="I672" i="20"/>
  <c r="H672" i="20"/>
  <c r="G672" i="20"/>
  <c r="F672" i="20"/>
  <c r="E672" i="20"/>
  <c r="I671" i="20"/>
  <c r="H671" i="20"/>
  <c r="G671" i="20"/>
  <c r="F671" i="20"/>
  <c r="E671" i="20"/>
  <c r="O653" i="20"/>
  <c r="N653" i="20"/>
  <c r="M653" i="20"/>
  <c r="L653" i="20"/>
  <c r="K653" i="20"/>
  <c r="O652" i="20"/>
  <c r="N652" i="20"/>
  <c r="M652" i="20"/>
  <c r="L652" i="20"/>
  <c r="K652" i="20"/>
  <c r="O651" i="20"/>
  <c r="N651" i="20"/>
  <c r="M651" i="20"/>
  <c r="L651" i="20"/>
  <c r="K651" i="20"/>
  <c r="O650" i="20"/>
  <c r="N650" i="20"/>
  <c r="M650" i="20"/>
  <c r="L650" i="20"/>
  <c r="K650" i="20"/>
  <c r="O649" i="20"/>
  <c r="N649" i="20"/>
  <c r="M649" i="20"/>
  <c r="L649" i="20"/>
  <c r="K649" i="20"/>
  <c r="O648" i="20"/>
  <c r="N648" i="20"/>
  <c r="M648" i="20"/>
  <c r="L648" i="20"/>
  <c r="K648" i="20"/>
  <c r="O647" i="20"/>
  <c r="N647" i="20"/>
  <c r="M647" i="20"/>
  <c r="L647" i="20"/>
  <c r="K647" i="20"/>
  <c r="O646" i="20"/>
  <c r="N646" i="20"/>
  <c r="M646" i="20"/>
  <c r="L646" i="20"/>
  <c r="K646" i="20"/>
  <c r="O645" i="20"/>
  <c r="N645" i="20"/>
  <c r="M645" i="20"/>
  <c r="L645" i="20"/>
  <c r="K645" i="20"/>
  <c r="O644" i="20"/>
  <c r="N644" i="20"/>
  <c r="M644" i="20"/>
  <c r="L644" i="20"/>
  <c r="K644" i="20"/>
  <c r="O643" i="20"/>
  <c r="N643" i="20"/>
  <c r="M643" i="20"/>
  <c r="L643" i="20"/>
  <c r="K643" i="20"/>
  <c r="O642" i="20"/>
  <c r="N642" i="20"/>
  <c r="M642" i="20"/>
  <c r="L642" i="20"/>
  <c r="K642" i="20"/>
  <c r="O641" i="20"/>
  <c r="N641" i="20"/>
  <c r="M641" i="20"/>
  <c r="L641" i="20"/>
  <c r="K641" i="20"/>
  <c r="O640" i="20"/>
  <c r="N640" i="20"/>
  <c r="M640" i="20"/>
  <c r="L640" i="20"/>
  <c r="K640" i="20"/>
  <c r="O639" i="20"/>
  <c r="N639" i="20"/>
  <c r="M639" i="20"/>
  <c r="L639" i="20"/>
  <c r="K639" i="20"/>
  <c r="O638" i="20"/>
  <c r="N638" i="20"/>
  <c r="M638" i="20"/>
  <c r="L638" i="20"/>
  <c r="K638" i="20"/>
  <c r="O637" i="20"/>
  <c r="N637" i="20"/>
  <c r="M637" i="20"/>
  <c r="L637" i="20"/>
  <c r="K637" i="20"/>
  <c r="I614" i="20"/>
  <c r="H614" i="20"/>
  <c r="G614" i="20"/>
  <c r="F614" i="20"/>
  <c r="E614" i="20"/>
  <c r="I613" i="20"/>
  <c r="H613" i="20"/>
  <c r="G613" i="20"/>
  <c r="F613" i="20"/>
  <c r="E613" i="20"/>
  <c r="I612" i="20"/>
  <c r="H612" i="20"/>
  <c r="G612" i="20"/>
  <c r="F612" i="20"/>
  <c r="E612" i="20"/>
  <c r="I611" i="20"/>
  <c r="H611" i="20"/>
  <c r="G611" i="20"/>
  <c r="F611" i="20"/>
  <c r="E611" i="20"/>
  <c r="O594" i="20"/>
  <c r="N594" i="20"/>
  <c r="M594" i="20"/>
  <c r="L594" i="20"/>
  <c r="K594" i="20"/>
  <c r="O593" i="20"/>
  <c r="N593" i="20"/>
  <c r="M593" i="20"/>
  <c r="L593" i="20"/>
  <c r="K593" i="20"/>
  <c r="O592" i="20"/>
  <c r="N592" i="20"/>
  <c r="M592" i="20"/>
  <c r="L592" i="20"/>
  <c r="K592" i="20"/>
  <c r="O591" i="20"/>
  <c r="N591" i="20"/>
  <c r="M591" i="20"/>
  <c r="L591" i="20"/>
  <c r="K591" i="20"/>
  <c r="O590" i="20"/>
  <c r="N590" i="20"/>
  <c r="M590" i="20"/>
  <c r="L590" i="20"/>
  <c r="K590" i="20"/>
  <c r="O589" i="20"/>
  <c r="N589" i="20"/>
  <c r="M589" i="20"/>
  <c r="L589" i="20"/>
  <c r="K589" i="20"/>
  <c r="O588" i="20"/>
  <c r="N588" i="20"/>
  <c r="M588" i="20"/>
  <c r="L588" i="20"/>
  <c r="K588" i="20"/>
  <c r="O587" i="20"/>
  <c r="N587" i="20"/>
  <c r="M587" i="20"/>
  <c r="L587" i="20"/>
  <c r="K587" i="20"/>
  <c r="O586" i="20"/>
  <c r="N586" i="20"/>
  <c r="M586" i="20"/>
  <c r="L586" i="20"/>
  <c r="K586" i="20"/>
  <c r="O585" i="20"/>
  <c r="N585" i="20"/>
  <c r="M585" i="20"/>
  <c r="L585" i="20"/>
  <c r="K585" i="20"/>
  <c r="O584" i="20"/>
  <c r="N584" i="20"/>
  <c r="M584" i="20"/>
  <c r="L584" i="20"/>
  <c r="K584" i="20"/>
  <c r="O583" i="20"/>
  <c r="N583" i="20"/>
  <c r="M583" i="20"/>
  <c r="L583" i="20"/>
  <c r="K583" i="20"/>
  <c r="O582" i="20"/>
  <c r="N582" i="20"/>
  <c r="M582" i="20"/>
  <c r="L582" i="20"/>
  <c r="K582" i="20"/>
  <c r="O581" i="20"/>
  <c r="N581" i="20"/>
  <c r="M581" i="20"/>
  <c r="L581" i="20"/>
  <c r="K581" i="20"/>
  <c r="O580" i="20"/>
  <c r="N580" i="20"/>
  <c r="M580" i="20"/>
  <c r="L580" i="20"/>
  <c r="K580" i="20"/>
  <c r="O579" i="20"/>
  <c r="N579" i="20"/>
  <c r="M579" i="20"/>
  <c r="L579" i="20"/>
  <c r="K579" i="20"/>
  <c r="O578" i="20"/>
  <c r="N578" i="20"/>
  <c r="M578" i="20"/>
  <c r="L578" i="20"/>
  <c r="K578" i="20"/>
  <c r="I552" i="20"/>
  <c r="H552" i="20"/>
  <c r="G552" i="20"/>
  <c r="F552" i="20"/>
  <c r="E552" i="20"/>
  <c r="I551" i="20"/>
  <c r="H551" i="20"/>
  <c r="G551" i="20"/>
  <c r="F551" i="20"/>
  <c r="E551" i="20"/>
  <c r="I550" i="20"/>
  <c r="H550" i="20"/>
  <c r="G550" i="20"/>
  <c r="F550" i="20"/>
  <c r="E550" i="20"/>
  <c r="I549" i="20"/>
  <c r="H549" i="20"/>
  <c r="G549" i="20"/>
  <c r="F549" i="20"/>
  <c r="E549" i="20"/>
  <c r="I544" i="20"/>
  <c r="H544" i="20"/>
  <c r="G544" i="20"/>
  <c r="F544" i="20"/>
  <c r="E544" i="20"/>
  <c r="I543" i="20"/>
  <c r="H543" i="20"/>
  <c r="G543" i="20"/>
  <c r="F543" i="20"/>
  <c r="E543" i="20"/>
  <c r="I542" i="20"/>
  <c r="H542" i="20"/>
  <c r="G542" i="20"/>
  <c r="F542" i="20"/>
  <c r="E542" i="20"/>
  <c r="I541" i="20"/>
  <c r="H541" i="20"/>
  <c r="G541" i="20"/>
  <c r="F541" i="20"/>
  <c r="E541" i="20"/>
  <c r="I540" i="20"/>
  <c r="H540" i="20"/>
  <c r="G540" i="20"/>
  <c r="F540" i="20"/>
  <c r="E540" i="20"/>
  <c r="I539" i="20"/>
  <c r="H539" i="20"/>
  <c r="G539" i="20"/>
  <c r="F539" i="20"/>
  <c r="E539" i="20"/>
  <c r="I538" i="20"/>
  <c r="H538" i="20"/>
  <c r="G538" i="20"/>
  <c r="F538" i="20"/>
  <c r="E538" i="20"/>
  <c r="I537" i="20"/>
  <c r="H537" i="20"/>
  <c r="G537" i="20"/>
  <c r="F537" i="20"/>
  <c r="E537" i="20"/>
  <c r="I536" i="20"/>
  <c r="H536" i="20"/>
  <c r="G536" i="20"/>
  <c r="F536" i="20"/>
  <c r="E536" i="20"/>
  <c r="I535" i="20"/>
  <c r="H535" i="20"/>
  <c r="G535" i="20"/>
  <c r="F535" i="20"/>
  <c r="E535" i="20"/>
  <c r="I534" i="20"/>
  <c r="H534" i="20"/>
  <c r="G534" i="20"/>
  <c r="F534" i="20"/>
  <c r="E534" i="20"/>
  <c r="I533" i="20"/>
  <c r="H533" i="20"/>
  <c r="G533" i="20"/>
  <c r="F533" i="20"/>
  <c r="E533" i="20"/>
  <c r="I532" i="20"/>
  <c r="H532" i="20"/>
  <c r="G532" i="20"/>
  <c r="F532" i="20"/>
  <c r="E532" i="20"/>
  <c r="I531" i="20"/>
  <c r="H531" i="20"/>
  <c r="G531" i="20"/>
  <c r="F531" i="20"/>
  <c r="E531" i="20"/>
  <c r="I530" i="20"/>
  <c r="H530" i="20"/>
  <c r="G530" i="20"/>
  <c r="F530" i="20"/>
  <c r="E530" i="20"/>
  <c r="I529" i="20"/>
  <c r="H529" i="20"/>
  <c r="G529" i="20"/>
  <c r="F529" i="20"/>
  <c r="E529" i="20"/>
  <c r="I528" i="20"/>
  <c r="H528" i="20"/>
  <c r="G528" i="20"/>
  <c r="F528" i="20"/>
  <c r="E528" i="20"/>
  <c r="E491" i="20"/>
  <c r="Q412" i="20"/>
  <c r="N412" i="20"/>
  <c r="J389" i="20"/>
  <c r="J388" i="20"/>
  <c r="J386" i="20"/>
  <c r="J385" i="20"/>
  <c r="J384" i="20"/>
  <c r="J383" i="20"/>
  <c r="J382" i="20"/>
  <c r="J381" i="20"/>
  <c r="F370" i="20"/>
  <c r="E370" i="20"/>
  <c r="F369" i="20"/>
  <c r="E369" i="20"/>
  <c r="F368" i="20"/>
  <c r="E368" i="20"/>
  <c r="J350" i="20"/>
  <c r="J349" i="20"/>
  <c r="J347" i="20"/>
  <c r="J346" i="20"/>
  <c r="J345" i="20"/>
  <c r="J344" i="20"/>
  <c r="J343" i="20"/>
  <c r="J342" i="20"/>
  <c r="F331" i="20"/>
  <c r="E331" i="20"/>
  <c r="F330" i="20"/>
  <c r="E330" i="20"/>
  <c r="F329" i="20"/>
  <c r="E329" i="20"/>
  <c r="J312" i="20"/>
  <c r="M312" i="20" s="1"/>
  <c r="J311" i="20"/>
  <c r="M311" i="20" s="1"/>
  <c r="J309" i="20"/>
  <c r="M309" i="20" s="1"/>
  <c r="J308" i="20"/>
  <c r="J307" i="20"/>
  <c r="M307" i="20" s="1"/>
  <c r="J306" i="20"/>
  <c r="M306" i="20" s="1"/>
  <c r="J305" i="20"/>
  <c r="M305" i="20" s="1"/>
  <c r="J304" i="20"/>
  <c r="F294" i="20"/>
  <c r="E294" i="20"/>
  <c r="F293" i="20"/>
  <c r="E293" i="20"/>
  <c r="F292" i="20"/>
  <c r="E292" i="20"/>
  <c r="F291" i="20"/>
  <c r="E291" i="20"/>
  <c r="J274" i="20"/>
  <c r="J273" i="20"/>
  <c r="J271" i="20"/>
  <c r="J270" i="20"/>
  <c r="J269" i="20"/>
  <c r="J268" i="20"/>
  <c r="J267" i="20"/>
  <c r="J266" i="20"/>
  <c r="F260" i="20"/>
  <c r="E260" i="20"/>
  <c r="F259" i="20"/>
  <c r="E259" i="20"/>
  <c r="F258" i="20"/>
  <c r="E258" i="20"/>
  <c r="F257" i="20"/>
  <c r="E257" i="20"/>
  <c r="F256" i="20"/>
  <c r="E256" i="20"/>
  <c r="F255" i="20"/>
  <c r="E255" i="20"/>
  <c r="F254" i="20"/>
  <c r="E254" i="20"/>
  <c r="F253" i="20"/>
  <c r="E253" i="20"/>
  <c r="J234" i="20"/>
  <c r="J233" i="20"/>
  <c r="J231" i="20"/>
  <c r="J230" i="20"/>
  <c r="J229" i="20"/>
  <c r="J228" i="20"/>
  <c r="J227" i="20"/>
  <c r="J226" i="20"/>
  <c r="F219" i="20"/>
  <c r="E219" i="20"/>
  <c r="F218" i="20"/>
  <c r="E218" i="20"/>
  <c r="F217" i="20"/>
  <c r="E217" i="20"/>
  <c r="F216" i="20"/>
  <c r="E216" i="20"/>
  <c r="F215" i="20"/>
  <c r="E215" i="20"/>
  <c r="F214" i="20"/>
  <c r="E214" i="20"/>
  <c r="F213" i="20"/>
  <c r="E213" i="20"/>
  <c r="J182" i="20"/>
  <c r="J181" i="20"/>
  <c r="J179" i="20"/>
  <c r="J178" i="20"/>
  <c r="J177" i="20"/>
  <c r="O177" i="20" s="1"/>
  <c r="J176" i="20"/>
  <c r="J175" i="20"/>
  <c r="J174" i="20"/>
  <c r="F163" i="20"/>
  <c r="E163" i="20"/>
  <c r="F162" i="20"/>
  <c r="E162" i="20"/>
  <c r="F161" i="20"/>
  <c r="J165" i="20" s="1"/>
  <c r="E161" i="20"/>
  <c r="J169" i="20" s="1"/>
  <c r="J171" i="20" s="1"/>
  <c r="J143" i="20"/>
  <c r="J142" i="20"/>
  <c r="J140" i="20"/>
  <c r="J139" i="20"/>
  <c r="J138" i="20"/>
  <c r="J137" i="20"/>
  <c r="J136" i="20"/>
  <c r="J135" i="20"/>
  <c r="F126" i="20"/>
  <c r="E126" i="20"/>
  <c r="F125" i="20"/>
  <c r="E125" i="20"/>
  <c r="F124" i="20"/>
  <c r="E124" i="20"/>
  <c r="F123" i="20"/>
  <c r="E123" i="20"/>
  <c r="F122" i="20"/>
  <c r="E122" i="20"/>
  <c r="J105" i="20"/>
  <c r="J104" i="20"/>
  <c r="M104" i="20" s="1"/>
  <c r="J102" i="20"/>
  <c r="M102" i="20" s="1"/>
  <c r="J101" i="20"/>
  <c r="M101" i="20" s="1"/>
  <c r="J100" i="20"/>
  <c r="M100" i="20" s="1"/>
  <c r="J99" i="20"/>
  <c r="J98" i="20"/>
  <c r="M98" i="20" s="1"/>
  <c r="J97" i="20"/>
  <c r="M97" i="20" s="1"/>
  <c r="F87" i="20"/>
  <c r="E87" i="20"/>
  <c r="F86" i="20"/>
  <c r="E86" i="20"/>
  <c r="F85" i="20"/>
  <c r="E85" i="20"/>
  <c r="F84" i="20"/>
  <c r="E84" i="20"/>
  <c r="J67" i="20"/>
  <c r="J66" i="20"/>
  <c r="J64" i="20"/>
  <c r="J63" i="20"/>
  <c r="J62" i="20"/>
  <c r="J61" i="20"/>
  <c r="J60" i="20"/>
  <c r="J59" i="20"/>
  <c r="F53" i="20"/>
  <c r="E53" i="20"/>
  <c r="F52" i="20"/>
  <c r="E52" i="20"/>
  <c r="F51" i="20"/>
  <c r="E51" i="20"/>
  <c r="F50" i="20"/>
  <c r="E50" i="20"/>
  <c r="F49" i="20"/>
  <c r="E49" i="20"/>
  <c r="F48" i="20"/>
  <c r="E48" i="20"/>
  <c r="F47" i="20"/>
  <c r="E47" i="20"/>
  <c r="F46" i="20"/>
  <c r="E46" i="20"/>
  <c r="J27" i="20"/>
  <c r="J26" i="20"/>
  <c r="J24" i="20"/>
  <c r="J23" i="20"/>
  <c r="J22" i="20"/>
  <c r="J21" i="20"/>
  <c r="J20" i="20"/>
  <c r="J19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F6" i="20"/>
  <c r="E6" i="20"/>
  <c r="E333" i="19"/>
  <c r="F333" i="19"/>
  <c r="E125" i="19"/>
  <c r="F125" i="19"/>
  <c r="E126" i="19"/>
  <c r="F126" i="19"/>
  <c r="E13" i="19"/>
  <c r="F13" i="19"/>
  <c r="E14" i="19"/>
  <c r="F14" i="19"/>
  <c r="I734" i="19"/>
  <c r="H734" i="19"/>
  <c r="G734" i="19"/>
  <c r="F734" i="19"/>
  <c r="E734" i="19"/>
  <c r="I733" i="19"/>
  <c r="H733" i="19"/>
  <c r="G733" i="19"/>
  <c r="F733" i="19"/>
  <c r="E733" i="19"/>
  <c r="I732" i="19"/>
  <c r="H732" i="19"/>
  <c r="G732" i="19"/>
  <c r="F732" i="19"/>
  <c r="E732" i="19"/>
  <c r="I731" i="19"/>
  <c r="H731" i="19"/>
  <c r="G731" i="19"/>
  <c r="F731" i="19"/>
  <c r="E731" i="19"/>
  <c r="O714" i="19"/>
  <c r="N714" i="19"/>
  <c r="M714" i="19"/>
  <c r="L714" i="19"/>
  <c r="K714" i="19"/>
  <c r="O713" i="19"/>
  <c r="N713" i="19"/>
  <c r="M713" i="19"/>
  <c r="L713" i="19"/>
  <c r="K713" i="19"/>
  <c r="O712" i="19"/>
  <c r="N712" i="19"/>
  <c r="M712" i="19"/>
  <c r="L712" i="19"/>
  <c r="K712" i="19"/>
  <c r="O711" i="19"/>
  <c r="N711" i="19"/>
  <c r="M711" i="19"/>
  <c r="L711" i="19"/>
  <c r="K711" i="19"/>
  <c r="O710" i="19"/>
  <c r="N710" i="19"/>
  <c r="M710" i="19"/>
  <c r="L710" i="19"/>
  <c r="K710" i="19"/>
  <c r="O709" i="19"/>
  <c r="N709" i="19"/>
  <c r="M709" i="19"/>
  <c r="L709" i="19"/>
  <c r="K709" i="19"/>
  <c r="O708" i="19"/>
  <c r="N708" i="19"/>
  <c r="M708" i="19"/>
  <c r="L708" i="19"/>
  <c r="K708" i="19"/>
  <c r="O707" i="19"/>
  <c r="N707" i="19"/>
  <c r="M707" i="19"/>
  <c r="L707" i="19"/>
  <c r="K707" i="19"/>
  <c r="O706" i="19"/>
  <c r="N706" i="19"/>
  <c r="M706" i="19"/>
  <c r="L706" i="19"/>
  <c r="K706" i="19"/>
  <c r="O705" i="19"/>
  <c r="N705" i="19"/>
  <c r="M705" i="19"/>
  <c r="L705" i="19"/>
  <c r="K705" i="19"/>
  <c r="O704" i="19"/>
  <c r="N704" i="19"/>
  <c r="M704" i="19"/>
  <c r="L704" i="19"/>
  <c r="K704" i="19"/>
  <c r="O703" i="19"/>
  <c r="N703" i="19"/>
  <c r="M703" i="19"/>
  <c r="L703" i="19"/>
  <c r="K703" i="19"/>
  <c r="O702" i="19"/>
  <c r="N702" i="19"/>
  <c r="M702" i="19"/>
  <c r="L702" i="19"/>
  <c r="K702" i="19"/>
  <c r="O701" i="19"/>
  <c r="N701" i="19"/>
  <c r="M701" i="19"/>
  <c r="L701" i="19"/>
  <c r="K701" i="19"/>
  <c r="O700" i="19"/>
  <c r="N700" i="19"/>
  <c r="M700" i="19"/>
  <c r="L700" i="19"/>
  <c r="K700" i="19"/>
  <c r="O699" i="19"/>
  <c r="N699" i="19"/>
  <c r="M699" i="19"/>
  <c r="L699" i="19"/>
  <c r="K699" i="19"/>
  <c r="O698" i="19"/>
  <c r="N698" i="19"/>
  <c r="M698" i="19"/>
  <c r="L698" i="19"/>
  <c r="K698" i="19"/>
  <c r="I674" i="19"/>
  <c r="H674" i="19"/>
  <c r="G674" i="19"/>
  <c r="F674" i="19"/>
  <c r="E674" i="19"/>
  <c r="I673" i="19"/>
  <c r="H673" i="19"/>
  <c r="G673" i="19"/>
  <c r="F673" i="19"/>
  <c r="E673" i="19"/>
  <c r="I672" i="19"/>
  <c r="H672" i="19"/>
  <c r="G672" i="19"/>
  <c r="F672" i="19"/>
  <c r="E672" i="19"/>
  <c r="I671" i="19"/>
  <c r="H671" i="19"/>
  <c r="G671" i="19"/>
  <c r="F671" i="19"/>
  <c r="E671" i="19"/>
  <c r="O653" i="19"/>
  <c r="N653" i="19"/>
  <c r="M653" i="19"/>
  <c r="L653" i="19"/>
  <c r="K653" i="19"/>
  <c r="O652" i="19"/>
  <c r="N652" i="19"/>
  <c r="M652" i="19"/>
  <c r="L652" i="19"/>
  <c r="K652" i="19"/>
  <c r="O651" i="19"/>
  <c r="N651" i="19"/>
  <c r="M651" i="19"/>
  <c r="L651" i="19"/>
  <c r="K651" i="19"/>
  <c r="O650" i="19"/>
  <c r="N650" i="19"/>
  <c r="M650" i="19"/>
  <c r="L650" i="19"/>
  <c r="K650" i="19"/>
  <c r="O649" i="19"/>
  <c r="N649" i="19"/>
  <c r="M649" i="19"/>
  <c r="L649" i="19"/>
  <c r="K649" i="19"/>
  <c r="O648" i="19"/>
  <c r="N648" i="19"/>
  <c r="M648" i="19"/>
  <c r="L648" i="19"/>
  <c r="K648" i="19"/>
  <c r="O647" i="19"/>
  <c r="N647" i="19"/>
  <c r="M647" i="19"/>
  <c r="L647" i="19"/>
  <c r="K647" i="19"/>
  <c r="O646" i="19"/>
  <c r="N646" i="19"/>
  <c r="M646" i="19"/>
  <c r="L646" i="19"/>
  <c r="K646" i="19"/>
  <c r="O645" i="19"/>
  <c r="N645" i="19"/>
  <c r="M645" i="19"/>
  <c r="L645" i="19"/>
  <c r="K645" i="19"/>
  <c r="O644" i="19"/>
  <c r="N644" i="19"/>
  <c r="M644" i="19"/>
  <c r="L644" i="19"/>
  <c r="K644" i="19"/>
  <c r="O643" i="19"/>
  <c r="N643" i="19"/>
  <c r="M643" i="19"/>
  <c r="L643" i="19"/>
  <c r="K643" i="19"/>
  <c r="O642" i="19"/>
  <c r="N642" i="19"/>
  <c r="M642" i="19"/>
  <c r="L642" i="19"/>
  <c r="K642" i="19"/>
  <c r="O641" i="19"/>
  <c r="N641" i="19"/>
  <c r="M641" i="19"/>
  <c r="L641" i="19"/>
  <c r="K641" i="19"/>
  <c r="O640" i="19"/>
  <c r="N640" i="19"/>
  <c r="M640" i="19"/>
  <c r="L640" i="19"/>
  <c r="K640" i="19"/>
  <c r="O639" i="19"/>
  <c r="N639" i="19"/>
  <c r="M639" i="19"/>
  <c r="L639" i="19"/>
  <c r="K639" i="19"/>
  <c r="O638" i="19"/>
  <c r="N638" i="19"/>
  <c r="M638" i="19"/>
  <c r="L638" i="19"/>
  <c r="K638" i="19"/>
  <c r="O637" i="19"/>
  <c r="N637" i="19"/>
  <c r="M637" i="19"/>
  <c r="L637" i="19"/>
  <c r="K637" i="19"/>
  <c r="I614" i="19"/>
  <c r="H614" i="19"/>
  <c r="G614" i="19"/>
  <c r="F614" i="19"/>
  <c r="E614" i="19"/>
  <c r="I613" i="19"/>
  <c r="H613" i="19"/>
  <c r="G613" i="19"/>
  <c r="F613" i="19"/>
  <c r="E613" i="19"/>
  <c r="I612" i="19"/>
  <c r="H612" i="19"/>
  <c r="G612" i="19"/>
  <c r="F612" i="19"/>
  <c r="E612" i="19"/>
  <c r="I611" i="19"/>
  <c r="H611" i="19"/>
  <c r="G611" i="19"/>
  <c r="F611" i="19"/>
  <c r="E611" i="19"/>
  <c r="O594" i="19"/>
  <c r="N594" i="19"/>
  <c r="M594" i="19"/>
  <c r="L594" i="19"/>
  <c r="K594" i="19"/>
  <c r="O593" i="19"/>
  <c r="N593" i="19"/>
  <c r="M593" i="19"/>
  <c r="L593" i="19"/>
  <c r="K593" i="19"/>
  <c r="O592" i="19"/>
  <c r="N592" i="19"/>
  <c r="M592" i="19"/>
  <c r="L592" i="19"/>
  <c r="K592" i="19"/>
  <c r="O591" i="19"/>
  <c r="N591" i="19"/>
  <c r="M591" i="19"/>
  <c r="L591" i="19"/>
  <c r="K591" i="19"/>
  <c r="O590" i="19"/>
  <c r="N590" i="19"/>
  <c r="M590" i="19"/>
  <c r="L590" i="19"/>
  <c r="K590" i="19"/>
  <c r="O589" i="19"/>
  <c r="N589" i="19"/>
  <c r="M589" i="19"/>
  <c r="L589" i="19"/>
  <c r="K589" i="19"/>
  <c r="O588" i="19"/>
  <c r="N588" i="19"/>
  <c r="M588" i="19"/>
  <c r="L588" i="19"/>
  <c r="K588" i="19"/>
  <c r="O587" i="19"/>
  <c r="N587" i="19"/>
  <c r="M587" i="19"/>
  <c r="L587" i="19"/>
  <c r="K587" i="19"/>
  <c r="O586" i="19"/>
  <c r="N586" i="19"/>
  <c r="M586" i="19"/>
  <c r="L586" i="19"/>
  <c r="K586" i="19"/>
  <c r="O585" i="19"/>
  <c r="N585" i="19"/>
  <c r="M585" i="19"/>
  <c r="L585" i="19"/>
  <c r="K585" i="19"/>
  <c r="O584" i="19"/>
  <c r="N584" i="19"/>
  <c r="M584" i="19"/>
  <c r="L584" i="19"/>
  <c r="K584" i="19"/>
  <c r="O583" i="19"/>
  <c r="N583" i="19"/>
  <c r="M583" i="19"/>
  <c r="L583" i="19"/>
  <c r="K583" i="19"/>
  <c r="O582" i="19"/>
  <c r="N582" i="19"/>
  <c r="M582" i="19"/>
  <c r="L582" i="19"/>
  <c r="K582" i="19"/>
  <c r="O581" i="19"/>
  <c r="N581" i="19"/>
  <c r="M581" i="19"/>
  <c r="L581" i="19"/>
  <c r="K581" i="19"/>
  <c r="O580" i="19"/>
  <c r="N580" i="19"/>
  <c r="M580" i="19"/>
  <c r="L580" i="19"/>
  <c r="K580" i="19"/>
  <c r="O579" i="19"/>
  <c r="N579" i="19"/>
  <c r="M579" i="19"/>
  <c r="L579" i="19"/>
  <c r="K579" i="19"/>
  <c r="O578" i="19"/>
  <c r="N578" i="19"/>
  <c r="M578" i="19"/>
  <c r="L578" i="19"/>
  <c r="K578" i="19"/>
  <c r="I552" i="19"/>
  <c r="H552" i="19"/>
  <c r="G552" i="19"/>
  <c r="F552" i="19"/>
  <c r="E552" i="19"/>
  <c r="I551" i="19"/>
  <c r="H551" i="19"/>
  <c r="G551" i="19"/>
  <c r="F551" i="19"/>
  <c r="E551" i="19"/>
  <c r="I550" i="19"/>
  <c r="H550" i="19"/>
  <c r="G550" i="19"/>
  <c r="F550" i="19"/>
  <c r="E550" i="19"/>
  <c r="I549" i="19"/>
  <c r="H549" i="19"/>
  <c r="G549" i="19"/>
  <c r="F549" i="19"/>
  <c r="I544" i="19"/>
  <c r="H544" i="19"/>
  <c r="G544" i="19"/>
  <c r="F544" i="19"/>
  <c r="E544" i="19"/>
  <c r="I543" i="19"/>
  <c r="H543" i="19"/>
  <c r="G543" i="19"/>
  <c r="F543" i="19"/>
  <c r="E543" i="19"/>
  <c r="I542" i="19"/>
  <c r="H542" i="19"/>
  <c r="G542" i="19"/>
  <c r="F542" i="19"/>
  <c r="E542" i="19"/>
  <c r="I541" i="19"/>
  <c r="H541" i="19"/>
  <c r="G541" i="19"/>
  <c r="F541" i="19"/>
  <c r="E541" i="19"/>
  <c r="I540" i="19"/>
  <c r="H540" i="19"/>
  <c r="G540" i="19"/>
  <c r="F540" i="19"/>
  <c r="E540" i="19"/>
  <c r="I539" i="19"/>
  <c r="H539" i="19"/>
  <c r="G539" i="19"/>
  <c r="F539" i="19"/>
  <c r="E539" i="19"/>
  <c r="I538" i="19"/>
  <c r="H538" i="19"/>
  <c r="G538" i="19"/>
  <c r="F538" i="19"/>
  <c r="E538" i="19"/>
  <c r="I537" i="19"/>
  <c r="H537" i="19"/>
  <c r="G537" i="19"/>
  <c r="F537" i="19"/>
  <c r="E537" i="19"/>
  <c r="I536" i="19"/>
  <c r="H536" i="19"/>
  <c r="G536" i="19"/>
  <c r="F536" i="19"/>
  <c r="E536" i="19"/>
  <c r="I535" i="19"/>
  <c r="H535" i="19"/>
  <c r="G535" i="19"/>
  <c r="F535" i="19"/>
  <c r="E535" i="19"/>
  <c r="I534" i="19"/>
  <c r="H534" i="19"/>
  <c r="G534" i="19"/>
  <c r="F534" i="19"/>
  <c r="E534" i="19"/>
  <c r="I533" i="19"/>
  <c r="H533" i="19"/>
  <c r="G533" i="19"/>
  <c r="F533" i="19"/>
  <c r="E533" i="19"/>
  <c r="I532" i="19"/>
  <c r="H532" i="19"/>
  <c r="G532" i="19"/>
  <c r="F532" i="19"/>
  <c r="E532" i="19"/>
  <c r="I531" i="19"/>
  <c r="H531" i="19"/>
  <c r="G531" i="19"/>
  <c r="F531" i="19"/>
  <c r="E531" i="19"/>
  <c r="I530" i="19"/>
  <c r="H530" i="19"/>
  <c r="G530" i="19"/>
  <c r="F530" i="19"/>
  <c r="E530" i="19"/>
  <c r="I529" i="19"/>
  <c r="H529" i="19"/>
  <c r="G529" i="19"/>
  <c r="F529" i="19"/>
  <c r="E529" i="19"/>
  <c r="I528" i="19"/>
  <c r="H528" i="19"/>
  <c r="G528" i="19"/>
  <c r="F528" i="19"/>
  <c r="E528" i="19"/>
  <c r="E491" i="19"/>
  <c r="E549" i="19" s="1"/>
  <c r="Q412" i="19"/>
  <c r="N412" i="19"/>
  <c r="J389" i="19"/>
  <c r="J388" i="19"/>
  <c r="J386" i="19"/>
  <c r="J385" i="19"/>
  <c r="J384" i="19"/>
  <c r="J383" i="19"/>
  <c r="J382" i="19"/>
  <c r="J381" i="19"/>
  <c r="F370" i="19"/>
  <c r="E370" i="19"/>
  <c r="F369" i="19"/>
  <c r="E369" i="19"/>
  <c r="F368" i="19"/>
  <c r="E368" i="19"/>
  <c r="J350" i="19"/>
  <c r="J349" i="19"/>
  <c r="J347" i="19"/>
  <c r="J346" i="19"/>
  <c r="J345" i="19"/>
  <c r="J344" i="19"/>
  <c r="J343" i="19"/>
  <c r="J342" i="19"/>
  <c r="F332" i="19"/>
  <c r="E332" i="19"/>
  <c r="F331" i="19"/>
  <c r="E331" i="19"/>
  <c r="F330" i="19"/>
  <c r="E330" i="19"/>
  <c r="F329" i="19"/>
  <c r="E329" i="19"/>
  <c r="J312" i="19"/>
  <c r="M312" i="19" s="1"/>
  <c r="J311" i="19"/>
  <c r="M311" i="19" s="1"/>
  <c r="J309" i="19"/>
  <c r="J308" i="19"/>
  <c r="J307" i="19"/>
  <c r="M307" i="19" s="1"/>
  <c r="J306" i="19"/>
  <c r="M306" i="19" s="1"/>
  <c r="J305" i="19"/>
  <c r="J304" i="19"/>
  <c r="M304" i="19" s="1"/>
  <c r="F294" i="19"/>
  <c r="E294" i="19"/>
  <c r="F293" i="19"/>
  <c r="E293" i="19"/>
  <c r="F292" i="19"/>
  <c r="E292" i="19"/>
  <c r="F291" i="19"/>
  <c r="E291" i="19"/>
  <c r="J274" i="19"/>
  <c r="J273" i="19"/>
  <c r="J271" i="19"/>
  <c r="J270" i="19"/>
  <c r="J269" i="19"/>
  <c r="J268" i="19"/>
  <c r="J267" i="19"/>
  <c r="J266" i="19"/>
  <c r="F260" i="19"/>
  <c r="E260" i="19"/>
  <c r="F259" i="19"/>
  <c r="E259" i="19"/>
  <c r="F258" i="19"/>
  <c r="E258" i="19"/>
  <c r="F257" i="19"/>
  <c r="E257" i="19"/>
  <c r="F256" i="19"/>
  <c r="E256" i="19"/>
  <c r="F255" i="19"/>
  <c r="E255" i="19"/>
  <c r="F254" i="19"/>
  <c r="E254" i="19"/>
  <c r="F253" i="19"/>
  <c r="E253" i="19"/>
  <c r="J234" i="19"/>
  <c r="J233" i="19"/>
  <c r="J231" i="19"/>
  <c r="J230" i="19"/>
  <c r="J229" i="19"/>
  <c r="J228" i="19"/>
  <c r="J227" i="19"/>
  <c r="G418" i="19" s="1"/>
  <c r="J226" i="19"/>
  <c r="F221" i="19"/>
  <c r="E221" i="19"/>
  <c r="F220" i="19"/>
  <c r="E220" i="19"/>
  <c r="F219" i="19"/>
  <c r="E219" i="19"/>
  <c r="F218" i="19"/>
  <c r="E218" i="19"/>
  <c r="F217" i="19"/>
  <c r="E217" i="19"/>
  <c r="F216" i="19"/>
  <c r="E216" i="19"/>
  <c r="F215" i="19"/>
  <c r="E215" i="19"/>
  <c r="F214" i="19"/>
  <c r="E214" i="19"/>
  <c r="F213" i="19"/>
  <c r="E213" i="19"/>
  <c r="J182" i="19"/>
  <c r="O182" i="19" s="1"/>
  <c r="J181" i="19"/>
  <c r="J179" i="19"/>
  <c r="J178" i="19"/>
  <c r="J177" i="19"/>
  <c r="J176" i="19"/>
  <c r="J175" i="19"/>
  <c r="J174" i="19"/>
  <c r="F163" i="19"/>
  <c r="E163" i="19"/>
  <c r="F162" i="19"/>
  <c r="E162" i="19"/>
  <c r="F161" i="19"/>
  <c r="E161" i="19"/>
  <c r="J161" i="19" s="1"/>
  <c r="J143" i="19"/>
  <c r="J142" i="19"/>
  <c r="J140" i="19"/>
  <c r="J139" i="19"/>
  <c r="J138" i="19"/>
  <c r="J137" i="19"/>
  <c r="J136" i="19"/>
  <c r="J135" i="19"/>
  <c r="F124" i="19"/>
  <c r="E124" i="19"/>
  <c r="F123" i="19"/>
  <c r="E123" i="19"/>
  <c r="F122" i="19"/>
  <c r="E122" i="19"/>
  <c r="J105" i="19"/>
  <c r="J104" i="19"/>
  <c r="J102" i="19"/>
  <c r="M102" i="19" s="1"/>
  <c r="J101" i="19"/>
  <c r="M101" i="19" s="1"/>
  <c r="J100" i="19"/>
  <c r="M100" i="19" s="1"/>
  <c r="J99" i="19"/>
  <c r="J98" i="19"/>
  <c r="M98" i="19" s="1"/>
  <c r="J97" i="19"/>
  <c r="M417" i="19" s="1"/>
  <c r="N417" i="19" s="1"/>
  <c r="F87" i="19"/>
  <c r="E87" i="19"/>
  <c r="F86" i="19"/>
  <c r="E86" i="19"/>
  <c r="F85" i="19"/>
  <c r="E85" i="19"/>
  <c r="F84" i="19"/>
  <c r="E84" i="19"/>
  <c r="J87" i="19" s="1"/>
  <c r="J67" i="19"/>
  <c r="J66" i="19"/>
  <c r="J64" i="19"/>
  <c r="J63" i="19"/>
  <c r="J62" i="19"/>
  <c r="J61" i="19"/>
  <c r="J60" i="19"/>
  <c r="J59" i="19"/>
  <c r="F53" i="19"/>
  <c r="E53" i="19"/>
  <c r="F52" i="19"/>
  <c r="E52" i="19"/>
  <c r="F51" i="19"/>
  <c r="E51" i="19"/>
  <c r="F50" i="19"/>
  <c r="E50" i="19"/>
  <c r="F49" i="19"/>
  <c r="E49" i="19"/>
  <c r="F48" i="19"/>
  <c r="E48" i="19"/>
  <c r="F47" i="19"/>
  <c r="E47" i="19"/>
  <c r="F46" i="19"/>
  <c r="E46" i="19"/>
  <c r="J27" i="19"/>
  <c r="J26" i="19"/>
  <c r="J24" i="19"/>
  <c r="J23" i="19"/>
  <c r="J22" i="19"/>
  <c r="J21" i="19"/>
  <c r="J20" i="19"/>
  <c r="J19" i="19"/>
  <c r="F12" i="19"/>
  <c r="E12" i="19"/>
  <c r="F11" i="19"/>
  <c r="E11" i="19"/>
  <c r="F10" i="19"/>
  <c r="E10" i="19"/>
  <c r="F9" i="19"/>
  <c r="E9" i="19"/>
  <c r="F8" i="19"/>
  <c r="E8" i="19"/>
  <c r="F7" i="19"/>
  <c r="E7" i="19"/>
  <c r="F6" i="19"/>
  <c r="E6" i="19"/>
  <c r="E332" i="18"/>
  <c r="F332" i="18"/>
  <c r="E220" i="18"/>
  <c r="F220" i="18"/>
  <c r="E221" i="18"/>
  <c r="F221" i="18"/>
  <c r="E165" i="18"/>
  <c r="F165" i="18"/>
  <c r="E54" i="18"/>
  <c r="F54" i="18"/>
  <c r="E55" i="18"/>
  <c r="F55" i="18"/>
  <c r="I734" i="18"/>
  <c r="H734" i="18"/>
  <c r="G734" i="18"/>
  <c r="F734" i="18"/>
  <c r="E734" i="18"/>
  <c r="I733" i="18"/>
  <c r="H733" i="18"/>
  <c r="G733" i="18"/>
  <c r="F733" i="18"/>
  <c r="E733" i="18"/>
  <c r="I732" i="18"/>
  <c r="H732" i="18"/>
  <c r="G732" i="18"/>
  <c r="F732" i="18"/>
  <c r="E732" i="18"/>
  <c r="I731" i="18"/>
  <c r="H731" i="18"/>
  <c r="G731" i="18"/>
  <c r="F731" i="18"/>
  <c r="E731" i="18"/>
  <c r="O714" i="18"/>
  <c r="N714" i="18"/>
  <c r="M714" i="18"/>
  <c r="L714" i="18"/>
  <c r="K714" i="18"/>
  <c r="O713" i="18"/>
  <c r="N713" i="18"/>
  <c r="M713" i="18"/>
  <c r="L713" i="18"/>
  <c r="K713" i="18"/>
  <c r="O712" i="18"/>
  <c r="N712" i="18"/>
  <c r="M712" i="18"/>
  <c r="L712" i="18"/>
  <c r="K712" i="18"/>
  <c r="O711" i="18"/>
  <c r="N711" i="18"/>
  <c r="M711" i="18"/>
  <c r="L711" i="18"/>
  <c r="K711" i="18"/>
  <c r="O710" i="18"/>
  <c r="N710" i="18"/>
  <c r="M710" i="18"/>
  <c r="L710" i="18"/>
  <c r="K710" i="18"/>
  <c r="O709" i="18"/>
  <c r="N709" i="18"/>
  <c r="M709" i="18"/>
  <c r="L709" i="18"/>
  <c r="K709" i="18"/>
  <c r="O708" i="18"/>
  <c r="N708" i="18"/>
  <c r="M708" i="18"/>
  <c r="L708" i="18"/>
  <c r="K708" i="18"/>
  <c r="O707" i="18"/>
  <c r="N707" i="18"/>
  <c r="M707" i="18"/>
  <c r="L707" i="18"/>
  <c r="K707" i="18"/>
  <c r="O706" i="18"/>
  <c r="N706" i="18"/>
  <c r="M706" i="18"/>
  <c r="L706" i="18"/>
  <c r="K706" i="18"/>
  <c r="O705" i="18"/>
  <c r="N705" i="18"/>
  <c r="M705" i="18"/>
  <c r="L705" i="18"/>
  <c r="K705" i="18"/>
  <c r="O704" i="18"/>
  <c r="N704" i="18"/>
  <c r="M704" i="18"/>
  <c r="L704" i="18"/>
  <c r="K704" i="18"/>
  <c r="O703" i="18"/>
  <c r="N703" i="18"/>
  <c r="M703" i="18"/>
  <c r="L703" i="18"/>
  <c r="K703" i="18"/>
  <c r="O702" i="18"/>
  <c r="N702" i="18"/>
  <c r="M702" i="18"/>
  <c r="L702" i="18"/>
  <c r="K702" i="18"/>
  <c r="O701" i="18"/>
  <c r="N701" i="18"/>
  <c r="M701" i="18"/>
  <c r="L701" i="18"/>
  <c r="K701" i="18"/>
  <c r="O700" i="18"/>
  <c r="N700" i="18"/>
  <c r="M700" i="18"/>
  <c r="L700" i="18"/>
  <c r="K700" i="18"/>
  <c r="O699" i="18"/>
  <c r="N699" i="18"/>
  <c r="M699" i="18"/>
  <c r="L699" i="18"/>
  <c r="K699" i="18"/>
  <c r="O698" i="18"/>
  <c r="N698" i="18"/>
  <c r="M698" i="18"/>
  <c r="L698" i="18"/>
  <c r="K698" i="18"/>
  <c r="I674" i="18"/>
  <c r="H674" i="18"/>
  <c r="G674" i="18"/>
  <c r="F674" i="18"/>
  <c r="E674" i="18"/>
  <c r="I673" i="18"/>
  <c r="H673" i="18"/>
  <c r="G673" i="18"/>
  <c r="F673" i="18"/>
  <c r="E673" i="18"/>
  <c r="I672" i="18"/>
  <c r="H672" i="18"/>
  <c r="G672" i="18"/>
  <c r="F672" i="18"/>
  <c r="E672" i="18"/>
  <c r="I671" i="18"/>
  <c r="H671" i="18"/>
  <c r="G671" i="18"/>
  <c r="F671" i="18"/>
  <c r="E671" i="18"/>
  <c r="O653" i="18"/>
  <c r="N653" i="18"/>
  <c r="M653" i="18"/>
  <c r="L653" i="18"/>
  <c r="K653" i="18"/>
  <c r="O652" i="18"/>
  <c r="N652" i="18"/>
  <c r="M652" i="18"/>
  <c r="L652" i="18"/>
  <c r="K652" i="18"/>
  <c r="O651" i="18"/>
  <c r="N651" i="18"/>
  <c r="M651" i="18"/>
  <c r="L651" i="18"/>
  <c r="K651" i="18"/>
  <c r="O650" i="18"/>
  <c r="N650" i="18"/>
  <c r="M650" i="18"/>
  <c r="L650" i="18"/>
  <c r="K650" i="18"/>
  <c r="O649" i="18"/>
  <c r="N649" i="18"/>
  <c r="M649" i="18"/>
  <c r="L649" i="18"/>
  <c r="K649" i="18"/>
  <c r="O648" i="18"/>
  <c r="N648" i="18"/>
  <c r="M648" i="18"/>
  <c r="L648" i="18"/>
  <c r="K648" i="18"/>
  <c r="O647" i="18"/>
  <c r="N647" i="18"/>
  <c r="M647" i="18"/>
  <c r="L647" i="18"/>
  <c r="K647" i="18"/>
  <c r="O646" i="18"/>
  <c r="N646" i="18"/>
  <c r="M646" i="18"/>
  <c r="L646" i="18"/>
  <c r="K646" i="18"/>
  <c r="O645" i="18"/>
  <c r="N645" i="18"/>
  <c r="M645" i="18"/>
  <c r="L645" i="18"/>
  <c r="K645" i="18"/>
  <c r="O644" i="18"/>
  <c r="N644" i="18"/>
  <c r="M644" i="18"/>
  <c r="L644" i="18"/>
  <c r="K644" i="18"/>
  <c r="O643" i="18"/>
  <c r="N643" i="18"/>
  <c r="M643" i="18"/>
  <c r="L643" i="18"/>
  <c r="K643" i="18"/>
  <c r="O642" i="18"/>
  <c r="N642" i="18"/>
  <c r="M642" i="18"/>
  <c r="L642" i="18"/>
  <c r="K642" i="18"/>
  <c r="O641" i="18"/>
  <c r="N641" i="18"/>
  <c r="M641" i="18"/>
  <c r="L641" i="18"/>
  <c r="K641" i="18"/>
  <c r="O640" i="18"/>
  <c r="N640" i="18"/>
  <c r="M640" i="18"/>
  <c r="L640" i="18"/>
  <c r="K640" i="18"/>
  <c r="O639" i="18"/>
  <c r="N639" i="18"/>
  <c r="M639" i="18"/>
  <c r="L639" i="18"/>
  <c r="K639" i="18"/>
  <c r="O638" i="18"/>
  <c r="N638" i="18"/>
  <c r="M638" i="18"/>
  <c r="L638" i="18"/>
  <c r="K638" i="18"/>
  <c r="O637" i="18"/>
  <c r="N637" i="18"/>
  <c r="M637" i="18"/>
  <c r="L637" i="18"/>
  <c r="K637" i="18"/>
  <c r="I614" i="18"/>
  <c r="H614" i="18"/>
  <c r="G614" i="18"/>
  <c r="F614" i="18"/>
  <c r="E614" i="18"/>
  <c r="I613" i="18"/>
  <c r="H613" i="18"/>
  <c r="G613" i="18"/>
  <c r="F613" i="18"/>
  <c r="E613" i="18"/>
  <c r="I612" i="18"/>
  <c r="H612" i="18"/>
  <c r="G612" i="18"/>
  <c r="F612" i="18"/>
  <c r="E612" i="18"/>
  <c r="I611" i="18"/>
  <c r="H611" i="18"/>
  <c r="G611" i="18"/>
  <c r="F611" i="18"/>
  <c r="E611" i="18"/>
  <c r="O594" i="18"/>
  <c r="N594" i="18"/>
  <c r="M594" i="18"/>
  <c r="L594" i="18"/>
  <c r="K594" i="18"/>
  <c r="O593" i="18"/>
  <c r="N593" i="18"/>
  <c r="M593" i="18"/>
  <c r="L593" i="18"/>
  <c r="K593" i="18"/>
  <c r="O592" i="18"/>
  <c r="N592" i="18"/>
  <c r="M592" i="18"/>
  <c r="L592" i="18"/>
  <c r="K592" i="18"/>
  <c r="O591" i="18"/>
  <c r="N591" i="18"/>
  <c r="M591" i="18"/>
  <c r="L591" i="18"/>
  <c r="K591" i="18"/>
  <c r="O590" i="18"/>
  <c r="N590" i="18"/>
  <c r="M590" i="18"/>
  <c r="L590" i="18"/>
  <c r="K590" i="18"/>
  <c r="O589" i="18"/>
  <c r="N589" i="18"/>
  <c r="M589" i="18"/>
  <c r="L589" i="18"/>
  <c r="K589" i="18"/>
  <c r="O588" i="18"/>
  <c r="N588" i="18"/>
  <c r="M588" i="18"/>
  <c r="L588" i="18"/>
  <c r="K588" i="18"/>
  <c r="O587" i="18"/>
  <c r="N587" i="18"/>
  <c r="M587" i="18"/>
  <c r="L587" i="18"/>
  <c r="K587" i="18"/>
  <c r="O586" i="18"/>
  <c r="N586" i="18"/>
  <c r="M586" i="18"/>
  <c r="L586" i="18"/>
  <c r="K586" i="18"/>
  <c r="O585" i="18"/>
  <c r="N585" i="18"/>
  <c r="M585" i="18"/>
  <c r="L585" i="18"/>
  <c r="K585" i="18"/>
  <c r="O584" i="18"/>
  <c r="N584" i="18"/>
  <c r="M584" i="18"/>
  <c r="L584" i="18"/>
  <c r="K584" i="18"/>
  <c r="O583" i="18"/>
  <c r="N583" i="18"/>
  <c r="M583" i="18"/>
  <c r="L583" i="18"/>
  <c r="K583" i="18"/>
  <c r="O582" i="18"/>
  <c r="N582" i="18"/>
  <c r="M582" i="18"/>
  <c r="L582" i="18"/>
  <c r="K582" i="18"/>
  <c r="O581" i="18"/>
  <c r="N581" i="18"/>
  <c r="M581" i="18"/>
  <c r="L581" i="18"/>
  <c r="K581" i="18"/>
  <c r="O580" i="18"/>
  <c r="N580" i="18"/>
  <c r="M580" i="18"/>
  <c r="L580" i="18"/>
  <c r="K580" i="18"/>
  <c r="O579" i="18"/>
  <c r="N579" i="18"/>
  <c r="M579" i="18"/>
  <c r="L579" i="18"/>
  <c r="K579" i="18"/>
  <c r="O578" i="18"/>
  <c r="N578" i="18"/>
  <c r="M578" i="18"/>
  <c r="L578" i="18"/>
  <c r="K578" i="18"/>
  <c r="I552" i="18"/>
  <c r="H552" i="18"/>
  <c r="G552" i="18"/>
  <c r="F552" i="18"/>
  <c r="E552" i="18"/>
  <c r="I551" i="18"/>
  <c r="H551" i="18"/>
  <c r="G551" i="18"/>
  <c r="F551" i="18"/>
  <c r="E551" i="18"/>
  <c r="I550" i="18"/>
  <c r="H550" i="18"/>
  <c r="G550" i="18"/>
  <c r="F550" i="18"/>
  <c r="E550" i="18"/>
  <c r="I549" i="18"/>
  <c r="H549" i="18"/>
  <c r="G549" i="18"/>
  <c r="F549" i="18"/>
  <c r="E549" i="18"/>
  <c r="I544" i="18"/>
  <c r="H544" i="18"/>
  <c r="G544" i="18"/>
  <c r="F544" i="18"/>
  <c r="E544" i="18"/>
  <c r="I543" i="18"/>
  <c r="H543" i="18"/>
  <c r="G543" i="18"/>
  <c r="F543" i="18"/>
  <c r="E543" i="18"/>
  <c r="I542" i="18"/>
  <c r="H542" i="18"/>
  <c r="G542" i="18"/>
  <c r="F542" i="18"/>
  <c r="E542" i="18"/>
  <c r="I541" i="18"/>
  <c r="H541" i="18"/>
  <c r="G541" i="18"/>
  <c r="F541" i="18"/>
  <c r="E541" i="18"/>
  <c r="I540" i="18"/>
  <c r="H540" i="18"/>
  <c r="G540" i="18"/>
  <c r="F540" i="18"/>
  <c r="E540" i="18"/>
  <c r="I539" i="18"/>
  <c r="H539" i="18"/>
  <c r="G539" i="18"/>
  <c r="F539" i="18"/>
  <c r="E539" i="18"/>
  <c r="I538" i="18"/>
  <c r="H538" i="18"/>
  <c r="G538" i="18"/>
  <c r="F538" i="18"/>
  <c r="E538" i="18"/>
  <c r="I537" i="18"/>
  <c r="H537" i="18"/>
  <c r="G537" i="18"/>
  <c r="F537" i="18"/>
  <c r="E537" i="18"/>
  <c r="I536" i="18"/>
  <c r="H536" i="18"/>
  <c r="G536" i="18"/>
  <c r="F536" i="18"/>
  <c r="E536" i="18"/>
  <c r="I535" i="18"/>
  <c r="H535" i="18"/>
  <c r="G535" i="18"/>
  <c r="F535" i="18"/>
  <c r="E535" i="18"/>
  <c r="I534" i="18"/>
  <c r="H534" i="18"/>
  <c r="G534" i="18"/>
  <c r="F534" i="18"/>
  <c r="E534" i="18"/>
  <c r="I533" i="18"/>
  <c r="H533" i="18"/>
  <c r="G533" i="18"/>
  <c r="F533" i="18"/>
  <c r="E533" i="18"/>
  <c r="I532" i="18"/>
  <c r="H532" i="18"/>
  <c r="G532" i="18"/>
  <c r="F532" i="18"/>
  <c r="E532" i="18"/>
  <c r="I531" i="18"/>
  <c r="H531" i="18"/>
  <c r="G531" i="18"/>
  <c r="F531" i="18"/>
  <c r="E531" i="18"/>
  <c r="I530" i="18"/>
  <c r="H530" i="18"/>
  <c r="G530" i="18"/>
  <c r="F530" i="18"/>
  <c r="E530" i="18"/>
  <c r="I529" i="18"/>
  <c r="H529" i="18"/>
  <c r="G529" i="18"/>
  <c r="F529" i="18"/>
  <c r="E529" i="18"/>
  <c r="I528" i="18"/>
  <c r="H528" i="18"/>
  <c r="G528" i="18"/>
  <c r="F528" i="18"/>
  <c r="E528" i="18"/>
  <c r="E491" i="18"/>
  <c r="Q412" i="18"/>
  <c r="N412" i="18"/>
  <c r="J389" i="18"/>
  <c r="J388" i="18"/>
  <c r="J386" i="18"/>
  <c r="J385" i="18"/>
  <c r="J384" i="18"/>
  <c r="J383" i="18"/>
  <c r="J382" i="18"/>
  <c r="J381" i="18"/>
  <c r="O381" i="18" s="1"/>
  <c r="F371" i="18"/>
  <c r="E371" i="18"/>
  <c r="F370" i="18"/>
  <c r="E370" i="18"/>
  <c r="F369" i="18"/>
  <c r="E369" i="18"/>
  <c r="F368" i="18"/>
  <c r="E368" i="18"/>
  <c r="J370" i="18" s="1"/>
  <c r="J350" i="18"/>
  <c r="J349" i="18"/>
  <c r="O388" i="18" s="1"/>
  <c r="J347" i="18"/>
  <c r="J346" i="18"/>
  <c r="J345" i="18"/>
  <c r="J344" i="18"/>
  <c r="J343" i="18"/>
  <c r="J342" i="18"/>
  <c r="F331" i="18"/>
  <c r="E331" i="18"/>
  <c r="F330" i="18"/>
  <c r="E330" i="18"/>
  <c r="F329" i="18"/>
  <c r="E329" i="18"/>
  <c r="J312" i="18"/>
  <c r="M312" i="18" s="1"/>
  <c r="J311" i="18"/>
  <c r="M311" i="18" s="1"/>
  <c r="J309" i="18"/>
  <c r="J308" i="18"/>
  <c r="J307" i="18"/>
  <c r="J306" i="18"/>
  <c r="M306" i="18" s="1"/>
  <c r="J305" i="18"/>
  <c r="J304" i="18"/>
  <c r="M304" i="18" s="1"/>
  <c r="F294" i="18"/>
  <c r="E294" i="18"/>
  <c r="F293" i="18"/>
  <c r="E293" i="18"/>
  <c r="F292" i="18"/>
  <c r="E292" i="18"/>
  <c r="F291" i="18"/>
  <c r="E291" i="18"/>
  <c r="J274" i="18"/>
  <c r="J273" i="18"/>
  <c r="J271" i="18"/>
  <c r="J270" i="18"/>
  <c r="J269" i="18"/>
  <c r="J268" i="18"/>
  <c r="J267" i="18"/>
  <c r="J266" i="18"/>
  <c r="F261" i="18"/>
  <c r="E261" i="18"/>
  <c r="F260" i="18"/>
  <c r="E260" i="18"/>
  <c r="F259" i="18"/>
  <c r="E259" i="18"/>
  <c r="F258" i="18"/>
  <c r="E258" i="18"/>
  <c r="F257" i="18"/>
  <c r="E257" i="18"/>
  <c r="F256" i="18"/>
  <c r="E256" i="18"/>
  <c r="F255" i="18"/>
  <c r="E255" i="18"/>
  <c r="F254" i="18"/>
  <c r="E254" i="18"/>
  <c r="F253" i="18"/>
  <c r="E253" i="18"/>
  <c r="J234" i="18"/>
  <c r="J233" i="18"/>
  <c r="J231" i="18"/>
  <c r="J230" i="18"/>
  <c r="G421" i="18" s="1"/>
  <c r="J229" i="18"/>
  <c r="J228" i="18"/>
  <c r="J227" i="18"/>
  <c r="J226" i="18"/>
  <c r="F219" i="18"/>
  <c r="E219" i="18"/>
  <c r="F218" i="18"/>
  <c r="E218" i="18"/>
  <c r="F217" i="18"/>
  <c r="E217" i="18"/>
  <c r="F216" i="18"/>
  <c r="E216" i="18"/>
  <c r="F215" i="18"/>
  <c r="E215" i="18"/>
  <c r="F214" i="18"/>
  <c r="E214" i="18"/>
  <c r="F213" i="18"/>
  <c r="E213" i="18"/>
  <c r="J182" i="18"/>
  <c r="J181" i="18"/>
  <c r="J179" i="18"/>
  <c r="J178" i="18"/>
  <c r="J177" i="18"/>
  <c r="J176" i="18"/>
  <c r="J175" i="18"/>
  <c r="J174" i="18"/>
  <c r="F164" i="18"/>
  <c r="E164" i="18"/>
  <c r="F163" i="18"/>
  <c r="E163" i="18"/>
  <c r="F162" i="18"/>
  <c r="E162" i="18"/>
  <c r="F161" i="18"/>
  <c r="E161" i="18"/>
  <c r="J143" i="18"/>
  <c r="J142" i="18"/>
  <c r="J140" i="18"/>
  <c r="J139" i="18"/>
  <c r="J138" i="18"/>
  <c r="J137" i="18"/>
  <c r="J136" i="18"/>
  <c r="J135" i="18"/>
  <c r="F124" i="18"/>
  <c r="E124" i="18"/>
  <c r="F123" i="18"/>
  <c r="E123" i="18"/>
  <c r="F122" i="18"/>
  <c r="E122" i="18"/>
  <c r="J105" i="18"/>
  <c r="J104" i="18"/>
  <c r="J102" i="18"/>
  <c r="M102" i="18" s="1"/>
  <c r="J101" i="18"/>
  <c r="M101" i="18" s="1"/>
  <c r="J100" i="18"/>
  <c r="M100" i="18" s="1"/>
  <c r="J99" i="18"/>
  <c r="M99" i="18" s="1"/>
  <c r="J98" i="18"/>
  <c r="M98" i="18" s="1"/>
  <c r="J97" i="18"/>
  <c r="M97" i="18" s="1"/>
  <c r="F87" i="18"/>
  <c r="E87" i="18"/>
  <c r="F86" i="18"/>
  <c r="E86" i="18"/>
  <c r="F85" i="18"/>
  <c r="E85" i="18"/>
  <c r="F84" i="18"/>
  <c r="E84" i="18"/>
  <c r="J67" i="18"/>
  <c r="J66" i="18"/>
  <c r="J64" i="18"/>
  <c r="J63" i="18"/>
  <c r="J62" i="18"/>
  <c r="J61" i="18"/>
  <c r="J60" i="18"/>
  <c r="J59" i="18"/>
  <c r="F53" i="18"/>
  <c r="E53" i="18"/>
  <c r="F52" i="18"/>
  <c r="E52" i="18"/>
  <c r="F51" i="18"/>
  <c r="E51" i="18"/>
  <c r="F50" i="18"/>
  <c r="E50" i="18"/>
  <c r="F49" i="18"/>
  <c r="E49" i="18"/>
  <c r="F48" i="18"/>
  <c r="E48" i="18"/>
  <c r="F47" i="18"/>
  <c r="E47" i="18"/>
  <c r="F46" i="18"/>
  <c r="E46" i="18"/>
  <c r="J27" i="18"/>
  <c r="J26" i="18"/>
  <c r="J24" i="18"/>
  <c r="O64" i="18" s="1"/>
  <c r="J23" i="18"/>
  <c r="J22" i="18"/>
  <c r="J21" i="18"/>
  <c r="J20" i="18"/>
  <c r="J19" i="18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E372" i="17"/>
  <c r="F372" i="17"/>
  <c r="I734" i="17"/>
  <c r="H734" i="17"/>
  <c r="G734" i="17"/>
  <c r="F734" i="17"/>
  <c r="E734" i="17"/>
  <c r="I733" i="17"/>
  <c r="H733" i="17"/>
  <c r="G733" i="17"/>
  <c r="F733" i="17"/>
  <c r="E733" i="17"/>
  <c r="I732" i="17"/>
  <c r="H732" i="17"/>
  <c r="G732" i="17"/>
  <c r="F732" i="17"/>
  <c r="E732" i="17"/>
  <c r="I731" i="17"/>
  <c r="H731" i="17"/>
  <c r="G731" i="17"/>
  <c r="F731" i="17"/>
  <c r="E731" i="17"/>
  <c r="O714" i="17"/>
  <c r="N714" i="17"/>
  <c r="M714" i="17"/>
  <c r="L714" i="17"/>
  <c r="K714" i="17"/>
  <c r="O713" i="17"/>
  <c r="N713" i="17"/>
  <c r="M713" i="17"/>
  <c r="L713" i="17"/>
  <c r="K713" i="17"/>
  <c r="O712" i="17"/>
  <c r="N712" i="17"/>
  <c r="M712" i="17"/>
  <c r="L712" i="17"/>
  <c r="K712" i="17"/>
  <c r="O711" i="17"/>
  <c r="N711" i="17"/>
  <c r="M711" i="17"/>
  <c r="L711" i="17"/>
  <c r="K711" i="17"/>
  <c r="O710" i="17"/>
  <c r="N710" i="17"/>
  <c r="M710" i="17"/>
  <c r="L710" i="17"/>
  <c r="K710" i="17"/>
  <c r="O709" i="17"/>
  <c r="N709" i="17"/>
  <c r="M709" i="17"/>
  <c r="L709" i="17"/>
  <c r="K709" i="17"/>
  <c r="O708" i="17"/>
  <c r="N708" i="17"/>
  <c r="M708" i="17"/>
  <c r="L708" i="17"/>
  <c r="K708" i="17"/>
  <c r="O707" i="17"/>
  <c r="N707" i="17"/>
  <c r="M707" i="17"/>
  <c r="L707" i="17"/>
  <c r="K707" i="17"/>
  <c r="O706" i="17"/>
  <c r="N706" i="17"/>
  <c r="M706" i="17"/>
  <c r="L706" i="17"/>
  <c r="K706" i="17"/>
  <c r="O705" i="17"/>
  <c r="N705" i="17"/>
  <c r="M705" i="17"/>
  <c r="L705" i="17"/>
  <c r="K705" i="17"/>
  <c r="O704" i="17"/>
  <c r="N704" i="17"/>
  <c r="M704" i="17"/>
  <c r="L704" i="17"/>
  <c r="K704" i="17"/>
  <c r="O703" i="17"/>
  <c r="N703" i="17"/>
  <c r="M703" i="17"/>
  <c r="L703" i="17"/>
  <c r="K703" i="17"/>
  <c r="O702" i="17"/>
  <c r="N702" i="17"/>
  <c r="M702" i="17"/>
  <c r="L702" i="17"/>
  <c r="K702" i="17"/>
  <c r="O701" i="17"/>
  <c r="N701" i="17"/>
  <c r="M701" i="17"/>
  <c r="L701" i="17"/>
  <c r="K701" i="17"/>
  <c r="O700" i="17"/>
  <c r="N700" i="17"/>
  <c r="M700" i="17"/>
  <c r="L700" i="17"/>
  <c r="K700" i="17"/>
  <c r="O699" i="17"/>
  <c r="N699" i="17"/>
  <c r="M699" i="17"/>
  <c r="L699" i="17"/>
  <c r="K699" i="17"/>
  <c r="O698" i="17"/>
  <c r="N698" i="17"/>
  <c r="M698" i="17"/>
  <c r="L698" i="17"/>
  <c r="K698" i="17"/>
  <c r="I674" i="17"/>
  <c r="H674" i="17"/>
  <c r="G674" i="17"/>
  <c r="F674" i="17"/>
  <c r="E674" i="17"/>
  <c r="I673" i="17"/>
  <c r="H673" i="17"/>
  <c r="G673" i="17"/>
  <c r="F673" i="17"/>
  <c r="E673" i="17"/>
  <c r="I672" i="17"/>
  <c r="H672" i="17"/>
  <c r="G672" i="17"/>
  <c r="F672" i="17"/>
  <c r="E672" i="17"/>
  <c r="I671" i="17"/>
  <c r="H671" i="17"/>
  <c r="G671" i="17"/>
  <c r="F671" i="17"/>
  <c r="E671" i="17"/>
  <c r="O653" i="17"/>
  <c r="N653" i="17"/>
  <c r="M653" i="17"/>
  <c r="L653" i="17"/>
  <c r="K653" i="17"/>
  <c r="O652" i="17"/>
  <c r="N652" i="17"/>
  <c r="M652" i="17"/>
  <c r="L652" i="17"/>
  <c r="K652" i="17"/>
  <c r="O651" i="17"/>
  <c r="N651" i="17"/>
  <c r="M651" i="17"/>
  <c r="L651" i="17"/>
  <c r="K651" i="17"/>
  <c r="O650" i="17"/>
  <c r="N650" i="17"/>
  <c r="M650" i="17"/>
  <c r="L650" i="17"/>
  <c r="K650" i="17"/>
  <c r="O649" i="17"/>
  <c r="N649" i="17"/>
  <c r="M649" i="17"/>
  <c r="L649" i="17"/>
  <c r="K649" i="17"/>
  <c r="O648" i="17"/>
  <c r="N648" i="17"/>
  <c r="M648" i="17"/>
  <c r="L648" i="17"/>
  <c r="K648" i="17"/>
  <c r="O647" i="17"/>
  <c r="N647" i="17"/>
  <c r="M647" i="17"/>
  <c r="L647" i="17"/>
  <c r="K647" i="17"/>
  <c r="O646" i="17"/>
  <c r="N646" i="17"/>
  <c r="M646" i="17"/>
  <c r="L646" i="17"/>
  <c r="K646" i="17"/>
  <c r="O645" i="17"/>
  <c r="N645" i="17"/>
  <c r="M645" i="17"/>
  <c r="L645" i="17"/>
  <c r="K645" i="17"/>
  <c r="O644" i="17"/>
  <c r="N644" i="17"/>
  <c r="M644" i="17"/>
  <c r="L644" i="17"/>
  <c r="K644" i="17"/>
  <c r="O643" i="17"/>
  <c r="N643" i="17"/>
  <c r="M643" i="17"/>
  <c r="L643" i="17"/>
  <c r="K643" i="17"/>
  <c r="O642" i="17"/>
  <c r="N642" i="17"/>
  <c r="M642" i="17"/>
  <c r="L642" i="17"/>
  <c r="K642" i="17"/>
  <c r="O641" i="17"/>
  <c r="N641" i="17"/>
  <c r="M641" i="17"/>
  <c r="L641" i="17"/>
  <c r="K641" i="17"/>
  <c r="O640" i="17"/>
  <c r="N640" i="17"/>
  <c r="M640" i="17"/>
  <c r="L640" i="17"/>
  <c r="K640" i="17"/>
  <c r="O639" i="17"/>
  <c r="N639" i="17"/>
  <c r="M639" i="17"/>
  <c r="L639" i="17"/>
  <c r="K639" i="17"/>
  <c r="O638" i="17"/>
  <c r="N638" i="17"/>
  <c r="M638" i="17"/>
  <c r="L638" i="17"/>
  <c r="K638" i="17"/>
  <c r="O637" i="17"/>
  <c r="N637" i="17"/>
  <c r="M637" i="17"/>
  <c r="L637" i="17"/>
  <c r="K637" i="17"/>
  <c r="I614" i="17"/>
  <c r="H614" i="17"/>
  <c r="G614" i="17"/>
  <c r="F614" i="17"/>
  <c r="E614" i="17"/>
  <c r="I613" i="17"/>
  <c r="H613" i="17"/>
  <c r="G613" i="17"/>
  <c r="F613" i="17"/>
  <c r="E613" i="17"/>
  <c r="I612" i="17"/>
  <c r="H612" i="17"/>
  <c r="G612" i="17"/>
  <c r="F612" i="17"/>
  <c r="E612" i="17"/>
  <c r="I611" i="17"/>
  <c r="H611" i="17"/>
  <c r="G611" i="17"/>
  <c r="F611" i="17"/>
  <c r="E611" i="17"/>
  <c r="O594" i="17"/>
  <c r="N594" i="17"/>
  <c r="M594" i="17"/>
  <c r="L594" i="17"/>
  <c r="K594" i="17"/>
  <c r="O593" i="17"/>
  <c r="N593" i="17"/>
  <c r="M593" i="17"/>
  <c r="L593" i="17"/>
  <c r="K593" i="17"/>
  <c r="O592" i="17"/>
  <c r="N592" i="17"/>
  <c r="M592" i="17"/>
  <c r="L592" i="17"/>
  <c r="K592" i="17"/>
  <c r="O591" i="17"/>
  <c r="N591" i="17"/>
  <c r="M591" i="17"/>
  <c r="L591" i="17"/>
  <c r="K591" i="17"/>
  <c r="O590" i="17"/>
  <c r="N590" i="17"/>
  <c r="M590" i="17"/>
  <c r="L590" i="17"/>
  <c r="K590" i="17"/>
  <c r="O589" i="17"/>
  <c r="N589" i="17"/>
  <c r="M589" i="17"/>
  <c r="L589" i="17"/>
  <c r="K589" i="17"/>
  <c r="O588" i="17"/>
  <c r="N588" i="17"/>
  <c r="M588" i="17"/>
  <c r="L588" i="17"/>
  <c r="K588" i="17"/>
  <c r="O587" i="17"/>
  <c r="N587" i="17"/>
  <c r="M587" i="17"/>
  <c r="L587" i="17"/>
  <c r="K587" i="17"/>
  <c r="O586" i="17"/>
  <c r="N586" i="17"/>
  <c r="M586" i="17"/>
  <c r="L586" i="17"/>
  <c r="K586" i="17"/>
  <c r="O585" i="17"/>
  <c r="N585" i="17"/>
  <c r="M585" i="17"/>
  <c r="L585" i="17"/>
  <c r="K585" i="17"/>
  <c r="O584" i="17"/>
  <c r="N584" i="17"/>
  <c r="M584" i="17"/>
  <c r="L584" i="17"/>
  <c r="K584" i="17"/>
  <c r="O583" i="17"/>
  <c r="N583" i="17"/>
  <c r="M583" i="17"/>
  <c r="L583" i="17"/>
  <c r="K583" i="17"/>
  <c r="O582" i="17"/>
  <c r="N582" i="17"/>
  <c r="M582" i="17"/>
  <c r="L582" i="17"/>
  <c r="K582" i="17"/>
  <c r="O581" i="17"/>
  <c r="N581" i="17"/>
  <c r="M581" i="17"/>
  <c r="L581" i="17"/>
  <c r="K581" i="17"/>
  <c r="O580" i="17"/>
  <c r="N580" i="17"/>
  <c r="M580" i="17"/>
  <c r="L580" i="17"/>
  <c r="K580" i="17"/>
  <c r="O579" i="17"/>
  <c r="N579" i="17"/>
  <c r="M579" i="17"/>
  <c r="L579" i="17"/>
  <c r="K579" i="17"/>
  <c r="O578" i="17"/>
  <c r="N578" i="17"/>
  <c r="M578" i="17"/>
  <c r="L578" i="17"/>
  <c r="K578" i="17"/>
  <c r="I552" i="17"/>
  <c r="H552" i="17"/>
  <c r="G552" i="17"/>
  <c r="F552" i="17"/>
  <c r="E552" i="17"/>
  <c r="I551" i="17"/>
  <c r="H551" i="17"/>
  <c r="G551" i="17"/>
  <c r="F551" i="17"/>
  <c r="E551" i="17"/>
  <c r="I550" i="17"/>
  <c r="H550" i="17"/>
  <c r="G550" i="17"/>
  <c r="F550" i="17"/>
  <c r="E550" i="17"/>
  <c r="I549" i="17"/>
  <c r="H549" i="17"/>
  <c r="G549" i="17"/>
  <c r="F549" i="17"/>
  <c r="I544" i="17"/>
  <c r="H544" i="17"/>
  <c r="G544" i="17"/>
  <c r="F544" i="17"/>
  <c r="E544" i="17"/>
  <c r="I543" i="17"/>
  <c r="H543" i="17"/>
  <c r="G543" i="17"/>
  <c r="F543" i="17"/>
  <c r="E543" i="17"/>
  <c r="I542" i="17"/>
  <c r="H542" i="17"/>
  <c r="G542" i="17"/>
  <c r="F542" i="17"/>
  <c r="E542" i="17"/>
  <c r="I541" i="17"/>
  <c r="H541" i="17"/>
  <c r="G541" i="17"/>
  <c r="F541" i="17"/>
  <c r="E541" i="17"/>
  <c r="I540" i="17"/>
  <c r="H540" i="17"/>
  <c r="G540" i="17"/>
  <c r="F540" i="17"/>
  <c r="E540" i="17"/>
  <c r="I539" i="17"/>
  <c r="H539" i="17"/>
  <c r="G539" i="17"/>
  <c r="F539" i="17"/>
  <c r="E539" i="17"/>
  <c r="I538" i="17"/>
  <c r="H538" i="17"/>
  <c r="G538" i="17"/>
  <c r="F538" i="17"/>
  <c r="E538" i="17"/>
  <c r="I537" i="17"/>
  <c r="H537" i="17"/>
  <c r="G537" i="17"/>
  <c r="F537" i="17"/>
  <c r="E537" i="17"/>
  <c r="I536" i="17"/>
  <c r="H536" i="17"/>
  <c r="G536" i="17"/>
  <c r="F536" i="17"/>
  <c r="E536" i="17"/>
  <c r="I535" i="17"/>
  <c r="H535" i="17"/>
  <c r="G535" i="17"/>
  <c r="F535" i="17"/>
  <c r="E535" i="17"/>
  <c r="I534" i="17"/>
  <c r="H534" i="17"/>
  <c r="G534" i="17"/>
  <c r="F534" i="17"/>
  <c r="E534" i="17"/>
  <c r="I533" i="17"/>
  <c r="H533" i="17"/>
  <c r="G533" i="17"/>
  <c r="F533" i="17"/>
  <c r="E533" i="17"/>
  <c r="I532" i="17"/>
  <c r="H532" i="17"/>
  <c r="G532" i="17"/>
  <c r="F532" i="17"/>
  <c r="E532" i="17"/>
  <c r="I531" i="17"/>
  <c r="H531" i="17"/>
  <c r="G531" i="17"/>
  <c r="F531" i="17"/>
  <c r="E531" i="17"/>
  <c r="I530" i="17"/>
  <c r="H530" i="17"/>
  <c r="G530" i="17"/>
  <c r="F530" i="17"/>
  <c r="E530" i="17"/>
  <c r="I529" i="17"/>
  <c r="H529" i="17"/>
  <c r="G529" i="17"/>
  <c r="F529" i="17"/>
  <c r="E529" i="17"/>
  <c r="I528" i="17"/>
  <c r="H528" i="17"/>
  <c r="G528" i="17"/>
  <c r="F528" i="17"/>
  <c r="E528" i="17"/>
  <c r="E491" i="17"/>
  <c r="E549" i="17" s="1"/>
  <c r="Q412" i="17"/>
  <c r="N412" i="17"/>
  <c r="J389" i="17"/>
  <c r="J388" i="17"/>
  <c r="J386" i="17"/>
  <c r="J385" i="17"/>
  <c r="J384" i="17"/>
  <c r="J383" i="17"/>
  <c r="J382" i="17"/>
  <c r="O382" i="17" s="1"/>
  <c r="J381" i="17"/>
  <c r="F371" i="17"/>
  <c r="E371" i="17"/>
  <c r="F370" i="17"/>
  <c r="E370" i="17"/>
  <c r="F369" i="17"/>
  <c r="E369" i="17"/>
  <c r="F368" i="17"/>
  <c r="E368" i="17"/>
  <c r="J350" i="17"/>
  <c r="J349" i="17"/>
  <c r="J347" i="17"/>
  <c r="O386" i="17" s="1"/>
  <c r="J346" i="17"/>
  <c r="J345" i="17"/>
  <c r="J344" i="17"/>
  <c r="J343" i="17"/>
  <c r="J342" i="17"/>
  <c r="F331" i="17"/>
  <c r="E331" i="17"/>
  <c r="F330" i="17"/>
  <c r="E330" i="17"/>
  <c r="F329" i="17"/>
  <c r="E329" i="17"/>
  <c r="J312" i="17"/>
  <c r="M312" i="17" s="1"/>
  <c r="J311" i="17"/>
  <c r="M311" i="17" s="1"/>
  <c r="J309" i="17"/>
  <c r="M309" i="17" s="1"/>
  <c r="J308" i="17"/>
  <c r="M308" i="17" s="1"/>
  <c r="J307" i="17"/>
  <c r="M307" i="17" s="1"/>
  <c r="J306" i="17"/>
  <c r="M306" i="17" s="1"/>
  <c r="J305" i="17"/>
  <c r="M305" i="17" s="1"/>
  <c r="J304" i="17"/>
  <c r="F294" i="17"/>
  <c r="E294" i="17"/>
  <c r="F293" i="17"/>
  <c r="E293" i="17"/>
  <c r="F292" i="17"/>
  <c r="E292" i="17"/>
  <c r="F291" i="17"/>
  <c r="E291" i="17"/>
  <c r="J274" i="17"/>
  <c r="J273" i="17"/>
  <c r="J271" i="17"/>
  <c r="J270" i="17"/>
  <c r="J269" i="17"/>
  <c r="J268" i="17"/>
  <c r="J267" i="17"/>
  <c r="J266" i="17"/>
  <c r="F261" i="17"/>
  <c r="E261" i="17"/>
  <c r="F260" i="17"/>
  <c r="E260" i="17"/>
  <c r="F259" i="17"/>
  <c r="E259" i="17"/>
  <c r="F258" i="17"/>
  <c r="E258" i="17"/>
  <c r="F257" i="17"/>
  <c r="E257" i="17"/>
  <c r="F256" i="17"/>
  <c r="E256" i="17"/>
  <c r="F255" i="17"/>
  <c r="E255" i="17"/>
  <c r="F254" i="17"/>
  <c r="E254" i="17"/>
  <c r="F253" i="17"/>
  <c r="E253" i="17"/>
  <c r="J234" i="17"/>
  <c r="J233" i="17"/>
  <c r="J231" i="17"/>
  <c r="J230" i="17"/>
  <c r="J229" i="17"/>
  <c r="J228" i="17"/>
  <c r="J227" i="17"/>
  <c r="J226" i="17"/>
  <c r="F219" i="17"/>
  <c r="E219" i="17"/>
  <c r="F218" i="17"/>
  <c r="E218" i="17"/>
  <c r="F217" i="17"/>
  <c r="E217" i="17"/>
  <c r="F216" i="17"/>
  <c r="E216" i="17"/>
  <c r="F215" i="17"/>
  <c r="E215" i="17"/>
  <c r="F214" i="17"/>
  <c r="E214" i="17"/>
  <c r="F213" i="17"/>
  <c r="E213" i="17"/>
  <c r="J182" i="17"/>
  <c r="J181" i="17"/>
  <c r="J179" i="17"/>
  <c r="J178" i="17"/>
  <c r="J177" i="17"/>
  <c r="J176" i="17"/>
  <c r="J175" i="17"/>
  <c r="J174" i="17"/>
  <c r="F164" i="17"/>
  <c r="E164" i="17"/>
  <c r="F163" i="17"/>
  <c r="E163" i="17"/>
  <c r="F162" i="17"/>
  <c r="E162" i="17"/>
  <c r="F161" i="17"/>
  <c r="E161" i="17"/>
  <c r="J164" i="17" s="1"/>
  <c r="J143" i="17"/>
  <c r="J142" i="17"/>
  <c r="J140" i="17"/>
  <c r="J139" i="17"/>
  <c r="J138" i="17"/>
  <c r="J137" i="17"/>
  <c r="J136" i="17"/>
  <c r="J135" i="17"/>
  <c r="F125" i="17"/>
  <c r="E125" i="17"/>
  <c r="F124" i="17"/>
  <c r="E124" i="17"/>
  <c r="F123" i="17"/>
  <c r="E123" i="17"/>
  <c r="F122" i="17"/>
  <c r="E122" i="17"/>
  <c r="J105" i="17"/>
  <c r="J104" i="17"/>
  <c r="J102" i="17"/>
  <c r="M102" i="17" s="1"/>
  <c r="J101" i="17"/>
  <c r="M101" i="17" s="1"/>
  <c r="L421" i="17" s="1"/>
  <c r="J100" i="17"/>
  <c r="M100" i="17" s="1"/>
  <c r="J99" i="17"/>
  <c r="M99" i="17" s="1"/>
  <c r="J98" i="17"/>
  <c r="M98" i="17" s="1"/>
  <c r="J97" i="17"/>
  <c r="M97" i="17" s="1"/>
  <c r="F87" i="17"/>
  <c r="E87" i="17"/>
  <c r="F86" i="17"/>
  <c r="E86" i="17"/>
  <c r="F85" i="17"/>
  <c r="E85" i="17"/>
  <c r="F84" i="17"/>
  <c r="E84" i="17"/>
  <c r="J67" i="17"/>
  <c r="J66" i="17"/>
  <c r="J64" i="17"/>
  <c r="J63" i="17"/>
  <c r="J62" i="17"/>
  <c r="J61" i="17"/>
  <c r="J60" i="17"/>
  <c r="J59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F46" i="17"/>
  <c r="E46" i="17"/>
  <c r="J27" i="17"/>
  <c r="J26" i="17"/>
  <c r="J24" i="17"/>
  <c r="J23" i="17"/>
  <c r="J22" i="17"/>
  <c r="J21" i="17"/>
  <c r="J20" i="17"/>
  <c r="J19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E261" i="16"/>
  <c r="F261" i="16"/>
  <c r="E87" i="16"/>
  <c r="F87" i="16"/>
  <c r="E125" i="16"/>
  <c r="F125" i="16"/>
  <c r="I734" i="16"/>
  <c r="H734" i="16"/>
  <c r="G734" i="16"/>
  <c r="F734" i="16"/>
  <c r="E734" i="16"/>
  <c r="I733" i="16"/>
  <c r="H733" i="16"/>
  <c r="G733" i="16"/>
  <c r="F733" i="16"/>
  <c r="E733" i="16"/>
  <c r="I732" i="16"/>
  <c r="H732" i="16"/>
  <c r="G732" i="16"/>
  <c r="F732" i="16"/>
  <c r="E732" i="16"/>
  <c r="I731" i="16"/>
  <c r="H731" i="16"/>
  <c r="G731" i="16"/>
  <c r="F731" i="16"/>
  <c r="E731" i="16"/>
  <c r="O714" i="16"/>
  <c r="N714" i="16"/>
  <c r="M714" i="16"/>
  <c r="L714" i="16"/>
  <c r="K714" i="16"/>
  <c r="O713" i="16"/>
  <c r="N713" i="16"/>
  <c r="M713" i="16"/>
  <c r="L713" i="16"/>
  <c r="K713" i="16"/>
  <c r="O712" i="16"/>
  <c r="N712" i="16"/>
  <c r="M712" i="16"/>
  <c r="L712" i="16"/>
  <c r="K712" i="16"/>
  <c r="O711" i="16"/>
  <c r="N711" i="16"/>
  <c r="M711" i="16"/>
  <c r="L711" i="16"/>
  <c r="K711" i="16"/>
  <c r="O710" i="16"/>
  <c r="N710" i="16"/>
  <c r="M710" i="16"/>
  <c r="L710" i="16"/>
  <c r="K710" i="16"/>
  <c r="O709" i="16"/>
  <c r="N709" i="16"/>
  <c r="M709" i="16"/>
  <c r="L709" i="16"/>
  <c r="K709" i="16"/>
  <c r="O708" i="16"/>
  <c r="N708" i="16"/>
  <c r="M708" i="16"/>
  <c r="L708" i="16"/>
  <c r="K708" i="16"/>
  <c r="O707" i="16"/>
  <c r="N707" i="16"/>
  <c r="M707" i="16"/>
  <c r="L707" i="16"/>
  <c r="K707" i="16"/>
  <c r="O706" i="16"/>
  <c r="N706" i="16"/>
  <c r="M706" i="16"/>
  <c r="L706" i="16"/>
  <c r="K706" i="16"/>
  <c r="O705" i="16"/>
  <c r="N705" i="16"/>
  <c r="M705" i="16"/>
  <c r="L705" i="16"/>
  <c r="K705" i="16"/>
  <c r="O704" i="16"/>
  <c r="N704" i="16"/>
  <c r="M704" i="16"/>
  <c r="L704" i="16"/>
  <c r="K704" i="16"/>
  <c r="O703" i="16"/>
  <c r="N703" i="16"/>
  <c r="M703" i="16"/>
  <c r="L703" i="16"/>
  <c r="K703" i="16"/>
  <c r="O702" i="16"/>
  <c r="N702" i="16"/>
  <c r="M702" i="16"/>
  <c r="L702" i="16"/>
  <c r="K702" i="16"/>
  <c r="O701" i="16"/>
  <c r="N701" i="16"/>
  <c r="M701" i="16"/>
  <c r="L701" i="16"/>
  <c r="K701" i="16"/>
  <c r="O700" i="16"/>
  <c r="N700" i="16"/>
  <c r="M700" i="16"/>
  <c r="L700" i="16"/>
  <c r="K700" i="16"/>
  <c r="O699" i="16"/>
  <c r="N699" i="16"/>
  <c r="M699" i="16"/>
  <c r="L699" i="16"/>
  <c r="K699" i="16"/>
  <c r="O698" i="16"/>
  <c r="N698" i="16"/>
  <c r="M698" i="16"/>
  <c r="L698" i="16"/>
  <c r="K698" i="16"/>
  <c r="I674" i="16"/>
  <c r="H674" i="16"/>
  <c r="G674" i="16"/>
  <c r="F674" i="16"/>
  <c r="E674" i="16"/>
  <c r="I673" i="16"/>
  <c r="H673" i="16"/>
  <c r="G673" i="16"/>
  <c r="F673" i="16"/>
  <c r="E673" i="16"/>
  <c r="I672" i="16"/>
  <c r="H672" i="16"/>
  <c r="G672" i="16"/>
  <c r="F672" i="16"/>
  <c r="E672" i="16"/>
  <c r="I671" i="16"/>
  <c r="H671" i="16"/>
  <c r="G671" i="16"/>
  <c r="F671" i="16"/>
  <c r="E671" i="16"/>
  <c r="O653" i="16"/>
  <c r="N653" i="16"/>
  <c r="M653" i="16"/>
  <c r="L653" i="16"/>
  <c r="K653" i="16"/>
  <c r="O652" i="16"/>
  <c r="N652" i="16"/>
  <c r="M652" i="16"/>
  <c r="L652" i="16"/>
  <c r="K652" i="16"/>
  <c r="O651" i="16"/>
  <c r="N651" i="16"/>
  <c r="M651" i="16"/>
  <c r="L651" i="16"/>
  <c r="K651" i="16"/>
  <c r="O650" i="16"/>
  <c r="N650" i="16"/>
  <c r="M650" i="16"/>
  <c r="L650" i="16"/>
  <c r="K650" i="16"/>
  <c r="O649" i="16"/>
  <c r="N649" i="16"/>
  <c r="M649" i="16"/>
  <c r="L649" i="16"/>
  <c r="K649" i="16"/>
  <c r="O648" i="16"/>
  <c r="N648" i="16"/>
  <c r="M648" i="16"/>
  <c r="L648" i="16"/>
  <c r="K648" i="16"/>
  <c r="O647" i="16"/>
  <c r="N647" i="16"/>
  <c r="M647" i="16"/>
  <c r="L647" i="16"/>
  <c r="K647" i="16"/>
  <c r="O646" i="16"/>
  <c r="N646" i="16"/>
  <c r="M646" i="16"/>
  <c r="L646" i="16"/>
  <c r="K646" i="16"/>
  <c r="O645" i="16"/>
  <c r="N645" i="16"/>
  <c r="M645" i="16"/>
  <c r="L645" i="16"/>
  <c r="K645" i="16"/>
  <c r="O644" i="16"/>
  <c r="N644" i="16"/>
  <c r="M644" i="16"/>
  <c r="L644" i="16"/>
  <c r="K644" i="16"/>
  <c r="O643" i="16"/>
  <c r="N643" i="16"/>
  <c r="M643" i="16"/>
  <c r="L643" i="16"/>
  <c r="K643" i="16"/>
  <c r="O642" i="16"/>
  <c r="N642" i="16"/>
  <c r="M642" i="16"/>
  <c r="L642" i="16"/>
  <c r="K642" i="16"/>
  <c r="O641" i="16"/>
  <c r="N641" i="16"/>
  <c r="M641" i="16"/>
  <c r="L641" i="16"/>
  <c r="K641" i="16"/>
  <c r="O640" i="16"/>
  <c r="N640" i="16"/>
  <c r="M640" i="16"/>
  <c r="L640" i="16"/>
  <c r="K640" i="16"/>
  <c r="O639" i="16"/>
  <c r="N639" i="16"/>
  <c r="M639" i="16"/>
  <c r="L639" i="16"/>
  <c r="K639" i="16"/>
  <c r="O638" i="16"/>
  <c r="N638" i="16"/>
  <c r="M638" i="16"/>
  <c r="L638" i="16"/>
  <c r="K638" i="16"/>
  <c r="O637" i="16"/>
  <c r="N637" i="16"/>
  <c r="M637" i="16"/>
  <c r="L637" i="16"/>
  <c r="K637" i="16"/>
  <c r="I614" i="16"/>
  <c r="H614" i="16"/>
  <c r="G614" i="16"/>
  <c r="F614" i="16"/>
  <c r="E614" i="16"/>
  <c r="I613" i="16"/>
  <c r="H613" i="16"/>
  <c r="G613" i="16"/>
  <c r="F613" i="16"/>
  <c r="E613" i="16"/>
  <c r="I612" i="16"/>
  <c r="H612" i="16"/>
  <c r="G612" i="16"/>
  <c r="F612" i="16"/>
  <c r="E612" i="16"/>
  <c r="I611" i="16"/>
  <c r="H611" i="16"/>
  <c r="G611" i="16"/>
  <c r="F611" i="16"/>
  <c r="E611" i="16"/>
  <c r="O594" i="16"/>
  <c r="N594" i="16"/>
  <c r="M594" i="16"/>
  <c r="L594" i="16"/>
  <c r="K594" i="16"/>
  <c r="O593" i="16"/>
  <c r="N593" i="16"/>
  <c r="M593" i="16"/>
  <c r="L593" i="16"/>
  <c r="K593" i="16"/>
  <c r="O592" i="16"/>
  <c r="N592" i="16"/>
  <c r="M592" i="16"/>
  <c r="L592" i="16"/>
  <c r="K592" i="16"/>
  <c r="O591" i="16"/>
  <c r="N591" i="16"/>
  <c r="M591" i="16"/>
  <c r="L591" i="16"/>
  <c r="K591" i="16"/>
  <c r="O590" i="16"/>
  <c r="N590" i="16"/>
  <c r="M590" i="16"/>
  <c r="L590" i="16"/>
  <c r="K590" i="16"/>
  <c r="O589" i="16"/>
  <c r="N589" i="16"/>
  <c r="M589" i="16"/>
  <c r="L589" i="16"/>
  <c r="K589" i="16"/>
  <c r="O588" i="16"/>
  <c r="N588" i="16"/>
  <c r="M588" i="16"/>
  <c r="L588" i="16"/>
  <c r="K588" i="16"/>
  <c r="O587" i="16"/>
  <c r="N587" i="16"/>
  <c r="M587" i="16"/>
  <c r="L587" i="16"/>
  <c r="K587" i="16"/>
  <c r="O586" i="16"/>
  <c r="N586" i="16"/>
  <c r="M586" i="16"/>
  <c r="L586" i="16"/>
  <c r="K586" i="16"/>
  <c r="O585" i="16"/>
  <c r="N585" i="16"/>
  <c r="M585" i="16"/>
  <c r="L585" i="16"/>
  <c r="K585" i="16"/>
  <c r="O584" i="16"/>
  <c r="N584" i="16"/>
  <c r="M584" i="16"/>
  <c r="L584" i="16"/>
  <c r="K584" i="16"/>
  <c r="O583" i="16"/>
  <c r="N583" i="16"/>
  <c r="M583" i="16"/>
  <c r="L583" i="16"/>
  <c r="K583" i="16"/>
  <c r="O582" i="16"/>
  <c r="N582" i="16"/>
  <c r="M582" i="16"/>
  <c r="L582" i="16"/>
  <c r="K582" i="16"/>
  <c r="O581" i="16"/>
  <c r="N581" i="16"/>
  <c r="M581" i="16"/>
  <c r="L581" i="16"/>
  <c r="K581" i="16"/>
  <c r="O580" i="16"/>
  <c r="N580" i="16"/>
  <c r="M580" i="16"/>
  <c r="L580" i="16"/>
  <c r="K580" i="16"/>
  <c r="O579" i="16"/>
  <c r="N579" i="16"/>
  <c r="M579" i="16"/>
  <c r="L579" i="16"/>
  <c r="K579" i="16"/>
  <c r="O578" i="16"/>
  <c r="N578" i="16"/>
  <c r="M578" i="16"/>
  <c r="L578" i="16"/>
  <c r="K578" i="16"/>
  <c r="I552" i="16"/>
  <c r="H552" i="16"/>
  <c r="G552" i="16"/>
  <c r="F552" i="16"/>
  <c r="E552" i="16"/>
  <c r="I551" i="16"/>
  <c r="H551" i="16"/>
  <c r="G551" i="16"/>
  <c r="F551" i="16"/>
  <c r="E551" i="16"/>
  <c r="I550" i="16"/>
  <c r="H550" i="16"/>
  <c r="G550" i="16"/>
  <c r="F550" i="16"/>
  <c r="E550" i="16"/>
  <c r="I549" i="16"/>
  <c r="H549" i="16"/>
  <c r="G549" i="16"/>
  <c r="F549" i="16"/>
  <c r="E549" i="16"/>
  <c r="I544" i="16"/>
  <c r="H544" i="16"/>
  <c r="G544" i="16"/>
  <c r="F544" i="16"/>
  <c r="E544" i="16"/>
  <c r="I543" i="16"/>
  <c r="H543" i="16"/>
  <c r="G543" i="16"/>
  <c r="F543" i="16"/>
  <c r="E543" i="16"/>
  <c r="I542" i="16"/>
  <c r="H542" i="16"/>
  <c r="G542" i="16"/>
  <c r="F542" i="16"/>
  <c r="E542" i="16"/>
  <c r="I541" i="16"/>
  <c r="H541" i="16"/>
  <c r="G541" i="16"/>
  <c r="F541" i="16"/>
  <c r="E541" i="16"/>
  <c r="I540" i="16"/>
  <c r="H540" i="16"/>
  <c r="G540" i="16"/>
  <c r="F540" i="16"/>
  <c r="E540" i="16"/>
  <c r="I539" i="16"/>
  <c r="H539" i="16"/>
  <c r="G539" i="16"/>
  <c r="F539" i="16"/>
  <c r="E539" i="16"/>
  <c r="I538" i="16"/>
  <c r="H538" i="16"/>
  <c r="G538" i="16"/>
  <c r="F538" i="16"/>
  <c r="E538" i="16"/>
  <c r="I537" i="16"/>
  <c r="H537" i="16"/>
  <c r="G537" i="16"/>
  <c r="F537" i="16"/>
  <c r="E537" i="16"/>
  <c r="I536" i="16"/>
  <c r="H536" i="16"/>
  <c r="G536" i="16"/>
  <c r="F536" i="16"/>
  <c r="E536" i="16"/>
  <c r="I535" i="16"/>
  <c r="H535" i="16"/>
  <c r="G535" i="16"/>
  <c r="F535" i="16"/>
  <c r="E535" i="16"/>
  <c r="I534" i="16"/>
  <c r="H534" i="16"/>
  <c r="G534" i="16"/>
  <c r="F534" i="16"/>
  <c r="E534" i="16"/>
  <c r="I533" i="16"/>
  <c r="H533" i="16"/>
  <c r="G533" i="16"/>
  <c r="F533" i="16"/>
  <c r="E533" i="16"/>
  <c r="I532" i="16"/>
  <c r="H532" i="16"/>
  <c r="G532" i="16"/>
  <c r="F532" i="16"/>
  <c r="E532" i="16"/>
  <c r="I531" i="16"/>
  <c r="H531" i="16"/>
  <c r="G531" i="16"/>
  <c r="F531" i="16"/>
  <c r="E531" i="16"/>
  <c r="I530" i="16"/>
  <c r="H530" i="16"/>
  <c r="G530" i="16"/>
  <c r="F530" i="16"/>
  <c r="E530" i="16"/>
  <c r="I529" i="16"/>
  <c r="H529" i="16"/>
  <c r="G529" i="16"/>
  <c r="F529" i="16"/>
  <c r="E529" i="16"/>
  <c r="I528" i="16"/>
  <c r="H528" i="16"/>
  <c r="G528" i="16"/>
  <c r="F528" i="16"/>
  <c r="E528" i="16"/>
  <c r="E491" i="16"/>
  <c r="Q412" i="16"/>
  <c r="N412" i="16"/>
  <c r="J389" i="16"/>
  <c r="J388" i="16"/>
  <c r="J386" i="16"/>
  <c r="J385" i="16"/>
  <c r="J384" i="16"/>
  <c r="J383" i="16"/>
  <c r="J382" i="16"/>
  <c r="J381" i="16"/>
  <c r="F371" i="16"/>
  <c r="E371" i="16"/>
  <c r="F370" i="16"/>
  <c r="E370" i="16"/>
  <c r="F369" i="16"/>
  <c r="E369" i="16"/>
  <c r="F368" i="16"/>
  <c r="E368" i="16"/>
  <c r="J350" i="16"/>
  <c r="J349" i="16"/>
  <c r="J347" i="16"/>
  <c r="J346" i="16"/>
  <c r="J345" i="16"/>
  <c r="J344" i="16"/>
  <c r="J343" i="16"/>
  <c r="J342" i="16"/>
  <c r="F332" i="16"/>
  <c r="E332" i="16"/>
  <c r="F331" i="16"/>
  <c r="E331" i="16"/>
  <c r="F330" i="16"/>
  <c r="E330" i="16"/>
  <c r="F329" i="16"/>
  <c r="E329" i="16"/>
  <c r="J312" i="16"/>
  <c r="M312" i="16" s="1"/>
  <c r="J311" i="16"/>
  <c r="M311" i="16" s="1"/>
  <c r="J309" i="16"/>
  <c r="J308" i="16"/>
  <c r="M308" i="16" s="1"/>
  <c r="J307" i="16"/>
  <c r="M307" i="16" s="1"/>
  <c r="J306" i="16"/>
  <c r="M306" i="16" s="1"/>
  <c r="J305" i="16"/>
  <c r="M305" i="16" s="1"/>
  <c r="J304" i="16"/>
  <c r="M304" i="16" s="1"/>
  <c r="F294" i="16"/>
  <c r="E294" i="16"/>
  <c r="F293" i="16"/>
  <c r="E293" i="16"/>
  <c r="F292" i="16"/>
  <c r="E292" i="16"/>
  <c r="F291" i="16"/>
  <c r="E291" i="16"/>
  <c r="J274" i="16"/>
  <c r="J273" i="16"/>
  <c r="J271" i="16"/>
  <c r="J270" i="16"/>
  <c r="J269" i="16"/>
  <c r="J268" i="16"/>
  <c r="J267" i="16"/>
  <c r="J266" i="16"/>
  <c r="F260" i="16"/>
  <c r="E260" i="16"/>
  <c r="F259" i="16"/>
  <c r="E259" i="16"/>
  <c r="F258" i="16"/>
  <c r="E258" i="16"/>
  <c r="F257" i="16"/>
  <c r="E257" i="16"/>
  <c r="F256" i="16"/>
  <c r="E256" i="16"/>
  <c r="F255" i="16"/>
  <c r="E255" i="16"/>
  <c r="F254" i="16"/>
  <c r="E254" i="16"/>
  <c r="F253" i="16"/>
  <c r="E253" i="16"/>
  <c r="J234" i="16"/>
  <c r="J233" i="16"/>
  <c r="J231" i="16"/>
  <c r="J230" i="16"/>
  <c r="J229" i="16"/>
  <c r="J228" i="16"/>
  <c r="J227" i="16"/>
  <c r="J226" i="16"/>
  <c r="F220" i="16"/>
  <c r="E220" i="16"/>
  <c r="F219" i="16"/>
  <c r="E219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J182" i="16"/>
  <c r="J181" i="16"/>
  <c r="J179" i="16"/>
  <c r="J178" i="16"/>
  <c r="J177" i="16"/>
  <c r="J176" i="16"/>
  <c r="J175" i="16"/>
  <c r="J174" i="16"/>
  <c r="F164" i="16"/>
  <c r="E164" i="16"/>
  <c r="F163" i="16"/>
  <c r="E163" i="16"/>
  <c r="F162" i="16"/>
  <c r="E162" i="16"/>
  <c r="F161" i="16"/>
  <c r="E161" i="16"/>
  <c r="J143" i="16"/>
  <c r="J142" i="16"/>
  <c r="J140" i="16"/>
  <c r="J139" i="16"/>
  <c r="J138" i="16"/>
  <c r="J137" i="16"/>
  <c r="J136" i="16"/>
  <c r="J135" i="16"/>
  <c r="F124" i="16"/>
  <c r="E124" i="16"/>
  <c r="F123" i="16"/>
  <c r="E123" i="16"/>
  <c r="F122" i="16"/>
  <c r="E122" i="16"/>
  <c r="J105" i="16"/>
  <c r="J104" i="16"/>
  <c r="J102" i="16"/>
  <c r="M102" i="16" s="1"/>
  <c r="J101" i="16"/>
  <c r="J100" i="16"/>
  <c r="M100" i="16" s="1"/>
  <c r="J99" i="16"/>
  <c r="M99" i="16" s="1"/>
  <c r="J98" i="16"/>
  <c r="J97" i="16"/>
  <c r="M97" i="16" s="1"/>
  <c r="F86" i="16"/>
  <c r="E86" i="16"/>
  <c r="F85" i="16"/>
  <c r="E85" i="16"/>
  <c r="F84" i="16"/>
  <c r="E84" i="16"/>
  <c r="J67" i="16"/>
  <c r="J66" i="16"/>
  <c r="J64" i="16"/>
  <c r="J63" i="16"/>
  <c r="J62" i="16"/>
  <c r="J61" i="16"/>
  <c r="J60" i="16"/>
  <c r="J59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J27" i="16"/>
  <c r="J26" i="16"/>
  <c r="J24" i="16"/>
  <c r="J23" i="16"/>
  <c r="J22" i="16"/>
  <c r="J21" i="16"/>
  <c r="J20" i="16"/>
  <c r="J19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E164" i="15"/>
  <c r="F164" i="15"/>
  <c r="I734" i="15"/>
  <c r="H734" i="15"/>
  <c r="G734" i="15"/>
  <c r="F734" i="15"/>
  <c r="E734" i="15"/>
  <c r="I733" i="15"/>
  <c r="H733" i="15"/>
  <c r="G733" i="15"/>
  <c r="F733" i="15"/>
  <c r="E733" i="15"/>
  <c r="I732" i="15"/>
  <c r="H732" i="15"/>
  <c r="G732" i="15"/>
  <c r="F732" i="15"/>
  <c r="E732" i="15"/>
  <c r="I731" i="15"/>
  <c r="H731" i="15"/>
  <c r="G731" i="15"/>
  <c r="F731" i="15"/>
  <c r="E731" i="15"/>
  <c r="O714" i="15"/>
  <c r="N714" i="15"/>
  <c r="M714" i="15"/>
  <c r="L714" i="15"/>
  <c r="K714" i="15"/>
  <c r="O713" i="15"/>
  <c r="N713" i="15"/>
  <c r="M713" i="15"/>
  <c r="L713" i="15"/>
  <c r="K713" i="15"/>
  <c r="O712" i="15"/>
  <c r="N712" i="15"/>
  <c r="M712" i="15"/>
  <c r="L712" i="15"/>
  <c r="K712" i="15"/>
  <c r="O711" i="15"/>
  <c r="N711" i="15"/>
  <c r="M711" i="15"/>
  <c r="L711" i="15"/>
  <c r="K711" i="15"/>
  <c r="O710" i="15"/>
  <c r="N710" i="15"/>
  <c r="M710" i="15"/>
  <c r="L710" i="15"/>
  <c r="K710" i="15"/>
  <c r="O709" i="15"/>
  <c r="N709" i="15"/>
  <c r="M709" i="15"/>
  <c r="L709" i="15"/>
  <c r="K709" i="15"/>
  <c r="O708" i="15"/>
  <c r="N708" i="15"/>
  <c r="M708" i="15"/>
  <c r="L708" i="15"/>
  <c r="K708" i="15"/>
  <c r="O707" i="15"/>
  <c r="N707" i="15"/>
  <c r="M707" i="15"/>
  <c r="L707" i="15"/>
  <c r="K707" i="15"/>
  <c r="O706" i="15"/>
  <c r="N706" i="15"/>
  <c r="M706" i="15"/>
  <c r="L706" i="15"/>
  <c r="K706" i="15"/>
  <c r="O705" i="15"/>
  <c r="N705" i="15"/>
  <c r="M705" i="15"/>
  <c r="L705" i="15"/>
  <c r="K705" i="15"/>
  <c r="O704" i="15"/>
  <c r="N704" i="15"/>
  <c r="M704" i="15"/>
  <c r="L704" i="15"/>
  <c r="K704" i="15"/>
  <c r="O703" i="15"/>
  <c r="N703" i="15"/>
  <c r="M703" i="15"/>
  <c r="L703" i="15"/>
  <c r="K703" i="15"/>
  <c r="O702" i="15"/>
  <c r="N702" i="15"/>
  <c r="M702" i="15"/>
  <c r="L702" i="15"/>
  <c r="K702" i="15"/>
  <c r="O701" i="15"/>
  <c r="N701" i="15"/>
  <c r="M701" i="15"/>
  <c r="L701" i="15"/>
  <c r="K701" i="15"/>
  <c r="O700" i="15"/>
  <c r="N700" i="15"/>
  <c r="M700" i="15"/>
  <c r="L700" i="15"/>
  <c r="K700" i="15"/>
  <c r="O699" i="15"/>
  <c r="N699" i="15"/>
  <c r="M699" i="15"/>
  <c r="L699" i="15"/>
  <c r="K699" i="15"/>
  <c r="O698" i="15"/>
  <c r="N698" i="15"/>
  <c r="M698" i="15"/>
  <c r="L698" i="15"/>
  <c r="K698" i="15"/>
  <c r="I674" i="15"/>
  <c r="H674" i="15"/>
  <c r="G674" i="15"/>
  <c r="F674" i="15"/>
  <c r="E674" i="15"/>
  <c r="I673" i="15"/>
  <c r="H673" i="15"/>
  <c r="G673" i="15"/>
  <c r="F673" i="15"/>
  <c r="E673" i="15"/>
  <c r="I672" i="15"/>
  <c r="H672" i="15"/>
  <c r="G672" i="15"/>
  <c r="F672" i="15"/>
  <c r="E672" i="15"/>
  <c r="I671" i="15"/>
  <c r="H671" i="15"/>
  <c r="G671" i="15"/>
  <c r="F671" i="15"/>
  <c r="E671" i="15"/>
  <c r="O653" i="15"/>
  <c r="N653" i="15"/>
  <c r="M653" i="15"/>
  <c r="L653" i="15"/>
  <c r="K653" i="15"/>
  <c r="O652" i="15"/>
  <c r="N652" i="15"/>
  <c r="M652" i="15"/>
  <c r="L652" i="15"/>
  <c r="K652" i="15"/>
  <c r="O651" i="15"/>
  <c r="N651" i="15"/>
  <c r="M651" i="15"/>
  <c r="L651" i="15"/>
  <c r="K651" i="15"/>
  <c r="O650" i="15"/>
  <c r="N650" i="15"/>
  <c r="M650" i="15"/>
  <c r="L650" i="15"/>
  <c r="K650" i="15"/>
  <c r="O649" i="15"/>
  <c r="N649" i="15"/>
  <c r="M649" i="15"/>
  <c r="L649" i="15"/>
  <c r="K649" i="15"/>
  <c r="O648" i="15"/>
  <c r="N648" i="15"/>
  <c r="M648" i="15"/>
  <c r="L648" i="15"/>
  <c r="K648" i="15"/>
  <c r="O647" i="15"/>
  <c r="N647" i="15"/>
  <c r="M647" i="15"/>
  <c r="L647" i="15"/>
  <c r="K647" i="15"/>
  <c r="O646" i="15"/>
  <c r="N646" i="15"/>
  <c r="M646" i="15"/>
  <c r="L646" i="15"/>
  <c r="K646" i="15"/>
  <c r="O645" i="15"/>
  <c r="N645" i="15"/>
  <c r="M645" i="15"/>
  <c r="L645" i="15"/>
  <c r="K645" i="15"/>
  <c r="O644" i="15"/>
  <c r="N644" i="15"/>
  <c r="M644" i="15"/>
  <c r="L644" i="15"/>
  <c r="K644" i="15"/>
  <c r="O643" i="15"/>
  <c r="N643" i="15"/>
  <c r="M643" i="15"/>
  <c r="L643" i="15"/>
  <c r="K643" i="15"/>
  <c r="O642" i="15"/>
  <c r="N642" i="15"/>
  <c r="M642" i="15"/>
  <c r="L642" i="15"/>
  <c r="K642" i="15"/>
  <c r="O641" i="15"/>
  <c r="N641" i="15"/>
  <c r="M641" i="15"/>
  <c r="L641" i="15"/>
  <c r="K641" i="15"/>
  <c r="O640" i="15"/>
  <c r="N640" i="15"/>
  <c r="M640" i="15"/>
  <c r="L640" i="15"/>
  <c r="K640" i="15"/>
  <c r="O639" i="15"/>
  <c r="N639" i="15"/>
  <c r="M639" i="15"/>
  <c r="L639" i="15"/>
  <c r="K639" i="15"/>
  <c r="O638" i="15"/>
  <c r="N638" i="15"/>
  <c r="M638" i="15"/>
  <c r="L638" i="15"/>
  <c r="K638" i="15"/>
  <c r="O637" i="15"/>
  <c r="N637" i="15"/>
  <c r="M637" i="15"/>
  <c r="L637" i="15"/>
  <c r="K637" i="15"/>
  <c r="I614" i="15"/>
  <c r="H614" i="15"/>
  <c r="G614" i="15"/>
  <c r="F614" i="15"/>
  <c r="E614" i="15"/>
  <c r="I613" i="15"/>
  <c r="H613" i="15"/>
  <c r="G613" i="15"/>
  <c r="F613" i="15"/>
  <c r="E613" i="15"/>
  <c r="I612" i="15"/>
  <c r="H612" i="15"/>
  <c r="G612" i="15"/>
  <c r="F612" i="15"/>
  <c r="E612" i="15"/>
  <c r="I611" i="15"/>
  <c r="H611" i="15"/>
  <c r="G611" i="15"/>
  <c r="F611" i="15"/>
  <c r="E611" i="15"/>
  <c r="O594" i="15"/>
  <c r="N594" i="15"/>
  <c r="M594" i="15"/>
  <c r="L594" i="15"/>
  <c r="K594" i="15"/>
  <c r="O593" i="15"/>
  <c r="N593" i="15"/>
  <c r="M593" i="15"/>
  <c r="L593" i="15"/>
  <c r="K593" i="15"/>
  <c r="O592" i="15"/>
  <c r="N592" i="15"/>
  <c r="M592" i="15"/>
  <c r="L592" i="15"/>
  <c r="K592" i="15"/>
  <c r="O591" i="15"/>
  <c r="N591" i="15"/>
  <c r="M591" i="15"/>
  <c r="L591" i="15"/>
  <c r="K591" i="15"/>
  <c r="O590" i="15"/>
  <c r="N590" i="15"/>
  <c r="M590" i="15"/>
  <c r="L590" i="15"/>
  <c r="K590" i="15"/>
  <c r="O589" i="15"/>
  <c r="N589" i="15"/>
  <c r="M589" i="15"/>
  <c r="L589" i="15"/>
  <c r="K589" i="15"/>
  <c r="O588" i="15"/>
  <c r="N588" i="15"/>
  <c r="M588" i="15"/>
  <c r="L588" i="15"/>
  <c r="K588" i="15"/>
  <c r="O587" i="15"/>
  <c r="N587" i="15"/>
  <c r="M587" i="15"/>
  <c r="L587" i="15"/>
  <c r="K587" i="15"/>
  <c r="O586" i="15"/>
  <c r="N586" i="15"/>
  <c r="M586" i="15"/>
  <c r="L586" i="15"/>
  <c r="K586" i="15"/>
  <c r="O585" i="15"/>
  <c r="N585" i="15"/>
  <c r="M585" i="15"/>
  <c r="L585" i="15"/>
  <c r="K585" i="15"/>
  <c r="O584" i="15"/>
  <c r="N584" i="15"/>
  <c r="M584" i="15"/>
  <c r="L584" i="15"/>
  <c r="K584" i="15"/>
  <c r="O583" i="15"/>
  <c r="N583" i="15"/>
  <c r="M583" i="15"/>
  <c r="L583" i="15"/>
  <c r="K583" i="15"/>
  <c r="O582" i="15"/>
  <c r="N582" i="15"/>
  <c r="M582" i="15"/>
  <c r="L582" i="15"/>
  <c r="K582" i="15"/>
  <c r="O581" i="15"/>
  <c r="N581" i="15"/>
  <c r="M581" i="15"/>
  <c r="L581" i="15"/>
  <c r="K581" i="15"/>
  <c r="O580" i="15"/>
  <c r="N580" i="15"/>
  <c r="M580" i="15"/>
  <c r="L580" i="15"/>
  <c r="K580" i="15"/>
  <c r="O579" i="15"/>
  <c r="N579" i="15"/>
  <c r="M579" i="15"/>
  <c r="L579" i="15"/>
  <c r="K579" i="15"/>
  <c r="O578" i="15"/>
  <c r="N578" i="15"/>
  <c r="M578" i="15"/>
  <c r="L578" i="15"/>
  <c r="K578" i="15"/>
  <c r="I552" i="15"/>
  <c r="H552" i="15"/>
  <c r="G552" i="15"/>
  <c r="F552" i="15"/>
  <c r="E552" i="15"/>
  <c r="I551" i="15"/>
  <c r="H551" i="15"/>
  <c r="G551" i="15"/>
  <c r="F551" i="15"/>
  <c r="E551" i="15"/>
  <c r="I550" i="15"/>
  <c r="H550" i="15"/>
  <c r="G550" i="15"/>
  <c r="F550" i="15"/>
  <c r="E550" i="15"/>
  <c r="I549" i="15"/>
  <c r="H549" i="15"/>
  <c r="G549" i="15"/>
  <c r="F549" i="15"/>
  <c r="E549" i="15"/>
  <c r="I544" i="15"/>
  <c r="H544" i="15"/>
  <c r="G544" i="15"/>
  <c r="F544" i="15"/>
  <c r="E544" i="15"/>
  <c r="I543" i="15"/>
  <c r="H543" i="15"/>
  <c r="G543" i="15"/>
  <c r="F543" i="15"/>
  <c r="E543" i="15"/>
  <c r="I542" i="15"/>
  <c r="H542" i="15"/>
  <c r="G542" i="15"/>
  <c r="F542" i="15"/>
  <c r="E542" i="15"/>
  <c r="I541" i="15"/>
  <c r="H541" i="15"/>
  <c r="G541" i="15"/>
  <c r="F541" i="15"/>
  <c r="E541" i="15"/>
  <c r="I540" i="15"/>
  <c r="H540" i="15"/>
  <c r="G540" i="15"/>
  <c r="F540" i="15"/>
  <c r="E540" i="15"/>
  <c r="I539" i="15"/>
  <c r="H539" i="15"/>
  <c r="G539" i="15"/>
  <c r="F539" i="15"/>
  <c r="E539" i="15"/>
  <c r="I538" i="15"/>
  <c r="H538" i="15"/>
  <c r="G538" i="15"/>
  <c r="F538" i="15"/>
  <c r="E538" i="15"/>
  <c r="I537" i="15"/>
  <c r="H537" i="15"/>
  <c r="G537" i="15"/>
  <c r="F537" i="15"/>
  <c r="E537" i="15"/>
  <c r="I536" i="15"/>
  <c r="H536" i="15"/>
  <c r="G536" i="15"/>
  <c r="F536" i="15"/>
  <c r="E536" i="15"/>
  <c r="I535" i="15"/>
  <c r="H535" i="15"/>
  <c r="G535" i="15"/>
  <c r="F535" i="15"/>
  <c r="E535" i="15"/>
  <c r="I534" i="15"/>
  <c r="H534" i="15"/>
  <c r="G534" i="15"/>
  <c r="F534" i="15"/>
  <c r="E534" i="15"/>
  <c r="I533" i="15"/>
  <c r="H533" i="15"/>
  <c r="G533" i="15"/>
  <c r="F533" i="15"/>
  <c r="E533" i="15"/>
  <c r="I532" i="15"/>
  <c r="H532" i="15"/>
  <c r="G532" i="15"/>
  <c r="F532" i="15"/>
  <c r="E532" i="15"/>
  <c r="I531" i="15"/>
  <c r="H531" i="15"/>
  <c r="G531" i="15"/>
  <c r="F531" i="15"/>
  <c r="E531" i="15"/>
  <c r="I530" i="15"/>
  <c r="H530" i="15"/>
  <c r="G530" i="15"/>
  <c r="F530" i="15"/>
  <c r="E530" i="15"/>
  <c r="I529" i="15"/>
  <c r="H529" i="15"/>
  <c r="G529" i="15"/>
  <c r="F529" i="15"/>
  <c r="E529" i="15"/>
  <c r="I528" i="15"/>
  <c r="H528" i="15"/>
  <c r="G528" i="15"/>
  <c r="F528" i="15"/>
  <c r="E528" i="15"/>
  <c r="E491" i="15"/>
  <c r="Q412" i="15"/>
  <c r="N412" i="15"/>
  <c r="J389" i="15"/>
  <c r="J388" i="15"/>
  <c r="J386" i="15"/>
  <c r="J385" i="15"/>
  <c r="J384" i="15"/>
  <c r="J383" i="15"/>
  <c r="J382" i="15"/>
  <c r="O382" i="15" s="1"/>
  <c r="J381" i="15"/>
  <c r="F371" i="15"/>
  <c r="E371" i="15"/>
  <c r="F370" i="15"/>
  <c r="E370" i="15"/>
  <c r="F369" i="15"/>
  <c r="E369" i="15"/>
  <c r="F368" i="15"/>
  <c r="E368" i="15"/>
  <c r="J350" i="15"/>
  <c r="J349" i="15"/>
  <c r="J347" i="15"/>
  <c r="J346" i="15"/>
  <c r="J345" i="15"/>
  <c r="J344" i="15"/>
  <c r="J343" i="15"/>
  <c r="J342" i="15"/>
  <c r="F332" i="15"/>
  <c r="E332" i="15"/>
  <c r="F331" i="15"/>
  <c r="E331" i="15"/>
  <c r="F330" i="15"/>
  <c r="E330" i="15"/>
  <c r="F329" i="15"/>
  <c r="E329" i="15"/>
  <c r="J312" i="15"/>
  <c r="M312" i="15" s="1"/>
  <c r="J311" i="15"/>
  <c r="M311" i="15" s="1"/>
  <c r="J309" i="15"/>
  <c r="J308" i="15"/>
  <c r="M308" i="15" s="1"/>
  <c r="J307" i="15"/>
  <c r="M307" i="15" s="1"/>
  <c r="J306" i="15"/>
  <c r="M306" i="15" s="1"/>
  <c r="J305" i="15"/>
  <c r="J304" i="15"/>
  <c r="F294" i="15"/>
  <c r="E294" i="15"/>
  <c r="F293" i="15"/>
  <c r="E293" i="15"/>
  <c r="F292" i="15"/>
  <c r="E292" i="15"/>
  <c r="F291" i="15"/>
  <c r="E291" i="15"/>
  <c r="J274" i="15"/>
  <c r="J273" i="15"/>
  <c r="J271" i="15"/>
  <c r="J270" i="15"/>
  <c r="J269" i="15"/>
  <c r="J268" i="15"/>
  <c r="J267" i="15"/>
  <c r="J266" i="15"/>
  <c r="F260" i="15"/>
  <c r="E260" i="15"/>
  <c r="F259" i="15"/>
  <c r="E259" i="15"/>
  <c r="F258" i="15"/>
  <c r="E258" i="15"/>
  <c r="F257" i="15"/>
  <c r="E257" i="15"/>
  <c r="F256" i="15"/>
  <c r="E256" i="15"/>
  <c r="F255" i="15"/>
  <c r="E255" i="15"/>
  <c r="F254" i="15"/>
  <c r="E254" i="15"/>
  <c r="F253" i="15"/>
  <c r="E253" i="15"/>
  <c r="J234" i="15"/>
  <c r="J233" i="15"/>
  <c r="J231" i="15"/>
  <c r="J230" i="15"/>
  <c r="J229" i="15"/>
  <c r="J228" i="15"/>
  <c r="J227" i="15"/>
  <c r="J226" i="15"/>
  <c r="F221" i="15"/>
  <c r="E221" i="15"/>
  <c r="F220" i="15"/>
  <c r="E220" i="15"/>
  <c r="F219" i="15"/>
  <c r="E219" i="15"/>
  <c r="F218" i="15"/>
  <c r="E218" i="15"/>
  <c r="F217" i="15"/>
  <c r="E217" i="15"/>
  <c r="F216" i="15"/>
  <c r="E216" i="15"/>
  <c r="F215" i="15"/>
  <c r="E215" i="15"/>
  <c r="F214" i="15"/>
  <c r="E214" i="15"/>
  <c r="F213" i="15"/>
  <c r="E213" i="15"/>
  <c r="J182" i="15"/>
  <c r="J181" i="15"/>
  <c r="J179" i="15"/>
  <c r="J178" i="15"/>
  <c r="J177" i="15"/>
  <c r="J176" i="15"/>
  <c r="J175" i="15"/>
  <c r="J174" i="15"/>
  <c r="F163" i="15"/>
  <c r="E163" i="15"/>
  <c r="F162" i="15"/>
  <c r="E162" i="15"/>
  <c r="F161" i="15"/>
  <c r="E161" i="15"/>
  <c r="J143" i="15"/>
  <c r="J142" i="15"/>
  <c r="J140" i="15"/>
  <c r="J139" i="15"/>
  <c r="J138" i="15"/>
  <c r="J137" i="15"/>
  <c r="J136" i="15"/>
  <c r="J135" i="15"/>
  <c r="F125" i="15"/>
  <c r="E125" i="15"/>
  <c r="F124" i="15"/>
  <c r="E124" i="15"/>
  <c r="F123" i="15"/>
  <c r="E123" i="15"/>
  <c r="F122" i="15"/>
  <c r="E122" i="15"/>
  <c r="J105" i="15"/>
  <c r="M105" i="15" s="1"/>
  <c r="J104" i="15"/>
  <c r="J102" i="15"/>
  <c r="M102" i="15" s="1"/>
  <c r="J101" i="15"/>
  <c r="J100" i="15"/>
  <c r="J99" i="15"/>
  <c r="J98" i="15"/>
  <c r="M98" i="15" s="1"/>
  <c r="J97" i="15"/>
  <c r="M97" i="15" s="1"/>
  <c r="F87" i="15"/>
  <c r="E87" i="15"/>
  <c r="F86" i="15"/>
  <c r="E86" i="15"/>
  <c r="F85" i="15"/>
  <c r="E85" i="15"/>
  <c r="F84" i="15"/>
  <c r="E84" i="15"/>
  <c r="J67" i="15"/>
  <c r="J66" i="15"/>
  <c r="J64" i="15"/>
  <c r="J63" i="15"/>
  <c r="J62" i="15"/>
  <c r="J61" i="15"/>
  <c r="J60" i="15"/>
  <c r="J59" i="15"/>
  <c r="F54" i="15"/>
  <c r="E54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J27" i="15"/>
  <c r="J26" i="15"/>
  <c r="J24" i="15"/>
  <c r="J23" i="15"/>
  <c r="J22" i="15"/>
  <c r="J21" i="15"/>
  <c r="J20" i="15"/>
  <c r="J19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332" i="14"/>
  <c r="E332" i="14"/>
  <c r="E294" i="14"/>
  <c r="F294" i="14"/>
  <c r="E87" i="14"/>
  <c r="F87" i="14"/>
  <c r="E221" i="14"/>
  <c r="F221" i="14"/>
  <c r="E126" i="14"/>
  <c r="F126" i="14"/>
  <c r="E14" i="14"/>
  <c r="F14" i="14"/>
  <c r="I734" i="14"/>
  <c r="H734" i="14"/>
  <c r="G734" i="14"/>
  <c r="F734" i="14"/>
  <c r="E734" i="14"/>
  <c r="I733" i="14"/>
  <c r="H733" i="14"/>
  <c r="G733" i="14"/>
  <c r="F733" i="14"/>
  <c r="E733" i="14"/>
  <c r="I732" i="14"/>
  <c r="H732" i="14"/>
  <c r="G732" i="14"/>
  <c r="F732" i="14"/>
  <c r="E732" i="14"/>
  <c r="I731" i="14"/>
  <c r="H731" i="14"/>
  <c r="G731" i="14"/>
  <c r="F731" i="14"/>
  <c r="E731" i="14"/>
  <c r="O714" i="14"/>
  <c r="N714" i="14"/>
  <c r="M714" i="14"/>
  <c r="L714" i="14"/>
  <c r="K714" i="14"/>
  <c r="O713" i="14"/>
  <c r="N713" i="14"/>
  <c r="M713" i="14"/>
  <c r="L713" i="14"/>
  <c r="K713" i="14"/>
  <c r="O712" i="14"/>
  <c r="N712" i="14"/>
  <c r="M712" i="14"/>
  <c r="L712" i="14"/>
  <c r="K712" i="14"/>
  <c r="O711" i="14"/>
  <c r="N711" i="14"/>
  <c r="M711" i="14"/>
  <c r="L711" i="14"/>
  <c r="K711" i="14"/>
  <c r="O710" i="14"/>
  <c r="N710" i="14"/>
  <c r="M710" i="14"/>
  <c r="L710" i="14"/>
  <c r="K710" i="14"/>
  <c r="O709" i="14"/>
  <c r="N709" i="14"/>
  <c r="M709" i="14"/>
  <c r="L709" i="14"/>
  <c r="K709" i="14"/>
  <c r="O708" i="14"/>
  <c r="N708" i="14"/>
  <c r="M708" i="14"/>
  <c r="L708" i="14"/>
  <c r="K708" i="14"/>
  <c r="O707" i="14"/>
  <c r="N707" i="14"/>
  <c r="M707" i="14"/>
  <c r="L707" i="14"/>
  <c r="K707" i="14"/>
  <c r="O706" i="14"/>
  <c r="N706" i="14"/>
  <c r="M706" i="14"/>
  <c r="L706" i="14"/>
  <c r="K706" i="14"/>
  <c r="O705" i="14"/>
  <c r="N705" i="14"/>
  <c r="M705" i="14"/>
  <c r="L705" i="14"/>
  <c r="K705" i="14"/>
  <c r="O704" i="14"/>
  <c r="N704" i="14"/>
  <c r="M704" i="14"/>
  <c r="L704" i="14"/>
  <c r="K704" i="14"/>
  <c r="O703" i="14"/>
  <c r="N703" i="14"/>
  <c r="M703" i="14"/>
  <c r="L703" i="14"/>
  <c r="K703" i="14"/>
  <c r="O702" i="14"/>
  <c r="N702" i="14"/>
  <c r="M702" i="14"/>
  <c r="L702" i="14"/>
  <c r="K702" i="14"/>
  <c r="O701" i="14"/>
  <c r="N701" i="14"/>
  <c r="M701" i="14"/>
  <c r="L701" i="14"/>
  <c r="K701" i="14"/>
  <c r="O700" i="14"/>
  <c r="N700" i="14"/>
  <c r="M700" i="14"/>
  <c r="L700" i="14"/>
  <c r="K700" i="14"/>
  <c r="O699" i="14"/>
  <c r="N699" i="14"/>
  <c r="M699" i="14"/>
  <c r="L699" i="14"/>
  <c r="K699" i="14"/>
  <c r="O698" i="14"/>
  <c r="N698" i="14"/>
  <c r="M698" i="14"/>
  <c r="L698" i="14"/>
  <c r="K698" i="14"/>
  <c r="I674" i="14"/>
  <c r="H674" i="14"/>
  <c r="G674" i="14"/>
  <c r="F674" i="14"/>
  <c r="E674" i="14"/>
  <c r="I673" i="14"/>
  <c r="H673" i="14"/>
  <c r="G673" i="14"/>
  <c r="F673" i="14"/>
  <c r="E673" i="14"/>
  <c r="I672" i="14"/>
  <c r="H672" i="14"/>
  <c r="G672" i="14"/>
  <c r="F672" i="14"/>
  <c r="E672" i="14"/>
  <c r="I671" i="14"/>
  <c r="H671" i="14"/>
  <c r="G671" i="14"/>
  <c r="F671" i="14"/>
  <c r="E671" i="14"/>
  <c r="O653" i="14"/>
  <c r="N653" i="14"/>
  <c r="M653" i="14"/>
  <c r="L653" i="14"/>
  <c r="K653" i="14"/>
  <c r="O652" i="14"/>
  <c r="N652" i="14"/>
  <c r="M652" i="14"/>
  <c r="L652" i="14"/>
  <c r="K652" i="14"/>
  <c r="O651" i="14"/>
  <c r="N651" i="14"/>
  <c r="M651" i="14"/>
  <c r="L651" i="14"/>
  <c r="K651" i="14"/>
  <c r="O650" i="14"/>
  <c r="N650" i="14"/>
  <c r="M650" i="14"/>
  <c r="L650" i="14"/>
  <c r="K650" i="14"/>
  <c r="O649" i="14"/>
  <c r="N649" i="14"/>
  <c r="M649" i="14"/>
  <c r="L649" i="14"/>
  <c r="K649" i="14"/>
  <c r="O648" i="14"/>
  <c r="N648" i="14"/>
  <c r="M648" i="14"/>
  <c r="L648" i="14"/>
  <c r="K648" i="14"/>
  <c r="O647" i="14"/>
  <c r="N647" i="14"/>
  <c r="M647" i="14"/>
  <c r="L647" i="14"/>
  <c r="K647" i="14"/>
  <c r="O646" i="14"/>
  <c r="N646" i="14"/>
  <c r="M646" i="14"/>
  <c r="L646" i="14"/>
  <c r="K646" i="14"/>
  <c r="O645" i="14"/>
  <c r="N645" i="14"/>
  <c r="M645" i="14"/>
  <c r="L645" i="14"/>
  <c r="K645" i="14"/>
  <c r="O644" i="14"/>
  <c r="N644" i="14"/>
  <c r="M644" i="14"/>
  <c r="L644" i="14"/>
  <c r="K644" i="14"/>
  <c r="O643" i="14"/>
  <c r="N643" i="14"/>
  <c r="M643" i="14"/>
  <c r="L643" i="14"/>
  <c r="K643" i="14"/>
  <c r="O642" i="14"/>
  <c r="N642" i="14"/>
  <c r="M642" i="14"/>
  <c r="L642" i="14"/>
  <c r="K642" i="14"/>
  <c r="O641" i="14"/>
  <c r="N641" i="14"/>
  <c r="M641" i="14"/>
  <c r="L641" i="14"/>
  <c r="K641" i="14"/>
  <c r="O640" i="14"/>
  <c r="N640" i="14"/>
  <c r="M640" i="14"/>
  <c r="L640" i="14"/>
  <c r="K640" i="14"/>
  <c r="O639" i="14"/>
  <c r="N639" i="14"/>
  <c r="M639" i="14"/>
  <c r="L639" i="14"/>
  <c r="K639" i="14"/>
  <c r="O638" i="14"/>
  <c r="N638" i="14"/>
  <c r="M638" i="14"/>
  <c r="L638" i="14"/>
  <c r="K638" i="14"/>
  <c r="O637" i="14"/>
  <c r="N637" i="14"/>
  <c r="M637" i="14"/>
  <c r="L637" i="14"/>
  <c r="K637" i="14"/>
  <c r="I614" i="14"/>
  <c r="H614" i="14"/>
  <c r="G614" i="14"/>
  <c r="F614" i="14"/>
  <c r="E614" i="14"/>
  <c r="I613" i="14"/>
  <c r="H613" i="14"/>
  <c r="G613" i="14"/>
  <c r="F613" i="14"/>
  <c r="E613" i="14"/>
  <c r="I612" i="14"/>
  <c r="H612" i="14"/>
  <c r="G612" i="14"/>
  <c r="F612" i="14"/>
  <c r="E612" i="14"/>
  <c r="I611" i="14"/>
  <c r="H611" i="14"/>
  <c r="G611" i="14"/>
  <c r="F611" i="14"/>
  <c r="E611" i="14"/>
  <c r="O594" i="14"/>
  <c r="N594" i="14"/>
  <c r="M594" i="14"/>
  <c r="L594" i="14"/>
  <c r="K594" i="14"/>
  <c r="O593" i="14"/>
  <c r="N593" i="14"/>
  <c r="M593" i="14"/>
  <c r="L593" i="14"/>
  <c r="K593" i="14"/>
  <c r="O592" i="14"/>
  <c r="N592" i="14"/>
  <c r="M592" i="14"/>
  <c r="L592" i="14"/>
  <c r="K592" i="14"/>
  <c r="O591" i="14"/>
  <c r="N591" i="14"/>
  <c r="M591" i="14"/>
  <c r="L591" i="14"/>
  <c r="K591" i="14"/>
  <c r="O590" i="14"/>
  <c r="N590" i="14"/>
  <c r="M590" i="14"/>
  <c r="L590" i="14"/>
  <c r="K590" i="14"/>
  <c r="O589" i="14"/>
  <c r="N589" i="14"/>
  <c r="M589" i="14"/>
  <c r="L589" i="14"/>
  <c r="K589" i="14"/>
  <c r="O588" i="14"/>
  <c r="N588" i="14"/>
  <c r="M588" i="14"/>
  <c r="L588" i="14"/>
  <c r="K588" i="14"/>
  <c r="O587" i="14"/>
  <c r="N587" i="14"/>
  <c r="M587" i="14"/>
  <c r="L587" i="14"/>
  <c r="K587" i="14"/>
  <c r="O586" i="14"/>
  <c r="N586" i="14"/>
  <c r="M586" i="14"/>
  <c r="L586" i="14"/>
  <c r="K586" i="14"/>
  <c r="O585" i="14"/>
  <c r="N585" i="14"/>
  <c r="M585" i="14"/>
  <c r="L585" i="14"/>
  <c r="K585" i="14"/>
  <c r="O584" i="14"/>
  <c r="N584" i="14"/>
  <c r="M584" i="14"/>
  <c r="L584" i="14"/>
  <c r="K584" i="14"/>
  <c r="O583" i="14"/>
  <c r="N583" i="14"/>
  <c r="M583" i="14"/>
  <c r="L583" i="14"/>
  <c r="K583" i="14"/>
  <c r="O582" i="14"/>
  <c r="N582" i="14"/>
  <c r="M582" i="14"/>
  <c r="L582" i="14"/>
  <c r="K582" i="14"/>
  <c r="O581" i="14"/>
  <c r="N581" i="14"/>
  <c r="M581" i="14"/>
  <c r="L581" i="14"/>
  <c r="K581" i="14"/>
  <c r="O580" i="14"/>
  <c r="N580" i="14"/>
  <c r="M580" i="14"/>
  <c r="L580" i="14"/>
  <c r="K580" i="14"/>
  <c r="O579" i="14"/>
  <c r="N579" i="14"/>
  <c r="M579" i="14"/>
  <c r="L579" i="14"/>
  <c r="K579" i="14"/>
  <c r="O578" i="14"/>
  <c r="N578" i="14"/>
  <c r="M578" i="14"/>
  <c r="L578" i="14"/>
  <c r="K578" i="14"/>
  <c r="I552" i="14"/>
  <c r="H552" i="14"/>
  <c r="G552" i="14"/>
  <c r="F552" i="14"/>
  <c r="E552" i="14"/>
  <c r="I551" i="14"/>
  <c r="H551" i="14"/>
  <c r="G551" i="14"/>
  <c r="F551" i="14"/>
  <c r="E551" i="14"/>
  <c r="I550" i="14"/>
  <c r="H550" i="14"/>
  <c r="G550" i="14"/>
  <c r="F550" i="14"/>
  <c r="E550" i="14"/>
  <c r="I549" i="14"/>
  <c r="H549" i="14"/>
  <c r="G549" i="14"/>
  <c r="F549" i="14"/>
  <c r="I544" i="14"/>
  <c r="H544" i="14"/>
  <c r="G544" i="14"/>
  <c r="F544" i="14"/>
  <c r="E544" i="14"/>
  <c r="I543" i="14"/>
  <c r="H543" i="14"/>
  <c r="G543" i="14"/>
  <c r="F543" i="14"/>
  <c r="E543" i="14"/>
  <c r="I542" i="14"/>
  <c r="H542" i="14"/>
  <c r="G542" i="14"/>
  <c r="F542" i="14"/>
  <c r="E542" i="14"/>
  <c r="I541" i="14"/>
  <c r="H541" i="14"/>
  <c r="G541" i="14"/>
  <c r="F541" i="14"/>
  <c r="E541" i="14"/>
  <c r="I540" i="14"/>
  <c r="H540" i="14"/>
  <c r="G540" i="14"/>
  <c r="F540" i="14"/>
  <c r="E540" i="14"/>
  <c r="I539" i="14"/>
  <c r="H539" i="14"/>
  <c r="G539" i="14"/>
  <c r="F539" i="14"/>
  <c r="E539" i="14"/>
  <c r="I538" i="14"/>
  <c r="H538" i="14"/>
  <c r="G538" i="14"/>
  <c r="F538" i="14"/>
  <c r="E538" i="14"/>
  <c r="I537" i="14"/>
  <c r="H537" i="14"/>
  <c r="G537" i="14"/>
  <c r="F537" i="14"/>
  <c r="E537" i="14"/>
  <c r="I536" i="14"/>
  <c r="H536" i="14"/>
  <c r="G536" i="14"/>
  <c r="F536" i="14"/>
  <c r="E536" i="14"/>
  <c r="I535" i="14"/>
  <c r="H535" i="14"/>
  <c r="G535" i="14"/>
  <c r="F535" i="14"/>
  <c r="E535" i="14"/>
  <c r="I534" i="14"/>
  <c r="H534" i="14"/>
  <c r="G534" i="14"/>
  <c r="F534" i="14"/>
  <c r="E534" i="14"/>
  <c r="I533" i="14"/>
  <c r="H533" i="14"/>
  <c r="G533" i="14"/>
  <c r="F533" i="14"/>
  <c r="E533" i="14"/>
  <c r="I532" i="14"/>
  <c r="H532" i="14"/>
  <c r="G532" i="14"/>
  <c r="F532" i="14"/>
  <c r="E532" i="14"/>
  <c r="I531" i="14"/>
  <c r="H531" i="14"/>
  <c r="G531" i="14"/>
  <c r="F531" i="14"/>
  <c r="E531" i="14"/>
  <c r="I530" i="14"/>
  <c r="H530" i="14"/>
  <c r="G530" i="14"/>
  <c r="F530" i="14"/>
  <c r="E530" i="14"/>
  <c r="I529" i="14"/>
  <c r="H529" i="14"/>
  <c r="G529" i="14"/>
  <c r="F529" i="14"/>
  <c r="E529" i="14"/>
  <c r="I528" i="14"/>
  <c r="H528" i="14"/>
  <c r="G528" i="14"/>
  <c r="F528" i="14"/>
  <c r="E528" i="14"/>
  <c r="E491" i="14"/>
  <c r="E549" i="14" s="1"/>
  <c r="Q412" i="14"/>
  <c r="N412" i="14"/>
  <c r="J389" i="14"/>
  <c r="J388" i="14"/>
  <c r="J386" i="14"/>
  <c r="J385" i="14"/>
  <c r="J384" i="14"/>
  <c r="J383" i="14"/>
  <c r="J382" i="14"/>
  <c r="J381" i="14"/>
  <c r="F371" i="14"/>
  <c r="E371" i="14"/>
  <c r="F370" i="14"/>
  <c r="E370" i="14"/>
  <c r="F369" i="14"/>
  <c r="E369" i="14"/>
  <c r="F368" i="14"/>
  <c r="E368" i="14"/>
  <c r="J350" i="14"/>
  <c r="J349" i="14"/>
  <c r="J347" i="14"/>
  <c r="J346" i="14"/>
  <c r="J345" i="14"/>
  <c r="J344" i="14"/>
  <c r="J343" i="14"/>
  <c r="J342" i="14"/>
  <c r="F331" i="14"/>
  <c r="E331" i="14"/>
  <c r="F330" i="14"/>
  <c r="E330" i="14"/>
  <c r="F329" i="14"/>
  <c r="E329" i="14"/>
  <c r="J312" i="14"/>
  <c r="M312" i="14" s="1"/>
  <c r="J311" i="14"/>
  <c r="M311" i="14" s="1"/>
  <c r="J309" i="14"/>
  <c r="J308" i="14"/>
  <c r="J307" i="14"/>
  <c r="M307" i="14" s="1"/>
  <c r="J306" i="14"/>
  <c r="M306" i="14" s="1"/>
  <c r="J305" i="14"/>
  <c r="J304" i="14"/>
  <c r="F293" i="14"/>
  <c r="E293" i="14"/>
  <c r="F292" i="14"/>
  <c r="E292" i="14"/>
  <c r="F291" i="14"/>
  <c r="E291" i="14"/>
  <c r="J274" i="14"/>
  <c r="J273" i="14"/>
  <c r="J271" i="14"/>
  <c r="J270" i="14"/>
  <c r="J269" i="14"/>
  <c r="J268" i="14"/>
  <c r="J267" i="14"/>
  <c r="J266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F253" i="14"/>
  <c r="E253" i="14"/>
  <c r="J234" i="14"/>
  <c r="J233" i="14"/>
  <c r="J231" i="14"/>
  <c r="J230" i="14"/>
  <c r="J229" i="14"/>
  <c r="J228" i="14"/>
  <c r="J227" i="14"/>
  <c r="J226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F213" i="14"/>
  <c r="E213" i="14"/>
  <c r="J182" i="14"/>
  <c r="J181" i="14"/>
  <c r="J179" i="14"/>
  <c r="J178" i="14"/>
  <c r="J177" i="14"/>
  <c r="J176" i="14"/>
  <c r="J175" i="14"/>
  <c r="J174" i="14"/>
  <c r="F163" i="14"/>
  <c r="E163" i="14"/>
  <c r="F162" i="14"/>
  <c r="E162" i="14"/>
  <c r="F161" i="14"/>
  <c r="E161" i="14"/>
  <c r="J143" i="14"/>
  <c r="J142" i="14"/>
  <c r="J140" i="14"/>
  <c r="J139" i="14"/>
  <c r="J138" i="14"/>
  <c r="J137" i="14"/>
  <c r="J136" i="14"/>
  <c r="J135" i="14"/>
  <c r="F125" i="14"/>
  <c r="E125" i="14"/>
  <c r="F124" i="14"/>
  <c r="E124" i="14"/>
  <c r="F123" i="14"/>
  <c r="E123" i="14"/>
  <c r="F122" i="14"/>
  <c r="E122" i="14"/>
  <c r="J105" i="14"/>
  <c r="M105" i="14" s="1"/>
  <c r="J104" i="14"/>
  <c r="J102" i="14"/>
  <c r="M102" i="14" s="1"/>
  <c r="J101" i="14"/>
  <c r="M101" i="14" s="1"/>
  <c r="J100" i="14"/>
  <c r="M100" i="14" s="1"/>
  <c r="J99" i="14"/>
  <c r="J98" i="14"/>
  <c r="M98" i="14" s="1"/>
  <c r="J97" i="14"/>
  <c r="M97" i="14" s="1"/>
  <c r="F86" i="14"/>
  <c r="E86" i="14"/>
  <c r="F85" i="14"/>
  <c r="E85" i="14"/>
  <c r="F84" i="14"/>
  <c r="E84" i="14"/>
  <c r="J84" i="14" s="1"/>
  <c r="J67" i="14"/>
  <c r="J66" i="14"/>
  <c r="J64" i="14"/>
  <c r="J63" i="14"/>
  <c r="J62" i="14"/>
  <c r="J61" i="14"/>
  <c r="J60" i="14"/>
  <c r="J59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J27" i="14"/>
  <c r="J26" i="14"/>
  <c r="G427" i="14" s="1"/>
  <c r="J24" i="14"/>
  <c r="J23" i="14"/>
  <c r="J22" i="14"/>
  <c r="J21" i="14"/>
  <c r="J20" i="14"/>
  <c r="J19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M29" i="25" l="1"/>
  <c r="O184" i="25"/>
  <c r="O276" i="25"/>
  <c r="G424" i="25"/>
  <c r="O391" i="25"/>
  <c r="O69" i="25"/>
  <c r="M107" i="25"/>
  <c r="L424" i="25" s="1"/>
  <c r="M424" i="25"/>
  <c r="N424" i="25" s="1"/>
  <c r="N444" i="25" s="1"/>
  <c r="M236" i="25"/>
  <c r="F424" i="25" s="1"/>
  <c r="M391" i="25"/>
  <c r="M184" i="25"/>
  <c r="M69" i="25"/>
  <c r="M276" i="25"/>
  <c r="M352" i="25"/>
  <c r="P417" i="25"/>
  <c r="Q417" i="25" s="1"/>
  <c r="Q437" i="25" s="1"/>
  <c r="P419" i="25"/>
  <c r="Q419" i="25" s="1"/>
  <c r="Q439" i="25" s="1"/>
  <c r="M175" i="25"/>
  <c r="P420" i="25"/>
  <c r="Q420" i="25" s="1"/>
  <c r="Q440" i="25" s="1"/>
  <c r="M164" i="25"/>
  <c r="P418" i="25"/>
  <c r="Q418" i="25" s="1"/>
  <c r="Q438" i="25" s="1"/>
  <c r="O168" i="25"/>
  <c r="L411" i="25"/>
  <c r="O371" i="25"/>
  <c r="M182" i="25"/>
  <c r="P428" i="25"/>
  <c r="Q428" i="25" s="1"/>
  <c r="M168" i="25"/>
  <c r="M179" i="25"/>
  <c r="M176" i="25"/>
  <c r="M174" i="25"/>
  <c r="M167" i="25"/>
  <c r="L408" i="25"/>
  <c r="P421" i="25"/>
  <c r="Q421" i="25" s="1"/>
  <c r="Q441" i="25" s="1"/>
  <c r="M177" i="25"/>
  <c r="J95" i="25"/>
  <c r="M95" i="25" s="1"/>
  <c r="J172" i="25"/>
  <c r="M172" i="25" s="1"/>
  <c r="J170" i="25"/>
  <c r="M170" i="25" s="1"/>
  <c r="M165" i="25"/>
  <c r="M178" i="25"/>
  <c r="O169" i="25"/>
  <c r="P174" i="25" s="1"/>
  <c r="M218" i="25"/>
  <c r="M331" i="25"/>
  <c r="M333" i="25"/>
  <c r="M215" i="25"/>
  <c r="N215" i="25" s="1"/>
  <c r="M166" i="25"/>
  <c r="J93" i="25"/>
  <c r="M93" i="25" s="1"/>
  <c r="M64" i="25"/>
  <c r="M345" i="25"/>
  <c r="M343" i="25"/>
  <c r="M124" i="25"/>
  <c r="M335" i="25"/>
  <c r="J340" i="25"/>
  <c r="M340" i="25" s="1"/>
  <c r="O373" i="25"/>
  <c r="M329" i="25"/>
  <c r="J94" i="25"/>
  <c r="M94" i="25" s="1"/>
  <c r="J301" i="25"/>
  <c r="M301" i="25" s="1"/>
  <c r="M67" i="25"/>
  <c r="J173" i="25"/>
  <c r="M173" i="25" s="1"/>
  <c r="M13" i="25"/>
  <c r="J96" i="25"/>
  <c r="M96" i="25" s="1"/>
  <c r="M60" i="25"/>
  <c r="M346" i="25"/>
  <c r="J171" i="25"/>
  <c r="M408" i="25"/>
  <c r="N408" i="25" s="1"/>
  <c r="L410" i="25"/>
  <c r="M330" i="25"/>
  <c r="P427" i="25"/>
  <c r="Q427" i="25" s="1"/>
  <c r="J58" i="25"/>
  <c r="M58" i="25" s="1"/>
  <c r="P422" i="25"/>
  <c r="Q422" i="25" s="1"/>
  <c r="Q442" i="25" s="1"/>
  <c r="M336" i="25"/>
  <c r="O165" i="25"/>
  <c r="M125" i="25"/>
  <c r="M89" i="25"/>
  <c r="L409" i="25" s="1"/>
  <c r="O167" i="25"/>
  <c r="J55" i="25"/>
  <c r="M55" i="25" s="1"/>
  <c r="M334" i="25"/>
  <c r="M332" i="25"/>
  <c r="M135" i="25"/>
  <c r="M137" i="25"/>
  <c r="L407" i="25"/>
  <c r="M59" i="25"/>
  <c r="M122" i="25"/>
  <c r="M140" i="25"/>
  <c r="J339" i="25"/>
  <c r="M339" i="25" s="1"/>
  <c r="M342" i="25"/>
  <c r="M349" i="25"/>
  <c r="M128" i="25"/>
  <c r="M344" i="25"/>
  <c r="O53" i="25"/>
  <c r="J57" i="25"/>
  <c r="M57" i="25" s="1"/>
  <c r="P429" i="25"/>
  <c r="Q429" i="25" s="1"/>
  <c r="M53" i="25"/>
  <c r="J427" i="25"/>
  <c r="M228" i="25"/>
  <c r="N228" i="25" s="1"/>
  <c r="J134" i="25"/>
  <c r="M134" i="25" s="1"/>
  <c r="M138" i="25"/>
  <c r="M143" i="25"/>
  <c r="M142" i="25"/>
  <c r="J131" i="25"/>
  <c r="M126" i="25"/>
  <c r="M136" i="25"/>
  <c r="M231" i="25"/>
  <c r="N231" i="25" s="1"/>
  <c r="M127" i="25"/>
  <c r="M123" i="25"/>
  <c r="M62" i="25"/>
  <c r="M139" i="25"/>
  <c r="O164" i="25"/>
  <c r="M347" i="25"/>
  <c r="M129" i="25"/>
  <c r="M234" i="25"/>
  <c r="J341" i="25"/>
  <c r="M341" i="25" s="1"/>
  <c r="M63" i="25"/>
  <c r="M66" i="25"/>
  <c r="J133" i="25"/>
  <c r="M133" i="25" s="1"/>
  <c r="J338" i="25"/>
  <c r="O54" i="25"/>
  <c r="P59" i="25" s="1"/>
  <c r="J420" i="25"/>
  <c r="O50" i="25"/>
  <c r="M50" i="25"/>
  <c r="M410" i="25"/>
  <c r="N410" i="25" s="1"/>
  <c r="M385" i="25"/>
  <c r="M411" i="25"/>
  <c r="N411" i="25" s="1"/>
  <c r="J300" i="25"/>
  <c r="M85" i="25"/>
  <c r="L405" i="25" s="1"/>
  <c r="M405" i="25"/>
  <c r="N405" i="25" s="1"/>
  <c r="N434" i="25" s="1"/>
  <c r="O261" i="25"/>
  <c r="P266" i="25" s="1"/>
  <c r="M274" i="25"/>
  <c r="M268" i="25"/>
  <c r="M271" i="25"/>
  <c r="J264" i="25"/>
  <c r="J262" i="25"/>
  <c r="J263" i="25"/>
  <c r="J265" i="25"/>
  <c r="O49" i="25"/>
  <c r="M49" i="25"/>
  <c r="M404" i="25"/>
  <c r="N404" i="25" s="1"/>
  <c r="N433" i="25" s="1"/>
  <c r="O257" i="25"/>
  <c r="M257" i="25"/>
  <c r="M382" i="25"/>
  <c r="M386" i="25"/>
  <c r="O253" i="25"/>
  <c r="M253" i="25"/>
  <c r="G406" i="25"/>
  <c r="M8" i="25"/>
  <c r="N8" i="25" s="1"/>
  <c r="M20" i="25"/>
  <c r="J417" i="25"/>
  <c r="M48" i="25"/>
  <c r="O48" i="25"/>
  <c r="J223" i="25"/>
  <c r="G412" i="25"/>
  <c r="J224" i="25"/>
  <c r="M230" i="25"/>
  <c r="N230" i="25" s="1"/>
  <c r="J222" i="25"/>
  <c r="J225" i="25"/>
  <c r="M409" i="25"/>
  <c r="N409" i="25" s="1"/>
  <c r="M51" i="25"/>
  <c r="O51" i="25"/>
  <c r="M381" i="25"/>
  <c r="M269" i="25"/>
  <c r="J422" i="25"/>
  <c r="O166" i="25"/>
  <c r="M267" i="25"/>
  <c r="M7" i="25"/>
  <c r="G405" i="25"/>
  <c r="M220" i="25"/>
  <c r="J421" i="25"/>
  <c r="M373" i="25"/>
  <c r="M219" i="25"/>
  <c r="M369" i="25"/>
  <c r="O369" i="25"/>
  <c r="M407" i="25"/>
  <c r="N407" i="25" s="1"/>
  <c r="N436" i="25" s="1"/>
  <c r="M19" i="25"/>
  <c r="M214" i="25"/>
  <c r="O375" i="25"/>
  <c r="M375" i="25"/>
  <c r="M163" i="25"/>
  <c r="O163" i="25"/>
  <c r="M233" i="25"/>
  <c r="N234" i="25" s="1"/>
  <c r="J418" i="25"/>
  <c r="M216" i="25"/>
  <c r="N216" i="25" s="1"/>
  <c r="M270" i="25"/>
  <c r="O374" i="25"/>
  <c r="M374" i="25"/>
  <c r="M9" i="25"/>
  <c r="N9" i="25" s="1"/>
  <c r="G407" i="25"/>
  <c r="O372" i="25"/>
  <c r="M372" i="25"/>
  <c r="M161" i="25"/>
  <c r="O161" i="25"/>
  <c r="M227" i="25"/>
  <c r="M266" i="25"/>
  <c r="O254" i="25"/>
  <c r="M254" i="25"/>
  <c r="J419" i="25"/>
  <c r="O258" i="25"/>
  <c r="M258" i="25"/>
  <c r="J132" i="25"/>
  <c r="M132" i="25" s="1"/>
  <c r="G411" i="25"/>
  <c r="M371" i="25"/>
  <c r="O46" i="25"/>
  <c r="M46" i="25"/>
  <c r="M10" i="25"/>
  <c r="N10" i="25" s="1"/>
  <c r="G408" i="25"/>
  <c r="O370" i="25"/>
  <c r="M370" i="25"/>
  <c r="L428" i="25"/>
  <c r="L427" i="25"/>
  <c r="J303" i="25"/>
  <c r="O256" i="25"/>
  <c r="M256" i="25"/>
  <c r="L404" i="25"/>
  <c r="M226" i="25"/>
  <c r="O260" i="25"/>
  <c r="M260" i="25"/>
  <c r="O376" i="25"/>
  <c r="J379" i="25"/>
  <c r="M388" i="25"/>
  <c r="J378" i="25"/>
  <c r="J380" i="25"/>
  <c r="J377" i="25"/>
  <c r="M389" i="25"/>
  <c r="M52" i="25"/>
  <c r="O52" i="25"/>
  <c r="M383" i="25"/>
  <c r="J17" i="25"/>
  <c r="M17" i="25" s="1"/>
  <c r="M26" i="25"/>
  <c r="G402" i="25"/>
  <c r="M21" i="25"/>
  <c r="N21" i="25" s="1"/>
  <c r="M23" i="25"/>
  <c r="N23" i="25" s="1"/>
  <c r="J18" i="25"/>
  <c r="M18" i="25" s="1"/>
  <c r="J15" i="25"/>
  <c r="M27" i="25"/>
  <c r="M22" i="25"/>
  <c r="M24" i="25"/>
  <c r="N24" i="25" s="1"/>
  <c r="J16" i="25"/>
  <c r="M16" i="25" s="1"/>
  <c r="G410" i="25"/>
  <c r="M12" i="25"/>
  <c r="J56" i="25"/>
  <c r="G409" i="25"/>
  <c r="M11" i="25"/>
  <c r="M217" i="25"/>
  <c r="M162" i="25"/>
  <c r="O162" i="25"/>
  <c r="O368" i="25"/>
  <c r="M368" i="25"/>
  <c r="G404" i="25"/>
  <c r="M6" i="25"/>
  <c r="M47" i="25"/>
  <c r="O47" i="25"/>
  <c r="M213" i="25"/>
  <c r="J429" i="25"/>
  <c r="J302" i="25"/>
  <c r="M406" i="25"/>
  <c r="N406" i="25" s="1"/>
  <c r="N435" i="25" s="1"/>
  <c r="M86" i="25"/>
  <c r="L406" i="25" s="1"/>
  <c r="O255" i="25"/>
  <c r="M255" i="25"/>
  <c r="J428" i="25"/>
  <c r="O259" i="25"/>
  <c r="M259" i="25"/>
  <c r="M374" i="24"/>
  <c r="M370" i="24"/>
  <c r="O369" i="24"/>
  <c r="O370" i="24"/>
  <c r="J418" i="24"/>
  <c r="O166" i="24"/>
  <c r="M342" i="24"/>
  <c r="M167" i="24"/>
  <c r="M229" i="24"/>
  <c r="J421" i="24"/>
  <c r="M136" i="24"/>
  <c r="M268" i="24"/>
  <c r="M373" i="24"/>
  <c r="P421" i="24"/>
  <c r="Q421" i="24" s="1"/>
  <c r="M213" i="24"/>
  <c r="J417" i="24"/>
  <c r="O167" i="24"/>
  <c r="M22" i="24"/>
  <c r="M336" i="24"/>
  <c r="O258" i="24"/>
  <c r="M214" i="24"/>
  <c r="M62" i="24"/>
  <c r="M26" i="24"/>
  <c r="F427" i="24" s="1"/>
  <c r="M21" i="24"/>
  <c r="M228" i="24"/>
  <c r="M23" i="24"/>
  <c r="M217" i="24"/>
  <c r="M127" i="24"/>
  <c r="M216" i="24"/>
  <c r="M266" i="24"/>
  <c r="M166" i="24"/>
  <c r="P420" i="24"/>
  <c r="Q420" i="24" s="1"/>
  <c r="M174" i="24"/>
  <c r="M226" i="24"/>
  <c r="F417" i="24" s="1"/>
  <c r="J426" i="24"/>
  <c r="M233" i="24"/>
  <c r="M177" i="24"/>
  <c r="M334" i="24"/>
  <c r="M273" i="24"/>
  <c r="M124" i="24"/>
  <c r="M350" i="24"/>
  <c r="M175" i="24"/>
  <c r="L426" i="24"/>
  <c r="L405" i="24"/>
  <c r="M215" i="24"/>
  <c r="M123" i="24"/>
  <c r="M129" i="24"/>
  <c r="M330" i="24"/>
  <c r="M333" i="24"/>
  <c r="M220" i="24"/>
  <c r="M405" i="24"/>
  <c r="N405" i="24" s="1"/>
  <c r="G405" i="24"/>
  <c r="M7" i="24"/>
  <c r="O253" i="24"/>
  <c r="M253" i="24"/>
  <c r="M51" i="24"/>
  <c r="O51" i="24"/>
  <c r="M12" i="24"/>
  <c r="G410" i="24"/>
  <c r="J419" i="24"/>
  <c r="M84" i="24"/>
  <c r="L404" i="24" s="1"/>
  <c r="M404" i="24"/>
  <c r="N404" i="24" s="1"/>
  <c r="J95" i="24"/>
  <c r="M95" i="24" s="1"/>
  <c r="J96" i="24"/>
  <c r="M96" i="24" s="1"/>
  <c r="J93" i="24"/>
  <c r="J94" i="24"/>
  <c r="M94" i="24" s="1"/>
  <c r="O259" i="24"/>
  <c r="M259" i="24"/>
  <c r="M371" i="24"/>
  <c r="O371" i="24"/>
  <c r="P417" i="24"/>
  <c r="Q417" i="24" s="1"/>
  <c r="M182" i="24"/>
  <c r="M178" i="24"/>
  <c r="J173" i="24"/>
  <c r="J172" i="24"/>
  <c r="J171" i="24"/>
  <c r="O169" i="24"/>
  <c r="P181" i="24" s="1"/>
  <c r="J170" i="24"/>
  <c r="M179" i="24"/>
  <c r="M372" i="24"/>
  <c r="O372" i="24"/>
  <c r="M219" i="24"/>
  <c r="J134" i="24"/>
  <c r="M134" i="24" s="1"/>
  <c r="M139" i="24"/>
  <c r="J133" i="24"/>
  <c r="M133" i="24" s="1"/>
  <c r="J132" i="24"/>
  <c r="M132" i="24" s="1"/>
  <c r="M140" i="24"/>
  <c r="J131" i="24"/>
  <c r="M138" i="24"/>
  <c r="M143" i="24"/>
  <c r="M135" i="24"/>
  <c r="M137" i="24"/>
  <c r="M122" i="24"/>
  <c r="M329" i="24"/>
  <c r="O254" i="24"/>
  <c r="M126" i="24"/>
  <c r="O373" i="24"/>
  <c r="J302" i="24"/>
  <c r="J301" i="24"/>
  <c r="J300" i="24"/>
  <c r="J303" i="24"/>
  <c r="O257" i="24"/>
  <c r="M257" i="24"/>
  <c r="M47" i="24"/>
  <c r="O47" i="24"/>
  <c r="M49" i="24"/>
  <c r="O49" i="24"/>
  <c r="M86" i="24"/>
  <c r="L406" i="24" s="1"/>
  <c r="M406" i="24"/>
  <c r="N406" i="24" s="1"/>
  <c r="G408" i="24"/>
  <c r="M10" i="24"/>
  <c r="P427" i="24"/>
  <c r="Q427" i="24" s="1"/>
  <c r="G411" i="24"/>
  <c r="M13" i="24"/>
  <c r="O374" i="24"/>
  <c r="O164" i="24"/>
  <c r="M164" i="24"/>
  <c r="M345" i="24"/>
  <c r="M218" i="24"/>
  <c r="M8" i="24"/>
  <c r="G406" i="24"/>
  <c r="F419" i="24"/>
  <c r="J16" i="24"/>
  <c r="M16" i="24" s="1"/>
  <c r="G402" i="24"/>
  <c r="H426" i="24" s="1"/>
  <c r="J15" i="24"/>
  <c r="J17" i="24"/>
  <c r="M17" i="24" s="1"/>
  <c r="M20" i="24"/>
  <c r="M24" i="24"/>
  <c r="J18" i="24"/>
  <c r="M18" i="24" s="1"/>
  <c r="M254" i="24"/>
  <c r="O260" i="24"/>
  <c r="M260" i="24"/>
  <c r="P419" i="24"/>
  <c r="Q419" i="24" s="1"/>
  <c r="M63" i="24"/>
  <c r="M61" i="24"/>
  <c r="M59" i="24"/>
  <c r="J57" i="24"/>
  <c r="J55" i="24"/>
  <c r="O54" i="24"/>
  <c r="P64" i="24" s="1"/>
  <c r="J58" i="24"/>
  <c r="M60" i="24"/>
  <c r="M66" i="24"/>
  <c r="J56" i="24"/>
  <c r="M53" i="24"/>
  <c r="O53" i="24"/>
  <c r="F428" i="24"/>
  <c r="P426" i="24"/>
  <c r="Q426" i="24" s="1"/>
  <c r="M407" i="24"/>
  <c r="N407" i="24" s="1"/>
  <c r="M87" i="24"/>
  <c r="L407" i="24" s="1"/>
  <c r="M410" i="24"/>
  <c r="N410" i="24" s="1"/>
  <c r="M90" i="24"/>
  <c r="L410" i="24" s="1"/>
  <c r="O50" i="24"/>
  <c r="O165" i="24"/>
  <c r="M165" i="24"/>
  <c r="M91" i="24"/>
  <c r="L411" i="24" s="1"/>
  <c r="M411" i="24"/>
  <c r="N411" i="24" s="1"/>
  <c r="J428" i="24"/>
  <c r="M50" i="24"/>
  <c r="O256" i="24"/>
  <c r="M256" i="24"/>
  <c r="M161" i="24"/>
  <c r="O161" i="24"/>
  <c r="M230" i="24"/>
  <c r="M227" i="24"/>
  <c r="J224" i="24"/>
  <c r="J223" i="24"/>
  <c r="J222" i="24"/>
  <c r="G412" i="24"/>
  <c r="M231" i="24"/>
  <c r="J225" i="24"/>
  <c r="G404" i="24"/>
  <c r="M6" i="24"/>
  <c r="P422" i="24"/>
  <c r="Q422" i="24" s="1"/>
  <c r="O48" i="24"/>
  <c r="M48" i="24"/>
  <c r="M52" i="24"/>
  <c r="O52" i="24"/>
  <c r="M408" i="24"/>
  <c r="N408" i="24" s="1"/>
  <c r="M88" i="24"/>
  <c r="L408" i="24" s="1"/>
  <c r="M11" i="24"/>
  <c r="G409" i="24"/>
  <c r="O255" i="24"/>
  <c r="M255" i="24"/>
  <c r="M274" i="24"/>
  <c r="M271" i="24"/>
  <c r="M269" i="24"/>
  <c r="J265" i="24"/>
  <c r="J263" i="24"/>
  <c r="M270" i="24"/>
  <c r="J262" i="24"/>
  <c r="O261" i="24"/>
  <c r="P268" i="24" s="1"/>
  <c r="J264" i="24"/>
  <c r="M258" i="24"/>
  <c r="O375" i="24"/>
  <c r="M375" i="24"/>
  <c r="M64" i="24"/>
  <c r="O168" i="24"/>
  <c r="M168" i="24"/>
  <c r="M349" i="24"/>
  <c r="M343" i="24"/>
  <c r="M346" i="24"/>
  <c r="J339" i="24"/>
  <c r="J338" i="24"/>
  <c r="J341" i="24"/>
  <c r="M341" i="24" s="1"/>
  <c r="J340" i="24"/>
  <c r="M340" i="24" s="1"/>
  <c r="M332" i="24"/>
  <c r="O163" i="24"/>
  <c r="M163" i="24"/>
  <c r="M368" i="24"/>
  <c r="O368" i="24"/>
  <c r="M344" i="24"/>
  <c r="J380" i="24"/>
  <c r="J377" i="24"/>
  <c r="O376" i="24"/>
  <c r="P386" i="24" s="1"/>
  <c r="J379" i="24"/>
  <c r="M386" i="24"/>
  <c r="M382" i="24"/>
  <c r="M383" i="24"/>
  <c r="M385" i="24"/>
  <c r="J378" i="24"/>
  <c r="M389" i="24"/>
  <c r="M388" i="24"/>
  <c r="M176" i="24"/>
  <c r="M384" i="24"/>
  <c r="G407" i="24"/>
  <c r="M9" i="24"/>
  <c r="M162" i="24"/>
  <c r="M347" i="24"/>
  <c r="M181" i="24"/>
  <c r="O46" i="24"/>
  <c r="M46" i="24"/>
  <c r="M369" i="24"/>
  <c r="M409" i="24"/>
  <c r="N409" i="24" s="1"/>
  <c r="M89" i="24"/>
  <c r="L409" i="24" s="1"/>
  <c r="P405" i="24"/>
  <c r="Q405" i="24" s="1"/>
  <c r="O274" i="23"/>
  <c r="J298" i="23"/>
  <c r="M298" i="23" s="1"/>
  <c r="J9" i="23"/>
  <c r="M419" i="23"/>
  <c r="N419" i="23" s="1"/>
  <c r="O63" i="23"/>
  <c r="J52" i="23"/>
  <c r="O386" i="23"/>
  <c r="J130" i="23"/>
  <c r="M136" i="23" s="1"/>
  <c r="M306" i="23"/>
  <c r="L419" i="23" s="1"/>
  <c r="J86" i="23"/>
  <c r="M406" i="23" s="1"/>
  <c r="N406" i="23" s="1"/>
  <c r="J124" i="23"/>
  <c r="M124" i="23" s="1"/>
  <c r="O273" i="23"/>
  <c r="J334" i="23"/>
  <c r="O60" i="23"/>
  <c r="J418" i="23" s="1"/>
  <c r="O64" i="23"/>
  <c r="J330" i="23"/>
  <c r="J256" i="23"/>
  <c r="O268" i="23"/>
  <c r="J419" i="23" s="1"/>
  <c r="O178" i="23"/>
  <c r="J293" i="23"/>
  <c r="M293" i="23" s="1"/>
  <c r="M422" i="23"/>
  <c r="N422" i="23" s="1"/>
  <c r="J216" i="23"/>
  <c r="G407" i="23" s="1"/>
  <c r="J6" i="23"/>
  <c r="L427" i="23"/>
  <c r="J50" i="23"/>
  <c r="J164" i="23"/>
  <c r="J220" i="23"/>
  <c r="O270" i="23"/>
  <c r="J292" i="23"/>
  <c r="M292" i="23" s="1"/>
  <c r="J260" i="23"/>
  <c r="J51" i="23"/>
  <c r="O67" i="23"/>
  <c r="O176" i="23"/>
  <c r="P419" i="23" s="1"/>
  <c r="Q419" i="23" s="1"/>
  <c r="G422" i="23"/>
  <c r="M309" i="23"/>
  <c r="L422" i="23" s="1"/>
  <c r="O388" i="23"/>
  <c r="M420" i="23"/>
  <c r="N420" i="23" s="1"/>
  <c r="J374" i="23"/>
  <c r="O389" i="23"/>
  <c r="M421" i="23"/>
  <c r="N421" i="23" s="1"/>
  <c r="J258" i="23"/>
  <c r="J294" i="23"/>
  <c r="M294" i="23" s="1"/>
  <c r="J49" i="23"/>
  <c r="O49" i="23" s="1"/>
  <c r="G421" i="23"/>
  <c r="J8" i="23"/>
  <c r="M8" i="23" s="1"/>
  <c r="O62" i="23"/>
  <c r="J126" i="23"/>
  <c r="M126" i="23" s="1"/>
  <c r="J168" i="23"/>
  <c r="J213" i="23"/>
  <c r="M417" i="23"/>
  <c r="N417" i="23" s="1"/>
  <c r="J14" i="23"/>
  <c r="M20" i="23" s="1"/>
  <c r="J12" i="23"/>
  <c r="J88" i="23"/>
  <c r="M88" i="23" s="1"/>
  <c r="J129" i="23"/>
  <c r="J162" i="23"/>
  <c r="O179" i="23"/>
  <c r="J332" i="23"/>
  <c r="O175" i="23"/>
  <c r="P418" i="23" s="1"/>
  <c r="Q418" i="23" s="1"/>
  <c r="J85" i="23"/>
  <c r="M85" i="23" s="1"/>
  <c r="L405" i="23" s="1"/>
  <c r="M427" i="23"/>
  <c r="N427" i="23" s="1"/>
  <c r="G419" i="23"/>
  <c r="J259" i="23"/>
  <c r="J54" i="23"/>
  <c r="M59" i="23" s="1"/>
  <c r="J89" i="23"/>
  <c r="J123" i="23"/>
  <c r="J125" i="23"/>
  <c r="J122" i="23"/>
  <c r="M234" i="23"/>
  <c r="O385" i="23"/>
  <c r="G427" i="23"/>
  <c r="J47" i="23"/>
  <c r="O66" i="23"/>
  <c r="J90" i="23"/>
  <c r="M100" i="23"/>
  <c r="L420" i="23" s="1"/>
  <c r="J127" i="23"/>
  <c r="J128" i="23"/>
  <c r="J163" i="23"/>
  <c r="J215" i="23"/>
  <c r="M215" i="23" s="1"/>
  <c r="J214" i="23"/>
  <c r="J7" i="23"/>
  <c r="J10" i="23"/>
  <c r="J13" i="23"/>
  <c r="J48" i="23"/>
  <c r="J165" i="23"/>
  <c r="J221" i="23"/>
  <c r="J218" i="23"/>
  <c r="M218" i="23" s="1"/>
  <c r="M305" i="23"/>
  <c r="L418" i="23" s="1"/>
  <c r="M418" i="23"/>
  <c r="N418" i="23" s="1"/>
  <c r="O381" i="23"/>
  <c r="J53" i="23"/>
  <c r="O181" i="23"/>
  <c r="J261" i="23"/>
  <c r="M258" i="23" s="1"/>
  <c r="J255" i="23"/>
  <c r="J253" i="23"/>
  <c r="O59" i="23"/>
  <c r="J46" i="23"/>
  <c r="G418" i="23"/>
  <c r="J295" i="23"/>
  <c r="M295" i="23" s="1"/>
  <c r="J296" i="23"/>
  <c r="M296" i="23" s="1"/>
  <c r="G420" i="23"/>
  <c r="M229" i="23"/>
  <c r="G417" i="23"/>
  <c r="M226" i="23"/>
  <c r="M304" i="23"/>
  <c r="L417" i="23" s="1"/>
  <c r="M428" i="23"/>
  <c r="N428" i="23" s="1"/>
  <c r="M105" i="23"/>
  <c r="O182" i="23"/>
  <c r="J219" i="23"/>
  <c r="J254" i="23"/>
  <c r="O266" i="23"/>
  <c r="J297" i="23"/>
  <c r="M297" i="23" s="1"/>
  <c r="J337" i="23"/>
  <c r="M347" i="23" s="1"/>
  <c r="J336" i="23"/>
  <c r="J335" i="23"/>
  <c r="J333" i="23"/>
  <c r="O174" i="23"/>
  <c r="J11" i="23"/>
  <c r="J87" i="23"/>
  <c r="J84" i="23"/>
  <c r="O177" i="23"/>
  <c r="G426" i="23"/>
  <c r="O269" i="23"/>
  <c r="J371" i="23"/>
  <c r="J369" i="23"/>
  <c r="J376" i="23"/>
  <c r="M382" i="23" s="1"/>
  <c r="J370" i="23"/>
  <c r="J368" i="23"/>
  <c r="M101" i="23"/>
  <c r="L421" i="23" s="1"/>
  <c r="J92" i="23"/>
  <c r="J91" i="23"/>
  <c r="J167" i="23"/>
  <c r="J373" i="23"/>
  <c r="J375" i="23"/>
  <c r="J372" i="23"/>
  <c r="O384" i="23"/>
  <c r="J422" i="23"/>
  <c r="J166" i="23"/>
  <c r="J169" i="23"/>
  <c r="M179" i="23" s="1"/>
  <c r="J329" i="23"/>
  <c r="M426" i="23"/>
  <c r="N426" i="23" s="1"/>
  <c r="J217" i="23"/>
  <c r="M217" i="23" s="1"/>
  <c r="J299" i="23"/>
  <c r="J331" i="23"/>
  <c r="J161" i="23"/>
  <c r="J257" i="23"/>
  <c r="J257" i="22"/>
  <c r="J261" i="22"/>
  <c r="J256" i="22"/>
  <c r="J260" i="22"/>
  <c r="J259" i="22"/>
  <c r="J253" i="22"/>
  <c r="J254" i="22"/>
  <c r="J255" i="22"/>
  <c r="O62" i="22"/>
  <c r="J369" i="22"/>
  <c r="O174" i="22"/>
  <c r="G420" i="22"/>
  <c r="J298" i="22"/>
  <c r="M298" i="22" s="1"/>
  <c r="O384" i="22"/>
  <c r="O181" i="22"/>
  <c r="J86" i="22"/>
  <c r="M86" i="22" s="1"/>
  <c r="O271" i="22"/>
  <c r="L418" i="22"/>
  <c r="M427" i="22"/>
  <c r="N427" i="22" s="1"/>
  <c r="O63" i="22"/>
  <c r="J297" i="22"/>
  <c r="M297" i="22" s="1"/>
  <c r="M421" i="22"/>
  <c r="N421" i="22" s="1"/>
  <c r="O388" i="22"/>
  <c r="M422" i="22"/>
  <c r="N422" i="22" s="1"/>
  <c r="G427" i="22"/>
  <c r="J216" i="22"/>
  <c r="O266" i="22"/>
  <c r="M309" i="22"/>
  <c r="L422" i="22" s="1"/>
  <c r="J368" i="22"/>
  <c r="J221" i="22"/>
  <c r="M226" i="22" s="1"/>
  <c r="G418" i="22"/>
  <c r="O267" i="22"/>
  <c r="O383" i="22"/>
  <c r="J373" i="22"/>
  <c r="O60" i="22"/>
  <c r="J168" i="22"/>
  <c r="O273" i="22"/>
  <c r="J92" i="22"/>
  <c r="J163" i="22"/>
  <c r="L419" i="22"/>
  <c r="J375" i="22"/>
  <c r="M67" i="22"/>
  <c r="O178" i="22"/>
  <c r="J6" i="22"/>
  <c r="O66" i="22"/>
  <c r="J165" i="22"/>
  <c r="J85" i="22"/>
  <c r="M85" i="22" s="1"/>
  <c r="J166" i="22"/>
  <c r="J372" i="22"/>
  <c r="J292" i="22"/>
  <c r="M405" i="22" s="1"/>
  <c r="N405" i="22" s="1"/>
  <c r="J84" i="22"/>
  <c r="M84" i="22" s="1"/>
  <c r="M419" i="22"/>
  <c r="N419" i="22" s="1"/>
  <c r="J299" i="22"/>
  <c r="O389" i="22"/>
  <c r="G417" i="22"/>
  <c r="J374" i="22"/>
  <c r="J126" i="22"/>
  <c r="M418" i="22"/>
  <c r="N418" i="22" s="1"/>
  <c r="J169" i="22"/>
  <c r="M181" i="22" s="1"/>
  <c r="O175" i="22"/>
  <c r="O274" i="22"/>
  <c r="M308" i="22"/>
  <c r="L421" i="22" s="1"/>
  <c r="O382" i="22"/>
  <c r="P418" i="22" s="1"/>
  <c r="Q418" i="22" s="1"/>
  <c r="J330" i="22"/>
  <c r="J127" i="22"/>
  <c r="J91" i="22"/>
  <c r="M91" i="22" s="1"/>
  <c r="L411" i="22" s="1"/>
  <c r="J167" i="22"/>
  <c r="J173" i="22" s="1"/>
  <c r="J296" i="22"/>
  <c r="M296" i="22" s="1"/>
  <c r="J11" i="22"/>
  <c r="J332" i="22"/>
  <c r="M177" i="22"/>
  <c r="J214" i="22"/>
  <c r="J215" i="22"/>
  <c r="J220" i="22"/>
  <c r="J217" i="22"/>
  <c r="J219" i="22"/>
  <c r="J218" i="22"/>
  <c r="J125" i="22"/>
  <c r="J122" i="22"/>
  <c r="J124" i="22"/>
  <c r="J213" i="22"/>
  <c r="O269" i="22"/>
  <c r="O67" i="22"/>
  <c r="J130" i="22"/>
  <c r="M136" i="22" s="1"/>
  <c r="O177" i="22"/>
  <c r="G419" i="22"/>
  <c r="O268" i="22"/>
  <c r="J294" i="22"/>
  <c r="M294" i="22" s="1"/>
  <c r="J8" i="22"/>
  <c r="O270" i="22"/>
  <c r="J370" i="22"/>
  <c r="J12" i="22"/>
  <c r="M104" i="22"/>
  <c r="M426" i="22"/>
  <c r="N426" i="22" s="1"/>
  <c r="L428" i="22"/>
  <c r="M97" i="22"/>
  <c r="L417" i="22" s="1"/>
  <c r="M417" i="22"/>
  <c r="N417" i="22" s="1"/>
  <c r="J129" i="22"/>
  <c r="M129" i="22" s="1"/>
  <c r="J376" i="22"/>
  <c r="G428" i="22"/>
  <c r="M100" i="22"/>
  <c r="L420" i="22" s="1"/>
  <c r="M420" i="22"/>
  <c r="N420" i="22" s="1"/>
  <c r="J123" i="22"/>
  <c r="J128" i="22"/>
  <c r="O179" i="22"/>
  <c r="J291" i="22"/>
  <c r="M291" i="22" s="1"/>
  <c r="O59" i="22"/>
  <c r="G422" i="22"/>
  <c r="J371" i="22"/>
  <c r="J162" i="22"/>
  <c r="J164" i="22"/>
  <c r="J161" i="22"/>
  <c r="O381" i="22"/>
  <c r="O176" i="22"/>
  <c r="G421" i="22"/>
  <c r="J337" i="22"/>
  <c r="J336" i="22"/>
  <c r="J335" i="22"/>
  <c r="O64" i="22"/>
  <c r="J293" i="22"/>
  <c r="M293" i="22" s="1"/>
  <c r="J329" i="22"/>
  <c r="J333" i="22"/>
  <c r="O385" i="22"/>
  <c r="J7" i="22"/>
  <c r="J9" i="22"/>
  <c r="O61" i="22"/>
  <c r="J87" i="22"/>
  <c r="J334" i="22"/>
  <c r="J14" i="22"/>
  <c r="M21" i="22" s="1"/>
  <c r="J13" i="22"/>
  <c r="J10" i="22"/>
  <c r="J90" i="22"/>
  <c r="J89" i="22"/>
  <c r="J88" i="22"/>
  <c r="O182" i="22"/>
  <c r="G426" i="22"/>
  <c r="M428" i="22"/>
  <c r="N428" i="22" s="1"/>
  <c r="J295" i="22"/>
  <c r="M295" i="22" s="1"/>
  <c r="O386" i="22"/>
  <c r="M270" i="22"/>
  <c r="J334" i="21"/>
  <c r="J47" i="21"/>
  <c r="O176" i="21"/>
  <c r="O177" i="21"/>
  <c r="J297" i="21"/>
  <c r="M297" i="21" s="1"/>
  <c r="O182" i="21"/>
  <c r="J164" i="21"/>
  <c r="J167" i="21"/>
  <c r="J122" i="21"/>
  <c r="J8" i="21"/>
  <c r="J296" i="21"/>
  <c r="M296" i="21" s="1"/>
  <c r="O179" i="21"/>
  <c r="O181" i="21"/>
  <c r="O273" i="21"/>
  <c r="G428" i="21"/>
  <c r="L418" i="21"/>
  <c r="J11" i="21"/>
  <c r="J51" i="21"/>
  <c r="M420" i="21"/>
  <c r="N420" i="21" s="1"/>
  <c r="O386" i="21"/>
  <c r="O274" i="21"/>
  <c r="J214" i="21"/>
  <c r="G417" i="21"/>
  <c r="M421" i="21"/>
  <c r="N421" i="21" s="1"/>
  <c r="O388" i="21"/>
  <c r="P428" i="21" s="1"/>
  <c r="Q428" i="21" s="1"/>
  <c r="O271" i="21"/>
  <c r="M308" i="21"/>
  <c r="O389" i="21"/>
  <c r="O59" i="21"/>
  <c r="O174" i="21"/>
  <c r="O60" i="21"/>
  <c r="O175" i="21"/>
  <c r="O267" i="21"/>
  <c r="J298" i="21"/>
  <c r="M298" i="21" s="1"/>
  <c r="L419" i="21"/>
  <c r="J85" i="21"/>
  <c r="M85" i="21" s="1"/>
  <c r="J128" i="21"/>
  <c r="J134" i="21" s="1"/>
  <c r="M134" i="21" s="1"/>
  <c r="J261" i="21"/>
  <c r="M268" i="21" s="1"/>
  <c r="L421" i="21"/>
  <c r="J53" i="21"/>
  <c r="M417" i="21"/>
  <c r="N417" i="21" s="1"/>
  <c r="M428" i="21"/>
  <c r="N428" i="21" s="1"/>
  <c r="M105" i="21"/>
  <c r="L428" i="21" s="1"/>
  <c r="J130" i="21"/>
  <c r="M137" i="21" s="1"/>
  <c r="J166" i="21"/>
  <c r="M419" i="21"/>
  <c r="N419" i="21" s="1"/>
  <c r="O63" i="21"/>
  <c r="G421" i="21"/>
  <c r="J295" i="21"/>
  <c r="M295" i="21" s="1"/>
  <c r="J330" i="21"/>
  <c r="O382" i="21"/>
  <c r="J7" i="21"/>
  <c r="O266" i="21"/>
  <c r="J417" i="21" s="1"/>
  <c r="O64" i="21"/>
  <c r="J422" i="21" s="1"/>
  <c r="G422" i="21"/>
  <c r="O383" i="21"/>
  <c r="P419" i="21" s="1"/>
  <c r="Q419" i="21" s="1"/>
  <c r="J165" i="21"/>
  <c r="O268" i="21"/>
  <c r="M307" i="21"/>
  <c r="L420" i="21" s="1"/>
  <c r="J374" i="21"/>
  <c r="L417" i="21"/>
  <c r="J86" i="21"/>
  <c r="M86" i="21" s="1"/>
  <c r="J49" i="21"/>
  <c r="J52" i="21"/>
  <c r="O52" i="21" s="1"/>
  <c r="O67" i="21"/>
  <c r="J124" i="21"/>
  <c r="J168" i="21"/>
  <c r="O269" i="21"/>
  <c r="J292" i="21"/>
  <c r="M292" i="21" s="1"/>
  <c r="J219" i="21"/>
  <c r="J218" i="21"/>
  <c r="J12" i="21"/>
  <c r="J14" i="21"/>
  <c r="M20" i="21" s="1"/>
  <c r="J221" i="21"/>
  <c r="M230" i="21" s="1"/>
  <c r="J48" i="21"/>
  <c r="J46" i="21"/>
  <c r="O61" i="21"/>
  <c r="O66" i="21"/>
  <c r="J92" i="21"/>
  <c r="J90" i="21"/>
  <c r="J129" i="21"/>
  <c r="M129" i="21" s="1"/>
  <c r="J126" i="21"/>
  <c r="M126" i="21" s="1"/>
  <c r="J215" i="21"/>
  <c r="G406" i="21" s="1"/>
  <c r="J216" i="21"/>
  <c r="J213" i="21"/>
  <c r="O381" i="21"/>
  <c r="J123" i="21"/>
  <c r="M269" i="21"/>
  <c r="M422" i="21"/>
  <c r="N422" i="21" s="1"/>
  <c r="M102" i="21"/>
  <c r="L422" i="21" s="1"/>
  <c r="G419" i="21"/>
  <c r="O62" i="21"/>
  <c r="J259" i="21"/>
  <c r="J257" i="21"/>
  <c r="J260" i="21"/>
  <c r="J258" i="21"/>
  <c r="J89" i="21"/>
  <c r="J91" i="21"/>
  <c r="G420" i="21"/>
  <c r="J371" i="21"/>
  <c r="J369" i="21"/>
  <c r="J376" i="21"/>
  <c r="M381" i="21" s="1"/>
  <c r="J370" i="21"/>
  <c r="J368" i="21"/>
  <c r="G427" i="21"/>
  <c r="M136" i="21"/>
  <c r="J217" i="21"/>
  <c r="M426" i="21"/>
  <c r="N426" i="21" s="1"/>
  <c r="M427" i="21"/>
  <c r="N427" i="21" s="1"/>
  <c r="M104" i="21"/>
  <c r="J220" i="21"/>
  <c r="J332" i="21"/>
  <c r="J372" i="21"/>
  <c r="J373" i="21"/>
  <c r="J375" i="21"/>
  <c r="O384" i="21"/>
  <c r="J125" i="21"/>
  <c r="M138" i="21"/>
  <c r="J293" i="21"/>
  <c r="M293" i="21" s="1"/>
  <c r="J294" i="21"/>
  <c r="M294" i="21" s="1"/>
  <c r="J291" i="21"/>
  <c r="M291" i="21" s="1"/>
  <c r="J337" i="21"/>
  <c r="M334" i="21" s="1"/>
  <c r="J336" i="21"/>
  <c r="J335" i="21"/>
  <c r="J333" i="21"/>
  <c r="O385" i="21"/>
  <c r="J13" i="21"/>
  <c r="J54" i="21"/>
  <c r="M60" i="21" s="1"/>
  <c r="G426" i="21"/>
  <c r="M343" i="21"/>
  <c r="J162" i="21"/>
  <c r="J254" i="21"/>
  <c r="J256" i="21"/>
  <c r="J329" i="21"/>
  <c r="M329" i="21" s="1"/>
  <c r="M418" i="21"/>
  <c r="N418" i="21" s="1"/>
  <c r="J127" i="21"/>
  <c r="J299" i="21"/>
  <c r="J6" i="21"/>
  <c r="J9" i="21"/>
  <c r="J84" i="21"/>
  <c r="J87" i="21"/>
  <c r="J161" i="21"/>
  <c r="J163" i="21"/>
  <c r="J169" i="21"/>
  <c r="M176" i="21" s="1"/>
  <c r="J253" i="21"/>
  <c r="J255" i="21"/>
  <c r="J50" i="21"/>
  <c r="O270" i="21"/>
  <c r="J88" i="21"/>
  <c r="J331" i="21"/>
  <c r="M61" i="21"/>
  <c r="J10" i="21"/>
  <c r="J375" i="20"/>
  <c r="J299" i="20"/>
  <c r="M428" i="20"/>
  <c r="N428" i="20" s="1"/>
  <c r="O178" i="20"/>
  <c r="G420" i="20"/>
  <c r="J332" i="20"/>
  <c r="J292" i="20"/>
  <c r="M292" i="20" s="1"/>
  <c r="O181" i="20"/>
  <c r="M417" i="20"/>
  <c r="N417" i="20" s="1"/>
  <c r="O271" i="20"/>
  <c r="J54" i="20"/>
  <c r="M59" i="20" s="1"/>
  <c r="J297" i="20"/>
  <c r="J303" i="20" s="1"/>
  <c r="M303" i="20" s="1"/>
  <c r="J298" i="20"/>
  <c r="M298" i="20" s="1"/>
  <c r="O383" i="20"/>
  <c r="O59" i="20"/>
  <c r="J86" i="20"/>
  <c r="M86" i="20" s="1"/>
  <c r="O60" i="20"/>
  <c r="L418" i="20"/>
  <c r="J215" i="20"/>
  <c r="J295" i="20"/>
  <c r="M295" i="20" s="1"/>
  <c r="O386" i="20"/>
  <c r="O62" i="20"/>
  <c r="J221" i="20"/>
  <c r="M234" i="20" s="1"/>
  <c r="L420" i="20"/>
  <c r="O388" i="20"/>
  <c r="G417" i="20"/>
  <c r="O266" i="20"/>
  <c r="J417" i="20" s="1"/>
  <c r="M421" i="20"/>
  <c r="N421" i="20" s="1"/>
  <c r="O389" i="20"/>
  <c r="G418" i="20"/>
  <c r="J6" i="20"/>
  <c r="G427" i="20"/>
  <c r="O268" i="20"/>
  <c r="J10" i="20"/>
  <c r="O182" i="20"/>
  <c r="J371" i="20"/>
  <c r="O371" i="20" s="1"/>
  <c r="M165" i="20"/>
  <c r="J51" i="20"/>
  <c r="M51" i="20" s="1"/>
  <c r="J218" i="20"/>
  <c r="M420" i="20"/>
  <c r="N420" i="20" s="1"/>
  <c r="J7" i="20"/>
  <c r="J47" i="20"/>
  <c r="J91" i="20"/>
  <c r="M91" i="20" s="1"/>
  <c r="J161" i="20"/>
  <c r="M161" i="20" s="1"/>
  <c r="M177" i="20"/>
  <c r="J374" i="20"/>
  <c r="J53" i="20"/>
  <c r="M53" i="20" s="1"/>
  <c r="L427" i="20"/>
  <c r="O381" i="20"/>
  <c r="J256" i="20"/>
  <c r="M256" i="20" s="1"/>
  <c r="O176" i="20"/>
  <c r="P419" i="20" s="1"/>
  <c r="Q419" i="20" s="1"/>
  <c r="J48" i="20"/>
  <c r="J124" i="20"/>
  <c r="J213" i="20"/>
  <c r="M308" i="20"/>
  <c r="L421" i="20" s="1"/>
  <c r="O384" i="20"/>
  <c r="P420" i="20" s="1"/>
  <c r="Q420" i="20" s="1"/>
  <c r="J126" i="20"/>
  <c r="O165" i="20" s="1"/>
  <c r="O66" i="20"/>
  <c r="J84" i="20"/>
  <c r="M84" i="20" s="1"/>
  <c r="O179" i="20"/>
  <c r="L422" i="20"/>
  <c r="O385" i="20"/>
  <c r="P421" i="20" s="1"/>
  <c r="Q421" i="20" s="1"/>
  <c r="M419" i="20"/>
  <c r="N419" i="20" s="1"/>
  <c r="M174" i="20"/>
  <c r="J329" i="20"/>
  <c r="M427" i="20"/>
  <c r="N427" i="20" s="1"/>
  <c r="J254" i="20"/>
  <c r="J296" i="20"/>
  <c r="M296" i="20" s="1"/>
  <c r="J372" i="20"/>
  <c r="M171" i="20"/>
  <c r="M105" i="20"/>
  <c r="L428" i="20" s="1"/>
  <c r="J167" i="20"/>
  <c r="J173" i="20" s="1"/>
  <c r="J166" i="20"/>
  <c r="J170" i="20" s="1"/>
  <c r="J168" i="20"/>
  <c r="J172" i="20" s="1"/>
  <c r="M178" i="20"/>
  <c r="G426" i="20"/>
  <c r="M304" i="20"/>
  <c r="L417" i="20" s="1"/>
  <c r="O63" i="20"/>
  <c r="J92" i="20"/>
  <c r="O269" i="20"/>
  <c r="O64" i="20"/>
  <c r="J294" i="20"/>
  <c r="M294" i="20" s="1"/>
  <c r="J291" i="20"/>
  <c r="M291" i="20" s="1"/>
  <c r="J293" i="20"/>
  <c r="M293" i="20" s="1"/>
  <c r="G422" i="20"/>
  <c r="O174" i="20"/>
  <c r="G428" i="20"/>
  <c r="J130" i="20"/>
  <c r="M139" i="20" s="1"/>
  <c r="O267" i="20"/>
  <c r="J52" i="20"/>
  <c r="J50" i="20"/>
  <c r="J49" i="20"/>
  <c r="J85" i="20"/>
  <c r="J87" i="20"/>
  <c r="J125" i="20"/>
  <c r="J122" i="20"/>
  <c r="J123" i="20"/>
  <c r="O175" i="20"/>
  <c r="M175" i="20"/>
  <c r="M181" i="20"/>
  <c r="O273" i="20"/>
  <c r="M418" i="20"/>
  <c r="N418" i="20" s="1"/>
  <c r="G421" i="20"/>
  <c r="J255" i="20"/>
  <c r="J253" i="20"/>
  <c r="J88" i="20"/>
  <c r="J46" i="20"/>
  <c r="J261" i="20"/>
  <c r="M269" i="20" s="1"/>
  <c r="J14" i="20"/>
  <c r="M24" i="20" s="1"/>
  <c r="J11" i="20"/>
  <c r="J12" i="20"/>
  <c r="J13" i="20"/>
  <c r="M426" i="20"/>
  <c r="N426" i="20" s="1"/>
  <c r="J336" i="20"/>
  <c r="J334" i="20"/>
  <c r="J335" i="20"/>
  <c r="J333" i="20"/>
  <c r="J337" i="20"/>
  <c r="M349" i="20" s="1"/>
  <c r="J127" i="20"/>
  <c r="J128" i="20"/>
  <c r="O61" i="20"/>
  <c r="O67" i="20"/>
  <c r="M99" i="20"/>
  <c r="L419" i="20" s="1"/>
  <c r="M182" i="20"/>
  <c r="M179" i="20"/>
  <c r="M176" i="20"/>
  <c r="J259" i="20"/>
  <c r="J257" i="20"/>
  <c r="J260" i="20"/>
  <c r="J258" i="20"/>
  <c r="J369" i="20"/>
  <c r="J220" i="20"/>
  <c r="J217" i="20"/>
  <c r="O270" i="20"/>
  <c r="J90" i="20"/>
  <c r="J89" i="20"/>
  <c r="J162" i="20"/>
  <c r="J164" i="20"/>
  <c r="J163" i="20"/>
  <c r="G419" i="20"/>
  <c r="J219" i="20"/>
  <c r="J331" i="20"/>
  <c r="J376" i="20"/>
  <c r="J370" i="20"/>
  <c r="J368" i="20"/>
  <c r="O274" i="20"/>
  <c r="J373" i="20"/>
  <c r="M422" i="20"/>
  <c r="N422" i="20" s="1"/>
  <c r="J8" i="20"/>
  <c r="J9" i="20"/>
  <c r="J214" i="20"/>
  <c r="J216" i="20"/>
  <c r="J330" i="20"/>
  <c r="O382" i="20"/>
  <c r="J129" i="20"/>
  <c r="O174" i="19"/>
  <c r="J125" i="19"/>
  <c r="O178" i="19"/>
  <c r="O181" i="19"/>
  <c r="G417" i="19"/>
  <c r="G427" i="19"/>
  <c r="O268" i="19"/>
  <c r="O384" i="19"/>
  <c r="J337" i="19"/>
  <c r="M342" i="19" s="1"/>
  <c r="J375" i="19"/>
  <c r="L420" i="19"/>
  <c r="O175" i="19"/>
  <c r="M421" i="19"/>
  <c r="N421" i="19" s="1"/>
  <c r="J123" i="19"/>
  <c r="J48" i="19"/>
  <c r="J336" i="19"/>
  <c r="O59" i="19"/>
  <c r="O63" i="19"/>
  <c r="O269" i="19"/>
  <c r="J295" i="19"/>
  <c r="M295" i="19" s="1"/>
  <c r="M345" i="19"/>
  <c r="O266" i="19"/>
  <c r="J85" i="19"/>
  <c r="M85" i="19" s="1"/>
  <c r="O267" i="19"/>
  <c r="O62" i="19"/>
  <c r="O64" i="19"/>
  <c r="J84" i="19"/>
  <c r="M84" i="19" s="1"/>
  <c r="M308" i="19"/>
  <c r="J9" i="19"/>
  <c r="G420" i="19"/>
  <c r="O389" i="19"/>
  <c r="P427" i="19" s="1"/>
  <c r="Q427" i="19" s="1"/>
  <c r="J86" i="19"/>
  <c r="M86" i="19" s="1"/>
  <c r="G421" i="19"/>
  <c r="O66" i="19"/>
  <c r="O381" i="19"/>
  <c r="P417" i="19" s="1"/>
  <c r="Q417" i="19" s="1"/>
  <c r="J253" i="19"/>
  <c r="J374" i="19"/>
  <c r="O61" i="19"/>
  <c r="J215" i="19"/>
  <c r="J371" i="19"/>
  <c r="J13" i="19"/>
  <c r="J130" i="19"/>
  <c r="M142" i="19" s="1"/>
  <c r="J219" i="19"/>
  <c r="J331" i="19"/>
  <c r="M349" i="19"/>
  <c r="M420" i="19"/>
  <c r="N420" i="19" s="1"/>
  <c r="M137" i="19"/>
  <c r="M99" i="19"/>
  <c r="L419" i="19" s="1"/>
  <c r="M419" i="19"/>
  <c r="N419" i="19" s="1"/>
  <c r="J166" i="19"/>
  <c r="J165" i="19"/>
  <c r="J168" i="19"/>
  <c r="G422" i="19"/>
  <c r="M135" i="19"/>
  <c r="J12" i="19"/>
  <c r="M87" i="19"/>
  <c r="L421" i="19"/>
  <c r="J89" i="19"/>
  <c r="J92" i="19"/>
  <c r="J88" i="19"/>
  <c r="M309" i="19"/>
  <c r="L422" i="19" s="1"/>
  <c r="M422" i="19"/>
  <c r="N422" i="19" s="1"/>
  <c r="J90" i="19"/>
  <c r="J256" i="19"/>
  <c r="G428" i="19"/>
  <c r="O67" i="19"/>
  <c r="M138" i="19"/>
  <c r="O179" i="19"/>
  <c r="J257" i="19"/>
  <c r="J259" i="19"/>
  <c r="J294" i="19"/>
  <c r="M294" i="19" s="1"/>
  <c r="J291" i="19"/>
  <c r="M291" i="19" s="1"/>
  <c r="J292" i="19"/>
  <c r="J54" i="19"/>
  <c r="J49" i="19"/>
  <c r="J46" i="19"/>
  <c r="J91" i="19"/>
  <c r="J124" i="19"/>
  <c r="J167" i="19"/>
  <c r="O271" i="19"/>
  <c r="G426" i="19"/>
  <c r="J8" i="19"/>
  <c r="J7" i="19"/>
  <c r="J52" i="19"/>
  <c r="J51" i="19"/>
  <c r="J53" i="19"/>
  <c r="M426" i="19"/>
  <c r="N426" i="19" s="1"/>
  <c r="J129" i="19"/>
  <c r="J260" i="19"/>
  <c r="J11" i="19"/>
  <c r="J10" i="19"/>
  <c r="J14" i="19"/>
  <c r="M23" i="19" s="1"/>
  <c r="M104" i="19"/>
  <c r="O388" i="19"/>
  <c r="J6" i="19"/>
  <c r="J50" i="19"/>
  <c r="M97" i="19"/>
  <c r="L417" i="19" s="1"/>
  <c r="M428" i="19"/>
  <c r="N428" i="19" s="1"/>
  <c r="M105" i="19"/>
  <c r="L428" i="19" s="1"/>
  <c r="J255" i="19"/>
  <c r="J254" i="19"/>
  <c r="J47" i="19"/>
  <c r="M418" i="19"/>
  <c r="N418" i="19" s="1"/>
  <c r="J376" i="19"/>
  <c r="J368" i="19"/>
  <c r="J370" i="19"/>
  <c r="J369" i="19"/>
  <c r="O383" i="19"/>
  <c r="M427" i="19"/>
  <c r="N427" i="19" s="1"/>
  <c r="J163" i="19"/>
  <c r="J169" i="19"/>
  <c r="M179" i="19" s="1"/>
  <c r="J162" i="19"/>
  <c r="J164" i="19"/>
  <c r="O177" i="19"/>
  <c r="J258" i="19"/>
  <c r="J293" i="19"/>
  <c r="M293" i="19" s="1"/>
  <c r="J297" i="19"/>
  <c r="M297" i="19" s="1"/>
  <c r="J296" i="19"/>
  <c r="M296" i="19" s="1"/>
  <c r="O60" i="19"/>
  <c r="J214" i="19"/>
  <c r="M305" i="19"/>
  <c r="L418" i="19" s="1"/>
  <c r="J330" i="19"/>
  <c r="J372" i="19"/>
  <c r="J220" i="19"/>
  <c r="J217" i="19"/>
  <c r="J218" i="19"/>
  <c r="J221" i="19"/>
  <c r="M215" i="19" s="1"/>
  <c r="J216" i="19"/>
  <c r="O273" i="19"/>
  <c r="J298" i="19"/>
  <c r="M298" i="19" s="1"/>
  <c r="J334" i="19"/>
  <c r="J333" i="19"/>
  <c r="J332" i="19"/>
  <c r="O385" i="19"/>
  <c r="J122" i="19"/>
  <c r="J213" i="19"/>
  <c r="J329" i="19"/>
  <c r="J126" i="19"/>
  <c r="J127" i="19"/>
  <c r="J128" i="19"/>
  <c r="O270" i="19"/>
  <c r="J299" i="19"/>
  <c r="O386" i="19"/>
  <c r="J261" i="19"/>
  <c r="M274" i="19" s="1"/>
  <c r="M270" i="19"/>
  <c r="O274" i="19"/>
  <c r="J335" i="19"/>
  <c r="O382" i="19"/>
  <c r="J373" i="19"/>
  <c r="O176" i="19"/>
  <c r="G419" i="19"/>
  <c r="O382" i="18"/>
  <c r="O383" i="18"/>
  <c r="O384" i="18"/>
  <c r="O63" i="18"/>
  <c r="O60" i="18"/>
  <c r="O269" i="18"/>
  <c r="O178" i="18"/>
  <c r="O179" i="18"/>
  <c r="O66" i="18"/>
  <c r="O181" i="18"/>
  <c r="J256" i="18"/>
  <c r="O268" i="18"/>
  <c r="O67" i="18"/>
  <c r="O267" i="18"/>
  <c r="J418" i="18" s="1"/>
  <c r="J88" i="18"/>
  <c r="M88" i="18" s="1"/>
  <c r="J336" i="18"/>
  <c r="J47" i="18"/>
  <c r="J259" i="18"/>
  <c r="J373" i="18"/>
  <c r="J7" i="18"/>
  <c r="O47" i="18" s="1"/>
  <c r="J166" i="18"/>
  <c r="M420" i="18"/>
  <c r="N420" i="18" s="1"/>
  <c r="J334" i="18"/>
  <c r="O373" i="18" s="1"/>
  <c r="J368" i="18"/>
  <c r="J162" i="18"/>
  <c r="M307" i="18"/>
  <c r="L420" i="18" s="1"/>
  <c r="J376" i="18"/>
  <c r="M389" i="18" s="1"/>
  <c r="O385" i="18"/>
  <c r="M428" i="18"/>
  <c r="N428" i="18" s="1"/>
  <c r="J260" i="18"/>
  <c r="J299" i="18"/>
  <c r="M422" i="18"/>
  <c r="N422" i="18" s="1"/>
  <c r="J130" i="18"/>
  <c r="M137" i="18" s="1"/>
  <c r="O175" i="18"/>
  <c r="J89" i="18"/>
  <c r="M89" i="18" s="1"/>
  <c r="J90" i="18"/>
  <c r="M90" i="18" s="1"/>
  <c r="O266" i="18"/>
  <c r="O61" i="18"/>
  <c r="J419" i="18" s="1"/>
  <c r="J87" i="18"/>
  <c r="J257" i="18"/>
  <c r="J369" i="18"/>
  <c r="J167" i="18"/>
  <c r="J91" i="18"/>
  <c r="M91" i="18" s="1"/>
  <c r="J163" i="18"/>
  <c r="J169" i="18"/>
  <c r="J258" i="18"/>
  <c r="J331" i="18"/>
  <c r="O370" i="18" s="1"/>
  <c r="O386" i="18"/>
  <c r="P422" i="18" s="1"/>
  <c r="Q422" i="18" s="1"/>
  <c r="J48" i="18"/>
  <c r="J86" i="18"/>
  <c r="M86" i="18" s="1"/>
  <c r="O174" i="18"/>
  <c r="O270" i="18"/>
  <c r="J421" i="18" s="1"/>
  <c r="J337" i="18"/>
  <c r="M344" i="18" s="1"/>
  <c r="M418" i="18"/>
  <c r="N418" i="18" s="1"/>
  <c r="M347" i="18"/>
  <c r="J164" i="18"/>
  <c r="J11" i="18"/>
  <c r="M175" i="18"/>
  <c r="J220" i="18"/>
  <c r="O260" i="18" s="1"/>
  <c r="M305" i="18"/>
  <c r="L418" i="18" s="1"/>
  <c r="J295" i="18"/>
  <c r="M295" i="18" s="1"/>
  <c r="J255" i="18"/>
  <c r="L419" i="18"/>
  <c r="J371" i="18"/>
  <c r="M105" i="18"/>
  <c r="L428" i="18" s="1"/>
  <c r="J49" i="18"/>
  <c r="J8" i="18"/>
  <c r="M427" i="18"/>
  <c r="N427" i="18" s="1"/>
  <c r="G420" i="18"/>
  <c r="J294" i="18"/>
  <c r="M294" i="18" s="1"/>
  <c r="M140" i="18"/>
  <c r="M142" i="18"/>
  <c r="M136" i="18"/>
  <c r="M19" i="18"/>
  <c r="M21" i="18"/>
  <c r="O62" i="18"/>
  <c r="J253" i="18"/>
  <c r="J12" i="18"/>
  <c r="O176" i="18"/>
  <c r="P419" i="18" s="1"/>
  <c r="Q419" i="18" s="1"/>
  <c r="J261" i="18"/>
  <c r="M268" i="18" s="1"/>
  <c r="J84" i="18"/>
  <c r="M138" i="18"/>
  <c r="J168" i="18"/>
  <c r="J165" i="18"/>
  <c r="P418" i="18"/>
  <c r="Q418" i="18" s="1"/>
  <c r="G419" i="18"/>
  <c r="J293" i="18"/>
  <c r="M293" i="18" s="1"/>
  <c r="J292" i="18"/>
  <c r="M292" i="18" s="1"/>
  <c r="J13" i="18"/>
  <c r="J216" i="18"/>
  <c r="J254" i="18"/>
  <c r="L417" i="18"/>
  <c r="J9" i="18"/>
  <c r="J14" i="18"/>
  <c r="M24" i="18" s="1"/>
  <c r="O177" i="18"/>
  <c r="P420" i="18" s="1"/>
  <c r="Q420" i="18" s="1"/>
  <c r="J219" i="18"/>
  <c r="O259" i="18" s="1"/>
  <c r="J218" i="18"/>
  <c r="J221" i="18"/>
  <c r="M229" i="18" s="1"/>
  <c r="J217" i="18"/>
  <c r="G417" i="18"/>
  <c r="O182" i="18"/>
  <c r="G418" i="18"/>
  <c r="G427" i="18"/>
  <c r="O59" i="18"/>
  <c r="J85" i="18"/>
  <c r="G422" i="18"/>
  <c r="O271" i="18"/>
  <c r="J124" i="18"/>
  <c r="M124" i="18" s="1"/>
  <c r="J123" i="18"/>
  <c r="M123" i="18" s="1"/>
  <c r="J125" i="18"/>
  <c r="J122" i="18"/>
  <c r="J10" i="18"/>
  <c r="J129" i="18"/>
  <c r="J128" i="18"/>
  <c r="J127" i="18"/>
  <c r="J126" i="18"/>
  <c r="G426" i="18"/>
  <c r="J6" i="18"/>
  <c r="M135" i="18"/>
  <c r="O273" i="18"/>
  <c r="O389" i="18"/>
  <c r="J52" i="18"/>
  <c r="J50" i="18"/>
  <c r="J53" i="18"/>
  <c r="J51" i="18"/>
  <c r="O274" i="18"/>
  <c r="M421" i="18"/>
  <c r="N421" i="18" s="1"/>
  <c r="J332" i="18"/>
  <c r="M332" i="18" s="1"/>
  <c r="J214" i="18"/>
  <c r="J296" i="18"/>
  <c r="M296" i="18" s="1"/>
  <c r="M308" i="18"/>
  <c r="L421" i="18" s="1"/>
  <c r="J374" i="18"/>
  <c r="M417" i="18"/>
  <c r="N417" i="18" s="1"/>
  <c r="G428" i="18"/>
  <c r="J329" i="18"/>
  <c r="J333" i="18"/>
  <c r="J297" i="18"/>
  <c r="M297" i="18" s="1"/>
  <c r="M309" i="18"/>
  <c r="L422" i="18" s="1"/>
  <c r="M419" i="18"/>
  <c r="N419" i="18" s="1"/>
  <c r="J215" i="18"/>
  <c r="J298" i="18"/>
  <c r="M298" i="18" s="1"/>
  <c r="J372" i="18"/>
  <c r="J375" i="18"/>
  <c r="M426" i="18"/>
  <c r="N426" i="18" s="1"/>
  <c r="J92" i="18"/>
  <c r="M104" i="18"/>
  <c r="J161" i="18"/>
  <c r="J330" i="18"/>
  <c r="J335" i="18"/>
  <c r="J54" i="18"/>
  <c r="M62" i="18" s="1"/>
  <c r="J46" i="18"/>
  <c r="J213" i="18"/>
  <c r="J291" i="18"/>
  <c r="M291" i="18" s="1"/>
  <c r="G427" i="17"/>
  <c r="G428" i="17"/>
  <c r="O269" i="17"/>
  <c r="O383" i="17"/>
  <c r="O385" i="17"/>
  <c r="J128" i="17"/>
  <c r="O384" i="17"/>
  <c r="O62" i="17"/>
  <c r="J420" i="17" s="1"/>
  <c r="O177" i="17"/>
  <c r="O381" i="17"/>
  <c r="O59" i="17"/>
  <c r="O174" i="17"/>
  <c r="O60" i="17"/>
  <c r="G418" i="17"/>
  <c r="O270" i="17"/>
  <c r="O273" i="17"/>
  <c r="J373" i="17"/>
  <c r="J257" i="17"/>
  <c r="M257" i="17" s="1"/>
  <c r="M427" i="17"/>
  <c r="N427" i="17" s="1"/>
  <c r="J218" i="17"/>
  <c r="M422" i="17"/>
  <c r="N422" i="17" s="1"/>
  <c r="O389" i="17"/>
  <c r="J123" i="17"/>
  <c r="O179" i="17"/>
  <c r="P422" i="17" s="1"/>
  <c r="Q422" i="17" s="1"/>
  <c r="M417" i="17"/>
  <c r="N417" i="17" s="1"/>
  <c r="M420" i="17"/>
  <c r="N420" i="17" s="1"/>
  <c r="O182" i="17"/>
  <c r="J375" i="17"/>
  <c r="J258" i="17"/>
  <c r="M258" i="17" s="1"/>
  <c r="J333" i="17"/>
  <c r="J127" i="17"/>
  <c r="J259" i="17"/>
  <c r="O63" i="17"/>
  <c r="G420" i="17"/>
  <c r="J260" i="17"/>
  <c r="M260" i="17" s="1"/>
  <c r="M421" i="17"/>
  <c r="N421" i="17" s="1"/>
  <c r="O64" i="17"/>
  <c r="J130" i="17"/>
  <c r="M139" i="17" s="1"/>
  <c r="O176" i="17"/>
  <c r="M304" i="17"/>
  <c r="L417" i="17" s="1"/>
  <c r="J50" i="17"/>
  <c r="J163" i="17"/>
  <c r="L422" i="17"/>
  <c r="L420" i="17"/>
  <c r="O66" i="17"/>
  <c r="M426" i="17"/>
  <c r="N426" i="17" s="1"/>
  <c r="O67" i="17"/>
  <c r="J428" i="17" s="1"/>
  <c r="G426" i="17"/>
  <c r="O266" i="17"/>
  <c r="J292" i="17"/>
  <c r="M292" i="17" s="1"/>
  <c r="O388" i="17"/>
  <c r="P428" i="17" s="1"/>
  <c r="Q428" i="17" s="1"/>
  <c r="M104" i="17"/>
  <c r="L427" i="17" s="1"/>
  <c r="G419" i="17"/>
  <c r="O267" i="17"/>
  <c r="O61" i="17"/>
  <c r="J161" i="17"/>
  <c r="O274" i="17"/>
  <c r="J297" i="17"/>
  <c r="M297" i="17" s="1"/>
  <c r="J92" i="17"/>
  <c r="J124" i="17"/>
  <c r="J169" i="17"/>
  <c r="M182" i="17" s="1"/>
  <c r="J220" i="17"/>
  <c r="J261" i="17"/>
  <c r="M271" i="17" s="1"/>
  <c r="O268" i="17"/>
  <c r="J372" i="17"/>
  <c r="M274" i="17"/>
  <c r="M267" i="17"/>
  <c r="J53" i="17"/>
  <c r="J51" i="17"/>
  <c r="J336" i="17"/>
  <c r="J49" i="17"/>
  <c r="J47" i="17"/>
  <c r="J54" i="17"/>
  <c r="M67" i="17" s="1"/>
  <c r="J122" i="17"/>
  <c r="L418" i="17"/>
  <c r="J376" i="17"/>
  <c r="J370" i="17"/>
  <c r="J368" i="17"/>
  <c r="J371" i="17"/>
  <c r="J369" i="17"/>
  <c r="J293" i="17"/>
  <c r="M293" i="17" s="1"/>
  <c r="J14" i="17"/>
  <c r="M24" i="17" s="1"/>
  <c r="J52" i="17"/>
  <c r="G421" i="17"/>
  <c r="O175" i="17"/>
  <c r="L419" i="17"/>
  <c r="J214" i="17"/>
  <c r="J216" i="17"/>
  <c r="J213" i="17"/>
  <c r="J46" i="17"/>
  <c r="J8" i="17"/>
  <c r="O178" i="17"/>
  <c r="P421" i="17" s="1"/>
  <c r="Q421" i="17" s="1"/>
  <c r="J7" i="17"/>
  <c r="J9" i="17"/>
  <c r="J6" i="17"/>
  <c r="J215" i="17"/>
  <c r="G422" i="17"/>
  <c r="J298" i="17"/>
  <c r="M298" i="17" s="1"/>
  <c r="M419" i="17"/>
  <c r="N419" i="17" s="1"/>
  <c r="J10" i="17"/>
  <c r="J12" i="17"/>
  <c r="J13" i="17"/>
  <c r="J48" i="17"/>
  <c r="J85" i="17"/>
  <c r="J87" i="17"/>
  <c r="J84" i="17"/>
  <c r="J86" i="17"/>
  <c r="M105" i="17"/>
  <c r="M428" i="17"/>
  <c r="N428" i="17" s="1"/>
  <c r="J294" i="17"/>
  <c r="M294" i="17" s="1"/>
  <c r="J167" i="17"/>
  <c r="J166" i="17"/>
  <c r="J168" i="17"/>
  <c r="J165" i="17"/>
  <c r="J330" i="17"/>
  <c r="J332" i="17"/>
  <c r="J329" i="17"/>
  <c r="J337" i="17"/>
  <c r="M342" i="17" s="1"/>
  <c r="J334" i="17"/>
  <c r="J335" i="17"/>
  <c r="J90" i="17"/>
  <c r="J89" i="17"/>
  <c r="J88" i="17"/>
  <c r="J91" i="17"/>
  <c r="J125" i="17"/>
  <c r="O181" i="17"/>
  <c r="J295" i="17"/>
  <c r="M295" i="17" s="1"/>
  <c r="J331" i="17"/>
  <c r="J126" i="17"/>
  <c r="J221" i="17"/>
  <c r="M233" i="17" s="1"/>
  <c r="M227" i="17"/>
  <c r="O271" i="17"/>
  <c r="J296" i="17"/>
  <c r="M296" i="17" s="1"/>
  <c r="J374" i="17"/>
  <c r="J254" i="17"/>
  <c r="J256" i="17"/>
  <c r="M418" i="17"/>
  <c r="N418" i="17" s="1"/>
  <c r="J129" i="17"/>
  <c r="J219" i="17"/>
  <c r="J299" i="17"/>
  <c r="G417" i="17"/>
  <c r="J253" i="17"/>
  <c r="J255" i="17"/>
  <c r="J291" i="17"/>
  <c r="M291" i="17" s="1"/>
  <c r="J11" i="17"/>
  <c r="J162" i="17"/>
  <c r="J217" i="17"/>
  <c r="O389" i="16"/>
  <c r="J330" i="16"/>
  <c r="O382" i="16"/>
  <c r="M418" i="16"/>
  <c r="N418" i="16" s="1"/>
  <c r="L420" i="16"/>
  <c r="O274" i="16"/>
  <c r="O62" i="16"/>
  <c r="O64" i="16"/>
  <c r="G420" i="16"/>
  <c r="O66" i="16"/>
  <c r="J427" i="16" s="1"/>
  <c r="J370" i="16"/>
  <c r="G422" i="16"/>
  <c r="O271" i="16"/>
  <c r="O175" i="16"/>
  <c r="J163" i="16"/>
  <c r="O384" i="16"/>
  <c r="J254" i="16"/>
  <c r="O385" i="16"/>
  <c r="M428" i="16"/>
  <c r="N428" i="16" s="1"/>
  <c r="J372" i="16"/>
  <c r="J123" i="16"/>
  <c r="O388" i="16"/>
  <c r="J130" i="16"/>
  <c r="M140" i="16" s="1"/>
  <c r="M419" i="16"/>
  <c r="N419" i="16" s="1"/>
  <c r="J293" i="16"/>
  <c r="M293" i="16" s="1"/>
  <c r="M422" i="16"/>
  <c r="N422" i="16" s="1"/>
  <c r="L419" i="16"/>
  <c r="J92" i="16"/>
  <c r="O267" i="16"/>
  <c r="J256" i="16"/>
  <c r="J9" i="16"/>
  <c r="J87" i="16"/>
  <c r="M87" i="16" s="1"/>
  <c r="M98" i="16"/>
  <c r="L418" i="16" s="1"/>
  <c r="J369" i="16"/>
  <c r="O369" i="16" s="1"/>
  <c r="O383" i="16"/>
  <c r="J375" i="16"/>
  <c r="O60" i="16"/>
  <c r="J219" i="16"/>
  <c r="O61" i="16"/>
  <c r="J129" i="16"/>
  <c r="J161" i="16"/>
  <c r="O177" i="16"/>
  <c r="J329" i="16"/>
  <c r="O67" i="16"/>
  <c r="J258" i="16"/>
  <c r="J166" i="16"/>
  <c r="J124" i="16"/>
  <c r="J86" i="16"/>
  <c r="M86" i="16" s="1"/>
  <c r="M426" i="16"/>
  <c r="N426" i="16" s="1"/>
  <c r="G419" i="16"/>
  <c r="O266" i="16"/>
  <c r="O381" i="16"/>
  <c r="G417" i="16"/>
  <c r="O59" i="16"/>
  <c r="O181" i="16"/>
  <c r="P427" i="16" s="1"/>
  <c r="Q427" i="16" s="1"/>
  <c r="J6" i="16"/>
  <c r="J126" i="16"/>
  <c r="J128" i="16"/>
  <c r="J127" i="16"/>
  <c r="J91" i="16"/>
  <c r="J216" i="16"/>
  <c r="J218" i="16"/>
  <c r="J8" i="16"/>
  <c r="J52" i="16"/>
  <c r="J50" i="16"/>
  <c r="O270" i="16"/>
  <c r="J49" i="16"/>
  <c r="J47" i="16"/>
  <c r="J46" i="16"/>
  <c r="M309" i="16"/>
  <c r="L422" i="16" s="1"/>
  <c r="J48" i="16"/>
  <c r="O63" i="16"/>
  <c r="J7" i="16"/>
  <c r="M101" i="16"/>
  <c r="L421" i="16" s="1"/>
  <c r="M421" i="16"/>
  <c r="N421" i="16" s="1"/>
  <c r="J295" i="16"/>
  <c r="M295" i="16" s="1"/>
  <c r="J296" i="16"/>
  <c r="M296" i="16" s="1"/>
  <c r="J299" i="16"/>
  <c r="J298" i="16"/>
  <c r="M298" i="16" s="1"/>
  <c r="J297" i="16"/>
  <c r="M297" i="16" s="1"/>
  <c r="J168" i="16"/>
  <c r="J215" i="16"/>
  <c r="G426" i="16"/>
  <c r="O273" i="16"/>
  <c r="G428" i="16"/>
  <c r="O386" i="16"/>
  <c r="J54" i="16"/>
  <c r="M63" i="16" s="1"/>
  <c r="J14" i="16"/>
  <c r="M19" i="16" s="1"/>
  <c r="J11" i="16"/>
  <c r="J13" i="16"/>
  <c r="M104" i="16"/>
  <c r="O182" i="16"/>
  <c r="J291" i="16"/>
  <c r="M291" i="16" s="1"/>
  <c r="J294" i="16"/>
  <c r="M294" i="16" s="1"/>
  <c r="J373" i="16"/>
  <c r="J332" i="16"/>
  <c r="J374" i="16"/>
  <c r="M420" i="16"/>
  <c r="N420" i="16" s="1"/>
  <c r="M427" i="16"/>
  <c r="N427" i="16" s="1"/>
  <c r="M105" i="16"/>
  <c r="L428" i="16" s="1"/>
  <c r="J255" i="16"/>
  <c r="O268" i="16"/>
  <c r="J331" i="16"/>
  <c r="O176" i="16"/>
  <c r="O178" i="16"/>
  <c r="J214" i="16"/>
  <c r="J337" i="16"/>
  <c r="J336" i="16"/>
  <c r="J335" i="16"/>
  <c r="J333" i="16"/>
  <c r="J368" i="16"/>
  <c r="J90" i="16"/>
  <c r="J89" i="16"/>
  <c r="J88" i="16"/>
  <c r="J164" i="16"/>
  <c r="J162" i="16"/>
  <c r="J169" i="16"/>
  <c r="M182" i="16" s="1"/>
  <c r="O179" i="16"/>
  <c r="J220" i="16"/>
  <c r="J217" i="16"/>
  <c r="J221" i="16"/>
  <c r="M227" i="16" s="1"/>
  <c r="J292" i="16"/>
  <c r="M292" i="16" s="1"/>
  <c r="L417" i="16"/>
  <c r="J10" i="16"/>
  <c r="J85" i="16"/>
  <c r="J259" i="16"/>
  <c r="J257" i="16"/>
  <c r="J260" i="16"/>
  <c r="G427" i="16"/>
  <c r="J84" i="16"/>
  <c r="J167" i="16"/>
  <c r="J165" i="16"/>
  <c r="O174" i="16"/>
  <c r="J213" i="16"/>
  <c r="G421" i="16"/>
  <c r="O269" i="16"/>
  <c r="J334" i="16"/>
  <c r="J371" i="16"/>
  <c r="M417" i="16"/>
  <c r="N417" i="16" s="1"/>
  <c r="J12" i="16"/>
  <c r="J376" i="16"/>
  <c r="M372" i="16" s="1"/>
  <c r="G418" i="16"/>
  <c r="J53" i="16"/>
  <c r="J51" i="16"/>
  <c r="J125" i="16"/>
  <c r="J122" i="16"/>
  <c r="J261" i="16"/>
  <c r="J253" i="16"/>
  <c r="O267" i="15"/>
  <c r="O274" i="15"/>
  <c r="O269" i="15"/>
  <c r="M417" i="15"/>
  <c r="N417" i="15" s="1"/>
  <c r="J332" i="15"/>
  <c r="M427" i="15"/>
  <c r="N427" i="15" s="1"/>
  <c r="J256" i="15"/>
  <c r="O271" i="15"/>
  <c r="J375" i="15"/>
  <c r="J379" i="15" s="1"/>
  <c r="O386" i="15"/>
  <c r="L428" i="15"/>
  <c r="J220" i="15"/>
  <c r="J369" i="15"/>
  <c r="J122" i="15"/>
  <c r="J128" i="15"/>
  <c r="J298" i="15"/>
  <c r="M298" i="15" s="1"/>
  <c r="O63" i="15"/>
  <c r="O266" i="15"/>
  <c r="J296" i="15"/>
  <c r="M296" i="15" s="1"/>
  <c r="O383" i="15"/>
  <c r="O60" i="15"/>
  <c r="O62" i="15"/>
  <c r="J126" i="15"/>
  <c r="O177" i="15"/>
  <c r="J221" i="15"/>
  <c r="M233" i="15" s="1"/>
  <c r="G428" i="15"/>
  <c r="J51" i="15"/>
  <c r="J52" i="15"/>
  <c r="J125" i="15"/>
  <c r="J163" i="15"/>
  <c r="O384" i="15"/>
  <c r="O389" i="15"/>
  <c r="P427" i="15" s="1"/>
  <c r="Q427" i="15" s="1"/>
  <c r="J84" i="15"/>
  <c r="M84" i="15" s="1"/>
  <c r="J374" i="15"/>
  <c r="M374" i="15" s="1"/>
  <c r="J260" i="15"/>
  <c r="J217" i="15"/>
  <c r="J88" i="15"/>
  <c r="M88" i="15" s="1"/>
  <c r="J334" i="15"/>
  <c r="J376" i="15"/>
  <c r="M383" i="15" s="1"/>
  <c r="O388" i="15"/>
  <c r="J213" i="15"/>
  <c r="M104" i="15"/>
  <c r="O64" i="15"/>
  <c r="M382" i="15"/>
  <c r="O59" i="15"/>
  <c r="J417" i="15" s="1"/>
  <c r="J297" i="15"/>
  <c r="M297" i="15" s="1"/>
  <c r="G417" i="15"/>
  <c r="J219" i="15"/>
  <c r="J218" i="15"/>
  <c r="J46" i="15"/>
  <c r="O181" i="15"/>
  <c r="J331" i="15"/>
  <c r="J13" i="15"/>
  <c r="J370" i="15"/>
  <c r="M370" i="15" s="1"/>
  <c r="J299" i="15"/>
  <c r="J294" i="15"/>
  <c r="M294" i="15" s="1"/>
  <c r="M419" i="15"/>
  <c r="N419" i="15" s="1"/>
  <c r="O175" i="15"/>
  <c r="P418" i="15" s="1"/>
  <c r="Q418" i="15" s="1"/>
  <c r="J214" i="15"/>
  <c r="J295" i="15"/>
  <c r="M295" i="15" s="1"/>
  <c r="J329" i="15"/>
  <c r="J127" i="15"/>
  <c r="G426" i="15"/>
  <c r="O174" i="15"/>
  <c r="M99" i="15"/>
  <c r="L419" i="15" s="1"/>
  <c r="M305" i="15"/>
  <c r="L418" i="15" s="1"/>
  <c r="M418" i="15"/>
  <c r="N418" i="15" s="1"/>
  <c r="O270" i="15"/>
  <c r="M101" i="15"/>
  <c r="L421" i="15" s="1"/>
  <c r="M421" i="15"/>
  <c r="N421" i="15" s="1"/>
  <c r="M21" i="15"/>
  <c r="O182" i="15"/>
  <c r="J258" i="15"/>
  <c r="G418" i="15"/>
  <c r="O61" i="15"/>
  <c r="G419" i="15"/>
  <c r="O268" i="15"/>
  <c r="J124" i="15"/>
  <c r="J123" i="15"/>
  <c r="J48" i="15"/>
  <c r="J47" i="15"/>
  <c r="O381" i="15"/>
  <c r="M381" i="15"/>
  <c r="M100" i="15"/>
  <c r="L420" i="15" s="1"/>
  <c r="M420" i="15"/>
  <c r="N420" i="15" s="1"/>
  <c r="J261" i="15"/>
  <c r="M273" i="15" s="1"/>
  <c r="J255" i="15"/>
  <c r="J253" i="15"/>
  <c r="J254" i="15"/>
  <c r="J54" i="15"/>
  <c r="J49" i="15"/>
  <c r="J91" i="15"/>
  <c r="J90" i="15"/>
  <c r="J89" i="15"/>
  <c r="J92" i="15"/>
  <c r="O176" i="15"/>
  <c r="J53" i="15"/>
  <c r="J50" i="15"/>
  <c r="J7" i="15"/>
  <c r="J168" i="15"/>
  <c r="J165" i="15"/>
  <c r="J167" i="15"/>
  <c r="J166" i="15"/>
  <c r="J162" i="15"/>
  <c r="J164" i="15"/>
  <c r="J161" i="15"/>
  <c r="J169" i="15"/>
  <c r="J293" i="15"/>
  <c r="M293" i="15" s="1"/>
  <c r="J292" i="15"/>
  <c r="M292" i="15" s="1"/>
  <c r="J291" i="15"/>
  <c r="M385" i="15"/>
  <c r="M388" i="15"/>
  <c r="J215" i="15"/>
  <c r="M422" i="15"/>
  <c r="N422" i="15" s="1"/>
  <c r="J129" i="15"/>
  <c r="M309" i="15"/>
  <c r="L422" i="15" s="1"/>
  <c r="G427" i="15"/>
  <c r="O179" i="15"/>
  <c r="J372" i="15"/>
  <c r="J371" i="15"/>
  <c r="G421" i="15"/>
  <c r="O66" i="15"/>
  <c r="J12" i="15"/>
  <c r="J14" i="15"/>
  <c r="M20" i="15" s="1"/>
  <c r="J11" i="15"/>
  <c r="J10" i="15"/>
  <c r="M428" i="15"/>
  <c r="N428" i="15" s="1"/>
  <c r="M426" i="15"/>
  <c r="N426" i="15" s="1"/>
  <c r="J130" i="15"/>
  <c r="M139" i="15" s="1"/>
  <c r="O178" i="15"/>
  <c r="J216" i="15"/>
  <c r="O273" i="15"/>
  <c r="J368" i="15"/>
  <c r="G420" i="15"/>
  <c r="J330" i="15"/>
  <c r="O369" i="15" s="1"/>
  <c r="M384" i="15"/>
  <c r="M304" i="15"/>
  <c r="L417" i="15" s="1"/>
  <c r="J373" i="15"/>
  <c r="M386" i="15"/>
  <c r="J9" i="15"/>
  <c r="J6" i="15"/>
  <c r="J8" i="15"/>
  <c r="O67" i="15"/>
  <c r="J259" i="15"/>
  <c r="J257" i="15"/>
  <c r="J337" i="15"/>
  <c r="J336" i="15"/>
  <c r="J335" i="15"/>
  <c r="G422" i="15"/>
  <c r="J333" i="15"/>
  <c r="O385" i="15"/>
  <c r="J86" i="15"/>
  <c r="J85" i="15"/>
  <c r="J87" i="15"/>
  <c r="M267" i="15"/>
  <c r="J129" i="14"/>
  <c r="O388" i="14"/>
  <c r="J292" i="14"/>
  <c r="M292" i="14" s="1"/>
  <c r="J297" i="14"/>
  <c r="M297" i="14" s="1"/>
  <c r="J164" i="14"/>
  <c r="J127" i="14"/>
  <c r="O176" i="14"/>
  <c r="O64" i="14"/>
  <c r="J48" i="14"/>
  <c r="J293" i="14"/>
  <c r="M293" i="14" s="1"/>
  <c r="J126" i="14"/>
  <c r="O268" i="14"/>
  <c r="M427" i="14"/>
  <c r="N427" i="14" s="1"/>
  <c r="J128" i="14"/>
  <c r="O181" i="14"/>
  <c r="J215" i="14"/>
  <c r="M417" i="14"/>
  <c r="N417" i="14" s="1"/>
  <c r="J368" i="14"/>
  <c r="J87" i="14"/>
  <c r="M87" i="14" s="1"/>
  <c r="L428" i="14"/>
  <c r="O182" i="14"/>
  <c r="O271" i="14"/>
  <c r="J372" i="14"/>
  <c r="O274" i="14"/>
  <c r="L420" i="14"/>
  <c r="J8" i="14"/>
  <c r="O48" i="14" s="1"/>
  <c r="J12" i="14"/>
  <c r="O61" i="14"/>
  <c r="M421" i="14"/>
  <c r="N421" i="14" s="1"/>
  <c r="J123" i="14"/>
  <c r="J169" i="14"/>
  <c r="J172" i="14" s="1"/>
  <c r="M422" i="14"/>
  <c r="N422" i="14" s="1"/>
  <c r="J50" i="14"/>
  <c r="M308" i="14"/>
  <c r="L421" i="14" s="1"/>
  <c r="O67" i="14"/>
  <c r="J124" i="14"/>
  <c r="M419" i="14"/>
  <c r="N419" i="14" s="1"/>
  <c r="G418" i="14"/>
  <c r="J298" i="14"/>
  <c r="M298" i="14" s="1"/>
  <c r="G426" i="14"/>
  <c r="G428" i="14"/>
  <c r="J219" i="14"/>
  <c r="J130" i="14"/>
  <c r="M136" i="14" s="1"/>
  <c r="J161" i="14"/>
  <c r="J296" i="14"/>
  <c r="M296" i="14" s="1"/>
  <c r="M309" i="14"/>
  <c r="L422" i="14" s="1"/>
  <c r="J9" i="14"/>
  <c r="O178" i="14"/>
  <c r="G419" i="14"/>
  <c r="J295" i="14"/>
  <c r="M295" i="14" s="1"/>
  <c r="J299" i="14"/>
  <c r="J371" i="14"/>
  <c r="J6" i="14"/>
  <c r="M104" i="14"/>
  <c r="L427" i="14" s="1"/>
  <c r="O63" i="14"/>
  <c r="J163" i="14"/>
  <c r="J329" i="14"/>
  <c r="O368" i="14" s="1"/>
  <c r="O381" i="14"/>
  <c r="J54" i="14"/>
  <c r="M48" i="14" s="1"/>
  <c r="O179" i="14"/>
  <c r="O382" i="14"/>
  <c r="J213" i="14"/>
  <c r="O60" i="14"/>
  <c r="O66" i="14"/>
  <c r="J373" i="14"/>
  <c r="J375" i="14"/>
  <c r="J374" i="14"/>
  <c r="P428" i="14"/>
  <c r="Q428" i="14" s="1"/>
  <c r="M304" i="14"/>
  <c r="L417" i="14" s="1"/>
  <c r="J46" i="14"/>
  <c r="J221" i="14"/>
  <c r="M63" i="14"/>
  <c r="M84" i="14"/>
  <c r="J216" i="14"/>
  <c r="J261" i="14"/>
  <c r="M273" i="14" s="1"/>
  <c r="J255" i="14"/>
  <c r="J253" i="14"/>
  <c r="J256" i="14"/>
  <c r="J254" i="14"/>
  <c r="J376" i="14"/>
  <c r="M382" i="14" s="1"/>
  <c r="J369" i="14"/>
  <c r="J370" i="14"/>
  <c r="J53" i="14"/>
  <c r="J51" i="14"/>
  <c r="J52" i="14"/>
  <c r="M428" i="14"/>
  <c r="N428" i="14" s="1"/>
  <c r="O62" i="14"/>
  <c r="O175" i="14"/>
  <c r="J259" i="14"/>
  <c r="J257" i="14"/>
  <c r="J260" i="14"/>
  <c r="J258" i="14"/>
  <c r="M266" i="14"/>
  <c r="M426" i="14"/>
  <c r="N426" i="14" s="1"/>
  <c r="O177" i="14"/>
  <c r="O270" i="14"/>
  <c r="J167" i="14"/>
  <c r="J168" i="14"/>
  <c r="J165" i="14"/>
  <c r="J166" i="14"/>
  <c r="J333" i="14"/>
  <c r="G420" i="14"/>
  <c r="O269" i="14"/>
  <c r="G421" i="14"/>
  <c r="O267" i="14"/>
  <c r="M267" i="14"/>
  <c r="J220" i="14"/>
  <c r="J217" i="14"/>
  <c r="J218" i="14"/>
  <c r="J85" i="14"/>
  <c r="J86" i="14"/>
  <c r="O384" i="14"/>
  <c r="J90" i="14"/>
  <c r="J89" i="14"/>
  <c r="J88" i="14"/>
  <c r="J91" i="14"/>
  <c r="J92" i="14"/>
  <c r="O266" i="14"/>
  <c r="J330" i="14"/>
  <c r="O385" i="14"/>
  <c r="M418" i="14"/>
  <c r="N418" i="14" s="1"/>
  <c r="O383" i="14"/>
  <c r="M99" i="14"/>
  <c r="L419" i="14" s="1"/>
  <c r="J125" i="14"/>
  <c r="J122" i="14"/>
  <c r="G422" i="14"/>
  <c r="M305" i="14"/>
  <c r="L418" i="14" s="1"/>
  <c r="J331" i="14"/>
  <c r="O174" i="14"/>
  <c r="J214" i="14"/>
  <c r="J337" i="14"/>
  <c r="M345" i="14" s="1"/>
  <c r="J336" i="14"/>
  <c r="J335" i="14"/>
  <c r="J334" i="14"/>
  <c r="M420" i="14"/>
  <c r="N420" i="14" s="1"/>
  <c r="J11" i="14"/>
  <c r="J14" i="14"/>
  <c r="M22" i="14" s="1"/>
  <c r="J10" i="14"/>
  <c r="J13" i="14"/>
  <c r="J294" i="14"/>
  <c r="M294" i="14" s="1"/>
  <c r="J291" i="14"/>
  <c r="M291" i="14" s="1"/>
  <c r="O386" i="14"/>
  <c r="O273" i="14"/>
  <c r="G417" i="14"/>
  <c r="O59" i="14"/>
  <c r="J49" i="14"/>
  <c r="J47" i="14"/>
  <c r="O389" i="14"/>
  <c r="J332" i="14"/>
  <c r="J7" i="14"/>
  <c r="M64" i="14"/>
  <c r="J162" i="14"/>
  <c r="E258" i="13"/>
  <c r="F258" i="13"/>
  <c r="E259" i="13"/>
  <c r="F259" i="13"/>
  <c r="E260" i="13"/>
  <c r="F260" i="13"/>
  <c r="E261" i="13"/>
  <c r="F261" i="13"/>
  <c r="E219" i="13"/>
  <c r="F219" i="13"/>
  <c r="E220" i="13"/>
  <c r="F220" i="13"/>
  <c r="E125" i="13"/>
  <c r="F125" i="13"/>
  <c r="E52" i="13"/>
  <c r="F52" i="13"/>
  <c r="E53" i="13"/>
  <c r="F53" i="13"/>
  <c r="E54" i="13"/>
  <c r="F54" i="13"/>
  <c r="E11" i="13"/>
  <c r="F11" i="13"/>
  <c r="E12" i="13"/>
  <c r="F12" i="13"/>
  <c r="E13" i="13"/>
  <c r="F13" i="13"/>
  <c r="E124" i="13"/>
  <c r="F124" i="13"/>
  <c r="E371" i="13"/>
  <c r="F371" i="13"/>
  <c r="E332" i="13"/>
  <c r="F332" i="13"/>
  <c r="E732" i="13"/>
  <c r="F732" i="13"/>
  <c r="G732" i="13"/>
  <c r="H732" i="13"/>
  <c r="I732" i="13"/>
  <c r="E733" i="13"/>
  <c r="F733" i="13"/>
  <c r="G733" i="13"/>
  <c r="H733" i="13"/>
  <c r="I733" i="13"/>
  <c r="E734" i="13"/>
  <c r="F734" i="13"/>
  <c r="G734" i="13"/>
  <c r="H734" i="13"/>
  <c r="I734" i="13"/>
  <c r="F731" i="13"/>
  <c r="G731" i="13"/>
  <c r="H731" i="13"/>
  <c r="I731" i="13"/>
  <c r="E731" i="13"/>
  <c r="K708" i="13"/>
  <c r="L708" i="13"/>
  <c r="M708" i="13"/>
  <c r="N708" i="13"/>
  <c r="O708" i="13"/>
  <c r="K709" i="13"/>
  <c r="L709" i="13"/>
  <c r="M709" i="13"/>
  <c r="N709" i="13"/>
  <c r="O709" i="13"/>
  <c r="K710" i="13"/>
  <c r="L710" i="13"/>
  <c r="M710" i="13"/>
  <c r="N710" i="13"/>
  <c r="O710" i="13"/>
  <c r="K711" i="13"/>
  <c r="L711" i="13"/>
  <c r="M711" i="13"/>
  <c r="N711" i="13"/>
  <c r="O711" i="13"/>
  <c r="K712" i="13"/>
  <c r="L712" i="13"/>
  <c r="M712" i="13"/>
  <c r="N712" i="13"/>
  <c r="O712" i="13"/>
  <c r="K713" i="13"/>
  <c r="L713" i="13"/>
  <c r="M713" i="13"/>
  <c r="N713" i="13"/>
  <c r="O713" i="13"/>
  <c r="K714" i="13"/>
  <c r="L714" i="13"/>
  <c r="M714" i="13"/>
  <c r="N714" i="13"/>
  <c r="O714" i="13"/>
  <c r="K706" i="13"/>
  <c r="L706" i="13"/>
  <c r="M706" i="13"/>
  <c r="N706" i="13"/>
  <c r="O706" i="13"/>
  <c r="K707" i="13"/>
  <c r="L707" i="13"/>
  <c r="M707" i="13"/>
  <c r="N707" i="13"/>
  <c r="O707" i="13"/>
  <c r="K699" i="13"/>
  <c r="L699" i="13"/>
  <c r="M699" i="13"/>
  <c r="N699" i="13"/>
  <c r="O699" i="13"/>
  <c r="K700" i="13"/>
  <c r="L700" i="13"/>
  <c r="M700" i="13"/>
  <c r="N700" i="13"/>
  <c r="O700" i="13"/>
  <c r="K701" i="13"/>
  <c r="L701" i="13"/>
  <c r="M701" i="13"/>
  <c r="N701" i="13"/>
  <c r="O701" i="13"/>
  <c r="K702" i="13"/>
  <c r="L702" i="13"/>
  <c r="M702" i="13"/>
  <c r="N702" i="13"/>
  <c r="O702" i="13"/>
  <c r="K703" i="13"/>
  <c r="L703" i="13"/>
  <c r="M703" i="13"/>
  <c r="N703" i="13"/>
  <c r="O703" i="13"/>
  <c r="K704" i="13"/>
  <c r="L704" i="13"/>
  <c r="M704" i="13"/>
  <c r="N704" i="13"/>
  <c r="O704" i="13"/>
  <c r="K705" i="13"/>
  <c r="L705" i="13"/>
  <c r="M705" i="13"/>
  <c r="N705" i="13"/>
  <c r="O705" i="13"/>
  <c r="L698" i="13"/>
  <c r="M698" i="13"/>
  <c r="N698" i="13"/>
  <c r="O698" i="13"/>
  <c r="K698" i="13"/>
  <c r="I674" i="13"/>
  <c r="H674" i="13"/>
  <c r="G674" i="13"/>
  <c r="F674" i="13"/>
  <c r="E674" i="13"/>
  <c r="I673" i="13"/>
  <c r="H673" i="13"/>
  <c r="G673" i="13"/>
  <c r="F673" i="13"/>
  <c r="E673" i="13"/>
  <c r="I672" i="13"/>
  <c r="H672" i="13"/>
  <c r="G672" i="13"/>
  <c r="F672" i="13"/>
  <c r="E672" i="13"/>
  <c r="I671" i="13"/>
  <c r="H671" i="13"/>
  <c r="G671" i="13"/>
  <c r="F671" i="13"/>
  <c r="E671" i="13"/>
  <c r="O653" i="13"/>
  <c r="N653" i="13"/>
  <c r="M653" i="13"/>
  <c r="L653" i="13"/>
  <c r="K653" i="13"/>
  <c r="O652" i="13"/>
  <c r="N652" i="13"/>
  <c r="M652" i="13"/>
  <c r="L652" i="13"/>
  <c r="K652" i="13"/>
  <c r="O651" i="13"/>
  <c r="N651" i="13"/>
  <c r="M651" i="13"/>
  <c r="L651" i="13"/>
  <c r="K651" i="13"/>
  <c r="O650" i="13"/>
  <c r="N650" i="13"/>
  <c r="M650" i="13"/>
  <c r="L650" i="13"/>
  <c r="K650" i="13"/>
  <c r="O649" i="13"/>
  <c r="N649" i="13"/>
  <c r="M649" i="13"/>
  <c r="L649" i="13"/>
  <c r="K649" i="13"/>
  <c r="O648" i="13"/>
  <c r="N648" i="13"/>
  <c r="M648" i="13"/>
  <c r="L648" i="13"/>
  <c r="K648" i="13"/>
  <c r="O647" i="13"/>
  <c r="N647" i="13"/>
  <c r="M647" i="13"/>
  <c r="L647" i="13"/>
  <c r="K647" i="13"/>
  <c r="O646" i="13"/>
  <c r="N646" i="13"/>
  <c r="M646" i="13"/>
  <c r="L646" i="13"/>
  <c r="K646" i="13"/>
  <c r="O645" i="13"/>
  <c r="N645" i="13"/>
  <c r="M645" i="13"/>
  <c r="L645" i="13"/>
  <c r="K645" i="13"/>
  <c r="O644" i="13"/>
  <c r="N644" i="13"/>
  <c r="M644" i="13"/>
  <c r="L644" i="13"/>
  <c r="K644" i="13"/>
  <c r="O643" i="13"/>
  <c r="N643" i="13"/>
  <c r="M643" i="13"/>
  <c r="L643" i="13"/>
  <c r="K643" i="13"/>
  <c r="O642" i="13"/>
  <c r="N642" i="13"/>
  <c r="M642" i="13"/>
  <c r="L642" i="13"/>
  <c r="K642" i="13"/>
  <c r="O641" i="13"/>
  <c r="N641" i="13"/>
  <c r="M641" i="13"/>
  <c r="L641" i="13"/>
  <c r="K641" i="13"/>
  <c r="O640" i="13"/>
  <c r="N640" i="13"/>
  <c r="M640" i="13"/>
  <c r="L640" i="13"/>
  <c r="K640" i="13"/>
  <c r="O639" i="13"/>
  <c r="N639" i="13"/>
  <c r="M639" i="13"/>
  <c r="L639" i="13"/>
  <c r="K639" i="13"/>
  <c r="O638" i="13"/>
  <c r="N638" i="13"/>
  <c r="M638" i="13"/>
  <c r="L638" i="13"/>
  <c r="K638" i="13"/>
  <c r="O637" i="13"/>
  <c r="N637" i="13"/>
  <c r="M637" i="13"/>
  <c r="L637" i="13"/>
  <c r="K637" i="13"/>
  <c r="I614" i="13"/>
  <c r="H614" i="13"/>
  <c r="G614" i="13"/>
  <c r="F614" i="13"/>
  <c r="E614" i="13"/>
  <c r="I613" i="13"/>
  <c r="H613" i="13"/>
  <c r="G613" i="13"/>
  <c r="F613" i="13"/>
  <c r="E613" i="13"/>
  <c r="I612" i="13"/>
  <c r="H612" i="13"/>
  <c r="G612" i="13"/>
  <c r="F612" i="13"/>
  <c r="E612" i="13"/>
  <c r="I611" i="13"/>
  <c r="H611" i="13"/>
  <c r="G611" i="13"/>
  <c r="F611" i="13"/>
  <c r="E611" i="13"/>
  <c r="O594" i="13"/>
  <c r="N594" i="13"/>
  <c r="M594" i="13"/>
  <c r="L594" i="13"/>
  <c r="K594" i="13"/>
  <c r="O593" i="13"/>
  <c r="N593" i="13"/>
  <c r="M593" i="13"/>
  <c r="L593" i="13"/>
  <c r="K593" i="13"/>
  <c r="O592" i="13"/>
  <c r="N592" i="13"/>
  <c r="M592" i="13"/>
  <c r="L592" i="13"/>
  <c r="K592" i="13"/>
  <c r="O591" i="13"/>
  <c r="N591" i="13"/>
  <c r="M591" i="13"/>
  <c r="L591" i="13"/>
  <c r="K591" i="13"/>
  <c r="O590" i="13"/>
  <c r="N590" i="13"/>
  <c r="M590" i="13"/>
  <c r="L590" i="13"/>
  <c r="K590" i="13"/>
  <c r="O589" i="13"/>
  <c r="N589" i="13"/>
  <c r="M589" i="13"/>
  <c r="L589" i="13"/>
  <c r="K589" i="13"/>
  <c r="O588" i="13"/>
  <c r="N588" i="13"/>
  <c r="M588" i="13"/>
  <c r="L588" i="13"/>
  <c r="K588" i="13"/>
  <c r="O587" i="13"/>
  <c r="N587" i="13"/>
  <c r="M587" i="13"/>
  <c r="L587" i="13"/>
  <c r="K587" i="13"/>
  <c r="O586" i="13"/>
  <c r="N586" i="13"/>
  <c r="M586" i="13"/>
  <c r="L586" i="13"/>
  <c r="K586" i="13"/>
  <c r="O585" i="13"/>
  <c r="N585" i="13"/>
  <c r="M585" i="13"/>
  <c r="L585" i="13"/>
  <c r="K585" i="13"/>
  <c r="O584" i="13"/>
  <c r="N584" i="13"/>
  <c r="M584" i="13"/>
  <c r="L584" i="13"/>
  <c r="K584" i="13"/>
  <c r="O583" i="13"/>
  <c r="N583" i="13"/>
  <c r="M583" i="13"/>
  <c r="L583" i="13"/>
  <c r="K583" i="13"/>
  <c r="O582" i="13"/>
  <c r="N582" i="13"/>
  <c r="M582" i="13"/>
  <c r="L582" i="13"/>
  <c r="K582" i="13"/>
  <c r="O581" i="13"/>
  <c r="N581" i="13"/>
  <c r="M581" i="13"/>
  <c r="L581" i="13"/>
  <c r="K581" i="13"/>
  <c r="O580" i="13"/>
  <c r="N580" i="13"/>
  <c r="M580" i="13"/>
  <c r="L580" i="13"/>
  <c r="K580" i="13"/>
  <c r="O579" i="13"/>
  <c r="N579" i="13"/>
  <c r="M579" i="13"/>
  <c r="L579" i="13"/>
  <c r="K579" i="13"/>
  <c r="O578" i="13"/>
  <c r="N578" i="13"/>
  <c r="M578" i="13"/>
  <c r="L578" i="13"/>
  <c r="K578" i="13"/>
  <c r="I552" i="13"/>
  <c r="H552" i="13"/>
  <c r="G552" i="13"/>
  <c r="F552" i="13"/>
  <c r="E552" i="13"/>
  <c r="I551" i="13"/>
  <c r="H551" i="13"/>
  <c r="G551" i="13"/>
  <c r="F551" i="13"/>
  <c r="E551" i="13"/>
  <c r="I550" i="13"/>
  <c r="H550" i="13"/>
  <c r="G550" i="13"/>
  <c r="F550" i="13"/>
  <c r="E550" i="13"/>
  <c r="I549" i="13"/>
  <c r="H549" i="13"/>
  <c r="G549" i="13"/>
  <c r="F549" i="13"/>
  <c r="I544" i="13"/>
  <c r="H544" i="13"/>
  <c r="G544" i="13"/>
  <c r="F544" i="13"/>
  <c r="E544" i="13"/>
  <c r="I543" i="13"/>
  <c r="H543" i="13"/>
  <c r="G543" i="13"/>
  <c r="F543" i="13"/>
  <c r="E543" i="13"/>
  <c r="I542" i="13"/>
  <c r="H542" i="13"/>
  <c r="G542" i="13"/>
  <c r="F542" i="13"/>
  <c r="E542" i="13"/>
  <c r="I541" i="13"/>
  <c r="H541" i="13"/>
  <c r="G541" i="13"/>
  <c r="F541" i="13"/>
  <c r="E541" i="13"/>
  <c r="I540" i="13"/>
  <c r="H540" i="13"/>
  <c r="G540" i="13"/>
  <c r="F540" i="13"/>
  <c r="E540" i="13"/>
  <c r="I539" i="13"/>
  <c r="H539" i="13"/>
  <c r="G539" i="13"/>
  <c r="F539" i="13"/>
  <c r="E539" i="13"/>
  <c r="I538" i="13"/>
  <c r="H538" i="13"/>
  <c r="G538" i="13"/>
  <c r="F538" i="13"/>
  <c r="E538" i="13"/>
  <c r="I537" i="13"/>
  <c r="H537" i="13"/>
  <c r="G537" i="13"/>
  <c r="F537" i="13"/>
  <c r="E537" i="13"/>
  <c r="I536" i="13"/>
  <c r="H536" i="13"/>
  <c r="G536" i="13"/>
  <c r="F536" i="13"/>
  <c r="E536" i="13"/>
  <c r="I535" i="13"/>
  <c r="H535" i="13"/>
  <c r="G535" i="13"/>
  <c r="F535" i="13"/>
  <c r="E535" i="13"/>
  <c r="I534" i="13"/>
  <c r="H534" i="13"/>
  <c r="G534" i="13"/>
  <c r="F534" i="13"/>
  <c r="E534" i="13"/>
  <c r="I533" i="13"/>
  <c r="H533" i="13"/>
  <c r="G533" i="13"/>
  <c r="F533" i="13"/>
  <c r="E533" i="13"/>
  <c r="I532" i="13"/>
  <c r="H532" i="13"/>
  <c r="G532" i="13"/>
  <c r="F532" i="13"/>
  <c r="E532" i="13"/>
  <c r="I531" i="13"/>
  <c r="H531" i="13"/>
  <c r="G531" i="13"/>
  <c r="F531" i="13"/>
  <c r="E531" i="13"/>
  <c r="I530" i="13"/>
  <c r="H530" i="13"/>
  <c r="G530" i="13"/>
  <c r="F530" i="13"/>
  <c r="E530" i="13"/>
  <c r="I529" i="13"/>
  <c r="H529" i="13"/>
  <c r="G529" i="13"/>
  <c r="F529" i="13"/>
  <c r="E529" i="13"/>
  <c r="I528" i="13"/>
  <c r="H528" i="13"/>
  <c r="G528" i="13"/>
  <c r="F528" i="13"/>
  <c r="E528" i="13"/>
  <c r="E491" i="13"/>
  <c r="E549" i="13" s="1"/>
  <c r="Q412" i="13"/>
  <c r="N412" i="13"/>
  <c r="J389" i="13"/>
  <c r="J388" i="13"/>
  <c r="J386" i="13"/>
  <c r="J385" i="13"/>
  <c r="J384" i="13"/>
  <c r="J383" i="13"/>
  <c r="J382" i="13"/>
  <c r="J381" i="13"/>
  <c r="F370" i="13"/>
  <c r="E370" i="13"/>
  <c r="F369" i="13"/>
  <c r="E369" i="13"/>
  <c r="F368" i="13"/>
  <c r="E368" i="13"/>
  <c r="J350" i="13"/>
  <c r="J349" i="13"/>
  <c r="J347" i="13"/>
  <c r="J346" i="13"/>
  <c r="J345" i="13"/>
  <c r="J344" i="13"/>
  <c r="J343" i="13"/>
  <c r="J342" i="13"/>
  <c r="F331" i="13"/>
  <c r="E331" i="13"/>
  <c r="F330" i="13"/>
  <c r="E330" i="13"/>
  <c r="F329" i="13"/>
  <c r="E329" i="13"/>
  <c r="J312" i="13"/>
  <c r="M312" i="13" s="1"/>
  <c r="J311" i="13"/>
  <c r="M311" i="13" s="1"/>
  <c r="J309" i="13"/>
  <c r="M309" i="13" s="1"/>
  <c r="J308" i="13"/>
  <c r="J307" i="13"/>
  <c r="M307" i="13" s="1"/>
  <c r="J306" i="13"/>
  <c r="J305" i="13"/>
  <c r="M305" i="13" s="1"/>
  <c r="J304" i="13"/>
  <c r="M304" i="13" s="1"/>
  <c r="F294" i="13"/>
  <c r="E294" i="13"/>
  <c r="F293" i="13"/>
  <c r="E293" i="13"/>
  <c r="F292" i="13"/>
  <c r="E292" i="13"/>
  <c r="F291" i="13"/>
  <c r="E291" i="13"/>
  <c r="J274" i="13"/>
  <c r="J273" i="13"/>
  <c r="J271" i="13"/>
  <c r="J270" i="13"/>
  <c r="J269" i="13"/>
  <c r="J268" i="13"/>
  <c r="J267" i="13"/>
  <c r="J266" i="13"/>
  <c r="F257" i="13"/>
  <c r="E257" i="13"/>
  <c r="F256" i="13"/>
  <c r="E256" i="13"/>
  <c r="F255" i="13"/>
  <c r="E255" i="13"/>
  <c r="F254" i="13"/>
  <c r="E254" i="13"/>
  <c r="F253" i="13"/>
  <c r="E253" i="13"/>
  <c r="J234" i="13"/>
  <c r="J233" i="13"/>
  <c r="J231" i="13"/>
  <c r="J230" i="13"/>
  <c r="J229" i="13"/>
  <c r="J228" i="13"/>
  <c r="J227" i="13"/>
  <c r="J226" i="13"/>
  <c r="F218" i="13"/>
  <c r="E218" i="13"/>
  <c r="F217" i="13"/>
  <c r="E217" i="13"/>
  <c r="F216" i="13"/>
  <c r="E216" i="13"/>
  <c r="F215" i="13"/>
  <c r="E215" i="13"/>
  <c r="F214" i="13"/>
  <c r="E214" i="13"/>
  <c r="F213" i="13"/>
  <c r="E213" i="13"/>
  <c r="J182" i="13"/>
  <c r="J181" i="13"/>
  <c r="J179" i="13"/>
  <c r="J178" i="13"/>
  <c r="J177" i="13"/>
  <c r="J176" i="13"/>
  <c r="J175" i="13"/>
  <c r="J174" i="13"/>
  <c r="F164" i="13"/>
  <c r="E164" i="13"/>
  <c r="F163" i="13"/>
  <c r="E163" i="13"/>
  <c r="F162" i="13"/>
  <c r="E162" i="13"/>
  <c r="F161" i="13"/>
  <c r="E161" i="13"/>
  <c r="J143" i="13"/>
  <c r="J142" i="13"/>
  <c r="J140" i="13"/>
  <c r="J139" i="13"/>
  <c r="J138" i="13"/>
  <c r="J137" i="13"/>
  <c r="J136" i="13"/>
  <c r="J135" i="13"/>
  <c r="F123" i="13"/>
  <c r="E123" i="13"/>
  <c r="F122" i="13"/>
  <c r="E122" i="13"/>
  <c r="J105" i="13"/>
  <c r="J104" i="13"/>
  <c r="J102" i="13"/>
  <c r="M102" i="13" s="1"/>
  <c r="J101" i="13"/>
  <c r="M101" i="13" s="1"/>
  <c r="J100" i="13"/>
  <c r="M100" i="13" s="1"/>
  <c r="J99" i="13"/>
  <c r="M99" i="13" s="1"/>
  <c r="J98" i="13"/>
  <c r="M98" i="13" s="1"/>
  <c r="J97" i="13"/>
  <c r="M97" i="13" s="1"/>
  <c r="F87" i="13"/>
  <c r="E87" i="13"/>
  <c r="F86" i="13"/>
  <c r="E86" i="13"/>
  <c r="F85" i="13"/>
  <c r="E85" i="13"/>
  <c r="F84" i="13"/>
  <c r="E84" i="13"/>
  <c r="J67" i="13"/>
  <c r="J66" i="13"/>
  <c r="J64" i="13"/>
  <c r="J63" i="13"/>
  <c r="J62" i="13"/>
  <c r="J61" i="13"/>
  <c r="J60" i="13"/>
  <c r="J59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J27" i="13"/>
  <c r="J26" i="13"/>
  <c r="J24" i="13"/>
  <c r="J23" i="13"/>
  <c r="J22" i="13"/>
  <c r="J21" i="13"/>
  <c r="J20" i="13"/>
  <c r="J19" i="13"/>
  <c r="F10" i="13"/>
  <c r="E10" i="13"/>
  <c r="F9" i="13"/>
  <c r="E9" i="13"/>
  <c r="F8" i="13"/>
  <c r="E8" i="13"/>
  <c r="F7" i="13"/>
  <c r="E7" i="13"/>
  <c r="F6" i="13"/>
  <c r="E6" i="13"/>
  <c r="E636" i="8"/>
  <c r="F636" i="8"/>
  <c r="G636" i="8"/>
  <c r="H636" i="8"/>
  <c r="I636" i="8"/>
  <c r="E637" i="8"/>
  <c r="F637" i="8"/>
  <c r="G637" i="8"/>
  <c r="H637" i="8"/>
  <c r="I637" i="8"/>
  <c r="E638" i="8"/>
  <c r="F638" i="8"/>
  <c r="G638" i="8"/>
  <c r="H638" i="8"/>
  <c r="I638" i="8"/>
  <c r="F635" i="8"/>
  <c r="G635" i="8"/>
  <c r="H635" i="8"/>
  <c r="I635" i="8"/>
  <c r="E635" i="8"/>
  <c r="K612" i="8"/>
  <c r="L612" i="8"/>
  <c r="M612" i="8"/>
  <c r="N612" i="8"/>
  <c r="O612" i="8"/>
  <c r="K613" i="8"/>
  <c r="L613" i="8"/>
  <c r="M613" i="8"/>
  <c r="N613" i="8"/>
  <c r="O613" i="8"/>
  <c r="K614" i="8"/>
  <c r="L614" i="8"/>
  <c r="M614" i="8"/>
  <c r="N614" i="8"/>
  <c r="O614" i="8"/>
  <c r="K615" i="8"/>
  <c r="L615" i="8"/>
  <c r="M615" i="8"/>
  <c r="N615" i="8"/>
  <c r="O615" i="8"/>
  <c r="K616" i="8"/>
  <c r="L616" i="8"/>
  <c r="M616" i="8"/>
  <c r="N616" i="8"/>
  <c r="O616" i="8"/>
  <c r="K617" i="8"/>
  <c r="L617" i="8"/>
  <c r="M617" i="8"/>
  <c r="N617" i="8"/>
  <c r="O617" i="8"/>
  <c r="K618" i="8"/>
  <c r="L618" i="8"/>
  <c r="M618" i="8"/>
  <c r="N618" i="8"/>
  <c r="O618" i="8"/>
  <c r="K610" i="8"/>
  <c r="L610" i="8"/>
  <c r="M610" i="8"/>
  <c r="N610" i="8"/>
  <c r="O610" i="8"/>
  <c r="K611" i="8"/>
  <c r="L611" i="8"/>
  <c r="M611" i="8"/>
  <c r="N611" i="8"/>
  <c r="O611" i="8"/>
  <c r="K609" i="8"/>
  <c r="K603" i="8"/>
  <c r="L603" i="8"/>
  <c r="M603" i="8"/>
  <c r="N603" i="8"/>
  <c r="O603" i="8"/>
  <c r="K604" i="8"/>
  <c r="L604" i="8"/>
  <c r="M604" i="8"/>
  <c r="N604" i="8"/>
  <c r="O604" i="8"/>
  <c r="K605" i="8"/>
  <c r="L605" i="8"/>
  <c r="M605" i="8"/>
  <c r="N605" i="8"/>
  <c r="O605" i="8"/>
  <c r="K606" i="8"/>
  <c r="L606" i="8"/>
  <c r="M606" i="8"/>
  <c r="N606" i="8"/>
  <c r="O606" i="8"/>
  <c r="K607" i="8"/>
  <c r="L607" i="8"/>
  <c r="M607" i="8"/>
  <c r="N607" i="8"/>
  <c r="O607" i="8"/>
  <c r="K608" i="8"/>
  <c r="L608" i="8"/>
  <c r="M608" i="8"/>
  <c r="N608" i="8"/>
  <c r="O608" i="8"/>
  <c r="L609" i="8"/>
  <c r="M609" i="8"/>
  <c r="N609" i="8"/>
  <c r="O609" i="8"/>
  <c r="L602" i="8"/>
  <c r="M602" i="8"/>
  <c r="N602" i="8"/>
  <c r="O602" i="8"/>
  <c r="K602" i="8"/>
  <c r="E612" i="11"/>
  <c r="F612" i="11"/>
  <c r="G612" i="11"/>
  <c r="H612" i="11"/>
  <c r="I612" i="11"/>
  <c r="E613" i="11"/>
  <c r="F613" i="11"/>
  <c r="G613" i="11"/>
  <c r="H613" i="11"/>
  <c r="I613" i="11"/>
  <c r="E614" i="11"/>
  <c r="F614" i="11"/>
  <c r="G614" i="11"/>
  <c r="H614" i="11"/>
  <c r="I614" i="11"/>
  <c r="F611" i="11"/>
  <c r="G611" i="11"/>
  <c r="H611" i="11"/>
  <c r="I611" i="11"/>
  <c r="E611" i="11"/>
  <c r="K588" i="11"/>
  <c r="L588" i="11"/>
  <c r="M588" i="11"/>
  <c r="N588" i="11"/>
  <c r="O588" i="11"/>
  <c r="K589" i="11"/>
  <c r="L589" i="11"/>
  <c r="M589" i="11"/>
  <c r="N589" i="11"/>
  <c r="O589" i="11"/>
  <c r="K590" i="11"/>
  <c r="L590" i="11"/>
  <c r="M590" i="11"/>
  <c r="N590" i="11"/>
  <c r="O590" i="11"/>
  <c r="K591" i="11"/>
  <c r="L591" i="11"/>
  <c r="M591" i="11"/>
  <c r="N591" i="11"/>
  <c r="O591" i="11"/>
  <c r="K592" i="11"/>
  <c r="L592" i="11"/>
  <c r="M592" i="11"/>
  <c r="N592" i="11"/>
  <c r="O592" i="11"/>
  <c r="K593" i="11"/>
  <c r="L593" i="11"/>
  <c r="M593" i="11"/>
  <c r="N593" i="11"/>
  <c r="O593" i="11"/>
  <c r="K594" i="11"/>
  <c r="L594" i="11"/>
  <c r="M594" i="11"/>
  <c r="N594" i="11"/>
  <c r="O594" i="11"/>
  <c r="K579" i="11"/>
  <c r="L579" i="11"/>
  <c r="M579" i="11"/>
  <c r="N579" i="11"/>
  <c r="O579" i="11"/>
  <c r="K580" i="11"/>
  <c r="L580" i="11"/>
  <c r="M580" i="11"/>
  <c r="N580" i="11"/>
  <c r="O580" i="11"/>
  <c r="K581" i="11"/>
  <c r="L581" i="11"/>
  <c r="M581" i="11"/>
  <c r="N581" i="11"/>
  <c r="O581" i="11"/>
  <c r="K582" i="11"/>
  <c r="L582" i="11"/>
  <c r="M582" i="11"/>
  <c r="N582" i="11"/>
  <c r="O582" i="11"/>
  <c r="K583" i="11"/>
  <c r="L583" i="11"/>
  <c r="M583" i="11"/>
  <c r="N583" i="11"/>
  <c r="O583" i="11"/>
  <c r="K584" i="11"/>
  <c r="L584" i="11"/>
  <c r="M584" i="11"/>
  <c r="N584" i="11"/>
  <c r="O584" i="11"/>
  <c r="K585" i="11"/>
  <c r="L585" i="11"/>
  <c r="M585" i="11"/>
  <c r="N585" i="11"/>
  <c r="O585" i="11"/>
  <c r="K586" i="11"/>
  <c r="L586" i="11"/>
  <c r="M586" i="11"/>
  <c r="N586" i="11"/>
  <c r="O586" i="11"/>
  <c r="K587" i="11"/>
  <c r="L587" i="11"/>
  <c r="M587" i="11"/>
  <c r="N587" i="11"/>
  <c r="O587" i="11"/>
  <c r="L578" i="11"/>
  <c r="M578" i="11"/>
  <c r="N578" i="11"/>
  <c r="O578" i="11"/>
  <c r="K578" i="11"/>
  <c r="E632" i="9"/>
  <c r="F632" i="9"/>
  <c r="G632" i="9"/>
  <c r="H632" i="9"/>
  <c r="I632" i="9"/>
  <c r="E633" i="9"/>
  <c r="F633" i="9"/>
  <c r="G633" i="9"/>
  <c r="H633" i="9"/>
  <c r="I633" i="9"/>
  <c r="E634" i="9"/>
  <c r="F634" i="9"/>
  <c r="G634" i="9"/>
  <c r="H634" i="9"/>
  <c r="I634" i="9"/>
  <c r="F631" i="9"/>
  <c r="G631" i="9"/>
  <c r="H631" i="9"/>
  <c r="I631" i="9"/>
  <c r="E631" i="9"/>
  <c r="E607" i="9"/>
  <c r="F607" i="9"/>
  <c r="G607" i="9"/>
  <c r="H607" i="9"/>
  <c r="I607" i="9"/>
  <c r="E608" i="9"/>
  <c r="F608" i="9"/>
  <c r="G608" i="9"/>
  <c r="H608" i="9"/>
  <c r="I608" i="9"/>
  <c r="E609" i="9"/>
  <c r="F609" i="9"/>
  <c r="G609" i="9"/>
  <c r="H609" i="9"/>
  <c r="I609" i="9"/>
  <c r="E610" i="9"/>
  <c r="F610" i="9"/>
  <c r="G610" i="9"/>
  <c r="H610" i="9"/>
  <c r="I610" i="9"/>
  <c r="E611" i="9"/>
  <c r="F611" i="9"/>
  <c r="G611" i="9"/>
  <c r="H611" i="9"/>
  <c r="I611" i="9"/>
  <c r="E612" i="9"/>
  <c r="F612" i="9"/>
  <c r="G612" i="9"/>
  <c r="H612" i="9"/>
  <c r="I612" i="9"/>
  <c r="E613" i="9"/>
  <c r="F613" i="9"/>
  <c r="G613" i="9"/>
  <c r="H613" i="9"/>
  <c r="I613" i="9"/>
  <c r="E598" i="9"/>
  <c r="F598" i="9"/>
  <c r="G598" i="9"/>
  <c r="H598" i="9"/>
  <c r="I598" i="9"/>
  <c r="E599" i="9"/>
  <c r="F599" i="9"/>
  <c r="G599" i="9"/>
  <c r="H599" i="9"/>
  <c r="I599" i="9"/>
  <c r="E600" i="9"/>
  <c r="F600" i="9"/>
  <c r="G600" i="9"/>
  <c r="H600" i="9"/>
  <c r="I600" i="9"/>
  <c r="E601" i="9"/>
  <c r="F601" i="9"/>
  <c r="G601" i="9"/>
  <c r="H601" i="9"/>
  <c r="I601" i="9"/>
  <c r="E602" i="9"/>
  <c r="F602" i="9"/>
  <c r="G602" i="9"/>
  <c r="H602" i="9"/>
  <c r="I602" i="9"/>
  <c r="E603" i="9"/>
  <c r="F603" i="9"/>
  <c r="G603" i="9"/>
  <c r="H603" i="9"/>
  <c r="I603" i="9"/>
  <c r="E604" i="9"/>
  <c r="F604" i="9"/>
  <c r="G604" i="9"/>
  <c r="H604" i="9"/>
  <c r="I604" i="9"/>
  <c r="E605" i="9"/>
  <c r="F605" i="9"/>
  <c r="G605" i="9"/>
  <c r="H605" i="9"/>
  <c r="I605" i="9"/>
  <c r="E606" i="9"/>
  <c r="F606" i="9"/>
  <c r="G606" i="9"/>
  <c r="H606" i="9"/>
  <c r="I606" i="9"/>
  <c r="F597" i="9"/>
  <c r="G597" i="9"/>
  <c r="H597" i="9"/>
  <c r="I597" i="9"/>
  <c r="E597" i="9"/>
  <c r="E333" i="9"/>
  <c r="F333" i="9"/>
  <c r="E224" i="9"/>
  <c r="F224" i="9"/>
  <c r="E126" i="8"/>
  <c r="F126" i="8"/>
  <c r="E17" i="8"/>
  <c r="F17" i="8"/>
  <c r="I552" i="11"/>
  <c r="H552" i="11"/>
  <c r="G552" i="11"/>
  <c r="F552" i="11"/>
  <c r="E552" i="11"/>
  <c r="I551" i="11"/>
  <c r="H551" i="11"/>
  <c r="G551" i="11"/>
  <c r="F551" i="11"/>
  <c r="E551" i="11"/>
  <c r="I550" i="11"/>
  <c r="H550" i="11"/>
  <c r="G550" i="11"/>
  <c r="F550" i="11"/>
  <c r="E550" i="11"/>
  <c r="I549" i="11"/>
  <c r="H549" i="11"/>
  <c r="G549" i="11"/>
  <c r="F549" i="11"/>
  <c r="I544" i="11"/>
  <c r="H544" i="11"/>
  <c r="G544" i="11"/>
  <c r="F544" i="11"/>
  <c r="E544" i="11"/>
  <c r="I543" i="11"/>
  <c r="H543" i="11"/>
  <c r="G543" i="11"/>
  <c r="F543" i="11"/>
  <c r="E543" i="11"/>
  <c r="I542" i="11"/>
  <c r="H542" i="11"/>
  <c r="G542" i="11"/>
  <c r="F542" i="11"/>
  <c r="E542" i="11"/>
  <c r="I541" i="11"/>
  <c r="H541" i="11"/>
  <c r="G541" i="11"/>
  <c r="F541" i="11"/>
  <c r="E541" i="11"/>
  <c r="I540" i="11"/>
  <c r="H540" i="11"/>
  <c r="G540" i="11"/>
  <c r="F540" i="11"/>
  <c r="E540" i="11"/>
  <c r="I539" i="11"/>
  <c r="H539" i="11"/>
  <c r="G539" i="11"/>
  <c r="F539" i="11"/>
  <c r="E539" i="11"/>
  <c r="I538" i="11"/>
  <c r="H538" i="11"/>
  <c r="G538" i="11"/>
  <c r="F538" i="11"/>
  <c r="E538" i="11"/>
  <c r="I537" i="11"/>
  <c r="H537" i="11"/>
  <c r="G537" i="11"/>
  <c r="F537" i="11"/>
  <c r="E537" i="11"/>
  <c r="I536" i="11"/>
  <c r="H536" i="11"/>
  <c r="G536" i="11"/>
  <c r="F536" i="11"/>
  <c r="E536" i="11"/>
  <c r="I535" i="11"/>
  <c r="H535" i="11"/>
  <c r="G535" i="11"/>
  <c r="F535" i="11"/>
  <c r="E535" i="11"/>
  <c r="I534" i="11"/>
  <c r="H534" i="11"/>
  <c r="G534" i="11"/>
  <c r="F534" i="11"/>
  <c r="E534" i="11"/>
  <c r="I533" i="11"/>
  <c r="H533" i="11"/>
  <c r="G533" i="11"/>
  <c r="F533" i="11"/>
  <c r="E533" i="11"/>
  <c r="I532" i="11"/>
  <c r="H532" i="11"/>
  <c r="G532" i="11"/>
  <c r="F532" i="11"/>
  <c r="E532" i="11"/>
  <c r="I531" i="11"/>
  <c r="H531" i="11"/>
  <c r="G531" i="11"/>
  <c r="F531" i="11"/>
  <c r="E531" i="11"/>
  <c r="I530" i="11"/>
  <c r="H530" i="11"/>
  <c r="G530" i="11"/>
  <c r="F530" i="11"/>
  <c r="E530" i="11"/>
  <c r="I529" i="11"/>
  <c r="H529" i="11"/>
  <c r="G529" i="11"/>
  <c r="F529" i="11"/>
  <c r="E529" i="11"/>
  <c r="I528" i="11"/>
  <c r="H528" i="11"/>
  <c r="G528" i="11"/>
  <c r="F528" i="11"/>
  <c r="E528" i="11"/>
  <c r="E491" i="11"/>
  <c r="E549" i="11" s="1"/>
  <c r="Q412" i="11"/>
  <c r="N412" i="11"/>
  <c r="J389" i="11"/>
  <c r="J388" i="11"/>
  <c r="J386" i="11"/>
  <c r="J385" i="11"/>
  <c r="J384" i="11"/>
  <c r="J383" i="11"/>
  <c r="J382" i="11"/>
  <c r="J381" i="11"/>
  <c r="F371" i="11"/>
  <c r="E371" i="11"/>
  <c r="F370" i="11"/>
  <c r="E370" i="11"/>
  <c r="F369" i="11"/>
  <c r="E369" i="11"/>
  <c r="F368" i="11"/>
  <c r="E368" i="11"/>
  <c r="J350" i="11"/>
  <c r="J349" i="11"/>
  <c r="J347" i="11"/>
  <c r="J346" i="11"/>
  <c r="J345" i="11"/>
  <c r="J344" i="11"/>
  <c r="J343" i="11"/>
  <c r="J342" i="11"/>
  <c r="F332" i="11"/>
  <c r="E332" i="11"/>
  <c r="F331" i="11"/>
  <c r="E331" i="11"/>
  <c r="F330" i="11"/>
  <c r="E330" i="11"/>
  <c r="F329" i="11"/>
  <c r="E329" i="11"/>
  <c r="J312" i="11"/>
  <c r="M312" i="11" s="1"/>
  <c r="J311" i="11"/>
  <c r="J309" i="11"/>
  <c r="M309" i="11" s="1"/>
  <c r="J308" i="11"/>
  <c r="J307" i="11"/>
  <c r="M307" i="11" s="1"/>
  <c r="J306" i="11"/>
  <c r="J305" i="11"/>
  <c r="J304" i="11"/>
  <c r="F294" i="11"/>
  <c r="E294" i="11"/>
  <c r="F293" i="11"/>
  <c r="E293" i="11"/>
  <c r="F292" i="11"/>
  <c r="E292" i="11"/>
  <c r="F291" i="11"/>
  <c r="E291" i="11"/>
  <c r="J274" i="11"/>
  <c r="J273" i="11"/>
  <c r="J271" i="11"/>
  <c r="J270" i="11"/>
  <c r="J269" i="11"/>
  <c r="J268" i="11"/>
  <c r="J267" i="11"/>
  <c r="J266" i="11"/>
  <c r="F264" i="11"/>
  <c r="E264" i="11"/>
  <c r="F263" i="11"/>
  <c r="E263" i="11"/>
  <c r="F262" i="11"/>
  <c r="E262" i="11"/>
  <c r="F261" i="11"/>
  <c r="E261" i="11"/>
  <c r="F260" i="11"/>
  <c r="E260" i="11"/>
  <c r="F259" i="11"/>
  <c r="E259" i="11"/>
  <c r="F258" i="11"/>
  <c r="E258" i="11"/>
  <c r="F257" i="11"/>
  <c r="E257" i="11"/>
  <c r="F256" i="11"/>
  <c r="E256" i="11"/>
  <c r="F255" i="11"/>
  <c r="E255" i="11"/>
  <c r="F254" i="11"/>
  <c r="E254" i="11"/>
  <c r="F253" i="11"/>
  <c r="E253" i="11"/>
  <c r="J234" i="11"/>
  <c r="J233" i="11"/>
  <c r="J231" i="11"/>
  <c r="J230" i="11"/>
  <c r="J229" i="11"/>
  <c r="J228" i="11"/>
  <c r="J227" i="11"/>
  <c r="J226" i="11"/>
  <c r="F223" i="11"/>
  <c r="E223" i="11"/>
  <c r="F222" i="11"/>
  <c r="E222" i="11"/>
  <c r="F221" i="11"/>
  <c r="E221" i="11"/>
  <c r="F220" i="11"/>
  <c r="E220" i="11"/>
  <c r="F219" i="11"/>
  <c r="E219" i="11"/>
  <c r="F218" i="11"/>
  <c r="E218" i="11"/>
  <c r="F217" i="11"/>
  <c r="E217" i="11"/>
  <c r="F216" i="11"/>
  <c r="E216" i="11"/>
  <c r="F215" i="11"/>
  <c r="E215" i="11"/>
  <c r="F214" i="11"/>
  <c r="E214" i="11"/>
  <c r="F213" i="11"/>
  <c r="E213" i="11"/>
  <c r="J182" i="11"/>
  <c r="J181" i="11"/>
  <c r="J179" i="11"/>
  <c r="J178" i="11"/>
  <c r="J177" i="11"/>
  <c r="J176" i="11"/>
  <c r="J175" i="11"/>
  <c r="J174" i="11"/>
  <c r="F164" i="11"/>
  <c r="E164" i="11"/>
  <c r="F163" i="11"/>
  <c r="E163" i="11"/>
  <c r="F162" i="11"/>
  <c r="E162" i="11"/>
  <c r="F161" i="11"/>
  <c r="E161" i="11"/>
  <c r="J143" i="11"/>
  <c r="O182" i="11" s="1"/>
  <c r="J142" i="11"/>
  <c r="J140" i="11"/>
  <c r="J139" i="11"/>
  <c r="J138" i="11"/>
  <c r="J137" i="11"/>
  <c r="J136" i="11"/>
  <c r="O175" i="11" s="1"/>
  <c r="J135" i="11"/>
  <c r="O174" i="11" s="1"/>
  <c r="F125" i="11"/>
  <c r="E125" i="11"/>
  <c r="F124" i="11"/>
  <c r="E124" i="11"/>
  <c r="F123" i="11"/>
  <c r="E123" i="11"/>
  <c r="F122" i="11"/>
  <c r="E122" i="11"/>
  <c r="J105" i="11"/>
  <c r="M105" i="11" s="1"/>
  <c r="J104" i="11"/>
  <c r="J102" i="11"/>
  <c r="J101" i="11"/>
  <c r="M101" i="11" s="1"/>
  <c r="J100" i="11"/>
  <c r="M100" i="11" s="1"/>
  <c r="J99" i="11"/>
  <c r="M99" i="11" s="1"/>
  <c r="J98" i="11"/>
  <c r="M98" i="11" s="1"/>
  <c r="J97" i="11"/>
  <c r="M97" i="11" s="1"/>
  <c r="F87" i="11"/>
  <c r="E87" i="11"/>
  <c r="F86" i="11"/>
  <c r="E86" i="11"/>
  <c r="F85" i="11"/>
  <c r="E85" i="11"/>
  <c r="F84" i="11"/>
  <c r="E84" i="11"/>
  <c r="J67" i="11"/>
  <c r="J66" i="11"/>
  <c r="J64" i="11"/>
  <c r="J63" i="11"/>
  <c r="J62" i="11"/>
  <c r="J61" i="11"/>
  <c r="J60" i="11"/>
  <c r="J59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J27" i="11"/>
  <c r="J26" i="11"/>
  <c r="O66" i="11" s="1"/>
  <c r="J24" i="11"/>
  <c r="J23" i="11"/>
  <c r="O63" i="11" s="1"/>
  <c r="J22" i="11"/>
  <c r="O62" i="11" s="1"/>
  <c r="J21" i="11"/>
  <c r="O61" i="11" s="1"/>
  <c r="J20" i="11"/>
  <c r="J19" i="11"/>
  <c r="O59" i="11" s="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I552" i="10"/>
  <c r="H552" i="10"/>
  <c r="G552" i="10"/>
  <c r="F552" i="10"/>
  <c r="E552" i="10"/>
  <c r="I551" i="10"/>
  <c r="H551" i="10"/>
  <c r="G551" i="10"/>
  <c r="F551" i="10"/>
  <c r="E551" i="10"/>
  <c r="I550" i="10"/>
  <c r="H550" i="10"/>
  <c r="G550" i="10"/>
  <c r="F550" i="10"/>
  <c r="E550" i="10"/>
  <c r="I549" i="10"/>
  <c r="H549" i="10"/>
  <c r="G549" i="10"/>
  <c r="F549" i="10"/>
  <c r="I544" i="10"/>
  <c r="H544" i="10"/>
  <c r="G544" i="10"/>
  <c r="F544" i="10"/>
  <c r="E544" i="10"/>
  <c r="I543" i="10"/>
  <c r="H543" i="10"/>
  <c r="G543" i="10"/>
  <c r="F543" i="10"/>
  <c r="E543" i="10"/>
  <c r="I542" i="10"/>
  <c r="H542" i="10"/>
  <c r="G542" i="10"/>
  <c r="F542" i="10"/>
  <c r="E542" i="10"/>
  <c r="I541" i="10"/>
  <c r="H541" i="10"/>
  <c r="G541" i="10"/>
  <c r="F541" i="10"/>
  <c r="E541" i="10"/>
  <c r="I540" i="10"/>
  <c r="H540" i="10"/>
  <c r="G540" i="10"/>
  <c r="F540" i="10"/>
  <c r="E540" i="10"/>
  <c r="I539" i="10"/>
  <c r="H539" i="10"/>
  <c r="G539" i="10"/>
  <c r="F539" i="10"/>
  <c r="E539" i="10"/>
  <c r="I538" i="10"/>
  <c r="H538" i="10"/>
  <c r="G538" i="10"/>
  <c r="F538" i="10"/>
  <c r="E538" i="10"/>
  <c r="I537" i="10"/>
  <c r="H537" i="10"/>
  <c r="G537" i="10"/>
  <c r="F537" i="10"/>
  <c r="E537" i="10"/>
  <c r="I536" i="10"/>
  <c r="H536" i="10"/>
  <c r="G536" i="10"/>
  <c r="F536" i="10"/>
  <c r="E536" i="10"/>
  <c r="I535" i="10"/>
  <c r="H535" i="10"/>
  <c r="G535" i="10"/>
  <c r="F535" i="10"/>
  <c r="E535" i="10"/>
  <c r="I534" i="10"/>
  <c r="H534" i="10"/>
  <c r="G534" i="10"/>
  <c r="F534" i="10"/>
  <c r="E534" i="10"/>
  <c r="I533" i="10"/>
  <c r="H533" i="10"/>
  <c r="G533" i="10"/>
  <c r="F533" i="10"/>
  <c r="E533" i="10"/>
  <c r="I532" i="10"/>
  <c r="H532" i="10"/>
  <c r="G532" i="10"/>
  <c r="F532" i="10"/>
  <c r="E532" i="10"/>
  <c r="I531" i="10"/>
  <c r="H531" i="10"/>
  <c r="G531" i="10"/>
  <c r="F531" i="10"/>
  <c r="E531" i="10"/>
  <c r="I530" i="10"/>
  <c r="H530" i="10"/>
  <c r="G530" i="10"/>
  <c r="F530" i="10"/>
  <c r="E530" i="10"/>
  <c r="I529" i="10"/>
  <c r="H529" i="10"/>
  <c r="G529" i="10"/>
  <c r="F529" i="10"/>
  <c r="E529" i="10"/>
  <c r="I528" i="10"/>
  <c r="H528" i="10"/>
  <c r="G528" i="10"/>
  <c r="F528" i="10"/>
  <c r="E528" i="10"/>
  <c r="E491" i="10"/>
  <c r="E549" i="10" s="1"/>
  <c r="Q412" i="10"/>
  <c r="N412" i="10"/>
  <c r="O389" i="10"/>
  <c r="J389" i="10"/>
  <c r="J388" i="10"/>
  <c r="J386" i="10"/>
  <c r="J385" i="10"/>
  <c r="J384" i="10"/>
  <c r="J383" i="10"/>
  <c r="J382" i="10"/>
  <c r="J381" i="10"/>
  <c r="F371" i="10"/>
  <c r="E371" i="10"/>
  <c r="F370" i="10"/>
  <c r="E370" i="10"/>
  <c r="F369" i="10"/>
  <c r="E369" i="10"/>
  <c r="F368" i="10"/>
  <c r="E368" i="10"/>
  <c r="J350" i="10"/>
  <c r="J349" i="10"/>
  <c r="O388" i="10" s="1"/>
  <c r="J347" i="10"/>
  <c r="J346" i="10"/>
  <c r="J345" i="10"/>
  <c r="J344" i="10"/>
  <c r="J343" i="10"/>
  <c r="J342" i="10"/>
  <c r="F332" i="10"/>
  <c r="E332" i="10"/>
  <c r="F331" i="10"/>
  <c r="E331" i="10"/>
  <c r="F330" i="10"/>
  <c r="E330" i="10"/>
  <c r="F329" i="10"/>
  <c r="E329" i="10"/>
  <c r="J312" i="10"/>
  <c r="M312" i="10" s="1"/>
  <c r="J311" i="10"/>
  <c r="M311" i="10" s="1"/>
  <c r="J309" i="10"/>
  <c r="M309" i="10" s="1"/>
  <c r="J308" i="10"/>
  <c r="J307" i="10"/>
  <c r="J306" i="10"/>
  <c r="M306" i="10" s="1"/>
  <c r="J305" i="10"/>
  <c r="M305" i="10" s="1"/>
  <c r="J304" i="10"/>
  <c r="F294" i="10"/>
  <c r="E294" i="10"/>
  <c r="F293" i="10"/>
  <c r="E293" i="10"/>
  <c r="F292" i="10"/>
  <c r="E292" i="10"/>
  <c r="F291" i="10"/>
  <c r="E291" i="10"/>
  <c r="J274" i="10"/>
  <c r="J273" i="10"/>
  <c r="J271" i="10"/>
  <c r="J270" i="10"/>
  <c r="J269" i="10"/>
  <c r="J268" i="10"/>
  <c r="J267" i="10"/>
  <c r="J266" i="10"/>
  <c r="F260" i="10"/>
  <c r="E260" i="10"/>
  <c r="F259" i="10"/>
  <c r="E259" i="10"/>
  <c r="F258" i="10"/>
  <c r="E258" i="10"/>
  <c r="F257" i="10"/>
  <c r="E257" i="10"/>
  <c r="F256" i="10"/>
  <c r="E256" i="10"/>
  <c r="F255" i="10"/>
  <c r="E255" i="10"/>
  <c r="F254" i="10"/>
  <c r="E254" i="10"/>
  <c r="F253" i="10"/>
  <c r="E253" i="10"/>
  <c r="J234" i="10"/>
  <c r="J233" i="10"/>
  <c r="J231" i="10"/>
  <c r="O271" i="10" s="1"/>
  <c r="J230" i="10"/>
  <c r="J229" i="10"/>
  <c r="J228" i="10"/>
  <c r="J227" i="10"/>
  <c r="J226" i="10"/>
  <c r="F221" i="10"/>
  <c r="E221" i="10"/>
  <c r="F220" i="10"/>
  <c r="E220" i="10"/>
  <c r="F219" i="10"/>
  <c r="E219" i="10"/>
  <c r="F218" i="10"/>
  <c r="E218" i="10"/>
  <c r="F217" i="10"/>
  <c r="E217" i="10"/>
  <c r="F216" i="10"/>
  <c r="E216" i="10"/>
  <c r="F215" i="10"/>
  <c r="E215" i="10"/>
  <c r="F214" i="10"/>
  <c r="E214" i="10"/>
  <c r="F213" i="10"/>
  <c r="E213" i="10"/>
  <c r="J182" i="10"/>
  <c r="J181" i="10"/>
  <c r="J179" i="10"/>
  <c r="J178" i="10"/>
  <c r="J177" i="10"/>
  <c r="J176" i="10"/>
  <c r="J175" i="10"/>
  <c r="J174" i="10"/>
  <c r="F164" i="10"/>
  <c r="E164" i="10"/>
  <c r="F163" i="10"/>
  <c r="E163" i="10"/>
  <c r="F162" i="10"/>
  <c r="E162" i="10"/>
  <c r="F161" i="10"/>
  <c r="E161" i="10"/>
  <c r="J143" i="10"/>
  <c r="O182" i="10" s="1"/>
  <c r="J142" i="10"/>
  <c r="J140" i="10"/>
  <c r="J139" i="10"/>
  <c r="J138" i="10"/>
  <c r="O177" i="10" s="1"/>
  <c r="J137" i="10"/>
  <c r="J136" i="10"/>
  <c r="J135" i="10"/>
  <c r="F125" i="10"/>
  <c r="E125" i="10"/>
  <c r="F124" i="10"/>
  <c r="E124" i="10"/>
  <c r="F123" i="10"/>
  <c r="E123" i="10"/>
  <c r="F122" i="10"/>
  <c r="E122" i="10"/>
  <c r="J105" i="10"/>
  <c r="J104" i="10"/>
  <c r="M104" i="10" s="1"/>
  <c r="J102" i="10"/>
  <c r="M102" i="10" s="1"/>
  <c r="J101" i="10"/>
  <c r="M101" i="10" s="1"/>
  <c r="J100" i="10"/>
  <c r="M100" i="10" s="1"/>
  <c r="J99" i="10"/>
  <c r="M99" i="10" s="1"/>
  <c r="J98" i="10"/>
  <c r="M98" i="10" s="1"/>
  <c r="J97" i="10"/>
  <c r="M97" i="10" s="1"/>
  <c r="F87" i="10"/>
  <c r="E87" i="10"/>
  <c r="F86" i="10"/>
  <c r="E86" i="10"/>
  <c r="F85" i="10"/>
  <c r="E85" i="10"/>
  <c r="F84" i="10"/>
  <c r="E84" i="10"/>
  <c r="J67" i="10"/>
  <c r="J66" i="10"/>
  <c r="J64" i="10"/>
  <c r="J63" i="10"/>
  <c r="J62" i="10"/>
  <c r="J61" i="10"/>
  <c r="J60" i="10"/>
  <c r="J59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J27" i="10"/>
  <c r="J26" i="10"/>
  <c r="J24" i="10"/>
  <c r="J23" i="10"/>
  <c r="J22" i="10"/>
  <c r="J21" i="10"/>
  <c r="J20" i="10"/>
  <c r="J19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I552" i="9"/>
  <c r="H552" i="9"/>
  <c r="G552" i="9"/>
  <c r="F552" i="9"/>
  <c r="E552" i="9"/>
  <c r="I551" i="9"/>
  <c r="H551" i="9"/>
  <c r="G551" i="9"/>
  <c r="F551" i="9"/>
  <c r="E551" i="9"/>
  <c r="I550" i="9"/>
  <c r="H550" i="9"/>
  <c r="G550" i="9"/>
  <c r="F550" i="9"/>
  <c r="E550" i="9"/>
  <c r="I549" i="9"/>
  <c r="H549" i="9"/>
  <c r="G549" i="9"/>
  <c r="F549" i="9"/>
  <c r="I544" i="9"/>
  <c r="H544" i="9"/>
  <c r="G544" i="9"/>
  <c r="F544" i="9"/>
  <c r="E544" i="9"/>
  <c r="I543" i="9"/>
  <c r="H543" i="9"/>
  <c r="G543" i="9"/>
  <c r="F543" i="9"/>
  <c r="E543" i="9"/>
  <c r="I542" i="9"/>
  <c r="H542" i="9"/>
  <c r="G542" i="9"/>
  <c r="F542" i="9"/>
  <c r="E542" i="9"/>
  <c r="I541" i="9"/>
  <c r="H541" i="9"/>
  <c r="G541" i="9"/>
  <c r="F541" i="9"/>
  <c r="E541" i="9"/>
  <c r="I540" i="9"/>
  <c r="H540" i="9"/>
  <c r="G540" i="9"/>
  <c r="F540" i="9"/>
  <c r="E540" i="9"/>
  <c r="I539" i="9"/>
  <c r="H539" i="9"/>
  <c r="G539" i="9"/>
  <c r="F539" i="9"/>
  <c r="E539" i="9"/>
  <c r="I538" i="9"/>
  <c r="H538" i="9"/>
  <c r="G538" i="9"/>
  <c r="F538" i="9"/>
  <c r="E538" i="9"/>
  <c r="I537" i="9"/>
  <c r="H537" i="9"/>
  <c r="G537" i="9"/>
  <c r="F537" i="9"/>
  <c r="E537" i="9"/>
  <c r="I536" i="9"/>
  <c r="H536" i="9"/>
  <c r="G536" i="9"/>
  <c r="F536" i="9"/>
  <c r="E536" i="9"/>
  <c r="I535" i="9"/>
  <c r="H535" i="9"/>
  <c r="G535" i="9"/>
  <c r="F535" i="9"/>
  <c r="E535" i="9"/>
  <c r="I534" i="9"/>
  <c r="H534" i="9"/>
  <c r="G534" i="9"/>
  <c r="F534" i="9"/>
  <c r="E534" i="9"/>
  <c r="I533" i="9"/>
  <c r="H533" i="9"/>
  <c r="G533" i="9"/>
  <c r="F533" i="9"/>
  <c r="E533" i="9"/>
  <c r="I532" i="9"/>
  <c r="H532" i="9"/>
  <c r="G532" i="9"/>
  <c r="F532" i="9"/>
  <c r="E532" i="9"/>
  <c r="I531" i="9"/>
  <c r="H531" i="9"/>
  <c r="G531" i="9"/>
  <c r="F531" i="9"/>
  <c r="E531" i="9"/>
  <c r="I530" i="9"/>
  <c r="H530" i="9"/>
  <c r="G530" i="9"/>
  <c r="F530" i="9"/>
  <c r="E530" i="9"/>
  <c r="I529" i="9"/>
  <c r="H529" i="9"/>
  <c r="G529" i="9"/>
  <c r="F529" i="9"/>
  <c r="E529" i="9"/>
  <c r="I528" i="9"/>
  <c r="H528" i="9"/>
  <c r="G528" i="9"/>
  <c r="F528" i="9"/>
  <c r="E528" i="9"/>
  <c r="E491" i="9"/>
  <c r="E549" i="9" s="1"/>
  <c r="Q412" i="9"/>
  <c r="N412" i="9"/>
  <c r="J389" i="9"/>
  <c r="J388" i="9"/>
  <c r="J386" i="9"/>
  <c r="J385" i="9"/>
  <c r="J384" i="9"/>
  <c r="J383" i="9"/>
  <c r="J382" i="9"/>
  <c r="J381" i="9"/>
  <c r="F370" i="9"/>
  <c r="E370" i="9"/>
  <c r="F369" i="9"/>
  <c r="E369" i="9"/>
  <c r="F368" i="9"/>
  <c r="E368" i="9"/>
  <c r="J350" i="9"/>
  <c r="J349" i="9"/>
  <c r="J347" i="9"/>
  <c r="J346" i="9"/>
  <c r="J345" i="9"/>
  <c r="J344" i="9"/>
  <c r="J343" i="9"/>
  <c r="J342" i="9"/>
  <c r="F332" i="9"/>
  <c r="E332" i="9"/>
  <c r="F331" i="9"/>
  <c r="E331" i="9"/>
  <c r="F330" i="9"/>
  <c r="E330" i="9"/>
  <c r="F329" i="9"/>
  <c r="E329" i="9"/>
  <c r="J312" i="9"/>
  <c r="M312" i="9" s="1"/>
  <c r="J311" i="9"/>
  <c r="M311" i="9" s="1"/>
  <c r="J309" i="9"/>
  <c r="M309" i="9" s="1"/>
  <c r="J308" i="9"/>
  <c r="J307" i="9"/>
  <c r="J306" i="9"/>
  <c r="M306" i="9" s="1"/>
  <c r="J305" i="9"/>
  <c r="M305" i="9" s="1"/>
  <c r="J304" i="9"/>
  <c r="F294" i="9"/>
  <c r="E294" i="9"/>
  <c r="F293" i="9"/>
  <c r="E293" i="9"/>
  <c r="F292" i="9"/>
  <c r="E292" i="9"/>
  <c r="F291" i="9"/>
  <c r="E291" i="9"/>
  <c r="J274" i="9"/>
  <c r="J273" i="9"/>
  <c r="J271" i="9"/>
  <c r="J270" i="9"/>
  <c r="J269" i="9"/>
  <c r="J268" i="9"/>
  <c r="J267" i="9"/>
  <c r="J266" i="9"/>
  <c r="F262" i="9"/>
  <c r="E262" i="9"/>
  <c r="F261" i="9"/>
  <c r="E261" i="9"/>
  <c r="F260" i="9"/>
  <c r="E260" i="9"/>
  <c r="F259" i="9"/>
  <c r="E259" i="9"/>
  <c r="F258" i="9"/>
  <c r="E258" i="9"/>
  <c r="F257" i="9"/>
  <c r="E257" i="9"/>
  <c r="F256" i="9"/>
  <c r="E256" i="9"/>
  <c r="F255" i="9"/>
  <c r="E255" i="9"/>
  <c r="F254" i="9"/>
  <c r="E254" i="9"/>
  <c r="F253" i="9"/>
  <c r="E253" i="9"/>
  <c r="J234" i="9"/>
  <c r="O274" i="9" s="1"/>
  <c r="J233" i="9"/>
  <c r="J231" i="9"/>
  <c r="J230" i="9"/>
  <c r="J229" i="9"/>
  <c r="J228" i="9"/>
  <c r="J227" i="9"/>
  <c r="J226" i="9"/>
  <c r="F223" i="9"/>
  <c r="E223" i="9"/>
  <c r="F222" i="9"/>
  <c r="E222" i="9"/>
  <c r="F221" i="9"/>
  <c r="E221" i="9"/>
  <c r="F220" i="9"/>
  <c r="E220" i="9"/>
  <c r="F219" i="9"/>
  <c r="E219" i="9"/>
  <c r="F218" i="9"/>
  <c r="E218" i="9"/>
  <c r="F217" i="9"/>
  <c r="E217" i="9"/>
  <c r="F216" i="9"/>
  <c r="E216" i="9"/>
  <c r="F215" i="9"/>
  <c r="E215" i="9"/>
  <c r="F214" i="9"/>
  <c r="E214" i="9"/>
  <c r="F213" i="9"/>
  <c r="E213" i="9"/>
  <c r="J182" i="9"/>
  <c r="J181" i="9"/>
  <c r="J179" i="9"/>
  <c r="J178" i="9"/>
  <c r="J177" i="9"/>
  <c r="J176" i="9"/>
  <c r="J175" i="9"/>
  <c r="J174" i="9"/>
  <c r="F164" i="9"/>
  <c r="E164" i="9"/>
  <c r="F163" i="9"/>
  <c r="E163" i="9"/>
  <c r="F162" i="9"/>
  <c r="E162" i="9"/>
  <c r="F161" i="9"/>
  <c r="E161" i="9"/>
  <c r="J143" i="9"/>
  <c r="J142" i="9"/>
  <c r="J140" i="9"/>
  <c r="J139" i="9"/>
  <c r="J138" i="9"/>
  <c r="J137" i="9"/>
  <c r="J136" i="9"/>
  <c r="J135" i="9"/>
  <c r="O174" i="9" s="1"/>
  <c r="F125" i="9"/>
  <c r="E125" i="9"/>
  <c r="F124" i="9"/>
  <c r="E124" i="9"/>
  <c r="F123" i="9"/>
  <c r="E123" i="9"/>
  <c r="F122" i="9"/>
  <c r="E122" i="9"/>
  <c r="J105" i="9"/>
  <c r="J104" i="9"/>
  <c r="J102" i="9"/>
  <c r="M102" i="9" s="1"/>
  <c r="J101" i="9"/>
  <c r="M101" i="9" s="1"/>
  <c r="J100" i="9"/>
  <c r="M100" i="9" s="1"/>
  <c r="J99" i="9"/>
  <c r="M99" i="9" s="1"/>
  <c r="J98" i="9"/>
  <c r="M98" i="9" s="1"/>
  <c r="J97" i="9"/>
  <c r="M97" i="9" s="1"/>
  <c r="F87" i="9"/>
  <c r="E87" i="9"/>
  <c r="F86" i="9"/>
  <c r="E86" i="9"/>
  <c r="F85" i="9"/>
  <c r="E85" i="9"/>
  <c r="F84" i="9"/>
  <c r="E84" i="9"/>
  <c r="J67" i="9"/>
  <c r="J66" i="9"/>
  <c r="J64" i="9"/>
  <c r="J63" i="9"/>
  <c r="J62" i="9"/>
  <c r="J61" i="9"/>
  <c r="J60" i="9"/>
  <c r="J59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J27" i="9"/>
  <c r="G428" i="9" s="1"/>
  <c r="J26" i="9"/>
  <c r="J24" i="9"/>
  <c r="O64" i="9" s="1"/>
  <c r="J23" i="9"/>
  <c r="J22" i="9"/>
  <c r="J21" i="9"/>
  <c r="J20" i="9"/>
  <c r="J19" i="9"/>
  <c r="O59" i="9" s="1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I552" i="8"/>
  <c r="H552" i="8"/>
  <c r="G552" i="8"/>
  <c r="F552" i="8"/>
  <c r="E552" i="8"/>
  <c r="I551" i="8"/>
  <c r="H551" i="8"/>
  <c r="G551" i="8"/>
  <c r="F551" i="8"/>
  <c r="E551" i="8"/>
  <c r="I550" i="8"/>
  <c r="H550" i="8"/>
  <c r="G550" i="8"/>
  <c r="F550" i="8"/>
  <c r="E550" i="8"/>
  <c r="I549" i="8"/>
  <c r="H549" i="8"/>
  <c r="G549" i="8"/>
  <c r="F549" i="8"/>
  <c r="I544" i="8"/>
  <c r="H544" i="8"/>
  <c r="G544" i="8"/>
  <c r="F544" i="8"/>
  <c r="E544" i="8"/>
  <c r="I543" i="8"/>
  <c r="H543" i="8"/>
  <c r="G543" i="8"/>
  <c r="F543" i="8"/>
  <c r="E543" i="8"/>
  <c r="I542" i="8"/>
  <c r="H542" i="8"/>
  <c r="G542" i="8"/>
  <c r="F542" i="8"/>
  <c r="E542" i="8"/>
  <c r="I541" i="8"/>
  <c r="H541" i="8"/>
  <c r="G541" i="8"/>
  <c r="F541" i="8"/>
  <c r="E541" i="8"/>
  <c r="I540" i="8"/>
  <c r="H540" i="8"/>
  <c r="G540" i="8"/>
  <c r="F540" i="8"/>
  <c r="E540" i="8"/>
  <c r="I539" i="8"/>
  <c r="H539" i="8"/>
  <c r="G539" i="8"/>
  <c r="F539" i="8"/>
  <c r="E539" i="8"/>
  <c r="I538" i="8"/>
  <c r="H538" i="8"/>
  <c r="G538" i="8"/>
  <c r="F538" i="8"/>
  <c r="E538" i="8"/>
  <c r="I537" i="8"/>
  <c r="H537" i="8"/>
  <c r="G537" i="8"/>
  <c r="F537" i="8"/>
  <c r="E537" i="8"/>
  <c r="I536" i="8"/>
  <c r="H536" i="8"/>
  <c r="G536" i="8"/>
  <c r="F536" i="8"/>
  <c r="E536" i="8"/>
  <c r="I535" i="8"/>
  <c r="H535" i="8"/>
  <c r="G535" i="8"/>
  <c r="F535" i="8"/>
  <c r="E535" i="8"/>
  <c r="I534" i="8"/>
  <c r="H534" i="8"/>
  <c r="G534" i="8"/>
  <c r="F534" i="8"/>
  <c r="E534" i="8"/>
  <c r="I533" i="8"/>
  <c r="H533" i="8"/>
  <c r="G533" i="8"/>
  <c r="F533" i="8"/>
  <c r="E533" i="8"/>
  <c r="I532" i="8"/>
  <c r="H532" i="8"/>
  <c r="G532" i="8"/>
  <c r="F532" i="8"/>
  <c r="E532" i="8"/>
  <c r="I531" i="8"/>
  <c r="H531" i="8"/>
  <c r="G531" i="8"/>
  <c r="F531" i="8"/>
  <c r="E531" i="8"/>
  <c r="I530" i="8"/>
  <c r="H530" i="8"/>
  <c r="G530" i="8"/>
  <c r="F530" i="8"/>
  <c r="E530" i="8"/>
  <c r="I529" i="8"/>
  <c r="H529" i="8"/>
  <c r="G529" i="8"/>
  <c r="F529" i="8"/>
  <c r="E529" i="8"/>
  <c r="I528" i="8"/>
  <c r="H528" i="8"/>
  <c r="G528" i="8"/>
  <c r="F528" i="8"/>
  <c r="E528" i="8"/>
  <c r="E491" i="8"/>
  <c r="E549" i="8" s="1"/>
  <c r="Q412" i="8"/>
  <c r="N412" i="8"/>
  <c r="J389" i="8"/>
  <c r="J388" i="8"/>
  <c r="J386" i="8"/>
  <c r="J385" i="8"/>
  <c r="J384" i="8"/>
  <c r="J383" i="8"/>
  <c r="J382" i="8"/>
  <c r="J381" i="8"/>
  <c r="F371" i="8"/>
  <c r="E371" i="8"/>
  <c r="F370" i="8"/>
  <c r="E370" i="8"/>
  <c r="F369" i="8"/>
  <c r="E369" i="8"/>
  <c r="F368" i="8"/>
  <c r="E368" i="8"/>
  <c r="J350" i="8"/>
  <c r="J349" i="8"/>
  <c r="J347" i="8"/>
  <c r="J346" i="8"/>
  <c r="J345" i="8"/>
  <c r="J344" i="8"/>
  <c r="J343" i="8"/>
  <c r="J342" i="8"/>
  <c r="F332" i="8"/>
  <c r="E332" i="8"/>
  <c r="F331" i="8"/>
  <c r="E331" i="8"/>
  <c r="F330" i="8"/>
  <c r="E330" i="8"/>
  <c r="F329" i="8"/>
  <c r="E329" i="8"/>
  <c r="J312" i="8"/>
  <c r="M312" i="8" s="1"/>
  <c r="J311" i="8"/>
  <c r="M311" i="8" s="1"/>
  <c r="J309" i="8"/>
  <c r="M309" i="8" s="1"/>
  <c r="J308" i="8"/>
  <c r="J307" i="8"/>
  <c r="J306" i="8"/>
  <c r="M306" i="8" s="1"/>
  <c r="J305" i="8"/>
  <c r="J304" i="8"/>
  <c r="F294" i="8"/>
  <c r="E294" i="8"/>
  <c r="F293" i="8"/>
  <c r="E293" i="8"/>
  <c r="F292" i="8"/>
  <c r="E292" i="8"/>
  <c r="F291" i="8"/>
  <c r="E291" i="8"/>
  <c r="J274" i="8"/>
  <c r="J273" i="8"/>
  <c r="J271" i="8"/>
  <c r="J270" i="8"/>
  <c r="J269" i="8"/>
  <c r="J268" i="8"/>
  <c r="J267" i="8"/>
  <c r="J266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J234" i="8"/>
  <c r="J233" i="8"/>
  <c r="J231" i="8"/>
  <c r="J230" i="8"/>
  <c r="J229" i="8"/>
  <c r="J228" i="8"/>
  <c r="J227" i="8"/>
  <c r="J226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J182" i="8"/>
  <c r="J181" i="8"/>
  <c r="J179" i="8"/>
  <c r="J178" i="8"/>
  <c r="J177" i="8"/>
  <c r="J176" i="8"/>
  <c r="J175" i="8"/>
  <c r="J174" i="8"/>
  <c r="F163" i="8"/>
  <c r="E163" i="8"/>
  <c r="F162" i="8"/>
  <c r="E162" i="8"/>
  <c r="F161" i="8"/>
  <c r="E161" i="8"/>
  <c r="J143" i="8"/>
  <c r="J142" i="8"/>
  <c r="J140" i="8"/>
  <c r="J139" i="8"/>
  <c r="J138" i="8"/>
  <c r="J137" i="8"/>
  <c r="J136" i="8"/>
  <c r="J135" i="8"/>
  <c r="F125" i="8"/>
  <c r="E125" i="8"/>
  <c r="F124" i="8"/>
  <c r="E124" i="8"/>
  <c r="F123" i="8"/>
  <c r="E123" i="8"/>
  <c r="F122" i="8"/>
  <c r="E122" i="8"/>
  <c r="J105" i="8"/>
  <c r="J104" i="8"/>
  <c r="J102" i="8"/>
  <c r="M102" i="8" s="1"/>
  <c r="J101" i="8"/>
  <c r="M101" i="8" s="1"/>
  <c r="J100" i="8"/>
  <c r="M100" i="8" s="1"/>
  <c r="J99" i="8"/>
  <c r="M99" i="8" s="1"/>
  <c r="J98" i="8"/>
  <c r="M98" i="8" s="1"/>
  <c r="J97" i="8"/>
  <c r="M97" i="8" s="1"/>
  <c r="F87" i="8"/>
  <c r="E87" i="8"/>
  <c r="F86" i="8"/>
  <c r="E86" i="8"/>
  <c r="F85" i="8"/>
  <c r="E85" i="8"/>
  <c r="F84" i="8"/>
  <c r="E84" i="8"/>
  <c r="J67" i="8"/>
  <c r="J66" i="8"/>
  <c r="J64" i="8"/>
  <c r="J63" i="8"/>
  <c r="J62" i="8"/>
  <c r="J61" i="8"/>
  <c r="J60" i="8"/>
  <c r="J59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J27" i="8"/>
  <c r="J26" i="8"/>
  <c r="J24" i="8"/>
  <c r="J23" i="8"/>
  <c r="J22" i="8"/>
  <c r="J21" i="8"/>
  <c r="J20" i="8"/>
  <c r="J19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E425" i="7"/>
  <c r="E491" i="7"/>
  <c r="E549" i="7" s="1"/>
  <c r="E550" i="7"/>
  <c r="F550" i="7"/>
  <c r="G550" i="7"/>
  <c r="H550" i="7"/>
  <c r="I550" i="7"/>
  <c r="E551" i="7"/>
  <c r="F551" i="7"/>
  <c r="G551" i="7"/>
  <c r="H551" i="7"/>
  <c r="I551" i="7"/>
  <c r="E552" i="7"/>
  <c r="F552" i="7"/>
  <c r="G552" i="7"/>
  <c r="H552" i="7"/>
  <c r="I552" i="7"/>
  <c r="F549" i="7"/>
  <c r="G549" i="7"/>
  <c r="H549" i="7"/>
  <c r="I549" i="7"/>
  <c r="E543" i="7"/>
  <c r="F543" i="7"/>
  <c r="G543" i="7"/>
  <c r="H543" i="7"/>
  <c r="I543" i="7"/>
  <c r="E544" i="7"/>
  <c r="F544" i="7"/>
  <c r="G544" i="7"/>
  <c r="H544" i="7"/>
  <c r="I544" i="7"/>
  <c r="E529" i="7"/>
  <c r="F529" i="7"/>
  <c r="G529" i="7"/>
  <c r="H529" i="7"/>
  <c r="I529" i="7"/>
  <c r="E530" i="7"/>
  <c r="F530" i="7"/>
  <c r="G530" i="7"/>
  <c r="H530" i="7"/>
  <c r="I530" i="7"/>
  <c r="E531" i="7"/>
  <c r="F531" i="7"/>
  <c r="G531" i="7"/>
  <c r="H531" i="7"/>
  <c r="I531" i="7"/>
  <c r="E532" i="7"/>
  <c r="F532" i="7"/>
  <c r="G532" i="7"/>
  <c r="H532" i="7"/>
  <c r="I532" i="7"/>
  <c r="E533" i="7"/>
  <c r="F533" i="7"/>
  <c r="G533" i="7"/>
  <c r="H533" i="7"/>
  <c r="I533" i="7"/>
  <c r="E534" i="7"/>
  <c r="F534" i="7"/>
  <c r="G534" i="7"/>
  <c r="H534" i="7"/>
  <c r="I534" i="7"/>
  <c r="E535" i="7"/>
  <c r="F535" i="7"/>
  <c r="G535" i="7"/>
  <c r="H535" i="7"/>
  <c r="I535" i="7"/>
  <c r="E536" i="7"/>
  <c r="F536" i="7"/>
  <c r="G536" i="7"/>
  <c r="H536" i="7"/>
  <c r="I536" i="7"/>
  <c r="E537" i="7"/>
  <c r="F537" i="7"/>
  <c r="G537" i="7"/>
  <c r="H537" i="7"/>
  <c r="I537" i="7"/>
  <c r="E538" i="7"/>
  <c r="F538" i="7"/>
  <c r="G538" i="7"/>
  <c r="H538" i="7"/>
  <c r="I538" i="7"/>
  <c r="E539" i="7"/>
  <c r="F539" i="7"/>
  <c r="G539" i="7"/>
  <c r="H539" i="7"/>
  <c r="I539" i="7"/>
  <c r="E540" i="7"/>
  <c r="F540" i="7"/>
  <c r="G540" i="7"/>
  <c r="H540" i="7"/>
  <c r="I540" i="7"/>
  <c r="E541" i="7"/>
  <c r="F541" i="7"/>
  <c r="G541" i="7"/>
  <c r="H541" i="7"/>
  <c r="I541" i="7"/>
  <c r="E542" i="7"/>
  <c r="F542" i="7"/>
  <c r="G542" i="7"/>
  <c r="H542" i="7"/>
  <c r="I542" i="7"/>
  <c r="F528" i="7"/>
  <c r="G528" i="7"/>
  <c r="H528" i="7"/>
  <c r="I528" i="7"/>
  <c r="E528" i="7"/>
  <c r="F549" i="6"/>
  <c r="G549" i="6"/>
  <c r="H549" i="6"/>
  <c r="I549" i="6"/>
  <c r="F550" i="6"/>
  <c r="G550" i="6"/>
  <c r="H550" i="6"/>
  <c r="I550" i="6"/>
  <c r="F551" i="6"/>
  <c r="G551" i="6"/>
  <c r="H551" i="6"/>
  <c r="I551" i="6"/>
  <c r="F552" i="6"/>
  <c r="G552" i="6"/>
  <c r="H552" i="6"/>
  <c r="I552" i="6"/>
  <c r="E550" i="6"/>
  <c r="E551" i="6"/>
  <c r="E552" i="6"/>
  <c r="E549" i="6"/>
  <c r="E531" i="6"/>
  <c r="F531" i="6"/>
  <c r="G531" i="6"/>
  <c r="H531" i="6"/>
  <c r="I531" i="6"/>
  <c r="E532" i="6"/>
  <c r="F532" i="6"/>
  <c r="G532" i="6"/>
  <c r="H532" i="6"/>
  <c r="I532" i="6"/>
  <c r="E533" i="6"/>
  <c r="F533" i="6"/>
  <c r="G533" i="6"/>
  <c r="H533" i="6"/>
  <c r="I533" i="6"/>
  <c r="E534" i="6"/>
  <c r="F534" i="6"/>
  <c r="G534" i="6"/>
  <c r="H534" i="6"/>
  <c r="I534" i="6"/>
  <c r="E535" i="6"/>
  <c r="F535" i="6"/>
  <c r="G535" i="6"/>
  <c r="H535" i="6"/>
  <c r="I535" i="6"/>
  <c r="E536" i="6"/>
  <c r="F536" i="6"/>
  <c r="G536" i="6"/>
  <c r="H536" i="6"/>
  <c r="I536" i="6"/>
  <c r="E537" i="6"/>
  <c r="F537" i="6"/>
  <c r="G537" i="6"/>
  <c r="H537" i="6"/>
  <c r="I537" i="6"/>
  <c r="E538" i="6"/>
  <c r="F538" i="6"/>
  <c r="G538" i="6"/>
  <c r="H538" i="6"/>
  <c r="I538" i="6"/>
  <c r="E539" i="6"/>
  <c r="F539" i="6"/>
  <c r="G539" i="6"/>
  <c r="H539" i="6"/>
  <c r="I539" i="6"/>
  <c r="E540" i="6"/>
  <c r="F540" i="6"/>
  <c r="G540" i="6"/>
  <c r="H540" i="6"/>
  <c r="I540" i="6"/>
  <c r="E541" i="6"/>
  <c r="F541" i="6"/>
  <c r="G541" i="6"/>
  <c r="H541" i="6"/>
  <c r="I541" i="6"/>
  <c r="E542" i="6"/>
  <c r="F542" i="6"/>
  <c r="G542" i="6"/>
  <c r="H542" i="6"/>
  <c r="I542" i="6"/>
  <c r="E543" i="6"/>
  <c r="F543" i="6"/>
  <c r="G543" i="6"/>
  <c r="H543" i="6"/>
  <c r="I543" i="6"/>
  <c r="E544" i="6"/>
  <c r="F544" i="6"/>
  <c r="G544" i="6"/>
  <c r="H544" i="6"/>
  <c r="I544" i="6"/>
  <c r="E545" i="6"/>
  <c r="F545" i="6"/>
  <c r="G545" i="6"/>
  <c r="H545" i="6"/>
  <c r="I545" i="6"/>
  <c r="E546" i="6"/>
  <c r="F546" i="6"/>
  <c r="G546" i="6"/>
  <c r="H546" i="6"/>
  <c r="I546" i="6"/>
  <c r="F530" i="6"/>
  <c r="G530" i="6"/>
  <c r="H530" i="6"/>
  <c r="I530" i="6"/>
  <c r="E530" i="6"/>
  <c r="E551" i="5"/>
  <c r="F551" i="5"/>
  <c r="G551" i="5"/>
  <c r="H551" i="5"/>
  <c r="I551" i="5"/>
  <c r="E552" i="5"/>
  <c r="F552" i="5"/>
  <c r="G552" i="5"/>
  <c r="H552" i="5"/>
  <c r="I552" i="5"/>
  <c r="E553" i="5"/>
  <c r="F553" i="5"/>
  <c r="G553" i="5"/>
  <c r="H553" i="5"/>
  <c r="I553" i="5"/>
  <c r="F550" i="5"/>
  <c r="G550" i="5"/>
  <c r="H550" i="5"/>
  <c r="I550" i="5"/>
  <c r="E550" i="5"/>
  <c r="E530" i="5"/>
  <c r="E515" i="5"/>
  <c r="F515" i="5"/>
  <c r="G515" i="5"/>
  <c r="H515" i="5"/>
  <c r="I515" i="5"/>
  <c r="E516" i="5"/>
  <c r="F516" i="5"/>
  <c r="G516" i="5"/>
  <c r="H516" i="5"/>
  <c r="I516" i="5"/>
  <c r="E517" i="5"/>
  <c r="F517" i="5"/>
  <c r="G517" i="5"/>
  <c r="H517" i="5"/>
  <c r="I517" i="5"/>
  <c r="E518" i="5"/>
  <c r="F518" i="5"/>
  <c r="G518" i="5"/>
  <c r="H518" i="5"/>
  <c r="I518" i="5"/>
  <c r="E519" i="5"/>
  <c r="F519" i="5"/>
  <c r="G519" i="5"/>
  <c r="H519" i="5"/>
  <c r="I519" i="5"/>
  <c r="E520" i="5"/>
  <c r="F520" i="5"/>
  <c r="G520" i="5"/>
  <c r="H520" i="5"/>
  <c r="I520" i="5"/>
  <c r="E521" i="5"/>
  <c r="F521" i="5"/>
  <c r="G521" i="5"/>
  <c r="H521" i="5"/>
  <c r="I521" i="5"/>
  <c r="E522" i="5"/>
  <c r="F522" i="5"/>
  <c r="G522" i="5"/>
  <c r="H522" i="5"/>
  <c r="I522" i="5"/>
  <c r="E523" i="5"/>
  <c r="F523" i="5"/>
  <c r="G523" i="5"/>
  <c r="H523" i="5"/>
  <c r="I523" i="5"/>
  <c r="E524" i="5"/>
  <c r="F524" i="5"/>
  <c r="G524" i="5"/>
  <c r="H524" i="5"/>
  <c r="I524" i="5"/>
  <c r="E525" i="5"/>
  <c r="F525" i="5"/>
  <c r="G525" i="5"/>
  <c r="H525" i="5"/>
  <c r="I525" i="5"/>
  <c r="E526" i="5"/>
  <c r="F526" i="5"/>
  <c r="G526" i="5"/>
  <c r="H526" i="5"/>
  <c r="I526" i="5"/>
  <c r="E527" i="5"/>
  <c r="F527" i="5"/>
  <c r="G527" i="5"/>
  <c r="H527" i="5"/>
  <c r="I527" i="5"/>
  <c r="E528" i="5"/>
  <c r="F528" i="5"/>
  <c r="G528" i="5"/>
  <c r="H528" i="5"/>
  <c r="I528" i="5"/>
  <c r="E529" i="5"/>
  <c r="F529" i="5"/>
  <c r="G529" i="5"/>
  <c r="H529" i="5"/>
  <c r="I529" i="5"/>
  <c r="F530" i="5"/>
  <c r="G530" i="5"/>
  <c r="H530" i="5"/>
  <c r="I530" i="5"/>
  <c r="F514" i="5"/>
  <c r="G514" i="5"/>
  <c r="H514" i="5"/>
  <c r="I514" i="5"/>
  <c r="E514" i="5"/>
  <c r="E332" i="7"/>
  <c r="F332" i="7"/>
  <c r="E263" i="7"/>
  <c r="F263" i="7"/>
  <c r="E264" i="7"/>
  <c r="F264" i="7"/>
  <c r="E223" i="7"/>
  <c r="F223" i="7"/>
  <c r="E125" i="7"/>
  <c r="F125" i="7"/>
  <c r="E57" i="7"/>
  <c r="F57" i="7"/>
  <c r="E15" i="7"/>
  <c r="F15" i="7"/>
  <c r="E16" i="7"/>
  <c r="F16" i="7"/>
  <c r="Q412" i="7"/>
  <c r="N412" i="7"/>
  <c r="J389" i="7"/>
  <c r="J388" i="7"/>
  <c r="J386" i="7"/>
  <c r="J385" i="7"/>
  <c r="J384" i="7"/>
  <c r="J383" i="7"/>
  <c r="J382" i="7"/>
  <c r="J381" i="7"/>
  <c r="F371" i="7"/>
  <c r="E371" i="7"/>
  <c r="F370" i="7"/>
  <c r="E370" i="7"/>
  <c r="F369" i="7"/>
  <c r="E369" i="7"/>
  <c r="F368" i="7"/>
  <c r="E368" i="7"/>
  <c r="J350" i="7"/>
  <c r="J349" i="7"/>
  <c r="J347" i="7"/>
  <c r="J346" i="7"/>
  <c r="J345" i="7"/>
  <c r="J344" i="7"/>
  <c r="J343" i="7"/>
  <c r="J342" i="7"/>
  <c r="F331" i="7"/>
  <c r="E331" i="7"/>
  <c r="F330" i="7"/>
  <c r="E330" i="7"/>
  <c r="F329" i="7"/>
  <c r="E329" i="7"/>
  <c r="J312" i="7"/>
  <c r="M312" i="7" s="1"/>
  <c r="J311" i="7"/>
  <c r="M311" i="7" s="1"/>
  <c r="J309" i="7"/>
  <c r="M309" i="7" s="1"/>
  <c r="J308" i="7"/>
  <c r="M308" i="7" s="1"/>
  <c r="J307" i="7"/>
  <c r="J306" i="7"/>
  <c r="J305" i="7"/>
  <c r="M305" i="7" s="1"/>
  <c r="J304" i="7"/>
  <c r="M304" i="7" s="1"/>
  <c r="F294" i="7"/>
  <c r="E294" i="7"/>
  <c r="F293" i="7"/>
  <c r="E293" i="7"/>
  <c r="F292" i="7"/>
  <c r="E292" i="7"/>
  <c r="J294" i="7" s="1"/>
  <c r="M294" i="7" s="1"/>
  <c r="F291" i="7"/>
  <c r="E291" i="7"/>
  <c r="J274" i="7"/>
  <c r="J273" i="7"/>
  <c r="J271" i="7"/>
  <c r="J270" i="7"/>
  <c r="J269" i="7"/>
  <c r="J268" i="7"/>
  <c r="J267" i="7"/>
  <c r="J266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55" i="7"/>
  <c r="E255" i="7"/>
  <c r="F254" i="7"/>
  <c r="E254" i="7"/>
  <c r="F253" i="7"/>
  <c r="E253" i="7"/>
  <c r="J234" i="7"/>
  <c r="J233" i="7"/>
  <c r="J231" i="7"/>
  <c r="J230" i="7"/>
  <c r="J229" i="7"/>
  <c r="J228" i="7"/>
  <c r="J227" i="7"/>
  <c r="J226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J182" i="7"/>
  <c r="J181" i="7"/>
  <c r="J179" i="7"/>
  <c r="J178" i="7"/>
  <c r="J177" i="7"/>
  <c r="J176" i="7"/>
  <c r="J175" i="7"/>
  <c r="J174" i="7"/>
  <c r="F164" i="7"/>
  <c r="E164" i="7"/>
  <c r="F163" i="7"/>
  <c r="E163" i="7"/>
  <c r="F162" i="7"/>
  <c r="E162" i="7"/>
  <c r="F161" i="7"/>
  <c r="E161" i="7"/>
  <c r="J143" i="7"/>
  <c r="J142" i="7"/>
  <c r="J140" i="7"/>
  <c r="J139" i="7"/>
  <c r="J138" i="7"/>
  <c r="J137" i="7"/>
  <c r="J136" i="7"/>
  <c r="J135" i="7"/>
  <c r="F124" i="7"/>
  <c r="E124" i="7"/>
  <c r="F123" i="7"/>
  <c r="E123" i="7"/>
  <c r="F122" i="7"/>
  <c r="E122" i="7"/>
  <c r="J123" i="7" s="1"/>
  <c r="J105" i="7"/>
  <c r="M428" i="7" s="1"/>
  <c r="N428" i="7" s="1"/>
  <c r="J104" i="7"/>
  <c r="J102" i="7"/>
  <c r="M102" i="7" s="1"/>
  <c r="J101" i="7"/>
  <c r="M421" i="7" s="1"/>
  <c r="N421" i="7" s="1"/>
  <c r="J100" i="7"/>
  <c r="M100" i="7" s="1"/>
  <c r="J99" i="7"/>
  <c r="M99" i="7" s="1"/>
  <c r="J98" i="7"/>
  <c r="M98" i="7" s="1"/>
  <c r="J97" i="7"/>
  <c r="F87" i="7"/>
  <c r="E87" i="7"/>
  <c r="F86" i="7"/>
  <c r="E86" i="7"/>
  <c r="F85" i="7"/>
  <c r="E85" i="7"/>
  <c r="F84" i="7"/>
  <c r="E84" i="7"/>
  <c r="J67" i="7"/>
  <c r="J66" i="7"/>
  <c r="J64" i="7"/>
  <c r="J63" i="7"/>
  <c r="J62" i="7"/>
  <c r="J61" i="7"/>
  <c r="J60" i="7"/>
  <c r="J59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J27" i="7"/>
  <c r="G428" i="7" s="1"/>
  <c r="J26" i="7"/>
  <c r="J24" i="7"/>
  <c r="J23" i="7"/>
  <c r="J22" i="7"/>
  <c r="O62" i="7" s="1"/>
  <c r="J21" i="7"/>
  <c r="J20" i="7"/>
  <c r="J19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E371" i="6"/>
  <c r="F371" i="6"/>
  <c r="E372" i="6"/>
  <c r="F372" i="6"/>
  <c r="E165" i="6"/>
  <c r="F165" i="6"/>
  <c r="T452" i="6"/>
  <c r="S460" i="6"/>
  <c r="R447" i="6"/>
  <c r="Q412" i="6"/>
  <c r="N412" i="6"/>
  <c r="J389" i="6"/>
  <c r="J388" i="6"/>
  <c r="J386" i="6"/>
  <c r="J385" i="6"/>
  <c r="J384" i="6"/>
  <c r="J383" i="6"/>
  <c r="J382" i="6"/>
  <c r="J381" i="6"/>
  <c r="F370" i="6"/>
  <c r="E370" i="6"/>
  <c r="F369" i="6"/>
  <c r="E369" i="6"/>
  <c r="F368" i="6"/>
  <c r="E368" i="6"/>
  <c r="J350" i="6"/>
  <c r="J349" i="6"/>
  <c r="J347" i="6"/>
  <c r="J346" i="6"/>
  <c r="J345" i="6"/>
  <c r="J344" i="6"/>
  <c r="J343" i="6"/>
  <c r="J342" i="6"/>
  <c r="F331" i="6"/>
  <c r="E331" i="6"/>
  <c r="F330" i="6"/>
  <c r="E330" i="6"/>
  <c r="F329" i="6"/>
  <c r="E329" i="6"/>
  <c r="J332" i="6" s="1"/>
  <c r="J312" i="6"/>
  <c r="M312" i="6" s="1"/>
  <c r="J311" i="6"/>
  <c r="M311" i="6" s="1"/>
  <c r="J309" i="6"/>
  <c r="M309" i="6" s="1"/>
  <c r="J308" i="6"/>
  <c r="M308" i="6" s="1"/>
  <c r="J307" i="6"/>
  <c r="M307" i="6" s="1"/>
  <c r="J306" i="6"/>
  <c r="M306" i="6" s="1"/>
  <c r="J305" i="6"/>
  <c r="J304" i="6"/>
  <c r="F294" i="6"/>
  <c r="E294" i="6"/>
  <c r="F293" i="6"/>
  <c r="E293" i="6"/>
  <c r="F292" i="6"/>
  <c r="E292" i="6"/>
  <c r="F291" i="6"/>
  <c r="E291" i="6"/>
  <c r="J274" i="6"/>
  <c r="J273" i="6"/>
  <c r="J271" i="6"/>
  <c r="J270" i="6"/>
  <c r="J269" i="6"/>
  <c r="J268" i="6"/>
  <c r="J267" i="6"/>
  <c r="J266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J234" i="6"/>
  <c r="J233" i="6"/>
  <c r="J231" i="6"/>
  <c r="J230" i="6"/>
  <c r="J229" i="6"/>
  <c r="J228" i="6"/>
  <c r="J227" i="6"/>
  <c r="J226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J182" i="6"/>
  <c r="J181" i="6"/>
  <c r="J179" i="6"/>
  <c r="J178" i="6"/>
  <c r="J177" i="6"/>
  <c r="J176" i="6"/>
  <c r="J175" i="6"/>
  <c r="J174" i="6"/>
  <c r="F164" i="6"/>
  <c r="E164" i="6"/>
  <c r="F163" i="6"/>
  <c r="E163" i="6"/>
  <c r="F162" i="6"/>
  <c r="E162" i="6"/>
  <c r="F161" i="6"/>
  <c r="E161" i="6"/>
  <c r="J143" i="6"/>
  <c r="J142" i="6"/>
  <c r="J140" i="6"/>
  <c r="J139" i="6"/>
  <c r="J138" i="6"/>
  <c r="J137" i="6"/>
  <c r="J136" i="6"/>
  <c r="J135" i="6"/>
  <c r="F124" i="6"/>
  <c r="E124" i="6"/>
  <c r="F123" i="6"/>
  <c r="E123" i="6"/>
  <c r="F122" i="6"/>
  <c r="E122" i="6"/>
  <c r="J105" i="6"/>
  <c r="M428" i="6" s="1"/>
  <c r="N428" i="6" s="1"/>
  <c r="J104" i="6"/>
  <c r="J102" i="6"/>
  <c r="M102" i="6" s="1"/>
  <c r="J101" i="6"/>
  <c r="M101" i="6" s="1"/>
  <c r="J100" i="6"/>
  <c r="M100" i="6" s="1"/>
  <c r="J99" i="6"/>
  <c r="M99" i="6" s="1"/>
  <c r="J98" i="6"/>
  <c r="M98" i="6" s="1"/>
  <c r="J97" i="6"/>
  <c r="M97" i="6" s="1"/>
  <c r="J90" i="6"/>
  <c r="F87" i="6"/>
  <c r="E87" i="6"/>
  <c r="F86" i="6"/>
  <c r="E86" i="6"/>
  <c r="F85" i="6"/>
  <c r="E85" i="6"/>
  <c r="F84" i="6"/>
  <c r="J91" i="6" s="1"/>
  <c r="E84" i="6"/>
  <c r="J67" i="6"/>
  <c r="J66" i="6"/>
  <c r="J64" i="6"/>
  <c r="J63" i="6"/>
  <c r="J62" i="6"/>
  <c r="J61" i="6"/>
  <c r="J60" i="6"/>
  <c r="J59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J52" i="6" s="1"/>
  <c r="E46" i="6"/>
  <c r="J27" i="6"/>
  <c r="G428" i="6" s="1"/>
  <c r="J26" i="6"/>
  <c r="J24" i="6"/>
  <c r="J23" i="6"/>
  <c r="J22" i="6"/>
  <c r="J21" i="6"/>
  <c r="J20" i="6"/>
  <c r="J19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J12" i="6" s="1"/>
  <c r="E6" i="6"/>
  <c r="Q412" i="5"/>
  <c r="N412" i="5"/>
  <c r="E333" i="5"/>
  <c r="F333" i="5"/>
  <c r="T452" i="5"/>
  <c r="S460" i="5"/>
  <c r="R447" i="5"/>
  <c r="J389" i="5"/>
  <c r="J388" i="5"/>
  <c r="J386" i="5"/>
  <c r="J385" i="5"/>
  <c r="J384" i="5"/>
  <c r="J383" i="5"/>
  <c r="J382" i="5"/>
  <c r="J381" i="5"/>
  <c r="F370" i="5"/>
  <c r="E370" i="5"/>
  <c r="F369" i="5"/>
  <c r="E369" i="5"/>
  <c r="F368" i="5"/>
  <c r="E368" i="5"/>
  <c r="J350" i="5"/>
  <c r="J349" i="5"/>
  <c r="J347" i="5"/>
  <c r="J346" i="5"/>
  <c r="J345" i="5"/>
  <c r="J344" i="5"/>
  <c r="J343" i="5"/>
  <c r="J342" i="5"/>
  <c r="F332" i="5"/>
  <c r="E332" i="5"/>
  <c r="F331" i="5"/>
  <c r="E331" i="5"/>
  <c r="F330" i="5"/>
  <c r="E330" i="5"/>
  <c r="F329" i="5"/>
  <c r="E329" i="5"/>
  <c r="J312" i="5"/>
  <c r="M312" i="5" s="1"/>
  <c r="J311" i="5"/>
  <c r="M311" i="5" s="1"/>
  <c r="J309" i="5"/>
  <c r="M309" i="5" s="1"/>
  <c r="J308" i="5"/>
  <c r="M308" i="5" s="1"/>
  <c r="J307" i="5"/>
  <c r="M307" i="5" s="1"/>
  <c r="J306" i="5"/>
  <c r="J305" i="5"/>
  <c r="J304" i="5"/>
  <c r="M304" i="5" s="1"/>
  <c r="F294" i="5"/>
  <c r="E294" i="5"/>
  <c r="F293" i="5"/>
  <c r="E293" i="5"/>
  <c r="F292" i="5"/>
  <c r="E292" i="5"/>
  <c r="F291" i="5"/>
  <c r="E291" i="5"/>
  <c r="J274" i="5"/>
  <c r="J273" i="5"/>
  <c r="J271" i="5"/>
  <c r="J270" i="5"/>
  <c r="J269" i="5"/>
  <c r="J268" i="5"/>
  <c r="J267" i="5"/>
  <c r="J266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J234" i="5"/>
  <c r="J233" i="5"/>
  <c r="J231" i="5"/>
  <c r="J230" i="5"/>
  <c r="J229" i="5"/>
  <c r="J228" i="5"/>
  <c r="J227" i="5"/>
  <c r="J226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J182" i="5"/>
  <c r="J181" i="5"/>
  <c r="J179" i="5"/>
  <c r="J178" i="5"/>
  <c r="J177" i="5"/>
  <c r="J176" i="5"/>
  <c r="J175" i="5"/>
  <c r="J174" i="5"/>
  <c r="F164" i="5"/>
  <c r="E164" i="5"/>
  <c r="F163" i="5"/>
  <c r="E163" i="5"/>
  <c r="F162" i="5"/>
  <c r="E162" i="5"/>
  <c r="F161" i="5"/>
  <c r="E161" i="5"/>
  <c r="J143" i="5"/>
  <c r="J142" i="5"/>
  <c r="J140" i="5"/>
  <c r="J139" i="5"/>
  <c r="J138" i="5"/>
  <c r="J137" i="5"/>
  <c r="J136" i="5"/>
  <c r="J135" i="5"/>
  <c r="F125" i="5"/>
  <c r="E125" i="5"/>
  <c r="F124" i="5"/>
  <c r="E124" i="5"/>
  <c r="F123" i="5"/>
  <c r="E123" i="5"/>
  <c r="F122" i="5"/>
  <c r="E122" i="5"/>
  <c r="J105" i="5"/>
  <c r="J104" i="5"/>
  <c r="J102" i="5"/>
  <c r="M102" i="5" s="1"/>
  <c r="J101" i="5"/>
  <c r="M101" i="5" s="1"/>
  <c r="J100" i="5"/>
  <c r="M100" i="5" s="1"/>
  <c r="J99" i="5"/>
  <c r="M99" i="5" s="1"/>
  <c r="J98" i="5"/>
  <c r="M98" i="5" s="1"/>
  <c r="J97" i="5"/>
  <c r="M97" i="5" s="1"/>
  <c r="F87" i="5"/>
  <c r="E87" i="5"/>
  <c r="F86" i="5"/>
  <c r="E86" i="5"/>
  <c r="F85" i="5"/>
  <c r="E85" i="5"/>
  <c r="F84" i="5"/>
  <c r="E84" i="5"/>
  <c r="J67" i="5"/>
  <c r="J66" i="5"/>
  <c r="J64" i="5"/>
  <c r="J63" i="5"/>
  <c r="J62" i="5"/>
  <c r="J61" i="5"/>
  <c r="J60" i="5"/>
  <c r="J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J27" i="5"/>
  <c r="J26" i="5"/>
  <c r="J24" i="5"/>
  <c r="J23" i="5"/>
  <c r="J22" i="5"/>
  <c r="J21" i="5"/>
  <c r="J20" i="5"/>
  <c r="J19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J333" i="4"/>
  <c r="E332" i="4"/>
  <c r="F332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J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J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22" i="4"/>
  <c r="F22" i="4"/>
  <c r="J19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S460" i="4"/>
  <c r="T452" i="4"/>
  <c r="R447" i="4"/>
  <c r="Q412" i="4"/>
  <c r="N412" i="4"/>
  <c r="J389" i="4"/>
  <c r="J388" i="4"/>
  <c r="J386" i="4"/>
  <c r="J385" i="4"/>
  <c r="O385" i="4" s="1"/>
  <c r="J384" i="4"/>
  <c r="J383" i="4"/>
  <c r="J382" i="4"/>
  <c r="O382" i="4" s="1"/>
  <c r="J381" i="4"/>
  <c r="F371" i="4"/>
  <c r="E371" i="4"/>
  <c r="F370" i="4"/>
  <c r="E370" i="4"/>
  <c r="F369" i="4"/>
  <c r="E369" i="4"/>
  <c r="J368" i="4" s="1"/>
  <c r="F368" i="4"/>
  <c r="J374" i="4" s="1"/>
  <c r="E368" i="4"/>
  <c r="J350" i="4"/>
  <c r="J349" i="4"/>
  <c r="J347" i="4"/>
  <c r="J346" i="4"/>
  <c r="J345" i="4"/>
  <c r="J344" i="4"/>
  <c r="J343" i="4"/>
  <c r="J342" i="4"/>
  <c r="F331" i="4"/>
  <c r="E331" i="4"/>
  <c r="F330" i="4"/>
  <c r="E330" i="4"/>
  <c r="F329" i="4"/>
  <c r="J337" i="4" s="1"/>
  <c r="E329" i="4"/>
  <c r="M312" i="4"/>
  <c r="J312" i="4"/>
  <c r="J311" i="4"/>
  <c r="M311" i="4" s="1"/>
  <c r="J309" i="4"/>
  <c r="M309" i="4" s="1"/>
  <c r="M308" i="4"/>
  <c r="J308" i="4"/>
  <c r="J307" i="4"/>
  <c r="J306" i="4"/>
  <c r="M306" i="4" s="1"/>
  <c r="J305" i="4"/>
  <c r="M305" i="4" s="1"/>
  <c r="J304" i="4"/>
  <c r="M304" i="4" s="1"/>
  <c r="J297" i="4"/>
  <c r="M297" i="4" s="1"/>
  <c r="F294" i="4"/>
  <c r="E294" i="4"/>
  <c r="F293" i="4"/>
  <c r="E293" i="4"/>
  <c r="F292" i="4"/>
  <c r="E292" i="4"/>
  <c r="J293" i="4" s="1"/>
  <c r="M293" i="4" s="1"/>
  <c r="F291" i="4"/>
  <c r="J299" i="4" s="1"/>
  <c r="E291" i="4"/>
  <c r="J274" i="4"/>
  <c r="J273" i="4"/>
  <c r="J271" i="4"/>
  <c r="J270" i="4"/>
  <c r="J269" i="4"/>
  <c r="J268" i="4"/>
  <c r="J267" i="4"/>
  <c r="J266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J254" i="4" s="1"/>
  <c r="F253" i="4"/>
  <c r="E253" i="4"/>
  <c r="J234" i="4"/>
  <c r="O274" i="4" s="1"/>
  <c r="J233" i="4"/>
  <c r="J231" i="4"/>
  <c r="J230" i="4"/>
  <c r="O270" i="4" s="1"/>
  <c r="J229" i="4"/>
  <c r="J228" i="4"/>
  <c r="J227" i="4"/>
  <c r="J226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J182" i="4"/>
  <c r="J181" i="4"/>
  <c r="J179" i="4"/>
  <c r="J178" i="4"/>
  <c r="J177" i="4"/>
  <c r="J176" i="4"/>
  <c r="J175" i="4"/>
  <c r="J174" i="4"/>
  <c r="F164" i="4"/>
  <c r="E164" i="4"/>
  <c r="F163" i="4"/>
  <c r="E163" i="4"/>
  <c r="F162" i="4"/>
  <c r="E162" i="4"/>
  <c r="J164" i="4" s="1"/>
  <c r="F161" i="4"/>
  <c r="J168" i="4" s="1"/>
  <c r="E161" i="4"/>
  <c r="J143" i="4"/>
  <c r="O182" i="4" s="1"/>
  <c r="J142" i="4"/>
  <c r="J140" i="4"/>
  <c r="O179" i="4" s="1"/>
  <c r="J139" i="4"/>
  <c r="J138" i="4"/>
  <c r="J137" i="4"/>
  <c r="J136" i="4"/>
  <c r="O175" i="4" s="1"/>
  <c r="J135" i="4"/>
  <c r="O174" i="4" s="1"/>
  <c r="F125" i="4"/>
  <c r="E125" i="4"/>
  <c r="F124" i="4"/>
  <c r="E124" i="4"/>
  <c r="F123" i="4"/>
  <c r="E123" i="4"/>
  <c r="F122" i="4"/>
  <c r="J128" i="4" s="1"/>
  <c r="E122" i="4"/>
  <c r="J124" i="4" s="1"/>
  <c r="J105" i="4"/>
  <c r="J104" i="4"/>
  <c r="J102" i="4"/>
  <c r="M102" i="4" s="1"/>
  <c r="J101" i="4"/>
  <c r="M101" i="4" s="1"/>
  <c r="J100" i="4"/>
  <c r="M100" i="4" s="1"/>
  <c r="J99" i="4"/>
  <c r="M99" i="4" s="1"/>
  <c r="J98" i="4"/>
  <c r="M98" i="4" s="1"/>
  <c r="J97" i="4"/>
  <c r="M97" i="4" s="1"/>
  <c r="F87" i="4"/>
  <c r="E87" i="4"/>
  <c r="F86" i="4"/>
  <c r="E86" i="4"/>
  <c r="F85" i="4"/>
  <c r="E85" i="4"/>
  <c r="F84" i="4"/>
  <c r="E84" i="4"/>
  <c r="J67" i="4"/>
  <c r="O67" i="4" s="1"/>
  <c r="J66" i="4"/>
  <c r="O66" i="4" s="1"/>
  <c r="J64" i="4"/>
  <c r="J63" i="4"/>
  <c r="J62" i="4"/>
  <c r="J61" i="4"/>
  <c r="J60" i="4"/>
  <c r="J59" i="4"/>
  <c r="F51" i="4"/>
  <c r="E51" i="4"/>
  <c r="F50" i="4"/>
  <c r="E50" i="4"/>
  <c r="F49" i="4"/>
  <c r="E49" i="4"/>
  <c r="J46" i="4" s="1"/>
  <c r="F48" i="4"/>
  <c r="E48" i="4"/>
  <c r="F47" i="4"/>
  <c r="E47" i="4"/>
  <c r="F46" i="4"/>
  <c r="E46" i="4"/>
  <c r="J27" i="4"/>
  <c r="J26" i="4"/>
  <c r="G427" i="4" s="1"/>
  <c r="J24" i="4"/>
  <c r="J23" i="4"/>
  <c r="J22" i="4"/>
  <c r="J21" i="4"/>
  <c r="J20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S460" i="3"/>
  <c r="T452" i="3"/>
  <c r="R447" i="3"/>
  <c r="J450" i="2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04" i="3"/>
  <c r="E372" i="3"/>
  <c r="F372" i="3"/>
  <c r="E125" i="3"/>
  <c r="F125" i="3"/>
  <c r="Q412" i="3"/>
  <c r="N412" i="3"/>
  <c r="J389" i="3"/>
  <c r="J388" i="3"/>
  <c r="J386" i="3"/>
  <c r="J385" i="3"/>
  <c r="J384" i="3"/>
  <c r="J383" i="3"/>
  <c r="J382" i="3"/>
  <c r="J381" i="3"/>
  <c r="F371" i="3"/>
  <c r="E371" i="3"/>
  <c r="F370" i="3"/>
  <c r="E370" i="3"/>
  <c r="F369" i="3"/>
  <c r="E369" i="3"/>
  <c r="F368" i="3"/>
  <c r="E368" i="3"/>
  <c r="J350" i="3"/>
  <c r="J349" i="3"/>
  <c r="J347" i="3"/>
  <c r="J346" i="3"/>
  <c r="J345" i="3"/>
  <c r="J344" i="3"/>
  <c r="J343" i="3"/>
  <c r="J342" i="3"/>
  <c r="J330" i="3"/>
  <c r="F331" i="3"/>
  <c r="E331" i="3"/>
  <c r="F330" i="3"/>
  <c r="E330" i="3"/>
  <c r="J329" i="3"/>
  <c r="F329" i="3"/>
  <c r="J335" i="3" s="1"/>
  <c r="E329" i="3"/>
  <c r="J312" i="3"/>
  <c r="M312" i="3" s="1"/>
  <c r="J311" i="3"/>
  <c r="M311" i="3" s="1"/>
  <c r="M309" i="3"/>
  <c r="J309" i="3"/>
  <c r="J308" i="3"/>
  <c r="M308" i="3" s="1"/>
  <c r="J307" i="3"/>
  <c r="J306" i="3"/>
  <c r="M306" i="3" s="1"/>
  <c r="J305" i="3"/>
  <c r="J304" i="3"/>
  <c r="M304" i="3" s="1"/>
  <c r="F294" i="3"/>
  <c r="E294" i="3"/>
  <c r="F293" i="3"/>
  <c r="E293" i="3"/>
  <c r="F292" i="3"/>
  <c r="E292" i="3"/>
  <c r="F291" i="3"/>
  <c r="E291" i="3"/>
  <c r="J293" i="3" s="1"/>
  <c r="M293" i="3" s="1"/>
  <c r="J274" i="3"/>
  <c r="J273" i="3"/>
  <c r="J271" i="3"/>
  <c r="J270" i="3"/>
  <c r="J269" i="3"/>
  <c r="J268" i="3"/>
  <c r="J267" i="3"/>
  <c r="J266" i="3"/>
  <c r="F259" i="3"/>
  <c r="E259" i="3"/>
  <c r="F258" i="3"/>
  <c r="E258" i="3"/>
  <c r="J255" i="3" s="1"/>
  <c r="F257" i="3"/>
  <c r="E257" i="3"/>
  <c r="F256" i="3"/>
  <c r="E256" i="3"/>
  <c r="F255" i="3"/>
  <c r="E255" i="3"/>
  <c r="F254" i="3"/>
  <c r="E254" i="3"/>
  <c r="F253" i="3"/>
  <c r="E253" i="3"/>
  <c r="J234" i="3"/>
  <c r="J233" i="3"/>
  <c r="J231" i="3"/>
  <c r="J230" i="3"/>
  <c r="J229" i="3"/>
  <c r="J228" i="3"/>
  <c r="J227" i="3"/>
  <c r="J226" i="3"/>
  <c r="O266" i="3" s="1"/>
  <c r="F218" i="3"/>
  <c r="E218" i="3"/>
  <c r="F217" i="3"/>
  <c r="E217" i="3"/>
  <c r="F216" i="3"/>
  <c r="E216" i="3"/>
  <c r="F215" i="3"/>
  <c r="E215" i="3"/>
  <c r="F214" i="3"/>
  <c r="E214" i="3"/>
  <c r="J213" i="3"/>
  <c r="F213" i="3"/>
  <c r="E213" i="3"/>
  <c r="J182" i="3"/>
  <c r="O182" i="3" s="1"/>
  <c r="J181" i="3"/>
  <c r="O181" i="3" s="1"/>
  <c r="J179" i="3"/>
  <c r="J178" i="3"/>
  <c r="J177" i="3"/>
  <c r="J176" i="3"/>
  <c r="J175" i="3"/>
  <c r="J174" i="3"/>
  <c r="F164" i="3"/>
  <c r="E164" i="3"/>
  <c r="F163" i="3"/>
  <c r="E163" i="3"/>
  <c r="F162" i="3"/>
  <c r="E162" i="3"/>
  <c r="J161" i="3" s="1"/>
  <c r="F161" i="3"/>
  <c r="E161" i="3"/>
  <c r="J143" i="3"/>
  <c r="J142" i="3"/>
  <c r="J140" i="3"/>
  <c r="J139" i="3"/>
  <c r="J138" i="3"/>
  <c r="J137" i="3"/>
  <c r="J136" i="3"/>
  <c r="J135" i="3"/>
  <c r="F124" i="3"/>
  <c r="E124" i="3"/>
  <c r="F123" i="3"/>
  <c r="E123" i="3"/>
  <c r="F122" i="3"/>
  <c r="J128" i="3" s="1"/>
  <c r="E122" i="3"/>
  <c r="J125" i="3" s="1"/>
  <c r="J105" i="3"/>
  <c r="J104" i="3"/>
  <c r="J102" i="3"/>
  <c r="M102" i="3" s="1"/>
  <c r="J101" i="3"/>
  <c r="M101" i="3" s="1"/>
  <c r="J100" i="3"/>
  <c r="M100" i="3" s="1"/>
  <c r="J99" i="3"/>
  <c r="M99" i="3" s="1"/>
  <c r="J98" i="3"/>
  <c r="M98" i="3" s="1"/>
  <c r="J97" i="3"/>
  <c r="M97" i="3" s="1"/>
  <c r="F87" i="3"/>
  <c r="E87" i="3"/>
  <c r="F86" i="3"/>
  <c r="E86" i="3"/>
  <c r="F85" i="3"/>
  <c r="E85" i="3"/>
  <c r="F84" i="3"/>
  <c r="E84" i="3"/>
  <c r="J67" i="3"/>
  <c r="J66" i="3"/>
  <c r="J64" i="3"/>
  <c r="O64" i="3" s="1"/>
  <c r="J63" i="3"/>
  <c r="J62" i="3"/>
  <c r="J61" i="3"/>
  <c r="J60" i="3"/>
  <c r="J59" i="3"/>
  <c r="F51" i="3"/>
  <c r="E51" i="3"/>
  <c r="F50" i="3"/>
  <c r="E50" i="3"/>
  <c r="F49" i="3"/>
  <c r="E49" i="3"/>
  <c r="F48" i="3"/>
  <c r="E48" i="3"/>
  <c r="F47" i="3"/>
  <c r="E47" i="3"/>
  <c r="F46" i="3"/>
  <c r="J52" i="3" s="1"/>
  <c r="E46" i="3"/>
  <c r="J27" i="3"/>
  <c r="G428" i="3" s="1"/>
  <c r="J26" i="3"/>
  <c r="G427" i="3" s="1"/>
  <c r="J24" i="3"/>
  <c r="J23" i="3"/>
  <c r="J22" i="3"/>
  <c r="J21" i="3"/>
  <c r="J20" i="3"/>
  <c r="J19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J13" i="3" s="1"/>
  <c r="E6" i="3"/>
  <c r="K438" i="2"/>
  <c r="K437" i="2"/>
  <c r="K454" i="2"/>
  <c r="K453" i="2"/>
  <c r="E465" i="2"/>
  <c r="E464" i="2"/>
  <c r="F461" i="2"/>
  <c r="G461" i="2"/>
  <c r="H461" i="2"/>
  <c r="I461" i="2"/>
  <c r="E461" i="2"/>
  <c r="F460" i="2"/>
  <c r="G460" i="2"/>
  <c r="H460" i="2"/>
  <c r="I460" i="2"/>
  <c r="E460" i="2"/>
  <c r="E447" i="2"/>
  <c r="E446" i="2"/>
  <c r="F443" i="2"/>
  <c r="G443" i="2"/>
  <c r="H443" i="2"/>
  <c r="I443" i="2"/>
  <c r="E443" i="2"/>
  <c r="F442" i="2"/>
  <c r="G442" i="2"/>
  <c r="H442" i="2"/>
  <c r="I442" i="2"/>
  <c r="E442" i="2"/>
  <c r="Q427" i="2"/>
  <c r="Q428" i="2"/>
  <c r="Q426" i="2"/>
  <c r="N427" i="2"/>
  <c r="N428" i="2"/>
  <c r="N426" i="2"/>
  <c r="K427" i="2"/>
  <c r="K428" i="2"/>
  <c r="K426" i="2"/>
  <c r="H428" i="2"/>
  <c r="H427" i="2"/>
  <c r="H426" i="2"/>
  <c r="P428" i="2"/>
  <c r="P427" i="2"/>
  <c r="P426" i="2"/>
  <c r="P425" i="2"/>
  <c r="O428" i="2"/>
  <c r="O427" i="2"/>
  <c r="O426" i="2"/>
  <c r="O425" i="2"/>
  <c r="M428" i="2"/>
  <c r="M427" i="2"/>
  <c r="M426" i="2"/>
  <c r="M425" i="2"/>
  <c r="L428" i="2"/>
  <c r="L427" i="2"/>
  <c r="L426" i="2"/>
  <c r="L425" i="2"/>
  <c r="J428" i="2"/>
  <c r="J427" i="2"/>
  <c r="J426" i="2"/>
  <c r="J425" i="2"/>
  <c r="I425" i="2"/>
  <c r="I428" i="2"/>
  <c r="I427" i="2"/>
  <c r="I426" i="2"/>
  <c r="G428" i="2"/>
  <c r="F428" i="2"/>
  <c r="G427" i="2"/>
  <c r="F427" i="2"/>
  <c r="G426" i="2"/>
  <c r="F426" i="2"/>
  <c r="G425" i="2"/>
  <c r="F425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04" i="2"/>
  <c r="F423" i="2"/>
  <c r="G423" i="2"/>
  <c r="I423" i="2"/>
  <c r="J423" i="2"/>
  <c r="L423" i="2"/>
  <c r="M423" i="2"/>
  <c r="O423" i="2"/>
  <c r="P423" i="2"/>
  <c r="I417" i="2"/>
  <c r="J417" i="2"/>
  <c r="L417" i="2"/>
  <c r="M417" i="2"/>
  <c r="O417" i="2"/>
  <c r="P417" i="2"/>
  <c r="I418" i="2"/>
  <c r="J418" i="2"/>
  <c r="L418" i="2"/>
  <c r="M418" i="2"/>
  <c r="O418" i="2"/>
  <c r="P418" i="2"/>
  <c r="I419" i="2"/>
  <c r="J419" i="2"/>
  <c r="L419" i="2"/>
  <c r="M419" i="2"/>
  <c r="O419" i="2"/>
  <c r="P419" i="2"/>
  <c r="I420" i="2"/>
  <c r="J420" i="2"/>
  <c r="L420" i="2"/>
  <c r="M420" i="2"/>
  <c r="O420" i="2"/>
  <c r="P420" i="2"/>
  <c r="I421" i="2"/>
  <c r="J421" i="2"/>
  <c r="L421" i="2"/>
  <c r="M421" i="2"/>
  <c r="O421" i="2"/>
  <c r="P421" i="2"/>
  <c r="I422" i="2"/>
  <c r="J422" i="2"/>
  <c r="L422" i="2"/>
  <c r="M422" i="2"/>
  <c r="O422" i="2"/>
  <c r="P422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O414" i="2"/>
  <c r="P414" i="2"/>
  <c r="O415" i="2"/>
  <c r="P415" i="2"/>
  <c r="O416" i="2"/>
  <c r="P416" i="2"/>
  <c r="P413" i="2"/>
  <c r="O413" i="2"/>
  <c r="L414" i="2"/>
  <c r="M414" i="2"/>
  <c r="L415" i="2"/>
  <c r="M415" i="2"/>
  <c r="L416" i="2"/>
  <c r="M416" i="2"/>
  <c r="M413" i="2"/>
  <c r="L413" i="2"/>
  <c r="I414" i="2"/>
  <c r="J414" i="2"/>
  <c r="I415" i="2"/>
  <c r="J415" i="2"/>
  <c r="I416" i="2"/>
  <c r="J416" i="2"/>
  <c r="J413" i="2"/>
  <c r="I413" i="2"/>
  <c r="F414" i="2"/>
  <c r="G414" i="2"/>
  <c r="F415" i="2"/>
  <c r="G415" i="2"/>
  <c r="F416" i="2"/>
  <c r="G416" i="2"/>
  <c r="G413" i="2"/>
  <c r="F413" i="2"/>
  <c r="J412" i="2"/>
  <c r="G412" i="2"/>
  <c r="O409" i="2"/>
  <c r="P409" i="2"/>
  <c r="O410" i="2"/>
  <c r="P410" i="2"/>
  <c r="O411" i="2"/>
  <c r="P411" i="2"/>
  <c r="P408" i="2"/>
  <c r="O408" i="2"/>
  <c r="M409" i="2"/>
  <c r="M410" i="2"/>
  <c r="M411" i="2"/>
  <c r="M408" i="2"/>
  <c r="L409" i="2"/>
  <c r="L410" i="2"/>
  <c r="L411" i="2"/>
  <c r="L408" i="2"/>
  <c r="J409" i="2"/>
  <c r="J410" i="2"/>
  <c r="J411" i="2"/>
  <c r="J408" i="2"/>
  <c r="I409" i="2"/>
  <c r="I410" i="2"/>
  <c r="I411" i="2"/>
  <c r="I408" i="2"/>
  <c r="G409" i="2"/>
  <c r="G410" i="2"/>
  <c r="G411" i="2"/>
  <c r="G408" i="2"/>
  <c r="F409" i="2"/>
  <c r="F410" i="2"/>
  <c r="F411" i="2"/>
  <c r="F408" i="2"/>
  <c r="O405" i="2"/>
  <c r="P405" i="2"/>
  <c r="O406" i="2"/>
  <c r="P406" i="2"/>
  <c r="O407" i="2"/>
  <c r="P407" i="2"/>
  <c r="O404" i="2"/>
  <c r="P404" i="2"/>
  <c r="M405" i="2"/>
  <c r="M406" i="2"/>
  <c r="M407" i="2"/>
  <c r="M404" i="2"/>
  <c r="J405" i="2"/>
  <c r="L405" i="2"/>
  <c r="J406" i="2"/>
  <c r="L406" i="2"/>
  <c r="J407" i="2"/>
  <c r="L407" i="2"/>
  <c r="L404" i="2"/>
  <c r="J404" i="2"/>
  <c r="I405" i="2"/>
  <c r="I406" i="2"/>
  <c r="I407" i="2"/>
  <c r="I404" i="2"/>
  <c r="G405" i="2"/>
  <c r="G406" i="2"/>
  <c r="G407" i="2"/>
  <c r="G404" i="2"/>
  <c r="F405" i="2"/>
  <c r="F406" i="2"/>
  <c r="F407" i="2"/>
  <c r="I402" i="2"/>
  <c r="G402" i="2"/>
  <c r="F404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68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53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61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46" i="2"/>
  <c r="M369" i="2"/>
  <c r="M370" i="2"/>
  <c r="M371" i="2"/>
  <c r="M372" i="2"/>
  <c r="M373" i="2"/>
  <c r="M374" i="2"/>
  <c r="M375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68" i="2"/>
  <c r="M330" i="2"/>
  <c r="M331" i="2"/>
  <c r="M332" i="2"/>
  <c r="M333" i="2"/>
  <c r="M334" i="2"/>
  <c r="M335" i="2"/>
  <c r="M336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29" i="2"/>
  <c r="M292" i="2"/>
  <c r="M293" i="2"/>
  <c r="M294" i="2"/>
  <c r="M295" i="2"/>
  <c r="M296" i="2"/>
  <c r="M297" i="2"/>
  <c r="M298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291" i="2"/>
  <c r="M254" i="2"/>
  <c r="M255" i="2"/>
  <c r="M256" i="2"/>
  <c r="M257" i="2"/>
  <c r="M258" i="2"/>
  <c r="M259" i="2"/>
  <c r="M260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53" i="2"/>
  <c r="M214" i="2"/>
  <c r="M215" i="2"/>
  <c r="M216" i="2"/>
  <c r="M217" i="2"/>
  <c r="M218" i="2"/>
  <c r="M219" i="2"/>
  <c r="M220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13" i="2"/>
  <c r="M162" i="2"/>
  <c r="M163" i="2"/>
  <c r="M164" i="2"/>
  <c r="M165" i="2"/>
  <c r="M166" i="2"/>
  <c r="M167" i="2"/>
  <c r="M168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61" i="2"/>
  <c r="M123" i="2"/>
  <c r="M124" i="2"/>
  <c r="M125" i="2"/>
  <c r="M126" i="2"/>
  <c r="M127" i="2"/>
  <c r="M128" i="2"/>
  <c r="M129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22" i="2"/>
  <c r="M85" i="2"/>
  <c r="M86" i="2"/>
  <c r="M87" i="2"/>
  <c r="M88" i="2"/>
  <c r="M89" i="2"/>
  <c r="M90" i="2"/>
  <c r="M91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4" i="2"/>
  <c r="M47" i="2"/>
  <c r="M48" i="2"/>
  <c r="M49" i="2"/>
  <c r="M50" i="2"/>
  <c r="M51" i="2"/>
  <c r="M52" i="2"/>
  <c r="M53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46" i="2"/>
  <c r="M26" i="2"/>
  <c r="M27" i="2"/>
  <c r="M28" i="2"/>
  <c r="M16" i="2"/>
  <c r="M17" i="2"/>
  <c r="M18" i="2"/>
  <c r="M19" i="2"/>
  <c r="M20" i="2"/>
  <c r="M21" i="2"/>
  <c r="M22" i="2"/>
  <c r="M23" i="2"/>
  <c r="M24" i="2"/>
  <c r="M25" i="2"/>
  <c r="M15" i="2"/>
  <c r="M7" i="2"/>
  <c r="M8" i="2"/>
  <c r="M9" i="2"/>
  <c r="M10" i="2"/>
  <c r="M11" i="2"/>
  <c r="M12" i="2"/>
  <c r="M13" i="2"/>
  <c r="M6" i="2"/>
  <c r="J389" i="2"/>
  <c r="J388" i="2"/>
  <c r="J386" i="2"/>
  <c r="J385" i="2"/>
  <c r="J384" i="2"/>
  <c r="J383" i="2"/>
  <c r="J382" i="2"/>
  <c r="J381" i="2"/>
  <c r="J376" i="2"/>
  <c r="J379" i="2" s="1"/>
  <c r="J375" i="2"/>
  <c r="J374" i="2"/>
  <c r="J380" i="2" s="1"/>
  <c r="J373" i="2"/>
  <c r="J377" i="2" s="1"/>
  <c r="J372" i="2"/>
  <c r="J371" i="2"/>
  <c r="J370" i="2"/>
  <c r="J369" i="2"/>
  <c r="J368" i="2"/>
  <c r="J350" i="2"/>
  <c r="J349" i="2"/>
  <c r="J347" i="2"/>
  <c r="J346" i="2"/>
  <c r="J345" i="2"/>
  <c r="J344" i="2"/>
  <c r="J343" i="2"/>
  <c r="J342" i="2"/>
  <c r="J339" i="2"/>
  <c r="J337" i="2"/>
  <c r="J340" i="2" s="1"/>
  <c r="J336" i="2"/>
  <c r="J335" i="2"/>
  <c r="J341" i="2" s="1"/>
  <c r="J334" i="2"/>
  <c r="J333" i="2"/>
  <c r="J332" i="2"/>
  <c r="J331" i="2"/>
  <c r="J330" i="2"/>
  <c r="J329" i="2"/>
  <c r="J312" i="2"/>
  <c r="J311" i="2"/>
  <c r="J309" i="2"/>
  <c r="J308" i="2"/>
  <c r="J307" i="2"/>
  <c r="J306" i="2"/>
  <c r="J305" i="2"/>
  <c r="J304" i="2"/>
  <c r="J299" i="2"/>
  <c r="J303" i="2" s="1"/>
  <c r="J298" i="2"/>
  <c r="J297" i="2"/>
  <c r="J296" i="2"/>
  <c r="J295" i="2"/>
  <c r="J294" i="2"/>
  <c r="J293" i="2"/>
  <c r="J292" i="2"/>
  <c r="J291" i="2"/>
  <c r="E332" i="2"/>
  <c r="F332" i="2"/>
  <c r="E292" i="2"/>
  <c r="F292" i="2"/>
  <c r="E293" i="2"/>
  <c r="F293" i="2"/>
  <c r="E294" i="2"/>
  <c r="F294" i="2"/>
  <c r="F291" i="2"/>
  <c r="E291" i="2"/>
  <c r="J274" i="2"/>
  <c r="J273" i="2"/>
  <c r="J275" i="2"/>
  <c r="J266" i="2"/>
  <c r="J259" i="2"/>
  <c r="J260" i="2"/>
  <c r="J263" i="2"/>
  <c r="J258" i="2"/>
  <c r="J257" i="2"/>
  <c r="J235" i="2"/>
  <c r="J234" i="2"/>
  <c r="J233" i="2"/>
  <c r="J230" i="2"/>
  <c r="J226" i="2"/>
  <c r="J217" i="2"/>
  <c r="F371" i="2"/>
  <c r="E371" i="2"/>
  <c r="F370" i="2"/>
  <c r="E370" i="2"/>
  <c r="F369" i="2"/>
  <c r="E369" i="2"/>
  <c r="F368" i="2"/>
  <c r="E368" i="2"/>
  <c r="F331" i="2"/>
  <c r="E331" i="2"/>
  <c r="F330" i="2"/>
  <c r="E330" i="2"/>
  <c r="F329" i="2"/>
  <c r="E329" i="2"/>
  <c r="J271" i="2"/>
  <c r="J270" i="2"/>
  <c r="J269" i="2"/>
  <c r="J268" i="2"/>
  <c r="J267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J231" i="2"/>
  <c r="J229" i="2"/>
  <c r="J228" i="2"/>
  <c r="J227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J218" i="2" s="1"/>
  <c r="E216" i="2"/>
  <c r="F215" i="2"/>
  <c r="E215" i="2"/>
  <c r="F214" i="2"/>
  <c r="E214" i="2"/>
  <c r="F213" i="2"/>
  <c r="J219" i="2" s="1"/>
  <c r="E213" i="2"/>
  <c r="J216" i="2" s="1"/>
  <c r="J182" i="2"/>
  <c r="J181" i="2"/>
  <c r="J179" i="2"/>
  <c r="J178" i="2"/>
  <c r="J177" i="2"/>
  <c r="J176" i="2"/>
  <c r="J175" i="2"/>
  <c r="J174" i="2"/>
  <c r="J171" i="2"/>
  <c r="J169" i="2"/>
  <c r="J173" i="2" s="1"/>
  <c r="J168" i="2"/>
  <c r="J167" i="2"/>
  <c r="J166" i="2"/>
  <c r="J165" i="2"/>
  <c r="J164" i="2"/>
  <c r="J163" i="2"/>
  <c r="J162" i="2"/>
  <c r="J161" i="2"/>
  <c r="J143" i="2"/>
  <c r="J142" i="2"/>
  <c r="J140" i="2"/>
  <c r="J139" i="2"/>
  <c r="J138" i="2"/>
  <c r="J137" i="2"/>
  <c r="J136" i="2"/>
  <c r="J135" i="2"/>
  <c r="J130" i="2"/>
  <c r="J134" i="2" s="1"/>
  <c r="J129" i="2"/>
  <c r="J128" i="2"/>
  <c r="J127" i="2"/>
  <c r="J126" i="2"/>
  <c r="J125" i="2"/>
  <c r="J124" i="2"/>
  <c r="J123" i="2"/>
  <c r="J122" i="2"/>
  <c r="J105" i="2"/>
  <c r="J104" i="2"/>
  <c r="J102" i="2"/>
  <c r="J101" i="2"/>
  <c r="J100" i="2"/>
  <c r="J99" i="2"/>
  <c r="J98" i="2"/>
  <c r="J97" i="2"/>
  <c r="J94" i="2"/>
  <c r="J92" i="2"/>
  <c r="J96" i="2" s="1"/>
  <c r="J91" i="2"/>
  <c r="J90" i="2"/>
  <c r="J89" i="2"/>
  <c r="J93" i="2" s="1"/>
  <c r="J88" i="2"/>
  <c r="J87" i="2"/>
  <c r="J86" i="2"/>
  <c r="J85" i="2"/>
  <c r="J84" i="2"/>
  <c r="J59" i="2"/>
  <c r="J53" i="2"/>
  <c r="J57" i="2" s="1"/>
  <c r="J65" i="2"/>
  <c r="J25" i="2"/>
  <c r="J64" i="2"/>
  <c r="J63" i="2"/>
  <c r="J62" i="2"/>
  <c r="J61" i="2"/>
  <c r="J60" i="2"/>
  <c r="J58" i="2"/>
  <c r="J56" i="2"/>
  <c r="J55" i="2"/>
  <c r="J52" i="2"/>
  <c r="J51" i="2"/>
  <c r="J50" i="2"/>
  <c r="J49" i="2"/>
  <c r="J48" i="2"/>
  <c r="J47" i="2"/>
  <c r="J46" i="2"/>
  <c r="J67" i="2"/>
  <c r="J66" i="2"/>
  <c r="J27" i="2"/>
  <c r="J26" i="2"/>
  <c r="J24" i="2"/>
  <c r="J23" i="2"/>
  <c r="J22" i="2"/>
  <c r="J21" i="2"/>
  <c r="J20" i="2"/>
  <c r="J19" i="2"/>
  <c r="E6" i="2"/>
  <c r="E7" i="2"/>
  <c r="E8" i="2"/>
  <c r="E9" i="2"/>
  <c r="E10" i="2"/>
  <c r="E11" i="2"/>
  <c r="E12" i="2"/>
  <c r="E13" i="2"/>
  <c r="E14" i="2"/>
  <c r="E15" i="2"/>
  <c r="E16" i="2"/>
  <c r="E161" i="2"/>
  <c r="F161" i="2"/>
  <c r="E162" i="2"/>
  <c r="F162" i="2"/>
  <c r="E163" i="2"/>
  <c r="F163" i="2"/>
  <c r="E164" i="2"/>
  <c r="F164" i="2"/>
  <c r="E165" i="2"/>
  <c r="F165" i="2"/>
  <c r="F124" i="2"/>
  <c r="E124" i="2"/>
  <c r="F123" i="2"/>
  <c r="E123" i="2"/>
  <c r="F122" i="2"/>
  <c r="E122" i="2"/>
  <c r="F87" i="2"/>
  <c r="E87" i="2"/>
  <c r="F86" i="2"/>
  <c r="E86" i="2"/>
  <c r="F85" i="2"/>
  <c r="E85" i="2"/>
  <c r="F84" i="2"/>
  <c r="E84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7" i="2"/>
  <c r="F8" i="2"/>
  <c r="F9" i="2"/>
  <c r="F10" i="2"/>
  <c r="F11" i="2"/>
  <c r="F12" i="2"/>
  <c r="F13" i="2"/>
  <c r="F14" i="2"/>
  <c r="F15" i="2"/>
  <c r="F16" i="2"/>
  <c r="F6" i="2"/>
  <c r="N27" i="25" l="1"/>
  <c r="F420" i="25"/>
  <c r="N22" i="25"/>
  <c r="P424" i="25"/>
  <c r="Q424" i="25" s="1"/>
  <c r="Q444" i="25" s="1"/>
  <c r="J424" i="25"/>
  <c r="H424" i="25"/>
  <c r="H444" i="25" s="1"/>
  <c r="P391" i="25"/>
  <c r="P184" i="25"/>
  <c r="P276" i="25"/>
  <c r="P69" i="25"/>
  <c r="L414" i="25"/>
  <c r="P176" i="25"/>
  <c r="I417" i="25"/>
  <c r="P169" i="25"/>
  <c r="P168" i="25"/>
  <c r="P161" i="25"/>
  <c r="P258" i="25"/>
  <c r="P181" i="25"/>
  <c r="P175" i="25"/>
  <c r="P177" i="25"/>
  <c r="P179" i="25"/>
  <c r="F409" i="25"/>
  <c r="P182" i="25"/>
  <c r="P163" i="25"/>
  <c r="P178" i="25"/>
  <c r="P164" i="25"/>
  <c r="P167" i="25"/>
  <c r="P162" i="25"/>
  <c r="P166" i="25"/>
  <c r="P165" i="25"/>
  <c r="O170" i="25"/>
  <c r="P170" i="25" s="1"/>
  <c r="J180" i="25"/>
  <c r="J183" i="25" s="1"/>
  <c r="F406" i="25"/>
  <c r="P270" i="25"/>
  <c r="Q270" i="25" s="1"/>
  <c r="J348" i="25"/>
  <c r="M348" i="25" s="1"/>
  <c r="P373" i="25"/>
  <c r="M171" i="25"/>
  <c r="F411" i="25"/>
  <c r="P53" i="25"/>
  <c r="P66" i="25"/>
  <c r="H404" i="25"/>
  <c r="H433" i="25" s="1"/>
  <c r="P54" i="25"/>
  <c r="P63" i="25"/>
  <c r="Q63" i="25" s="1"/>
  <c r="M414" i="25"/>
  <c r="N414" i="25" s="1"/>
  <c r="O55" i="25"/>
  <c r="P55" i="25" s="1"/>
  <c r="P67" i="25"/>
  <c r="J103" i="25"/>
  <c r="H409" i="25"/>
  <c r="J65" i="25"/>
  <c r="J68" i="25" s="1"/>
  <c r="M68" i="25" s="1"/>
  <c r="F410" i="25"/>
  <c r="H405" i="25"/>
  <c r="H434" i="25" s="1"/>
  <c r="O171" i="25"/>
  <c r="P171" i="25" s="1"/>
  <c r="F422" i="25"/>
  <c r="P260" i="25"/>
  <c r="O57" i="25"/>
  <c r="P57" i="25" s="1"/>
  <c r="J141" i="25"/>
  <c r="M141" i="25" s="1"/>
  <c r="H408" i="25"/>
  <c r="M338" i="25"/>
  <c r="M131" i="25"/>
  <c r="F429" i="25"/>
  <c r="O172" i="25"/>
  <c r="P172" i="25" s="1"/>
  <c r="P274" i="25"/>
  <c r="H406" i="25"/>
  <c r="H435" i="25" s="1"/>
  <c r="P254" i="25"/>
  <c r="P267" i="25"/>
  <c r="P62" i="25"/>
  <c r="Q62" i="25" s="1"/>
  <c r="P256" i="25"/>
  <c r="Q256" i="25" s="1"/>
  <c r="O173" i="25"/>
  <c r="P173" i="25" s="1"/>
  <c r="F421" i="25"/>
  <c r="P64" i="25"/>
  <c r="Q64" i="25" s="1"/>
  <c r="F404" i="25"/>
  <c r="F419" i="25"/>
  <c r="P255" i="25"/>
  <c r="Q255" i="25" s="1"/>
  <c r="P61" i="25"/>
  <c r="Q61" i="25" s="1"/>
  <c r="P60" i="25"/>
  <c r="P407" i="25"/>
  <c r="Q407" i="25" s="1"/>
  <c r="Q436" i="25" s="1"/>
  <c r="P259" i="25"/>
  <c r="P273" i="25"/>
  <c r="P409" i="25"/>
  <c r="Q409" i="25" s="1"/>
  <c r="J272" i="25"/>
  <c r="J275" i="25" s="1"/>
  <c r="O262" i="25"/>
  <c r="M262" i="25"/>
  <c r="J411" i="25"/>
  <c r="P376" i="25"/>
  <c r="P389" i="25"/>
  <c r="P385" i="25"/>
  <c r="P386" i="25"/>
  <c r="P388" i="25"/>
  <c r="P382" i="25"/>
  <c r="P384" i="25"/>
  <c r="P381" i="25"/>
  <c r="O417" i="25" s="1"/>
  <c r="P383" i="25"/>
  <c r="J406" i="25"/>
  <c r="P48" i="25"/>
  <c r="Q48" i="25" s="1"/>
  <c r="M265" i="25"/>
  <c r="O265" i="25"/>
  <c r="J405" i="25"/>
  <c r="P47" i="25"/>
  <c r="J409" i="25"/>
  <c r="P51" i="25"/>
  <c r="M263" i="25"/>
  <c r="O263" i="25"/>
  <c r="J387" i="25"/>
  <c r="J390" i="25" s="1"/>
  <c r="O377" i="25"/>
  <c r="M377" i="25"/>
  <c r="M416" i="25"/>
  <c r="N416" i="25" s="1"/>
  <c r="M303" i="25"/>
  <c r="L416" i="25" s="1"/>
  <c r="J232" i="25"/>
  <c r="J235" i="25" s="1"/>
  <c r="M235" i="25" s="1"/>
  <c r="G413" i="25"/>
  <c r="H413" i="25" s="1"/>
  <c r="M222" i="25"/>
  <c r="P261" i="25"/>
  <c r="J412" i="25"/>
  <c r="I402" i="25"/>
  <c r="K419" i="25" s="1"/>
  <c r="K439" i="25" s="1"/>
  <c r="P269" i="25"/>
  <c r="Q269" i="25" s="1"/>
  <c r="P268" i="25"/>
  <c r="Q268" i="25" s="1"/>
  <c r="P368" i="25"/>
  <c r="P404" i="25"/>
  <c r="Q404" i="25" s="1"/>
  <c r="Q433" i="25" s="1"/>
  <c r="M56" i="25"/>
  <c r="O56" i="25"/>
  <c r="P56" i="25" s="1"/>
  <c r="H419" i="25"/>
  <c r="H439" i="25" s="1"/>
  <c r="H420" i="25"/>
  <c r="H440" i="25" s="1"/>
  <c r="H429" i="25"/>
  <c r="H421" i="25"/>
  <c r="H441" i="25" s="1"/>
  <c r="H418" i="25"/>
  <c r="H438" i="25" s="1"/>
  <c r="H427" i="25"/>
  <c r="H428" i="25"/>
  <c r="H422" i="25"/>
  <c r="H442" i="25" s="1"/>
  <c r="O380" i="25"/>
  <c r="M380" i="25"/>
  <c r="J404" i="25"/>
  <c r="P46" i="25"/>
  <c r="H407" i="25"/>
  <c r="H436" i="25" s="1"/>
  <c r="P405" i="25"/>
  <c r="Q405" i="25" s="1"/>
  <c r="Q434" i="25" s="1"/>
  <c r="P369" i="25"/>
  <c r="P253" i="25"/>
  <c r="P257" i="25"/>
  <c r="F418" i="25"/>
  <c r="M415" i="25"/>
  <c r="N415" i="25" s="1"/>
  <c r="M302" i="25"/>
  <c r="L415" i="25" s="1"/>
  <c r="F428" i="25"/>
  <c r="F427" i="25"/>
  <c r="O378" i="25"/>
  <c r="M378" i="25"/>
  <c r="H417" i="25"/>
  <c r="H437" i="25" s="1"/>
  <c r="F407" i="25"/>
  <c r="P271" i="25"/>
  <c r="Q271" i="25" s="1"/>
  <c r="G415" i="25"/>
  <c r="H415" i="25" s="1"/>
  <c r="M224" i="25"/>
  <c r="F415" i="25" s="1"/>
  <c r="G416" i="25"/>
  <c r="H416" i="25" s="1"/>
  <c r="M225" i="25"/>
  <c r="F416" i="25" s="1"/>
  <c r="H410" i="25"/>
  <c r="H412" i="25"/>
  <c r="M413" i="25"/>
  <c r="N413" i="25" s="1"/>
  <c r="M300" i="25"/>
  <c r="L413" i="25" s="1"/>
  <c r="J310" i="25"/>
  <c r="O58" i="25"/>
  <c r="P58" i="25" s="1"/>
  <c r="P375" i="25"/>
  <c r="P411" i="25"/>
  <c r="Q411" i="25" s="1"/>
  <c r="O264" i="25"/>
  <c r="M264" i="25"/>
  <c r="M15" i="25"/>
  <c r="J25" i="25"/>
  <c r="M25" i="25" s="1"/>
  <c r="N25" i="25" s="1"/>
  <c r="J410" i="25"/>
  <c r="P52" i="25"/>
  <c r="P406" i="25"/>
  <c r="Q406" i="25" s="1"/>
  <c r="Q435" i="25" s="1"/>
  <c r="P370" i="25"/>
  <c r="J408" i="25"/>
  <c r="P50" i="25"/>
  <c r="Q50" i="25" s="1"/>
  <c r="F408" i="25"/>
  <c r="P372" i="25"/>
  <c r="P408" i="25"/>
  <c r="Q408" i="25" s="1"/>
  <c r="F417" i="25"/>
  <c r="F405" i="25"/>
  <c r="P371" i="25"/>
  <c r="O379" i="25"/>
  <c r="M379" i="25"/>
  <c r="H411" i="25"/>
  <c r="P374" i="25"/>
  <c r="P410" i="25"/>
  <c r="Q410" i="25" s="1"/>
  <c r="M223" i="25"/>
  <c r="F414" i="25" s="1"/>
  <c r="G414" i="25"/>
  <c r="H414" i="25" s="1"/>
  <c r="J407" i="25"/>
  <c r="P49" i="25"/>
  <c r="Q49" i="25" s="1"/>
  <c r="F420" i="24"/>
  <c r="F404" i="24"/>
  <c r="H404" i="24"/>
  <c r="H419" i="24"/>
  <c r="F407" i="24"/>
  <c r="H406" i="24"/>
  <c r="F421" i="24"/>
  <c r="F405" i="24"/>
  <c r="P176" i="24"/>
  <c r="H410" i="24"/>
  <c r="F426" i="24"/>
  <c r="H408" i="24"/>
  <c r="F418" i="24"/>
  <c r="P370" i="24"/>
  <c r="F411" i="24"/>
  <c r="H411" i="24"/>
  <c r="H407" i="24"/>
  <c r="H412" i="24"/>
  <c r="F408" i="24"/>
  <c r="F410" i="24"/>
  <c r="P256" i="24"/>
  <c r="P259" i="24"/>
  <c r="P168" i="24"/>
  <c r="P383" i="24"/>
  <c r="F406" i="24"/>
  <c r="P257" i="24"/>
  <c r="P165" i="24"/>
  <c r="P260" i="24"/>
  <c r="P368" i="24"/>
  <c r="P404" i="24"/>
  <c r="Q404" i="24" s="1"/>
  <c r="M265" i="24"/>
  <c r="O265" i="24"/>
  <c r="O378" i="24"/>
  <c r="M378" i="24"/>
  <c r="G416" i="24"/>
  <c r="H416" i="24" s="1"/>
  <c r="M225" i="24"/>
  <c r="F416" i="24" s="1"/>
  <c r="P50" i="24"/>
  <c r="J408" i="24"/>
  <c r="M416" i="24"/>
  <c r="N416" i="24" s="1"/>
  <c r="M303" i="24"/>
  <c r="L416" i="24" s="1"/>
  <c r="O58" i="24"/>
  <c r="P58" i="24" s="1"/>
  <c r="M58" i="24"/>
  <c r="M413" i="24"/>
  <c r="N413" i="24" s="1"/>
  <c r="J310" i="24"/>
  <c r="J313" i="24" s="1"/>
  <c r="M313" i="24" s="1"/>
  <c r="M300" i="24"/>
  <c r="M170" i="24"/>
  <c r="O170" i="24"/>
  <c r="P170" i="24" s="1"/>
  <c r="J180" i="24"/>
  <c r="J409" i="24"/>
  <c r="P51" i="24"/>
  <c r="P46" i="24"/>
  <c r="J404" i="24"/>
  <c r="P163" i="24"/>
  <c r="J410" i="24"/>
  <c r="P52" i="24"/>
  <c r="P54" i="24"/>
  <c r="P63" i="24"/>
  <c r="P60" i="24"/>
  <c r="P62" i="24"/>
  <c r="P66" i="24"/>
  <c r="P59" i="24"/>
  <c r="P375" i="24"/>
  <c r="P411" i="24"/>
  <c r="Q411" i="24" s="1"/>
  <c r="P166" i="24"/>
  <c r="M222" i="24"/>
  <c r="G413" i="24"/>
  <c r="H413" i="24" s="1"/>
  <c r="J232" i="24"/>
  <c r="P167" i="24"/>
  <c r="O55" i="24"/>
  <c r="P55" i="24" s="1"/>
  <c r="M55" i="24"/>
  <c r="J65" i="24"/>
  <c r="J68" i="24" s="1"/>
  <c r="F422" i="24"/>
  <c r="P61" i="24"/>
  <c r="I419" i="24" s="1"/>
  <c r="M223" i="24"/>
  <c r="F414" i="24" s="1"/>
  <c r="G414" i="24"/>
  <c r="H414" i="24" s="1"/>
  <c r="O57" i="24"/>
  <c r="P57" i="24" s="1"/>
  <c r="M57" i="24"/>
  <c r="P373" i="24"/>
  <c r="P409" i="24"/>
  <c r="Q409" i="24" s="1"/>
  <c r="O172" i="24"/>
  <c r="P172" i="24" s="1"/>
  <c r="M172" i="24"/>
  <c r="O379" i="24"/>
  <c r="M379" i="24"/>
  <c r="P255" i="24"/>
  <c r="M224" i="24"/>
  <c r="F415" i="24" s="1"/>
  <c r="G415" i="24"/>
  <c r="H415" i="24" s="1"/>
  <c r="P67" i="24"/>
  <c r="P164" i="24"/>
  <c r="M173" i="24"/>
  <c r="O173" i="24"/>
  <c r="P173" i="24" s="1"/>
  <c r="P258" i="24"/>
  <c r="P253" i="24"/>
  <c r="J103" i="24"/>
  <c r="M103" i="24" s="1"/>
  <c r="M93" i="24"/>
  <c r="P376" i="24"/>
  <c r="P384" i="24"/>
  <c r="O420" i="24" s="1"/>
  <c r="P382" i="24"/>
  <c r="P369" i="24"/>
  <c r="P385" i="24"/>
  <c r="P389" i="24"/>
  <c r="P381" i="24"/>
  <c r="P388" i="24"/>
  <c r="M338" i="24"/>
  <c r="J348" i="24"/>
  <c r="M348" i="24" s="1"/>
  <c r="O264" i="24"/>
  <c r="M264" i="24"/>
  <c r="P177" i="24"/>
  <c r="P48" i="24"/>
  <c r="I406" i="24" s="1"/>
  <c r="J406" i="24"/>
  <c r="M15" i="24"/>
  <c r="J25" i="24"/>
  <c r="M25" i="24" s="1"/>
  <c r="P49" i="24"/>
  <c r="J407" i="24"/>
  <c r="P254" i="24"/>
  <c r="P169" i="24"/>
  <c r="P175" i="24"/>
  <c r="P178" i="24"/>
  <c r="P179" i="24"/>
  <c r="O422" i="24" s="1"/>
  <c r="P182" i="24"/>
  <c r="O171" i="24"/>
  <c r="P171" i="24" s="1"/>
  <c r="M171" i="24"/>
  <c r="J387" i="24"/>
  <c r="J390" i="24" s="1"/>
  <c r="M377" i="24"/>
  <c r="O377" i="24"/>
  <c r="H422" i="24"/>
  <c r="H418" i="24"/>
  <c r="H421" i="24"/>
  <c r="H420" i="24"/>
  <c r="H417" i="24"/>
  <c r="M380" i="24"/>
  <c r="O380" i="24"/>
  <c r="O262" i="24"/>
  <c r="M262" i="24"/>
  <c r="J272" i="24"/>
  <c r="P406" i="24"/>
  <c r="Q406" i="24" s="1"/>
  <c r="J411" i="24"/>
  <c r="P53" i="24"/>
  <c r="P374" i="24"/>
  <c r="P410" i="24"/>
  <c r="Q410" i="24" s="1"/>
  <c r="J405" i="24"/>
  <c r="P47" i="24"/>
  <c r="H428" i="24"/>
  <c r="P174" i="24"/>
  <c r="H405" i="24"/>
  <c r="J141" i="24"/>
  <c r="M141" i="24" s="1"/>
  <c r="M131" i="24"/>
  <c r="P162" i="24"/>
  <c r="H409" i="24"/>
  <c r="P161" i="24"/>
  <c r="H427" i="24"/>
  <c r="P372" i="24"/>
  <c r="P408" i="24"/>
  <c r="Q408" i="24" s="1"/>
  <c r="P407" i="24"/>
  <c r="Q407" i="24" s="1"/>
  <c r="P371" i="24"/>
  <c r="M301" i="24"/>
  <c r="L414" i="24" s="1"/>
  <c r="M414" i="24"/>
  <c r="N414" i="24" s="1"/>
  <c r="M415" i="24"/>
  <c r="N415" i="24" s="1"/>
  <c r="M302" i="24"/>
  <c r="L415" i="24" s="1"/>
  <c r="M339" i="24"/>
  <c r="J412" i="24"/>
  <c r="P274" i="24"/>
  <c r="I402" i="24"/>
  <c r="K419" i="24" s="1"/>
  <c r="P261" i="24"/>
  <c r="P269" i="24"/>
  <c r="P270" i="24"/>
  <c r="I421" i="24" s="1"/>
  <c r="P267" i="24"/>
  <c r="P266" i="24"/>
  <c r="P271" i="24"/>
  <c r="I422" i="24" s="1"/>
  <c r="M263" i="24"/>
  <c r="O263" i="24"/>
  <c r="F409" i="24"/>
  <c r="M56" i="24"/>
  <c r="O56" i="24"/>
  <c r="P56" i="24" s="1"/>
  <c r="P273" i="24"/>
  <c r="P427" i="23"/>
  <c r="Q427" i="23" s="1"/>
  <c r="G404" i="23"/>
  <c r="M123" i="23"/>
  <c r="G402" i="23"/>
  <c r="M19" i="23"/>
  <c r="M129" i="23"/>
  <c r="O256" i="23"/>
  <c r="J407" i="23" s="1"/>
  <c r="M128" i="23"/>
  <c r="P422" i="23"/>
  <c r="Q422" i="23" s="1"/>
  <c r="M127" i="23"/>
  <c r="M219" i="23"/>
  <c r="J421" i="23"/>
  <c r="M138" i="23"/>
  <c r="M140" i="23"/>
  <c r="O50" i="23"/>
  <c r="M139" i="23"/>
  <c r="M143" i="23"/>
  <c r="M405" i="23"/>
  <c r="N405" i="23" s="1"/>
  <c r="M12" i="23"/>
  <c r="O260" i="23"/>
  <c r="M135" i="23"/>
  <c r="M86" i="23"/>
  <c r="L406" i="23" s="1"/>
  <c r="M142" i="23"/>
  <c r="M122" i="23"/>
  <c r="O162" i="23"/>
  <c r="M62" i="23"/>
  <c r="M213" i="23"/>
  <c r="M137" i="23"/>
  <c r="M125" i="23"/>
  <c r="M168" i="23"/>
  <c r="M374" i="23"/>
  <c r="M335" i="23"/>
  <c r="M346" i="23"/>
  <c r="M64" i="23"/>
  <c r="O374" i="23"/>
  <c r="H421" i="23"/>
  <c r="M52" i="23"/>
  <c r="H418" i="23"/>
  <c r="M50" i="23"/>
  <c r="J428" i="23"/>
  <c r="M176" i="23"/>
  <c r="H407" i="23"/>
  <c r="M6" i="23"/>
  <c r="J132" i="23"/>
  <c r="M132" i="23" s="1"/>
  <c r="M333" i="23"/>
  <c r="H422" i="23"/>
  <c r="O168" i="23"/>
  <c r="M23" i="23"/>
  <c r="L408" i="23"/>
  <c r="H404" i="23"/>
  <c r="J18" i="23"/>
  <c r="M18" i="23" s="1"/>
  <c r="M164" i="23"/>
  <c r="J133" i="23"/>
  <c r="M133" i="23" s="1"/>
  <c r="H428" i="23"/>
  <c r="O52" i="23"/>
  <c r="J16" i="23"/>
  <c r="M16" i="23" s="1"/>
  <c r="M233" i="23"/>
  <c r="M336" i="23"/>
  <c r="H417" i="23"/>
  <c r="M22" i="23"/>
  <c r="F420" i="23" s="1"/>
  <c r="H419" i="23"/>
  <c r="M26" i="23"/>
  <c r="F427" i="23" s="1"/>
  <c r="M178" i="23"/>
  <c r="H426" i="23"/>
  <c r="H420" i="23"/>
  <c r="M27" i="23"/>
  <c r="M21" i="23"/>
  <c r="M49" i="23"/>
  <c r="M9" i="23"/>
  <c r="J17" i="23"/>
  <c r="M17" i="23" s="1"/>
  <c r="M24" i="23"/>
  <c r="M329" i="23"/>
  <c r="M350" i="23"/>
  <c r="M344" i="23"/>
  <c r="J338" i="23"/>
  <c r="M342" i="23"/>
  <c r="J341" i="23"/>
  <c r="M341" i="23" s="1"/>
  <c r="J340" i="23"/>
  <c r="M340" i="23" s="1"/>
  <c r="M332" i="23"/>
  <c r="J339" i="23"/>
  <c r="J131" i="23"/>
  <c r="M162" i="23"/>
  <c r="O373" i="23"/>
  <c r="M373" i="23"/>
  <c r="J380" i="23"/>
  <c r="J377" i="23"/>
  <c r="O376" i="23"/>
  <c r="J379" i="23"/>
  <c r="J378" i="23"/>
  <c r="M383" i="23"/>
  <c r="M389" i="23"/>
  <c r="M386" i="23"/>
  <c r="G409" i="23"/>
  <c r="H409" i="23" s="1"/>
  <c r="M11" i="23"/>
  <c r="F409" i="23" s="1"/>
  <c r="M349" i="23"/>
  <c r="O165" i="23"/>
  <c r="M165" i="23"/>
  <c r="O259" i="23"/>
  <c r="M259" i="23"/>
  <c r="G406" i="23"/>
  <c r="H406" i="23" s="1"/>
  <c r="O51" i="23"/>
  <c r="M220" i="23"/>
  <c r="M410" i="23"/>
  <c r="N410" i="23" s="1"/>
  <c r="M90" i="23"/>
  <c r="L410" i="23" s="1"/>
  <c r="J302" i="23"/>
  <c r="J301" i="23"/>
  <c r="J300" i="23"/>
  <c r="J303" i="23"/>
  <c r="M369" i="23"/>
  <c r="O369" i="23"/>
  <c r="M174" i="23"/>
  <c r="O253" i="23"/>
  <c r="M253" i="23"/>
  <c r="M381" i="23"/>
  <c r="O163" i="23"/>
  <c r="M163" i="23"/>
  <c r="J15" i="23"/>
  <c r="O258" i="23"/>
  <c r="M334" i="23"/>
  <c r="O164" i="23"/>
  <c r="M371" i="23"/>
  <c r="O371" i="23"/>
  <c r="L428" i="23"/>
  <c r="L426" i="23"/>
  <c r="O255" i="23"/>
  <c r="M255" i="23"/>
  <c r="P417" i="23"/>
  <c r="Q417" i="23" s="1"/>
  <c r="J420" i="23"/>
  <c r="M274" i="23"/>
  <c r="M271" i="23"/>
  <c r="J265" i="23"/>
  <c r="J263" i="23"/>
  <c r="M273" i="23"/>
  <c r="M266" i="23"/>
  <c r="J264" i="23"/>
  <c r="J262" i="23"/>
  <c r="O261" i="23"/>
  <c r="M270" i="23"/>
  <c r="O48" i="23"/>
  <c r="M48" i="23"/>
  <c r="M167" i="23"/>
  <c r="O167" i="23"/>
  <c r="G411" i="23"/>
  <c r="H411" i="23" s="1"/>
  <c r="M13" i="23"/>
  <c r="M182" i="23"/>
  <c r="J170" i="23"/>
  <c r="J172" i="23"/>
  <c r="J171" i="23"/>
  <c r="O169" i="23"/>
  <c r="P174" i="23" s="1"/>
  <c r="J173" i="23"/>
  <c r="M91" i="23"/>
  <c r="L411" i="23" s="1"/>
  <c r="M411" i="23"/>
  <c r="N411" i="23" s="1"/>
  <c r="M177" i="23"/>
  <c r="O46" i="23"/>
  <c r="M46" i="23"/>
  <c r="P181" i="23"/>
  <c r="M10" i="23"/>
  <c r="F408" i="23" s="1"/>
  <c r="G408" i="23"/>
  <c r="H408" i="23" s="1"/>
  <c r="M7" i="23"/>
  <c r="G405" i="23"/>
  <c r="H405" i="23" s="1"/>
  <c r="M343" i="23"/>
  <c r="O257" i="23"/>
  <c r="M257" i="23"/>
  <c r="M175" i="23"/>
  <c r="O53" i="23"/>
  <c r="M53" i="23"/>
  <c r="M268" i="23"/>
  <c r="P428" i="23"/>
  <c r="Q428" i="23" s="1"/>
  <c r="M330" i="23"/>
  <c r="J426" i="23"/>
  <c r="J427" i="23"/>
  <c r="F417" i="23"/>
  <c r="O166" i="23"/>
  <c r="P166" i="23" s="1"/>
  <c r="M166" i="23"/>
  <c r="O161" i="23"/>
  <c r="M161" i="23"/>
  <c r="M384" i="23"/>
  <c r="M269" i="23"/>
  <c r="M345" i="23"/>
  <c r="O47" i="23"/>
  <c r="M47" i="23"/>
  <c r="M408" i="23"/>
  <c r="N408" i="23" s="1"/>
  <c r="J96" i="23"/>
  <c r="M96" i="23" s="1"/>
  <c r="J95" i="23"/>
  <c r="M95" i="23" s="1"/>
  <c r="J94" i="23"/>
  <c r="M94" i="23" s="1"/>
  <c r="J93" i="23"/>
  <c r="M331" i="23"/>
  <c r="P420" i="23"/>
  <c r="Q420" i="23" s="1"/>
  <c r="M404" i="23"/>
  <c r="N404" i="23" s="1"/>
  <c r="M84" i="23"/>
  <c r="L404" i="23" s="1"/>
  <c r="J417" i="23"/>
  <c r="G410" i="23"/>
  <c r="H410" i="23" s="1"/>
  <c r="H427" i="23"/>
  <c r="M409" i="23"/>
  <c r="N409" i="23" s="1"/>
  <c r="M89" i="23"/>
  <c r="L409" i="23" s="1"/>
  <c r="M256" i="23"/>
  <c r="M260" i="23"/>
  <c r="M388" i="23"/>
  <c r="O372" i="23"/>
  <c r="M372" i="23"/>
  <c r="O368" i="23"/>
  <c r="M368" i="23"/>
  <c r="M407" i="23"/>
  <c r="N407" i="23" s="1"/>
  <c r="M87" i="23"/>
  <c r="L407" i="23" s="1"/>
  <c r="M254" i="23"/>
  <c r="O254" i="23"/>
  <c r="M230" i="23"/>
  <c r="M227" i="23"/>
  <c r="F418" i="23" s="1"/>
  <c r="J224" i="23"/>
  <c r="G412" i="23"/>
  <c r="H412" i="23" s="1"/>
  <c r="J225" i="23"/>
  <c r="J222" i="23"/>
  <c r="J223" i="23"/>
  <c r="M231" i="23"/>
  <c r="M228" i="23"/>
  <c r="M267" i="23"/>
  <c r="J56" i="23"/>
  <c r="M60" i="23"/>
  <c r="J58" i="23"/>
  <c r="J57" i="23"/>
  <c r="M61" i="23"/>
  <c r="J55" i="23"/>
  <c r="O54" i="23"/>
  <c r="P59" i="23" s="1"/>
  <c r="M66" i="23"/>
  <c r="M216" i="23"/>
  <c r="P421" i="23"/>
  <c r="Q421" i="23" s="1"/>
  <c r="P177" i="23"/>
  <c r="M385" i="23"/>
  <c r="O375" i="23"/>
  <c r="M375" i="23"/>
  <c r="O370" i="23"/>
  <c r="M370" i="23"/>
  <c r="P426" i="23"/>
  <c r="Q426" i="23" s="1"/>
  <c r="M181" i="23"/>
  <c r="M214" i="23"/>
  <c r="J134" i="23"/>
  <c r="M134" i="23" s="1"/>
  <c r="M67" i="23"/>
  <c r="F406" i="23"/>
  <c r="M51" i="23"/>
  <c r="M63" i="23"/>
  <c r="O369" i="22"/>
  <c r="P427" i="22"/>
  <c r="Q427" i="22" s="1"/>
  <c r="O375" i="22"/>
  <c r="P420" i="22"/>
  <c r="Q420" i="22" s="1"/>
  <c r="J301" i="22"/>
  <c r="M142" i="22"/>
  <c r="M122" i="22"/>
  <c r="J95" i="22"/>
  <c r="M95" i="22" s="1"/>
  <c r="O49" i="22"/>
  <c r="J418" i="22"/>
  <c r="J170" i="22"/>
  <c r="J417" i="22"/>
  <c r="J93" i="22"/>
  <c r="M179" i="22"/>
  <c r="J422" i="22"/>
  <c r="M128" i="22"/>
  <c r="M126" i="22"/>
  <c r="M165" i="22"/>
  <c r="M48" i="22"/>
  <c r="J427" i="22"/>
  <c r="O373" i="22"/>
  <c r="J222" i="22"/>
  <c r="M222" i="22" s="1"/>
  <c r="M216" i="22"/>
  <c r="J225" i="22"/>
  <c r="M225" i="22" s="1"/>
  <c r="O255" i="22"/>
  <c r="P428" i="22"/>
  <c r="Q428" i="22" s="1"/>
  <c r="M374" i="22"/>
  <c r="O166" i="22"/>
  <c r="M229" i="22"/>
  <c r="M411" i="22"/>
  <c r="N411" i="22" s="1"/>
  <c r="J302" i="22"/>
  <c r="M233" i="22"/>
  <c r="M60" i="22"/>
  <c r="M62" i="22"/>
  <c r="J57" i="22"/>
  <c r="M64" i="22"/>
  <c r="M227" i="22"/>
  <c r="M228" i="22"/>
  <c r="F419" i="22" s="1"/>
  <c r="M218" i="22"/>
  <c r="M61" i="22"/>
  <c r="M219" i="22"/>
  <c r="J58" i="22"/>
  <c r="M372" i="22"/>
  <c r="M220" i="22"/>
  <c r="J171" i="22"/>
  <c r="M52" i="22"/>
  <c r="M217" i="22"/>
  <c r="M127" i="22"/>
  <c r="M215" i="22"/>
  <c r="J172" i="22"/>
  <c r="M172" i="22" s="1"/>
  <c r="O368" i="22"/>
  <c r="P426" i="22"/>
  <c r="Q426" i="22" s="1"/>
  <c r="M231" i="22"/>
  <c r="M59" i="22"/>
  <c r="M234" i="22"/>
  <c r="M63" i="22"/>
  <c r="M214" i="22"/>
  <c r="M213" i="22"/>
  <c r="M230" i="22"/>
  <c r="M47" i="22"/>
  <c r="M66" i="22"/>
  <c r="M49" i="22"/>
  <c r="M124" i="22"/>
  <c r="M140" i="22"/>
  <c r="O47" i="22"/>
  <c r="M167" i="22"/>
  <c r="M166" i="22"/>
  <c r="M24" i="22"/>
  <c r="O168" i="22"/>
  <c r="P411" i="22" s="1"/>
  <c r="Q411" i="22" s="1"/>
  <c r="M178" i="22"/>
  <c r="M168" i="22"/>
  <c r="M182" i="22"/>
  <c r="L404" i="22"/>
  <c r="O48" i="22"/>
  <c r="J406" i="22" s="1"/>
  <c r="L406" i="22"/>
  <c r="J426" i="22"/>
  <c r="M174" i="22"/>
  <c r="O52" i="22"/>
  <c r="O165" i="22"/>
  <c r="M176" i="22"/>
  <c r="J303" i="22"/>
  <c r="M163" i="22"/>
  <c r="M175" i="22"/>
  <c r="J300" i="22"/>
  <c r="J310" i="22" s="1"/>
  <c r="J313" i="22" s="1"/>
  <c r="M313" i="22" s="1"/>
  <c r="O163" i="22"/>
  <c r="M375" i="22"/>
  <c r="O169" i="22"/>
  <c r="P169" i="22" s="1"/>
  <c r="M292" i="22"/>
  <c r="L405" i="22" s="1"/>
  <c r="M373" i="22"/>
  <c r="M368" i="22"/>
  <c r="M408" i="22"/>
  <c r="N408" i="22" s="1"/>
  <c r="M88" i="22"/>
  <c r="L408" i="22" s="1"/>
  <c r="M50" i="22"/>
  <c r="O50" i="22"/>
  <c r="M57" i="22"/>
  <c r="J94" i="22"/>
  <c r="M94" i="22" s="1"/>
  <c r="M409" i="22"/>
  <c r="N409" i="22" s="1"/>
  <c r="M89" i="22"/>
  <c r="L409" i="22" s="1"/>
  <c r="O53" i="22"/>
  <c r="M53" i="22"/>
  <c r="M335" i="22"/>
  <c r="O374" i="22"/>
  <c r="M404" i="22"/>
  <c r="N404" i="22" s="1"/>
  <c r="M11" i="22"/>
  <c r="O260" i="22"/>
  <c r="M410" i="22"/>
  <c r="N410" i="22" s="1"/>
  <c r="M90" i="22"/>
  <c r="L410" i="22" s="1"/>
  <c r="M9" i="22"/>
  <c r="F407" i="22" s="1"/>
  <c r="G407" i="22"/>
  <c r="M336" i="22"/>
  <c r="M369" i="22"/>
  <c r="M123" i="22"/>
  <c r="L426" i="22"/>
  <c r="L427" i="22"/>
  <c r="G409" i="22"/>
  <c r="O253" i="22"/>
  <c r="M253" i="22"/>
  <c r="M10" i="22"/>
  <c r="G408" i="22"/>
  <c r="M7" i="22"/>
  <c r="G405" i="22"/>
  <c r="M349" i="22"/>
  <c r="M343" i="22"/>
  <c r="M344" i="22"/>
  <c r="J341" i="22"/>
  <c r="M341" i="22" s="1"/>
  <c r="M345" i="22"/>
  <c r="J340" i="22"/>
  <c r="M340" i="22" s="1"/>
  <c r="J339" i="22"/>
  <c r="J338" i="22"/>
  <c r="M51" i="22"/>
  <c r="O51" i="22"/>
  <c r="M301" i="22"/>
  <c r="O258" i="22"/>
  <c r="M258" i="22"/>
  <c r="M331" i="22"/>
  <c r="M93" i="22"/>
  <c r="J55" i="22"/>
  <c r="J421" i="22"/>
  <c r="J420" i="22"/>
  <c r="M274" i="22"/>
  <c r="M271" i="22"/>
  <c r="M268" i="22"/>
  <c r="J265" i="22"/>
  <c r="J262" i="22"/>
  <c r="J264" i="22"/>
  <c r="J263" i="22"/>
  <c r="M266" i="22"/>
  <c r="O261" i="22"/>
  <c r="M13" i="22"/>
  <c r="G411" i="22"/>
  <c r="P421" i="22"/>
  <c r="Q421" i="22" s="1"/>
  <c r="O257" i="22"/>
  <c r="M257" i="22"/>
  <c r="M260" i="22"/>
  <c r="P422" i="22"/>
  <c r="Q422" i="22" s="1"/>
  <c r="M26" i="22"/>
  <c r="M20" i="22"/>
  <c r="F418" i="22" s="1"/>
  <c r="G402" i="22"/>
  <c r="H421" i="22" s="1"/>
  <c r="J15" i="22"/>
  <c r="J16" i="22"/>
  <c r="M16" i="22" s="1"/>
  <c r="J18" i="22"/>
  <c r="M18" i="22" s="1"/>
  <c r="M6" i="22"/>
  <c r="J17" i="22"/>
  <c r="M17" i="22" s="1"/>
  <c r="M350" i="22"/>
  <c r="O259" i="22"/>
  <c r="M259" i="22"/>
  <c r="J56" i="22"/>
  <c r="J419" i="22"/>
  <c r="M332" i="22"/>
  <c r="M27" i="22"/>
  <c r="M342" i="22"/>
  <c r="P419" i="22"/>
  <c r="Q419" i="22" s="1"/>
  <c r="G412" i="22"/>
  <c r="M334" i="22"/>
  <c r="O372" i="22"/>
  <c r="M333" i="22"/>
  <c r="M347" i="22"/>
  <c r="M381" i="22"/>
  <c r="M371" i="22"/>
  <c r="O371" i="22"/>
  <c r="M46" i="22"/>
  <c r="O46" i="22"/>
  <c r="J96" i="22"/>
  <c r="M96" i="22" s="1"/>
  <c r="M139" i="22"/>
  <c r="M138" i="22"/>
  <c r="M125" i="22"/>
  <c r="O54" i="22"/>
  <c r="M23" i="22"/>
  <c r="M256" i="22"/>
  <c r="O256" i="22"/>
  <c r="J407" i="22" s="1"/>
  <c r="M19" i="22"/>
  <c r="F417" i="22" s="1"/>
  <c r="M255" i="22"/>
  <c r="O161" i="22"/>
  <c r="M161" i="22"/>
  <c r="O254" i="22"/>
  <c r="M254" i="22"/>
  <c r="J380" i="22"/>
  <c r="J377" i="22"/>
  <c r="O376" i="22"/>
  <c r="P381" i="22" s="1"/>
  <c r="J379" i="22"/>
  <c r="M386" i="22"/>
  <c r="M382" i="22"/>
  <c r="J378" i="22"/>
  <c r="M388" i="22"/>
  <c r="M384" i="22"/>
  <c r="M389" i="22"/>
  <c r="M385" i="22"/>
  <c r="M383" i="22"/>
  <c r="M22" i="22"/>
  <c r="J131" i="22"/>
  <c r="J133" i="22"/>
  <c r="M133" i="22" s="1"/>
  <c r="J132" i="22"/>
  <c r="M132" i="22" s="1"/>
  <c r="M137" i="22"/>
  <c r="M143" i="22"/>
  <c r="M135" i="22"/>
  <c r="J134" i="22"/>
  <c r="M134" i="22" s="1"/>
  <c r="G404" i="22"/>
  <c r="M173" i="22"/>
  <c r="M330" i="22"/>
  <c r="G410" i="22"/>
  <c r="M12" i="22"/>
  <c r="O167" i="22"/>
  <c r="M267" i="22"/>
  <c r="O164" i="22"/>
  <c r="M164" i="22"/>
  <c r="M273" i="22"/>
  <c r="M370" i="22"/>
  <c r="O370" i="22"/>
  <c r="G406" i="22"/>
  <c r="M8" i="22"/>
  <c r="M406" i="22"/>
  <c r="N406" i="22" s="1"/>
  <c r="M346" i="22"/>
  <c r="M170" i="22"/>
  <c r="M329" i="22"/>
  <c r="P417" i="22"/>
  <c r="Q417" i="22" s="1"/>
  <c r="J223" i="22"/>
  <c r="M407" i="22"/>
  <c r="N407" i="22" s="1"/>
  <c r="M87" i="22"/>
  <c r="L407" i="22" s="1"/>
  <c r="O162" i="22"/>
  <c r="M162" i="22"/>
  <c r="J428" i="22"/>
  <c r="J224" i="22"/>
  <c r="M269" i="22"/>
  <c r="P427" i="21"/>
  <c r="Q427" i="21" s="1"/>
  <c r="M166" i="21"/>
  <c r="M139" i="21"/>
  <c r="J418" i="21"/>
  <c r="M125" i="21"/>
  <c r="O374" i="21"/>
  <c r="P410" i="21" s="1"/>
  <c r="Q410" i="21" s="1"/>
  <c r="O165" i="21"/>
  <c r="O167" i="21"/>
  <c r="M127" i="21"/>
  <c r="M349" i="21"/>
  <c r="J428" i="21"/>
  <c r="M51" i="21"/>
  <c r="M66" i="21"/>
  <c r="M122" i="21"/>
  <c r="P422" i="21"/>
  <c r="Q422" i="21" s="1"/>
  <c r="M63" i="21"/>
  <c r="M333" i="21"/>
  <c r="M123" i="21"/>
  <c r="M124" i="21"/>
  <c r="O51" i="21"/>
  <c r="M143" i="21"/>
  <c r="M140" i="21"/>
  <c r="G405" i="21"/>
  <c r="M53" i="21"/>
  <c r="P426" i="21"/>
  <c r="Q426" i="21" s="1"/>
  <c r="M26" i="21"/>
  <c r="M67" i="21"/>
  <c r="M135" i="21"/>
  <c r="M52" i="21"/>
  <c r="P418" i="21"/>
  <c r="Q418" i="21" s="1"/>
  <c r="M64" i="21"/>
  <c r="L406" i="21"/>
  <c r="O49" i="21"/>
  <c r="M330" i="21"/>
  <c r="M231" i="21"/>
  <c r="M266" i="21"/>
  <c r="G409" i="21"/>
  <c r="M220" i="21"/>
  <c r="M219" i="21"/>
  <c r="L405" i="21"/>
  <c r="M274" i="21"/>
  <c r="M405" i="21"/>
  <c r="N405" i="21" s="1"/>
  <c r="J132" i="21"/>
  <c r="M132" i="21" s="1"/>
  <c r="M21" i="21"/>
  <c r="M128" i="21"/>
  <c r="J419" i="21"/>
  <c r="M406" i="21"/>
  <c r="N406" i="21" s="1"/>
  <c r="M331" i="21"/>
  <c r="M11" i="21"/>
  <c r="M23" i="21"/>
  <c r="F421" i="21" s="1"/>
  <c r="M24" i="21"/>
  <c r="M142" i="21"/>
  <c r="M382" i="21"/>
  <c r="M374" i="21"/>
  <c r="M384" i="21"/>
  <c r="O47" i="21"/>
  <c r="M267" i="21"/>
  <c r="M49" i="21"/>
  <c r="M270" i="21"/>
  <c r="M332" i="21"/>
  <c r="J264" i="21"/>
  <c r="M273" i="21"/>
  <c r="J263" i="21"/>
  <c r="M263" i="21" s="1"/>
  <c r="M271" i="21"/>
  <c r="M410" i="21"/>
  <c r="N410" i="21" s="1"/>
  <c r="M90" i="21"/>
  <c r="L410" i="21" s="1"/>
  <c r="M226" i="21"/>
  <c r="J225" i="21"/>
  <c r="G412" i="21"/>
  <c r="J224" i="21"/>
  <c r="J222" i="21"/>
  <c r="M228" i="21"/>
  <c r="J223" i="21"/>
  <c r="M227" i="21"/>
  <c r="F418" i="21" s="1"/>
  <c r="M234" i="21"/>
  <c r="M233" i="21"/>
  <c r="G404" i="21"/>
  <c r="M6" i="21"/>
  <c r="O162" i="21"/>
  <c r="M162" i="21"/>
  <c r="O373" i="21"/>
  <c r="M373" i="21"/>
  <c r="M217" i="21"/>
  <c r="O370" i="21"/>
  <c r="M370" i="21"/>
  <c r="O164" i="21"/>
  <c r="M22" i="21"/>
  <c r="O258" i="21"/>
  <c r="M258" i="21"/>
  <c r="J133" i="21"/>
  <c r="M133" i="21" s="1"/>
  <c r="M371" i="21"/>
  <c r="O371" i="21"/>
  <c r="O261" i="21"/>
  <c r="P270" i="21" s="1"/>
  <c r="J262" i="21"/>
  <c r="J421" i="21"/>
  <c r="J302" i="21"/>
  <c r="J301" i="21"/>
  <c r="J300" i="21"/>
  <c r="J303" i="21"/>
  <c r="O372" i="21"/>
  <c r="M372" i="21"/>
  <c r="J380" i="21"/>
  <c r="J377" i="21"/>
  <c r="O376" i="21"/>
  <c r="P374" i="21" s="1"/>
  <c r="M388" i="21"/>
  <c r="J379" i="21"/>
  <c r="M383" i="21"/>
  <c r="M389" i="21"/>
  <c r="J378" i="21"/>
  <c r="M386" i="21"/>
  <c r="M347" i="21"/>
  <c r="J131" i="21"/>
  <c r="M218" i="21"/>
  <c r="M346" i="21"/>
  <c r="O257" i="21"/>
  <c r="M257" i="21"/>
  <c r="O259" i="21"/>
  <c r="J410" i="21" s="1"/>
  <c r="M259" i="21"/>
  <c r="M214" i="21"/>
  <c r="O163" i="21"/>
  <c r="M163" i="21"/>
  <c r="M335" i="21"/>
  <c r="M177" i="21"/>
  <c r="J265" i="21"/>
  <c r="M345" i="21"/>
  <c r="O46" i="21"/>
  <c r="M46" i="21"/>
  <c r="O255" i="21"/>
  <c r="M255" i="21"/>
  <c r="J426" i="21"/>
  <c r="J427" i="21"/>
  <c r="M167" i="21"/>
  <c r="O161" i="21"/>
  <c r="M161" i="21"/>
  <c r="M336" i="21"/>
  <c r="L427" i="21"/>
  <c r="L426" i="21"/>
  <c r="O168" i="21"/>
  <c r="O48" i="21"/>
  <c r="M48" i="21"/>
  <c r="M19" i="21"/>
  <c r="M260" i="21"/>
  <c r="O260" i="21"/>
  <c r="P421" i="21"/>
  <c r="Q421" i="21" s="1"/>
  <c r="M407" i="21"/>
  <c r="N407" i="21" s="1"/>
  <c r="M87" i="21"/>
  <c r="L407" i="21" s="1"/>
  <c r="J58" i="21"/>
  <c r="J55" i="21"/>
  <c r="O54" i="21"/>
  <c r="P52" i="21" s="1"/>
  <c r="J57" i="21"/>
  <c r="J56" i="21"/>
  <c r="M59" i="21"/>
  <c r="M62" i="21"/>
  <c r="M350" i="21"/>
  <c r="M344" i="21"/>
  <c r="J341" i="21"/>
  <c r="M341" i="21" s="1"/>
  <c r="J338" i="21"/>
  <c r="M342" i="21"/>
  <c r="J340" i="21"/>
  <c r="M340" i="21" s="1"/>
  <c r="J339" i="21"/>
  <c r="P420" i="21"/>
  <c r="Q420" i="21" s="1"/>
  <c r="M168" i="21"/>
  <c r="M165" i="21"/>
  <c r="M213" i="21"/>
  <c r="M47" i="21"/>
  <c r="M369" i="21"/>
  <c r="O369" i="21"/>
  <c r="J95" i="21"/>
  <c r="M95" i="21" s="1"/>
  <c r="J94" i="21"/>
  <c r="M94" i="21" s="1"/>
  <c r="J93" i="21"/>
  <c r="J96" i="21"/>
  <c r="M96" i="21" s="1"/>
  <c r="O253" i="21"/>
  <c r="M253" i="21"/>
  <c r="M88" i="21"/>
  <c r="L408" i="21" s="1"/>
  <c r="M408" i="21"/>
  <c r="N408" i="21" s="1"/>
  <c r="M84" i="21"/>
  <c r="L404" i="21" s="1"/>
  <c r="M404" i="21"/>
  <c r="N404" i="21" s="1"/>
  <c r="M256" i="21"/>
  <c r="O256" i="21"/>
  <c r="G411" i="21"/>
  <c r="M13" i="21"/>
  <c r="O53" i="21"/>
  <c r="M91" i="21"/>
  <c r="L411" i="21" s="1"/>
  <c r="M411" i="21"/>
  <c r="N411" i="21" s="1"/>
  <c r="M216" i="21"/>
  <c r="J18" i="21"/>
  <c r="M18" i="21" s="1"/>
  <c r="G402" i="21"/>
  <c r="H426" i="21" s="1"/>
  <c r="J17" i="21"/>
  <c r="M17" i="21" s="1"/>
  <c r="J16" i="21"/>
  <c r="M16" i="21" s="1"/>
  <c r="J15" i="21"/>
  <c r="M7" i="21"/>
  <c r="M8" i="21"/>
  <c r="O50" i="21"/>
  <c r="M50" i="21"/>
  <c r="M10" i="21"/>
  <c r="G408" i="21"/>
  <c r="M182" i="21"/>
  <c r="M179" i="21"/>
  <c r="J173" i="21"/>
  <c r="J170" i="21"/>
  <c r="O169" i="21"/>
  <c r="P165" i="21" s="1"/>
  <c r="M181" i="21"/>
  <c r="M178" i="21"/>
  <c r="M175" i="21"/>
  <c r="J172" i="21"/>
  <c r="J171" i="21"/>
  <c r="M164" i="21"/>
  <c r="M174" i="21"/>
  <c r="O166" i="21"/>
  <c r="M229" i="21"/>
  <c r="M385" i="21"/>
  <c r="M9" i="21"/>
  <c r="G407" i="21"/>
  <c r="O254" i="21"/>
  <c r="M254" i="21"/>
  <c r="O375" i="21"/>
  <c r="M375" i="21"/>
  <c r="M27" i="21"/>
  <c r="O368" i="21"/>
  <c r="M368" i="21"/>
  <c r="M409" i="21"/>
  <c r="N409" i="21" s="1"/>
  <c r="M89" i="21"/>
  <c r="L409" i="21" s="1"/>
  <c r="P417" i="21"/>
  <c r="Q417" i="21" s="1"/>
  <c r="M215" i="21"/>
  <c r="M12" i="21"/>
  <c r="F410" i="21" s="1"/>
  <c r="G410" i="21"/>
  <c r="J420" i="21"/>
  <c r="O375" i="20"/>
  <c r="M218" i="20"/>
  <c r="M228" i="20"/>
  <c r="M124" i="20"/>
  <c r="P427" i="20"/>
  <c r="Q427" i="20" s="1"/>
  <c r="P426" i="20"/>
  <c r="Q426" i="20" s="1"/>
  <c r="J300" i="20"/>
  <c r="M300" i="20" s="1"/>
  <c r="M126" i="20"/>
  <c r="M63" i="20"/>
  <c r="J57" i="20"/>
  <c r="M216" i="20"/>
  <c r="M64" i="20"/>
  <c r="M7" i="20"/>
  <c r="M214" i="20"/>
  <c r="M219" i="20"/>
  <c r="J422" i="20"/>
  <c r="M48" i="20"/>
  <c r="P428" i="20"/>
  <c r="Q428" i="20" s="1"/>
  <c r="M60" i="20"/>
  <c r="M62" i="20"/>
  <c r="M297" i="20"/>
  <c r="P422" i="20"/>
  <c r="Q422" i="20" s="1"/>
  <c r="M217" i="20"/>
  <c r="M67" i="20"/>
  <c r="M66" i="20"/>
  <c r="J302" i="20"/>
  <c r="M302" i="20" s="1"/>
  <c r="M220" i="20"/>
  <c r="L404" i="20"/>
  <c r="J55" i="20"/>
  <c r="M55" i="20" s="1"/>
  <c r="M254" i="20"/>
  <c r="L411" i="20"/>
  <c r="M215" i="20"/>
  <c r="M226" i="20"/>
  <c r="J225" i="20"/>
  <c r="M225" i="20" s="1"/>
  <c r="M330" i="20"/>
  <c r="M61" i="20"/>
  <c r="M213" i="20"/>
  <c r="O47" i="20"/>
  <c r="M127" i="20"/>
  <c r="M136" i="20"/>
  <c r="M273" i="20"/>
  <c r="M227" i="20"/>
  <c r="M270" i="20"/>
  <c r="M266" i="20"/>
  <c r="M271" i="20"/>
  <c r="J224" i="20"/>
  <c r="M224" i="20" s="1"/>
  <c r="M229" i="20"/>
  <c r="M233" i="20"/>
  <c r="M140" i="20"/>
  <c r="M230" i="20"/>
  <c r="M142" i="20"/>
  <c r="M125" i="20"/>
  <c r="M231" i="20"/>
  <c r="F422" i="20" s="1"/>
  <c r="J301" i="20"/>
  <c r="M301" i="20" s="1"/>
  <c r="J419" i="20"/>
  <c r="M123" i="20"/>
  <c r="M47" i="20"/>
  <c r="M122" i="20"/>
  <c r="M135" i="20"/>
  <c r="M129" i="20"/>
  <c r="M128" i="20"/>
  <c r="M268" i="20"/>
  <c r="G405" i="20"/>
  <c r="M411" i="20"/>
  <c r="N411" i="20" s="1"/>
  <c r="M329" i="20"/>
  <c r="G408" i="20"/>
  <c r="O48" i="20"/>
  <c r="M404" i="20"/>
  <c r="N404" i="20" s="1"/>
  <c r="J222" i="20"/>
  <c r="M222" i="20" s="1"/>
  <c r="M267" i="20"/>
  <c r="G412" i="20"/>
  <c r="G404" i="20"/>
  <c r="M13" i="20"/>
  <c r="G411" i="20"/>
  <c r="O368" i="20"/>
  <c r="M368" i="20"/>
  <c r="M408" i="20"/>
  <c r="N408" i="20" s="1"/>
  <c r="M88" i="20"/>
  <c r="L408" i="20" s="1"/>
  <c r="G409" i="20"/>
  <c r="M11" i="20"/>
  <c r="F409" i="20" s="1"/>
  <c r="M410" i="20"/>
  <c r="N410" i="20" s="1"/>
  <c r="M90" i="20"/>
  <c r="O254" i="20"/>
  <c r="O369" i="20"/>
  <c r="M369" i="20"/>
  <c r="O163" i="20"/>
  <c r="M163" i="20"/>
  <c r="O46" i="20"/>
  <c r="M46" i="20"/>
  <c r="M12" i="20"/>
  <c r="G410" i="20"/>
  <c r="M409" i="20"/>
  <c r="N409" i="20" s="1"/>
  <c r="M89" i="20"/>
  <c r="L409" i="20" s="1"/>
  <c r="O49" i="20"/>
  <c r="M49" i="20"/>
  <c r="J380" i="20"/>
  <c r="J377" i="20"/>
  <c r="O376" i="20"/>
  <c r="J379" i="20"/>
  <c r="M386" i="20"/>
  <c r="M383" i="20"/>
  <c r="J378" i="20"/>
  <c r="M389" i="20"/>
  <c r="O255" i="20"/>
  <c r="M255" i="20"/>
  <c r="O256" i="20"/>
  <c r="M333" i="20"/>
  <c r="M170" i="20"/>
  <c r="J180" i="20"/>
  <c r="J183" i="20" s="1"/>
  <c r="O166" i="20"/>
  <c r="M166" i="20"/>
  <c r="M350" i="20"/>
  <c r="P418" i="20"/>
  <c r="Q418" i="20" s="1"/>
  <c r="M6" i="20"/>
  <c r="M274" i="20"/>
  <c r="J265" i="20"/>
  <c r="J262" i="20"/>
  <c r="O261" i="20"/>
  <c r="P269" i="20" s="1"/>
  <c r="J264" i="20"/>
  <c r="J263" i="20"/>
  <c r="J131" i="20"/>
  <c r="O170" i="20" s="1"/>
  <c r="M143" i="20"/>
  <c r="M137" i="20"/>
  <c r="J133" i="20"/>
  <c r="M133" i="20" s="1"/>
  <c r="J132" i="20"/>
  <c r="M138" i="20"/>
  <c r="J134" i="20"/>
  <c r="M134" i="20" s="1"/>
  <c r="O169" i="20"/>
  <c r="P165" i="20" s="1"/>
  <c r="O54" i="20"/>
  <c r="P63" i="20" s="1"/>
  <c r="O167" i="20"/>
  <c r="M167" i="20"/>
  <c r="O51" i="20"/>
  <c r="O53" i="20"/>
  <c r="O258" i="20"/>
  <c r="M258" i="20"/>
  <c r="M57" i="20"/>
  <c r="O164" i="20"/>
  <c r="P407" i="20" s="1"/>
  <c r="Q407" i="20" s="1"/>
  <c r="M164" i="20"/>
  <c r="M85" i="20"/>
  <c r="L405" i="20" s="1"/>
  <c r="M405" i="20"/>
  <c r="N405" i="20" s="1"/>
  <c r="O162" i="20"/>
  <c r="M162" i="20"/>
  <c r="P67" i="20"/>
  <c r="J428" i="20"/>
  <c r="O259" i="20"/>
  <c r="M259" i="20"/>
  <c r="O253" i="20"/>
  <c r="M253" i="20"/>
  <c r="O50" i="20"/>
  <c r="M50" i="20"/>
  <c r="J420" i="20"/>
  <c r="M10" i="20"/>
  <c r="M331" i="20"/>
  <c r="O52" i="20"/>
  <c r="M52" i="20"/>
  <c r="J426" i="20"/>
  <c r="M335" i="20"/>
  <c r="O374" i="20"/>
  <c r="M385" i="20"/>
  <c r="M173" i="20"/>
  <c r="M382" i="20"/>
  <c r="O373" i="20"/>
  <c r="M373" i="20"/>
  <c r="M336" i="20"/>
  <c r="P417" i="20"/>
  <c r="Q417" i="20" s="1"/>
  <c r="P175" i="20"/>
  <c r="L406" i="20"/>
  <c r="M374" i="20"/>
  <c r="M407" i="20"/>
  <c r="N407" i="20" s="1"/>
  <c r="M87" i="20"/>
  <c r="L407" i="20" s="1"/>
  <c r="M260" i="20"/>
  <c r="O260" i="20"/>
  <c r="O257" i="20"/>
  <c r="M257" i="20"/>
  <c r="O370" i="20"/>
  <c r="M370" i="20"/>
  <c r="M342" i="20"/>
  <c r="J341" i="20"/>
  <c r="M341" i="20" s="1"/>
  <c r="M344" i="20"/>
  <c r="J338" i="20"/>
  <c r="M345" i="20"/>
  <c r="J339" i="20"/>
  <c r="J340" i="20"/>
  <c r="M340" i="20" s="1"/>
  <c r="M343" i="20"/>
  <c r="M26" i="20"/>
  <c r="M20" i="20"/>
  <c r="G402" i="20"/>
  <c r="M19" i="20"/>
  <c r="J18" i="20"/>
  <c r="M18" i="20" s="1"/>
  <c r="J16" i="20"/>
  <c r="M16" i="20" s="1"/>
  <c r="M21" i="20"/>
  <c r="F419" i="20" s="1"/>
  <c r="M27" i="20"/>
  <c r="J15" i="20"/>
  <c r="M22" i="20"/>
  <c r="J17" i="20"/>
  <c r="M17" i="20" s="1"/>
  <c r="M23" i="20"/>
  <c r="M332" i="20"/>
  <c r="G407" i="20"/>
  <c r="M9" i="20"/>
  <c r="M172" i="20"/>
  <c r="M372" i="20"/>
  <c r="J56" i="20"/>
  <c r="M371" i="20"/>
  <c r="M388" i="20"/>
  <c r="M8" i="20"/>
  <c r="G406" i="20"/>
  <c r="J421" i="20"/>
  <c r="O372" i="20"/>
  <c r="J96" i="20"/>
  <c r="J95" i="20"/>
  <c r="M95" i="20" s="1"/>
  <c r="J94" i="20"/>
  <c r="M94" i="20" s="1"/>
  <c r="J93" i="20"/>
  <c r="M334" i="20"/>
  <c r="M347" i="20"/>
  <c r="M384" i="20"/>
  <c r="J427" i="20"/>
  <c r="M346" i="20"/>
  <c r="M381" i="20"/>
  <c r="J223" i="20"/>
  <c r="L426" i="20"/>
  <c r="J418" i="20"/>
  <c r="M406" i="20"/>
  <c r="N406" i="20" s="1"/>
  <c r="J58" i="20"/>
  <c r="O168" i="20"/>
  <c r="P411" i="20" s="1"/>
  <c r="Q411" i="20" s="1"/>
  <c r="M168" i="20"/>
  <c r="M375" i="20"/>
  <c r="O161" i="20"/>
  <c r="M347" i="19"/>
  <c r="M335" i="19"/>
  <c r="M332" i="19"/>
  <c r="M346" i="19"/>
  <c r="M336" i="19"/>
  <c r="M344" i="19"/>
  <c r="O253" i="19"/>
  <c r="J419" i="19"/>
  <c r="J420" i="19"/>
  <c r="M21" i="19"/>
  <c r="M330" i="19"/>
  <c r="M229" i="19"/>
  <c r="M350" i="19"/>
  <c r="M333" i="19"/>
  <c r="M214" i="19"/>
  <c r="M334" i="19"/>
  <c r="M329" i="19"/>
  <c r="M231" i="19"/>
  <c r="J134" i="19"/>
  <c r="M134" i="19" s="1"/>
  <c r="M375" i="19"/>
  <c r="M27" i="19"/>
  <c r="F428" i="19" s="1"/>
  <c r="M19" i="19"/>
  <c r="F417" i="19" s="1"/>
  <c r="O375" i="19"/>
  <c r="M176" i="19"/>
  <c r="M216" i="19"/>
  <c r="M343" i="19"/>
  <c r="M331" i="19"/>
  <c r="J417" i="19"/>
  <c r="M24" i="19"/>
  <c r="M20" i="19"/>
  <c r="J427" i="19"/>
  <c r="J340" i="19"/>
  <c r="M340" i="19" s="1"/>
  <c r="M227" i="19"/>
  <c r="M219" i="19"/>
  <c r="M9" i="19"/>
  <c r="J418" i="19"/>
  <c r="M230" i="19"/>
  <c r="F421" i="19" s="1"/>
  <c r="M13" i="19"/>
  <c r="M182" i="19"/>
  <c r="L404" i="19"/>
  <c r="M139" i="19"/>
  <c r="O371" i="19"/>
  <c r="M48" i="19"/>
  <c r="O48" i="19"/>
  <c r="M122" i="19"/>
  <c r="M143" i="19"/>
  <c r="M63" i="19"/>
  <c r="M404" i="19"/>
  <c r="N404" i="19" s="1"/>
  <c r="O161" i="19"/>
  <c r="M64" i="19"/>
  <c r="M178" i="19"/>
  <c r="M127" i="19"/>
  <c r="M271" i="19"/>
  <c r="M125" i="19"/>
  <c r="M136" i="19"/>
  <c r="M269" i="19"/>
  <c r="J339" i="19"/>
  <c r="M339" i="19" s="1"/>
  <c r="M66" i="19"/>
  <c r="M128" i="19"/>
  <c r="M60" i="19"/>
  <c r="M126" i="19"/>
  <c r="M267" i="19"/>
  <c r="M181" i="19"/>
  <c r="M123" i="19"/>
  <c r="M61" i="19"/>
  <c r="M140" i="19"/>
  <c r="M129" i="19"/>
  <c r="M124" i="19"/>
  <c r="M26" i="19"/>
  <c r="M384" i="19"/>
  <c r="O370" i="19"/>
  <c r="M370" i="19"/>
  <c r="O50" i="19"/>
  <c r="M50" i="19"/>
  <c r="M10" i="19"/>
  <c r="G408" i="19"/>
  <c r="O260" i="19"/>
  <c r="M260" i="19"/>
  <c r="M89" i="19"/>
  <c r="L409" i="19" s="1"/>
  <c r="M409" i="19"/>
  <c r="N409" i="19" s="1"/>
  <c r="O368" i="19"/>
  <c r="M368" i="19"/>
  <c r="O254" i="19"/>
  <c r="M254" i="19"/>
  <c r="M6" i="19"/>
  <c r="G404" i="19"/>
  <c r="G409" i="19"/>
  <c r="M11" i="19"/>
  <c r="O168" i="19"/>
  <c r="M168" i="19"/>
  <c r="O258" i="19"/>
  <c r="M258" i="19"/>
  <c r="J377" i="19"/>
  <c r="J380" i="19"/>
  <c r="O376" i="19"/>
  <c r="P383" i="19" s="1"/>
  <c r="J378" i="19"/>
  <c r="J379" i="19"/>
  <c r="M255" i="19"/>
  <c r="O255" i="19"/>
  <c r="P428" i="19"/>
  <c r="Q428" i="19" s="1"/>
  <c r="M388" i="19"/>
  <c r="M167" i="19"/>
  <c r="O167" i="19"/>
  <c r="M259" i="19"/>
  <c r="O259" i="19"/>
  <c r="O256" i="19"/>
  <c r="M256" i="19"/>
  <c r="O165" i="19"/>
  <c r="M165" i="19"/>
  <c r="J426" i="19"/>
  <c r="J338" i="19"/>
  <c r="M257" i="19"/>
  <c r="O257" i="19"/>
  <c r="M166" i="19"/>
  <c r="O166" i="19"/>
  <c r="O261" i="19"/>
  <c r="P274" i="19" s="1"/>
  <c r="J263" i="19"/>
  <c r="J262" i="19"/>
  <c r="M268" i="19"/>
  <c r="J265" i="19"/>
  <c r="J264" i="19"/>
  <c r="M273" i="19"/>
  <c r="J222" i="19"/>
  <c r="J225" i="19"/>
  <c r="G412" i="19"/>
  <c r="J224" i="19"/>
  <c r="J223" i="19"/>
  <c r="O53" i="19"/>
  <c r="M53" i="19"/>
  <c r="M411" i="19"/>
  <c r="N411" i="19" s="1"/>
  <c r="M91" i="19"/>
  <c r="L411" i="19" s="1"/>
  <c r="M226" i="19"/>
  <c r="M228" i="19"/>
  <c r="M386" i="19"/>
  <c r="M266" i="19"/>
  <c r="M218" i="19"/>
  <c r="O164" i="19"/>
  <c r="M164" i="19"/>
  <c r="O51" i="19"/>
  <c r="M51" i="19"/>
  <c r="M410" i="19"/>
  <c r="N410" i="19" s="1"/>
  <c r="M90" i="19"/>
  <c r="L410" i="19" s="1"/>
  <c r="M233" i="19"/>
  <c r="M407" i="19"/>
  <c r="N407" i="19" s="1"/>
  <c r="O374" i="19"/>
  <c r="P422" i="19"/>
  <c r="Q422" i="19" s="1"/>
  <c r="M234" i="19"/>
  <c r="M217" i="19"/>
  <c r="O162" i="19"/>
  <c r="M162" i="19"/>
  <c r="O52" i="19"/>
  <c r="M52" i="19"/>
  <c r="O46" i="19"/>
  <c r="M46" i="19"/>
  <c r="J132" i="19"/>
  <c r="M132" i="19" s="1"/>
  <c r="M383" i="19"/>
  <c r="M382" i="19"/>
  <c r="M213" i="19"/>
  <c r="M220" i="19"/>
  <c r="J173" i="19"/>
  <c r="O169" i="19"/>
  <c r="P177" i="19" s="1"/>
  <c r="J170" i="19"/>
  <c r="J172" i="19"/>
  <c r="J171" i="19"/>
  <c r="M174" i="19"/>
  <c r="M175" i="19"/>
  <c r="O49" i="19"/>
  <c r="M49" i="19"/>
  <c r="M161" i="19"/>
  <c r="P420" i="19"/>
  <c r="Q420" i="19" s="1"/>
  <c r="M253" i="19"/>
  <c r="J131" i="19"/>
  <c r="J303" i="19"/>
  <c r="J300" i="19"/>
  <c r="J302" i="19"/>
  <c r="J301" i="19"/>
  <c r="M389" i="19"/>
  <c r="P426" i="19"/>
  <c r="Q426" i="19" s="1"/>
  <c r="O163" i="19"/>
  <c r="M163" i="19"/>
  <c r="O47" i="19"/>
  <c r="M47" i="19"/>
  <c r="M7" i="19"/>
  <c r="F405" i="19" s="1"/>
  <c r="G405" i="19"/>
  <c r="O54" i="19"/>
  <c r="P67" i="19" s="1"/>
  <c r="J57" i="19"/>
  <c r="J56" i="19"/>
  <c r="J58" i="19"/>
  <c r="J55" i="19"/>
  <c r="M67" i="19"/>
  <c r="M371" i="19"/>
  <c r="J133" i="19"/>
  <c r="M133" i="19" s="1"/>
  <c r="J421" i="19"/>
  <c r="P421" i="19"/>
  <c r="Q421" i="19" s="1"/>
  <c r="M385" i="19"/>
  <c r="L406" i="19"/>
  <c r="L427" i="19"/>
  <c r="L426" i="19"/>
  <c r="J341" i="19"/>
  <c r="M341" i="19" s="1"/>
  <c r="G406" i="19"/>
  <c r="M8" i="19"/>
  <c r="F406" i="19" s="1"/>
  <c r="L407" i="19"/>
  <c r="O373" i="19"/>
  <c r="M373" i="19"/>
  <c r="M177" i="19"/>
  <c r="M381" i="19"/>
  <c r="P419" i="19"/>
  <c r="Q419" i="19" s="1"/>
  <c r="M374" i="19"/>
  <c r="M406" i="19"/>
  <c r="N406" i="19" s="1"/>
  <c r="M292" i="19"/>
  <c r="L405" i="19" s="1"/>
  <c r="M405" i="19"/>
  <c r="N405" i="19" s="1"/>
  <c r="J428" i="19"/>
  <c r="M408" i="19"/>
  <c r="N408" i="19" s="1"/>
  <c r="M88" i="19"/>
  <c r="L408" i="19" s="1"/>
  <c r="M62" i="19"/>
  <c r="G407" i="19"/>
  <c r="P418" i="19"/>
  <c r="Q418" i="19" s="1"/>
  <c r="O372" i="19"/>
  <c r="M372" i="19"/>
  <c r="O369" i="19"/>
  <c r="M369" i="19"/>
  <c r="M59" i="19"/>
  <c r="J16" i="19"/>
  <c r="M16" i="19" s="1"/>
  <c r="J15" i="19"/>
  <c r="G402" i="19"/>
  <c r="H419" i="19" s="1"/>
  <c r="J18" i="19"/>
  <c r="M18" i="19" s="1"/>
  <c r="J17" i="19"/>
  <c r="M17" i="19" s="1"/>
  <c r="M22" i="19"/>
  <c r="F420" i="19" s="1"/>
  <c r="J422" i="19"/>
  <c r="J96" i="19"/>
  <c r="M96" i="19" s="1"/>
  <c r="J94" i="19"/>
  <c r="M94" i="19" s="1"/>
  <c r="J93" i="19"/>
  <c r="J95" i="19"/>
  <c r="M95" i="19" s="1"/>
  <c r="G410" i="19"/>
  <c r="M12" i="19"/>
  <c r="G411" i="19"/>
  <c r="M333" i="18"/>
  <c r="M329" i="18"/>
  <c r="M407" i="18"/>
  <c r="N407" i="18" s="1"/>
  <c r="M126" i="18"/>
  <c r="M127" i="18"/>
  <c r="P421" i="18"/>
  <c r="Q421" i="18" s="1"/>
  <c r="M129" i="18"/>
  <c r="M139" i="18"/>
  <c r="M143" i="18"/>
  <c r="O256" i="18"/>
  <c r="L406" i="18"/>
  <c r="M128" i="18"/>
  <c r="M122" i="18"/>
  <c r="M368" i="18"/>
  <c r="L410" i="18"/>
  <c r="J301" i="18"/>
  <c r="M301" i="18" s="1"/>
  <c r="L408" i="18"/>
  <c r="M371" i="18"/>
  <c r="M217" i="18"/>
  <c r="M381" i="18"/>
  <c r="M386" i="18"/>
  <c r="M388" i="18"/>
  <c r="G409" i="18"/>
  <c r="M162" i="18"/>
  <c r="J379" i="18"/>
  <c r="M379" i="18" s="1"/>
  <c r="M383" i="18"/>
  <c r="M27" i="18"/>
  <c r="M22" i="18"/>
  <c r="F420" i="18" s="1"/>
  <c r="M385" i="18"/>
  <c r="M382" i="18"/>
  <c r="M384" i="18"/>
  <c r="J378" i="18"/>
  <c r="M378" i="18" s="1"/>
  <c r="M7" i="18"/>
  <c r="F405" i="18" s="1"/>
  <c r="M373" i="18"/>
  <c r="O258" i="18"/>
  <c r="M370" i="18"/>
  <c r="O49" i="18"/>
  <c r="P49" i="18" s="1"/>
  <c r="J377" i="18"/>
  <c r="M377" i="18" s="1"/>
  <c r="M87" i="18"/>
  <c r="L407" i="18" s="1"/>
  <c r="J338" i="18"/>
  <c r="M338" i="18" s="1"/>
  <c r="M408" i="18"/>
  <c r="N408" i="18" s="1"/>
  <c r="G405" i="18"/>
  <c r="M125" i="18"/>
  <c r="J300" i="18"/>
  <c r="M300" i="18" s="1"/>
  <c r="M369" i="18"/>
  <c r="M164" i="18"/>
  <c r="M259" i="18"/>
  <c r="M163" i="18"/>
  <c r="M231" i="18"/>
  <c r="F422" i="18" s="1"/>
  <c r="M234" i="18"/>
  <c r="M219" i="18"/>
  <c r="J170" i="18"/>
  <c r="L411" i="18"/>
  <c r="M179" i="18"/>
  <c r="M11" i="18"/>
  <c r="M182" i="18"/>
  <c r="M167" i="18"/>
  <c r="M335" i="18"/>
  <c r="M215" i="18"/>
  <c r="M330" i="18"/>
  <c r="M269" i="18"/>
  <c r="P417" i="18"/>
  <c r="Q417" i="18" s="1"/>
  <c r="O376" i="18"/>
  <c r="P370" i="18" s="1"/>
  <c r="M343" i="18"/>
  <c r="M181" i="18"/>
  <c r="M178" i="18"/>
  <c r="M266" i="18"/>
  <c r="J173" i="18"/>
  <c r="M173" i="18" s="1"/>
  <c r="M176" i="18"/>
  <c r="M345" i="18"/>
  <c r="O48" i="18"/>
  <c r="M336" i="18"/>
  <c r="M166" i="18"/>
  <c r="M349" i="18"/>
  <c r="M177" i="18"/>
  <c r="M350" i="18"/>
  <c r="J340" i="18"/>
  <c r="M340" i="18" s="1"/>
  <c r="M334" i="18"/>
  <c r="M174" i="18"/>
  <c r="L409" i="18"/>
  <c r="M346" i="18"/>
  <c r="M342" i="18"/>
  <c r="O169" i="18"/>
  <c r="P176" i="18" s="1"/>
  <c r="M331" i="18"/>
  <c r="O372" i="18"/>
  <c r="M372" i="18"/>
  <c r="O164" i="18"/>
  <c r="G412" i="18"/>
  <c r="M230" i="18"/>
  <c r="J224" i="18"/>
  <c r="J223" i="18"/>
  <c r="J222" i="18"/>
  <c r="M226" i="18"/>
  <c r="F417" i="18" s="1"/>
  <c r="J225" i="18"/>
  <c r="J302" i="18"/>
  <c r="J58" i="18"/>
  <c r="J55" i="18"/>
  <c r="M66" i="18"/>
  <c r="M63" i="18"/>
  <c r="M60" i="18"/>
  <c r="J57" i="18"/>
  <c r="M67" i="18"/>
  <c r="M61" i="18"/>
  <c r="M64" i="18"/>
  <c r="J56" i="18"/>
  <c r="O54" i="18"/>
  <c r="P47" i="18" s="1"/>
  <c r="O163" i="18"/>
  <c r="P406" i="18" s="1"/>
  <c r="Q406" i="18" s="1"/>
  <c r="M218" i="18"/>
  <c r="M228" i="18"/>
  <c r="F419" i="18" s="1"/>
  <c r="O165" i="18"/>
  <c r="M165" i="18"/>
  <c r="O369" i="18"/>
  <c r="O166" i="18"/>
  <c r="M161" i="18"/>
  <c r="O161" i="18"/>
  <c r="O51" i="18"/>
  <c r="M51" i="18"/>
  <c r="M405" i="18"/>
  <c r="N405" i="18" s="1"/>
  <c r="M85" i="18"/>
  <c r="L405" i="18" s="1"/>
  <c r="J420" i="18"/>
  <c r="O168" i="18"/>
  <c r="M168" i="18"/>
  <c r="M84" i="18"/>
  <c r="L404" i="18" s="1"/>
  <c r="M404" i="18"/>
  <c r="N404" i="18" s="1"/>
  <c r="M260" i="18"/>
  <c r="L427" i="18"/>
  <c r="L426" i="18"/>
  <c r="O53" i="18"/>
  <c r="M53" i="18"/>
  <c r="J426" i="18"/>
  <c r="M406" i="18"/>
  <c r="N406" i="18" s="1"/>
  <c r="M59" i="18"/>
  <c r="M227" i="18"/>
  <c r="J171" i="18"/>
  <c r="J428" i="18"/>
  <c r="J94" i="18"/>
  <c r="M94" i="18" s="1"/>
  <c r="J93" i="18"/>
  <c r="J96" i="18"/>
  <c r="M96" i="18" s="1"/>
  <c r="J95" i="18"/>
  <c r="M95" i="18" s="1"/>
  <c r="O374" i="18"/>
  <c r="M374" i="18"/>
  <c r="M50" i="18"/>
  <c r="O50" i="18"/>
  <c r="M48" i="18"/>
  <c r="J427" i="18"/>
  <c r="J339" i="18"/>
  <c r="M411" i="18"/>
  <c r="N411" i="18" s="1"/>
  <c r="O254" i="18"/>
  <c r="M254" i="18"/>
  <c r="J172" i="18"/>
  <c r="M270" i="18"/>
  <c r="O261" i="18"/>
  <c r="M273" i="18"/>
  <c r="M267" i="18"/>
  <c r="J264" i="18"/>
  <c r="J263" i="18"/>
  <c r="J265" i="18"/>
  <c r="M271" i="18"/>
  <c r="J262" i="18"/>
  <c r="M274" i="18"/>
  <c r="M12" i="18"/>
  <c r="G410" i="18"/>
  <c r="J131" i="18"/>
  <c r="M49" i="18"/>
  <c r="M52" i="18"/>
  <c r="O52" i="18"/>
  <c r="G404" i="18"/>
  <c r="M6" i="18"/>
  <c r="F404" i="18" s="1"/>
  <c r="O167" i="18"/>
  <c r="M409" i="18"/>
  <c r="N409" i="18" s="1"/>
  <c r="O368" i="18"/>
  <c r="J132" i="18"/>
  <c r="M132" i="18" s="1"/>
  <c r="M47" i="18"/>
  <c r="O371" i="18"/>
  <c r="P428" i="18"/>
  <c r="Q428" i="18" s="1"/>
  <c r="J303" i="18"/>
  <c r="J341" i="18"/>
  <c r="M341" i="18" s="1"/>
  <c r="M216" i="18"/>
  <c r="M257" i="18"/>
  <c r="G406" i="18"/>
  <c r="M255" i="18"/>
  <c r="J133" i="18"/>
  <c r="M133" i="18" s="1"/>
  <c r="M213" i="18"/>
  <c r="M214" i="18"/>
  <c r="J422" i="18"/>
  <c r="J417" i="18"/>
  <c r="J18" i="18"/>
  <c r="M18" i="18" s="1"/>
  <c r="G402" i="18"/>
  <c r="J17" i="18"/>
  <c r="M17" i="18" s="1"/>
  <c r="J16" i="18"/>
  <c r="M16" i="18" s="1"/>
  <c r="J15" i="18"/>
  <c r="M20" i="18"/>
  <c r="M26" i="18"/>
  <c r="M23" i="18"/>
  <c r="O257" i="18"/>
  <c r="M8" i="18"/>
  <c r="O255" i="18"/>
  <c r="J134" i="18"/>
  <c r="M134" i="18" s="1"/>
  <c r="M46" i="18"/>
  <c r="O46" i="18"/>
  <c r="O375" i="18"/>
  <c r="M375" i="18"/>
  <c r="P427" i="18"/>
  <c r="Q427" i="18" s="1"/>
  <c r="P426" i="18"/>
  <c r="Q426" i="18" s="1"/>
  <c r="M233" i="18"/>
  <c r="G408" i="18"/>
  <c r="M10" i="18"/>
  <c r="M258" i="18"/>
  <c r="O162" i="18"/>
  <c r="M410" i="18"/>
  <c r="N410" i="18" s="1"/>
  <c r="M256" i="18"/>
  <c r="M9" i="18"/>
  <c r="G407" i="18"/>
  <c r="G411" i="18"/>
  <c r="M13" i="18"/>
  <c r="J380" i="18"/>
  <c r="O253" i="18"/>
  <c r="M253" i="18"/>
  <c r="M220" i="18"/>
  <c r="P419" i="17"/>
  <c r="Q419" i="17" s="1"/>
  <c r="M219" i="17"/>
  <c r="J173" i="17"/>
  <c r="M126" i="17"/>
  <c r="P420" i="17"/>
  <c r="Q420" i="17" s="1"/>
  <c r="J417" i="17"/>
  <c r="P417" i="17"/>
  <c r="Q417" i="17" s="1"/>
  <c r="J94" i="17"/>
  <c r="M94" i="17" s="1"/>
  <c r="M346" i="17"/>
  <c r="M269" i="17"/>
  <c r="M335" i="17"/>
  <c r="O258" i="17"/>
  <c r="O169" i="17"/>
  <c r="P176" i="17" s="1"/>
  <c r="M129" i="17"/>
  <c r="M163" i="17"/>
  <c r="M375" i="17"/>
  <c r="M382" i="17"/>
  <c r="O373" i="17"/>
  <c r="J263" i="17"/>
  <c r="M263" i="17" s="1"/>
  <c r="M259" i="17"/>
  <c r="M177" i="17"/>
  <c r="P427" i="17"/>
  <c r="Q427" i="17" s="1"/>
  <c r="M161" i="17"/>
  <c r="M174" i="17"/>
  <c r="M181" i="17"/>
  <c r="M136" i="17"/>
  <c r="J426" i="17"/>
  <c r="M142" i="17"/>
  <c r="J418" i="17"/>
  <c r="M176" i="17"/>
  <c r="J421" i="17"/>
  <c r="M138" i="17"/>
  <c r="M135" i="17"/>
  <c r="O163" i="17"/>
  <c r="J427" i="17"/>
  <c r="M329" i="17"/>
  <c r="M372" i="17"/>
  <c r="M332" i="17"/>
  <c r="J264" i="17"/>
  <c r="M264" i="17" s="1"/>
  <c r="J419" i="17"/>
  <c r="M330" i="17"/>
  <c r="M125" i="17"/>
  <c r="M270" i="17"/>
  <c r="M26" i="17"/>
  <c r="M230" i="17"/>
  <c r="J95" i="17"/>
  <c r="M95" i="17" s="1"/>
  <c r="M273" i="17"/>
  <c r="J262" i="17"/>
  <c r="M262" i="17" s="1"/>
  <c r="M266" i="17"/>
  <c r="J265" i="17"/>
  <c r="M265" i="17" s="1"/>
  <c r="M388" i="17"/>
  <c r="M218" i="17"/>
  <c r="M268" i="17"/>
  <c r="M123" i="17"/>
  <c r="M385" i="17"/>
  <c r="M389" i="17"/>
  <c r="O259" i="17"/>
  <c r="M373" i="17"/>
  <c r="M128" i="17"/>
  <c r="M333" i="17"/>
  <c r="M140" i="17"/>
  <c r="M386" i="17"/>
  <c r="M178" i="17"/>
  <c r="M213" i="17"/>
  <c r="M383" i="17"/>
  <c r="M331" i="17"/>
  <c r="M62" i="17"/>
  <c r="M216" i="17"/>
  <c r="M164" i="17"/>
  <c r="M336" i="17"/>
  <c r="M217" i="17"/>
  <c r="M231" i="17"/>
  <c r="F422" i="17" s="1"/>
  <c r="M214" i="17"/>
  <c r="O164" i="17"/>
  <c r="P164" i="17" s="1"/>
  <c r="O260" i="17"/>
  <c r="M127" i="17"/>
  <c r="M143" i="17"/>
  <c r="M20" i="17"/>
  <c r="F418" i="17" s="1"/>
  <c r="M381" i="17"/>
  <c r="J134" i="17"/>
  <c r="M134" i="17" s="1"/>
  <c r="M137" i="17"/>
  <c r="M384" i="17"/>
  <c r="O372" i="17"/>
  <c r="M122" i="17"/>
  <c r="J131" i="17"/>
  <c r="M124" i="17"/>
  <c r="M179" i="17"/>
  <c r="M175" i="17"/>
  <c r="M51" i="17"/>
  <c r="O51" i="17"/>
  <c r="P426" i="17"/>
  <c r="Q426" i="17" s="1"/>
  <c r="M409" i="17"/>
  <c r="N409" i="17" s="1"/>
  <c r="M89" i="17"/>
  <c r="G411" i="17"/>
  <c r="M13" i="17"/>
  <c r="O375" i="17"/>
  <c r="M131" i="17"/>
  <c r="O255" i="17"/>
  <c r="M255" i="17"/>
  <c r="M410" i="17"/>
  <c r="N410" i="17" s="1"/>
  <c r="M90" i="17"/>
  <c r="L410" i="17" s="1"/>
  <c r="O161" i="17"/>
  <c r="G410" i="17"/>
  <c r="M12" i="17"/>
  <c r="M215" i="17"/>
  <c r="M47" i="17"/>
  <c r="O47" i="17"/>
  <c r="J132" i="17"/>
  <c r="M132" i="17" s="1"/>
  <c r="O253" i="17"/>
  <c r="M253" i="17"/>
  <c r="M374" i="17"/>
  <c r="O374" i="17"/>
  <c r="M10" i="17"/>
  <c r="G408" i="17"/>
  <c r="M49" i="17"/>
  <c r="O49" i="17"/>
  <c r="L409" i="17"/>
  <c r="J302" i="17"/>
  <c r="J301" i="17"/>
  <c r="J300" i="17"/>
  <c r="J303" i="17"/>
  <c r="J422" i="17"/>
  <c r="G404" i="17"/>
  <c r="M6" i="17"/>
  <c r="O165" i="17"/>
  <c r="M165" i="17"/>
  <c r="L428" i="17"/>
  <c r="L426" i="17"/>
  <c r="M9" i="17"/>
  <c r="G407" i="17"/>
  <c r="M63" i="17"/>
  <c r="J172" i="17"/>
  <c r="O168" i="17"/>
  <c r="M168" i="17"/>
  <c r="M406" i="17"/>
  <c r="N406" i="17" s="1"/>
  <c r="M86" i="17"/>
  <c r="L406" i="17" s="1"/>
  <c r="M7" i="17"/>
  <c r="G405" i="17"/>
  <c r="O50" i="17"/>
  <c r="M173" i="17"/>
  <c r="J224" i="17"/>
  <c r="J225" i="17"/>
  <c r="G412" i="17"/>
  <c r="J222" i="17"/>
  <c r="M228" i="17"/>
  <c r="M234" i="17"/>
  <c r="J223" i="17"/>
  <c r="O166" i="17"/>
  <c r="M166" i="17"/>
  <c r="M84" i="17"/>
  <c r="L404" i="17" s="1"/>
  <c r="M404" i="17"/>
  <c r="N404" i="17" s="1"/>
  <c r="M229" i="17"/>
  <c r="P418" i="17"/>
  <c r="Q418" i="17" s="1"/>
  <c r="O257" i="17"/>
  <c r="O368" i="17"/>
  <c r="M368" i="17"/>
  <c r="J93" i="17"/>
  <c r="M50" i="17"/>
  <c r="O52" i="17"/>
  <c r="M52" i="17"/>
  <c r="M53" i="17"/>
  <c r="O53" i="17"/>
  <c r="M59" i="17"/>
  <c r="J170" i="17"/>
  <c r="J171" i="17"/>
  <c r="M220" i="17"/>
  <c r="O167" i="17"/>
  <c r="M167" i="17"/>
  <c r="M407" i="17"/>
  <c r="N407" i="17" s="1"/>
  <c r="M87" i="17"/>
  <c r="L407" i="17" s="1"/>
  <c r="M226" i="17"/>
  <c r="M66" i="17"/>
  <c r="O370" i="17"/>
  <c r="M370" i="17"/>
  <c r="O162" i="17"/>
  <c r="M162" i="17"/>
  <c r="M85" i="17"/>
  <c r="L405" i="17" s="1"/>
  <c r="M405" i="17"/>
  <c r="N405" i="17" s="1"/>
  <c r="M27" i="17"/>
  <c r="F428" i="17" s="1"/>
  <c r="M21" i="17"/>
  <c r="J15" i="17"/>
  <c r="G402" i="17"/>
  <c r="H417" i="17" s="1"/>
  <c r="M19" i="17"/>
  <c r="M22" i="17"/>
  <c r="J16" i="17"/>
  <c r="M16" i="17" s="1"/>
  <c r="M23" i="17"/>
  <c r="J17" i="17"/>
  <c r="M17" i="17" s="1"/>
  <c r="J18" i="17"/>
  <c r="M18" i="17" s="1"/>
  <c r="J380" i="17"/>
  <c r="J377" i="17"/>
  <c r="O376" i="17"/>
  <c r="P373" i="17" s="1"/>
  <c r="J379" i="17"/>
  <c r="J378" i="17"/>
  <c r="J56" i="17"/>
  <c r="O54" i="17"/>
  <c r="J58" i="17"/>
  <c r="J55" i="17"/>
  <c r="J57" i="17"/>
  <c r="M60" i="17"/>
  <c r="M371" i="17"/>
  <c r="O371" i="17"/>
  <c r="M64" i="17"/>
  <c r="O256" i="17"/>
  <c r="M256" i="17"/>
  <c r="M411" i="17"/>
  <c r="N411" i="17" s="1"/>
  <c r="M91" i="17"/>
  <c r="L411" i="17" s="1"/>
  <c r="M334" i="17"/>
  <c r="M8" i="17"/>
  <c r="G406" i="17"/>
  <c r="O261" i="17"/>
  <c r="J96" i="17"/>
  <c r="M96" i="17" s="1"/>
  <c r="M369" i="17"/>
  <c r="O369" i="17"/>
  <c r="M11" i="17"/>
  <c r="G409" i="17"/>
  <c r="M61" i="17"/>
  <c r="M254" i="17"/>
  <c r="O254" i="17"/>
  <c r="M408" i="17"/>
  <c r="N408" i="17" s="1"/>
  <c r="M88" i="17"/>
  <c r="L408" i="17" s="1"/>
  <c r="M349" i="17"/>
  <c r="M343" i="17"/>
  <c r="M347" i="17"/>
  <c r="J341" i="17"/>
  <c r="M341" i="17" s="1"/>
  <c r="M350" i="17"/>
  <c r="M344" i="17"/>
  <c r="J338" i="17"/>
  <c r="J339" i="17"/>
  <c r="J340" i="17"/>
  <c r="M340" i="17" s="1"/>
  <c r="M48" i="17"/>
  <c r="O48" i="17"/>
  <c r="O46" i="17"/>
  <c r="M46" i="17"/>
  <c r="J133" i="17"/>
  <c r="M133" i="17" s="1"/>
  <c r="M345" i="17"/>
  <c r="P418" i="16"/>
  <c r="Q418" i="16" s="1"/>
  <c r="M330" i="16"/>
  <c r="P428" i="16"/>
  <c r="Q428" i="16" s="1"/>
  <c r="J95" i="16"/>
  <c r="M95" i="16" s="1"/>
  <c r="J422" i="16"/>
  <c r="M127" i="16"/>
  <c r="M128" i="16"/>
  <c r="M331" i="16"/>
  <c r="M350" i="16"/>
  <c r="M256" i="16"/>
  <c r="O372" i="16"/>
  <c r="P408" i="16" s="1"/>
  <c r="Q408" i="16" s="1"/>
  <c r="L406" i="16"/>
  <c r="M125" i="16"/>
  <c r="M136" i="16"/>
  <c r="M137" i="16"/>
  <c r="M176" i="16"/>
  <c r="J93" i="16"/>
  <c r="M93" i="16" s="1"/>
  <c r="M269" i="16"/>
  <c r="M229" i="16"/>
  <c r="M333" i="16"/>
  <c r="O258" i="16"/>
  <c r="P426" i="16"/>
  <c r="Q426" i="16" s="1"/>
  <c r="J428" i="16"/>
  <c r="M329" i="16"/>
  <c r="P420" i="16"/>
  <c r="Q420" i="16" s="1"/>
  <c r="M126" i="16"/>
  <c r="M143" i="16"/>
  <c r="J426" i="16"/>
  <c r="M139" i="16"/>
  <c r="M254" i="16"/>
  <c r="M342" i="16"/>
  <c r="M142" i="16"/>
  <c r="M124" i="16"/>
  <c r="J418" i="16"/>
  <c r="M138" i="16"/>
  <c r="M129" i="16"/>
  <c r="M267" i="16"/>
  <c r="O163" i="16"/>
  <c r="M135" i="16"/>
  <c r="O375" i="16"/>
  <c r="M60" i="16"/>
  <c r="G407" i="16"/>
  <c r="M123" i="16"/>
  <c r="M345" i="16"/>
  <c r="M266" i="16"/>
  <c r="M406" i="16"/>
  <c r="N406" i="16" s="1"/>
  <c r="M369" i="16"/>
  <c r="M26" i="16"/>
  <c r="M384" i="16"/>
  <c r="M271" i="16"/>
  <c r="M334" i="16"/>
  <c r="M179" i="16"/>
  <c r="J417" i="16"/>
  <c r="M274" i="16"/>
  <c r="M375" i="16"/>
  <c r="O256" i="16"/>
  <c r="J132" i="16"/>
  <c r="M132" i="16" s="1"/>
  <c r="J133" i="16"/>
  <c r="M133" i="16" s="1"/>
  <c r="M163" i="16"/>
  <c r="M273" i="16"/>
  <c r="M178" i="16"/>
  <c r="M258" i="16"/>
  <c r="M13" i="16"/>
  <c r="G411" i="16"/>
  <c r="M122" i="16"/>
  <c r="O161" i="16"/>
  <c r="M11" i="16"/>
  <c r="G409" i="16"/>
  <c r="M260" i="16"/>
  <c r="O260" i="16"/>
  <c r="J15" i="16"/>
  <c r="G402" i="16"/>
  <c r="H418" i="16" s="1"/>
  <c r="J18" i="16"/>
  <c r="M18" i="16" s="1"/>
  <c r="M24" i="16"/>
  <c r="J17" i="16"/>
  <c r="M17" i="16" s="1"/>
  <c r="M22" i="16"/>
  <c r="J16" i="16"/>
  <c r="M16" i="16" s="1"/>
  <c r="M231" i="16"/>
  <c r="J225" i="16"/>
  <c r="J224" i="16"/>
  <c r="M230" i="16"/>
  <c r="J222" i="16"/>
  <c r="G412" i="16"/>
  <c r="M226" i="16"/>
  <c r="F417" i="16" s="1"/>
  <c r="J223" i="16"/>
  <c r="M228" i="16"/>
  <c r="J380" i="16"/>
  <c r="J377" i="16"/>
  <c r="M388" i="16"/>
  <c r="O376" i="16"/>
  <c r="P386" i="16" s="1"/>
  <c r="M385" i="16"/>
  <c r="J379" i="16"/>
  <c r="M386" i="16"/>
  <c r="J378" i="16"/>
  <c r="M389" i="16"/>
  <c r="M383" i="16"/>
  <c r="M382" i="16"/>
  <c r="M213" i="16"/>
  <c r="M10" i="16"/>
  <c r="G408" i="16"/>
  <c r="M368" i="16"/>
  <c r="O368" i="16"/>
  <c r="L407" i="16"/>
  <c r="M370" i="16"/>
  <c r="M20" i="16"/>
  <c r="F418" i="16" s="1"/>
  <c r="M27" i="16"/>
  <c r="M174" i="16"/>
  <c r="O374" i="16"/>
  <c r="M374" i="16"/>
  <c r="M407" i="16"/>
  <c r="N407" i="16" s="1"/>
  <c r="O46" i="16"/>
  <c r="M46" i="16"/>
  <c r="M270" i="16"/>
  <c r="G404" i="16"/>
  <c r="M6" i="16"/>
  <c r="J134" i="16"/>
  <c r="M134" i="16" s="1"/>
  <c r="M371" i="16"/>
  <c r="O371" i="16"/>
  <c r="M51" i="16"/>
  <c r="O51" i="16"/>
  <c r="O373" i="16"/>
  <c r="M373" i="16"/>
  <c r="O48" i="16"/>
  <c r="M48" i="16"/>
  <c r="O259" i="16"/>
  <c r="M259" i="16"/>
  <c r="M23" i="16"/>
  <c r="O370" i="16"/>
  <c r="G410" i="16"/>
  <c r="M12" i="16"/>
  <c r="O168" i="16"/>
  <c r="M168" i="16"/>
  <c r="O253" i="16"/>
  <c r="M253" i="16"/>
  <c r="M234" i="16"/>
  <c r="M165" i="16"/>
  <c r="O165" i="16"/>
  <c r="M381" i="16"/>
  <c r="O169" i="16"/>
  <c r="J173" i="16"/>
  <c r="J172" i="16"/>
  <c r="M175" i="16"/>
  <c r="J171" i="16"/>
  <c r="J170" i="16"/>
  <c r="M161" i="16"/>
  <c r="M335" i="16"/>
  <c r="P419" i="16"/>
  <c r="Q419" i="16" s="1"/>
  <c r="M332" i="16"/>
  <c r="M177" i="16"/>
  <c r="P422" i="16"/>
  <c r="Q422" i="16" s="1"/>
  <c r="M49" i="16"/>
  <c r="O49" i="16"/>
  <c r="M216" i="16"/>
  <c r="M181" i="16"/>
  <c r="M214" i="16"/>
  <c r="O254" i="16"/>
  <c r="J419" i="16"/>
  <c r="M410" i="16"/>
  <c r="N410" i="16" s="1"/>
  <c r="M90" i="16"/>
  <c r="L410" i="16" s="1"/>
  <c r="O52" i="16"/>
  <c r="M52" i="16"/>
  <c r="O257" i="16"/>
  <c r="M257" i="16"/>
  <c r="M8" i="16"/>
  <c r="G406" i="16"/>
  <c r="M53" i="16"/>
  <c r="O53" i="16"/>
  <c r="J420" i="16"/>
  <c r="P421" i="16"/>
  <c r="Q421" i="16" s="1"/>
  <c r="M220" i="16"/>
  <c r="P417" i="16"/>
  <c r="Q417" i="16" s="1"/>
  <c r="J56" i="16"/>
  <c r="J58" i="16"/>
  <c r="J55" i="16"/>
  <c r="M62" i="16"/>
  <c r="M61" i="16"/>
  <c r="M67" i="16"/>
  <c r="J57" i="16"/>
  <c r="M64" i="16"/>
  <c r="O54" i="16"/>
  <c r="P63" i="16" s="1"/>
  <c r="M66" i="16"/>
  <c r="M59" i="16"/>
  <c r="M218" i="16"/>
  <c r="J265" i="16"/>
  <c r="J262" i="16"/>
  <c r="J264" i="16"/>
  <c r="J263" i="16"/>
  <c r="O261" i="16"/>
  <c r="P268" i="16" s="1"/>
  <c r="O167" i="16"/>
  <c r="M167" i="16"/>
  <c r="M344" i="16"/>
  <c r="O162" i="16"/>
  <c r="P405" i="16" s="1"/>
  <c r="Q405" i="16" s="1"/>
  <c r="M162" i="16"/>
  <c r="M336" i="16"/>
  <c r="M268" i="16"/>
  <c r="L426" i="16"/>
  <c r="L427" i="16"/>
  <c r="M347" i="16"/>
  <c r="J96" i="16"/>
  <c r="M96" i="16" s="1"/>
  <c r="M166" i="16"/>
  <c r="M7" i="16"/>
  <c r="G405" i="16"/>
  <c r="M91" i="16"/>
  <c r="L411" i="16" s="1"/>
  <c r="M411" i="16"/>
  <c r="N411" i="16" s="1"/>
  <c r="P59" i="16"/>
  <c r="M9" i="16"/>
  <c r="M408" i="16"/>
  <c r="N408" i="16" s="1"/>
  <c r="M88" i="16"/>
  <c r="L408" i="16" s="1"/>
  <c r="M409" i="16"/>
  <c r="N409" i="16" s="1"/>
  <c r="M89" i="16"/>
  <c r="L409" i="16" s="1"/>
  <c r="O50" i="16"/>
  <c r="M50" i="16"/>
  <c r="O255" i="16"/>
  <c r="M255" i="16"/>
  <c r="M215" i="16"/>
  <c r="J302" i="16"/>
  <c r="J301" i="16"/>
  <c r="J300" i="16"/>
  <c r="J303" i="16"/>
  <c r="M217" i="16"/>
  <c r="M233" i="16"/>
  <c r="M85" i="16"/>
  <c r="L405" i="16" s="1"/>
  <c r="M405" i="16"/>
  <c r="N405" i="16" s="1"/>
  <c r="M219" i="16"/>
  <c r="J94" i="16"/>
  <c r="M94" i="16" s="1"/>
  <c r="M47" i="16"/>
  <c r="O47" i="16"/>
  <c r="M84" i="16"/>
  <c r="L404" i="16" s="1"/>
  <c r="M404" i="16"/>
  <c r="N404" i="16" s="1"/>
  <c r="O164" i="16"/>
  <c r="M164" i="16"/>
  <c r="M349" i="16"/>
  <c r="J338" i="16"/>
  <c r="J341" i="16"/>
  <c r="M341" i="16" s="1"/>
  <c r="J340" i="16"/>
  <c r="M340" i="16" s="1"/>
  <c r="M346" i="16"/>
  <c r="J339" i="16"/>
  <c r="M343" i="16"/>
  <c r="O166" i="16"/>
  <c r="J421" i="16"/>
  <c r="M21" i="16"/>
  <c r="J131" i="16"/>
  <c r="O370" i="15"/>
  <c r="P420" i="15"/>
  <c r="Q420" i="15" s="1"/>
  <c r="J420" i="15"/>
  <c r="J418" i="15"/>
  <c r="O52" i="15"/>
  <c r="O260" i="15"/>
  <c r="M24" i="15"/>
  <c r="M389" i="15"/>
  <c r="M135" i="15"/>
  <c r="J422" i="15"/>
  <c r="O46" i="15"/>
  <c r="P46" i="15" s="1"/>
  <c r="M369" i="15"/>
  <c r="M27" i="15"/>
  <c r="F428" i="15" s="1"/>
  <c r="M230" i="15"/>
  <c r="J224" i="15"/>
  <c r="M224" i="15" s="1"/>
  <c r="G411" i="15"/>
  <c r="M231" i="15"/>
  <c r="O374" i="15"/>
  <c r="M329" i="15"/>
  <c r="M217" i="15"/>
  <c r="M214" i="15"/>
  <c r="M215" i="15"/>
  <c r="P422" i="15"/>
  <c r="Q422" i="15" s="1"/>
  <c r="P428" i="15"/>
  <c r="Q428" i="15" s="1"/>
  <c r="J225" i="15"/>
  <c r="M225" i="15" s="1"/>
  <c r="J222" i="15"/>
  <c r="M222" i="15" s="1"/>
  <c r="M229" i="15"/>
  <c r="J380" i="15"/>
  <c r="M26" i="15"/>
  <c r="M375" i="15"/>
  <c r="M143" i="15"/>
  <c r="M213" i="15"/>
  <c r="O51" i="15"/>
  <c r="M228" i="15"/>
  <c r="F419" i="15" s="1"/>
  <c r="M13" i="15"/>
  <c r="J223" i="15"/>
  <c r="M234" i="15"/>
  <c r="F427" i="15" s="1"/>
  <c r="M220" i="15"/>
  <c r="M226" i="15"/>
  <c r="M216" i="15"/>
  <c r="M218" i="15"/>
  <c r="M227" i="15"/>
  <c r="F418" i="15" s="1"/>
  <c r="M408" i="15"/>
  <c r="N408" i="15" s="1"/>
  <c r="L408" i="15"/>
  <c r="M219" i="15"/>
  <c r="P426" i="15"/>
  <c r="Q426" i="15" s="1"/>
  <c r="M256" i="15"/>
  <c r="J303" i="15"/>
  <c r="M303" i="15" s="1"/>
  <c r="L427" i="15"/>
  <c r="L426" i="15"/>
  <c r="J300" i="15"/>
  <c r="M300" i="15" s="1"/>
  <c r="M260" i="15"/>
  <c r="O256" i="15"/>
  <c r="J301" i="15"/>
  <c r="M301" i="15" s="1"/>
  <c r="M336" i="15"/>
  <c r="J302" i="15"/>
  <c r="M302" i="15" s="1"/>
  <c r="O373" i="15"/>
  <c r="M373" i="15"/>
  <c r="O167" i="15"/>
  <c r="M167" i="15"/>
  <c r="M410" i="15"/>
  <c r="N410" i="15" s="1"/>
  <c r="M90" i="15"/>
  <c r="L410" i="15" s="1"/>
  <c r="M407" i="15"/>
  <c r="N407" i="15" s="1"/>
  <c r="M87" i="15"/>
  <c r="L407" i="15" s="1"/>
  <c r="M349" i="15"/>
  <c r="M343" i="15"/>
  <c r="J341" i="15"/>
  <c r="M341" i="15" s="1"/>
  <c r="J340" i="15"/>
  <c r="M340" i="15" s="1"/>
  <c r="M344" i="15"/>
  <c r="J338" i="15"/>
  <c r="J339" i="15"/>
  <c r="M177" i="15"/>
  <c r="M174" i="15"/>
  <c r="J171" i="15"/>
  <c r="J173" i="15"/>
  <c r="J172" i="15"/>
  <c r="J170" i="15"/>
  <c r="O169" i="15"/>
  <c r="P182" i="15" s="1"/>
  <c r="O165" i="15"/>
  <c r="M165" i="15"/>
  <c r="M411" i="15"/>
  <c r="N411" i="15" s="1"/>
  <c r="M91" i="15"/>
  <c r="L411" i="15" s="1"/>
  <c r="M405" i="15"/>
  <c r="N405" i="15" s="1"/>
  <c r="M85" i="15"/>
  <c r="L405" i="15" s="1"/>
  <c r="M368" i="15"/>
  <c r="O368" i="15"/>
  <c r="M379" i="15"/>
  <c r="M161" i="15"/>
  <c r="O161" i="15"/>
  <c r="O168" i="15"/>
  <c r="M168" i="15"/>
  <c r="O49" i="15"/>
  <c r="M49" i="15"/>
  <c r="O257" i="15"/>
  <c r="M257" i="15"/>
  <c r="O376" i="15"/>
  <c r="O164" i="15"/>
  <c r="M164" i="15"/>
  <c r="J56" i="15"/>
  <c r="M63" i="15"/>
  <c r="M67" i="15"/>
  <c r="J58" i="15"/>
  <c r="J55" i="15"/>
  <c r="O54" i="15"/>
  <c r="P52" i="15" s="1"/>
  <c r="M64" i="15"/>
  <c r="J57" i="15"/>
  <c r="M46" i="15"/>
  <c r="P421" i="15"/>
  <c r="Q421" i="15" s="1"/>
  <c r="O259" i="15"/>
  <c r="J410" i="15" s="1"/>
  <c r="M259" i="15"/>
  <c r="J132" i="15"/>
  <c r="M132" i="15" s="1"/>
  <c r="J131" i="15"/>
  <c r="M142" i="15"/>
  <c r="J134" i="15"/>
  <c r="M134" i="15" s="1"/>
  <c r="M138" i="15"/>
  <c r="J133" i="15"/>
  <c r="M133" i="15" s="1"/>
  <c r="M136" i="15"/>
  <c r="M178" i="15"/>
  <c r="J377" i="15"/>
  <c r="O162" i="15"/>
  <c r="M162" i="15"/>
  <c r="M125" i="15"/>
  <c r="M123" i="15"/>
  <c r="M342" i="15"/>
  <c r="J428" i="15"/>
  <c r="M127" i="15"/>
  <c r="M129" i="15"/>
  <c r="M380" i="15"/>
  <c r="M128" i="15"/>
  <c r="M7" i="15"/>
  <c r="G405" i="15"/>
  <c r="O254" i="15"/>
  <c r="M254" i="15"/>
  <c r="M124" i="15"/>
  <c r="M59" i="15"/>
  <c r="O372" i="15"/>
  <c r="M372" i="15"/>
  <c r="M62" i="15"/>
  <c r="M122" i="15"/>
  <c r="M50" i="15"/>
  <c r="O50" i="15"/>
  <c r="O253" i="15"/>
  <c r="M253" i="15"/>
  <c r="G406" i="15"/>
  <c r="M8" i="15"/>
  <c r="G408" i="15"/>
  <c r="M10" i="15"/>
  <c r="J378" i="15"/>
  <c r="O375" i="15"/>
  <c r="O53" i="15"/>
  <c r="M53" i="15"/>
  <c r="O255" i="15"/>
  <c r="M255" i="15"/>
  <c r="P417" i="15"/>
  <c r="Q417" i="15" s="1"/>
  <c r="M182" i="15"/>
  <c r="M176" i="15"/>
  <c r="M406" i="15"/>
  <c r="N406" i="15" s="1"/>
  <c r="M86" i="15"/>
  <c r="L406" i="15" s="1"/>
  <c r="M331" i="15"/>
  <c r="M345" i="15"/>
  <c r="G404" i="15"/>
  <c r="M6" i="15"/>
  <c r="M11" i="15"/>
  <c r="G409" i="15"/>
  <c r="M350" i="15"/>
  <c r="M274" i="15"/>
  <c r="M271" i="15"/>
  <c r="M268" i="15"/>
  <c r="J265" i="15"/>
  <c r="J262" i="15"/>
  <c r="J263" i="15"/>
  <c r="M266" i="15"/>
  <c r="O261" i="15"/>
  <c r="P268" i="15" s="1"/>
  <c r="J264" i="15"/>
  <c r="M269" i="15"/>
  <c r="J419" i="15"/>
  <c r="M66" i="15"/>
  <c r="M163" i="15"/>
  <c r="O258" i="15"/>
  <c r="M258" i="15"/>
  <c r="M333" i="15"/>
  <c r="M51" i="15"/>
  <c r="M179" i="15"/>
  <c r="G407" i="15"/>
  <c r="M9" i="15"/>
  <c r="F407" i="15" s="1"/>
  <c r="M330" i="15"/>
  <c r="M22" i="15"/>
  <c r="J16" i="15"/>
  <c r="M16" i="15" s="1"/>
  <c r="G402" i="15"/>
  <c r="H421" i="15" s="1"/>
  <c r="J17" i="15"/>
  <c r="M17" i="15" s="1"/>
  <c r="M23" i="15"/>
  <c r="J18" i="15"/>
  <c r="M18" i="15" s="1"/>
  <c r="G412" i="15"/>
  <c r="J15" i="15"/>
  <c r="M19" i="15"/>
  <c r="M140" i="15"/>
  <c r="M181" i="15"/>
  <c r="P419" i="15"/>
  <c r="Q419" i="15" s="1"/>
  <c r="M52" i="15"/>
  <c r="J421" i="15"/>
  <c r="O163" i="15"/>
  <c r="M334" i="15"/>
  <c r="M332" i="15"/>
  <c r="M175" i="15"/>
  <c r="M347" i="15"/>
  <c r="G410" i="15"/>
  <c r="M12" i="15"/>
  <c r="M291" i="15"/>
  <c r="L404" i="15" s="1"/>
  <c r="M404" i="15"/>
  <c r="N404" i="15" s="1"/>
  <c r="J96" i="15"/>
  <c r="J95" i="15"/>
  <c r="M95" i="15" s="1"/>
  <c r="J93" i="15"/>
  <c r="M413" i="15" s="1"/>
  <c r="N413" i="15" s="1"/>
  <c r="J94" i="15"/>
  <c r="M94" i="15" s="1"/>
  <c r="M137" i="15"/>
  <c r="M270" i="15"/>
  <c r="M346" i="15"/>
  <c r="M126" i="15"/>
  <c r="O48" i="15"/>
  <c r="M48" i="15"/>
  <c r="O371" i="15"/>
  <c r="M371" i="15"/>
  <c r="M335" i="15"/>
  <c r="J427" i="15"/>
  <c r="J426" i="15"/>
  <c r="O166" i="15"/>
  <c r="M166" i="15"/>
  <c r="M409" i="15"/>
  <c r="N409" i="15" s="1"/>
  <c r="M89" i="15"/>
  <c r="L409" i="15" s="1"/>
  <c r="M60" i="15"/>
  <c r="O47" i="15"/>
  <c r="M47" i="15"/>
  <c r="M61" i="15"/>
  <c r="M336" i="14"/>
  <c r="G410" i="14"/>
  <c r="M179" i="14"/>
  <c r="J133" i="14"/>
  <c r="M133" i="14" s="1"/>
  <c r="J131" i="14"/>
  <c r="M131" i="14" s="1"/>
  <c r="M368" i="14"/>
  <c r="L407" i="14"/>
  <c r="J303" i="14"/>
  <c r="G404" i="14"/>
  <c r="J419" i="14"/>
  <c r="J422" i="14"/>
  <c r="M176" i="14"/>
  <c r="M182" i="14"/>
  <c r="M137" i="14"/>
  <c r="M143" i="14"/>
  <c r="M127" i="14"/>
  <c r="M19" i="14"/>
  <c r="G407" i="14"/>
  <c r="M12" i="14"/>
  <c r="J170" i="14"/>
  <c r="M175" i="14"/>
  <c r="M346" i="14"/>
  <c r="M333" i="14"/>
  <c r="M331" i="14"/>
  <c r="J171" i="14"/>
  <c r="M171" i="14" s="1"/>
  <c r="M342" i="14"/>
  <c r="M218" i="14"/>
  <c r="M164" i="14"/>
  <c r="M181" i="14"/>
  <c r="M60" i="14"/>
  <c r="M177" i="14"/>
  <c r="J173" i="14"/>
  <c r="M173" i="14" s="1"/>
  <c r="J57" i="14"/>
  <c r="M57" i="14" s="1"/>
  <c r="M163" i="14"/>
  <c r="M178" i="14"/>
  <c r="M381" i="14"/>
  <c r="M174" i="14"/>
  <c r="G406" i="14"/>
  <c r="M129" i="14"/>
  <c r="M135" i="14"/>
  <c r="M161" i="14"/>
  <c r="M67" i="14"/>
  <c r="M50" i="14"/>
  <c r="L426" i="14"/>
  <c r="M6" i="14"/>
  <c r="O54" i="14"/>
  <c r="P54" i="14" s="1"/>
  <c r="M24" i="14"/>
  <c r="M61" i="14"/>
  <c r="J132" i="14"/>
  <c r="M132" i="14" s="1"/>
  <c r="P417" i="14"/>
  <c r="Q417" i="14" s="1"/>
  <c r="J55" i="14"/>
  <c r="M126" i="14"/>
  <c r="M124" i="14"/>
  <c r="M330" i="14"/>
  <c r="O163" i="14"/>
  <c r="J56" i="14"/>
  <c r="M138" i="14"/>
  <c r="J134" i="14"/>
  <c r="M134" i="14" s="1"/>
  <c r="M344" i="14"/>
  <c r="J58" i="14"/>
  <c r="M58" i="14" s="1"/>
  <c r="M66" i="14"/>
  <c r="M350" i="14"/>
  <c r="M125" i="14"/>
  <c r="M347" i="14"/>
  <c r="O164" i="14"/>
  <c r="M20" i="14"/>
  <c r="M128" i="14"/>
  <c r="M140" i="14"/>
  <c r="J300" i="14"/>
  <c r="M300" i="14" s="1"/>
  <c r="M123" i="14"/>
  <c r="J301" i="14"/>
  <c r="M301" i="14" s="1"/>
  <c r="M59" i="14"/>
  <c r="M139" i="14"/>
  <c r="J302" i="14"/>
  <c r="M302" i="14" s="1"/>
  <c r="M62" i="14"/>
  <c r="M142" i="14"/>
  <c r="O169" i="14"/>
  <c r="P177" i="14" s="1"/>
  <c r="M7" i="14"/>
  <c r="G405" i="14"/>
  <c r="O254" i="14"/>
  <c r="M254" i="14"/>
  <c r="M388" i="14"/>
  <c r="M334" i="14"/>
  <c r="P420" i="14"/>
  <c r="Q420" i="14" s="1"/>
  <c r="J418" i="14"/>
  <c r="O167" i="14"/>
  <c r="M167" i="14"/>
  <c r="O257" i="14"/>
  <c r="M257" i="14"/>
  <c r="M52" i="14"/>
  <c r="O52" i="14"/>
  <c r="M216" i="14"/>
  <c r="O375" i="14"/>
  <c r="M375" i="14"/>
  <c r="M226" i="14"/>
  <c r="G412" i="14"/>
  <c r="J225" i="14"/>
  <c r="J222" i="14"/>
  <c r="M233" i="14"/>
  <c r="J223" i="14"/>
  <c r="M227" i="14"/>
  <c r="M228" i="14"/>
  <c r="J224" i="14"/>
  <c r="M234" i="14"/>
  <c r="M215" i="14"/>
  <c r="M332" i="14"/>
  <c r="O371" i="14"/>
  <c r="J428" i="14"/>
  <c r="M10" i="14"/>
  <c r="G408" i="14"/>
  <c r="M91" i="14"/>
  <c r="L411" i="14" s="1"/>
  <c r="M411" i="14"/>
  <c r="N411" i="14" s="1"/>
  <c r="M384" i="14"/>
  <c r="P62" i="14"/>
  <c r="M256" i="14"/>
  <c r="O256" i="14"/>
  <c r="M27" i="14"/>
  <c r="M21" i="14"/>
  <c r="J15" i="14"/>
  <c r="G402" i="14"/>
  <c r="J18" i="14"/>
  <c r="M18" i="14" s="1"/>
  <c r="M23" i="14"/>
  <c r="J16" i="14"/>
  <c r="M16" i="14" s="1"/>
  <c r="J17" i="14"/>
  <c r="M17" i="14" s="1"/>
  <c r="M8" i="14"/>
  <c r="M408" i="14"/>
  <c r="N408" i="14" s="1"/>
  <c r="M88" i="14"/>
  <c r="L408" i="14" s="1"/>
  <c r="O166" i="14"/>
  <c r="M166" i="14"/>
  <c r="O253" i="14"/>
  <c r="M253" i="14"/>
  <c r="M229" i="14"/>
  <c r="F420" i="14" s="1"/>
  <c r="O162" i="14"/>
  <c r="M162" i="14"/>
  <c r="M11" i="14"/>
  <c r="F409" i="14" s="1"/>
  <c r="G409" i="14"/>
  <c r="M409" i="14"/>
  <c r="N409" i="14" s="1"/>
  <c r="M89" i="14"/>
  <c r="L409" i="14" s="1"/>
  <c r="M165" i="14"/>
  <c r="O165" i="14"/>
  <c r="O258" i="14"/>
  <c r="M258" i="14"/>
  <c r="O172" i="14"/>
  <c r="M172" i="14"/>
  <c r="O255" i="14"/>
  <c r="M255" i="14"/>
  <c r="M26" i="14"/>
  <c r="P427" i="14"/>
  <c r="Q427" i="14" s="1"/>
  <c r="P426" i="14"/>
  <c r="Q426" i="14" s="1"/>
  <c r="M410" i="14"/>
  <c r="N410" i="14" s="1"/>
  <c r="M90" i="14"/>
  <c r="L410" i="14" s="1"/>
  <c r="M260" i="14"/>
  <c r="O260" i="14"/>
  <c r="M274" i="14"/>
  <c r="M271" i="14"/>
  <c r="M268" i="14"/>
  <c r="J265" i="14"/>
  <c r="J262" i="14"/>
  <c r="O261" i="14"/>
  <c r="P266" i="14" s="1"/>
  <c r="J263" i="14"/>
  <c r="J264" i="14"/>
  <c r="M269" i="14"/>
  <c r="M385" i="14"/>
  <c r="M47" i="14"/>
  <c r="O47" i="14"/>
  <c r="P422" i="14"/>
  <c r="Q422" i="14" s="1"/>
  <c r="M335" i="14"/>
  <c r="M406" i="14"/>
  <c r="N406" i="14" s="1"/>
  <c r="M86" i="14"/>
  <c r="L406" i="14" s="1"/>
  <c r="M372" i="14"/>
  <c r="O259" i="14"/>
  <c r="M259" i="14"/>
  <c r="M51" i="14"/>
  <c r="O51" i="14"/>
  <c r="O373" i="14"/>
  <c r="M373" i="14"/>
  <c r="M213" i="14"/>
  <c r="O50" i="14"/>
  <c r="O370" i="14"/>
  <c r="M370" i="14"/>
  <c r="J420" i="14"/>
  <c r="M369" i="14"/>
  <c r="O369" i="14"/>
  <c r="M217" i="14"/>
  <c r="G411" i="14"/>
  <c r="M13" i="14"/>
  <c r="J96" i="14"/>
  <c r="M96" i="14" s="1"/>
  <c r="J95" i="14"/>
  <c r="M95" i="14" s="1"/>
  <c r="J93" i="14"/>
  <c r="J94" i="14"/>
  <c r="M94" i="14" s="1"/>
  <c r="M303" i="14"/>
  <c r="M56" i="14"/>
  <c r="J426" i="14"/>
  <c r="J427" i="14"/>
  <c r="M374" i="14"/>
  <c r="O374" i="14"/>
  <c r="M49" i="14"/>
  <c r="O49" i="14"/>
  <c r="M122" i="14"/>
  <c r="O161" i="14"/>
  <c r="M85" i="14"/>
  <c r="L405" i="14" s="1"/>
  <c r="M405" i="14"/>
  <c r="N405" i="14" s="1"/>
  <c r="O372" i="14"/>
  <c r="M53" i="14"/>
  <c r="O53" i="14"/>
  <c r="M407" i="14"/>
  <c r="N407" i="14" s="1"/>
  <c r="M404" i="14"/>
  <c r="N404" i="14" s="1"/>
  <c r="O46" i="14"/>
  <c r="M46" i="14"/>
  <c r="M219" i="14"/>
  <c r="J421" i="14"/>
  <c r="M214" i="14"/>
  <c r="P419" i="14"/>
  <c r="Q419" i="14" s="1"/>
  <c r="J417" i="14"/>
  <c r="J380" i="14"/>
  <c r="J377" i="14"/>
  <c r="O376" i="14"/>
  <c r="P368" i="14" s="1"/>
  <c r="J379" i="14"/>
  <c r="M386" i="14"/>
  <c r="M383" i="14"/>
  <c r="M389" i="14"/>
  <c r="J378" i="14"/>
  <c r="M220" i="14"/>
  <c r="O168" i="14"/>
  <c r="M168" i="14"/>
  <c r="M231" i="14"/>
  <c r="P59" i="14"/>
  <c r="M349" i="14"/>
  <c r="M343" i="14"/>
  <c r="J340" i="14"/>
  <c r="M340" i="14" s="1"/>
  <c r="J338" i="14"/>
  <c r="J339" i="14"/>
  <c r="M329" i="14"/>
  <c r="J341" i="14"/>
  <c r="M341" i="14" s="1"/>
  <c r="P421" i="14"/>
  <c r="Q421" i="14" s="1"/>
  <c r="M371" i="14"/>
  <c r="M230" i="14"/>
  <c r="M270" i="14"/>
  <c r="P418" i="14"/>
  <c r="Q418" i="14" s="1"/>
  <c r="M9" i="14"/>
  <c r="L404" i="14"/>
  <c r="G427" i="13"/>
  <c r="O274" i="13"/>
  <c r="O67" i="13"/>
  <c r="J128" i="13"/>
  <c r="O268" i="13"/>
  <c r="J374" i="13"/>
  <c r="J47" i="13"/>
  <c r="J168" i="13"/>
  <c r="J372" i="13"/>
  <c r="O388" i="13"/>
  <c r="J333" i="13"/>
  <c r="J295" i="13"/>
  <c r="M295" i="13" s="1"/>
  <c r="J293" i="13"/>
  <c r="M293" i="13" s="1"/>
  <c r="L422" i="13"/>
  <c r="M428" i="13"/>
  <c r="N428" i="13" s="1"/>
  <c r="J257" i="13"/>
  <c r="J255" i="13"/>
  <c r="J215" i="13"/>
  <c r="O178" i="13"/>
  <c r="O181" i="13"/>
  <c r="J124" i="13"/>
  <c r="J87" i="13"/>
  <c r="M87" i="13" s="1"/>
  <c r="J86" i="13"/>
  <c r="M86" i="13" s="1"/>
  <c r="J53" i="13"/>
  <c r="O61" i="13"/>
  <c r="J14" i="13"/>
  <c r="M22" i="13" s="1"/>
  <c r="O63" i="13"/>
  <c r="O64" i="13"/>
  <c r="J11" i="13"/>
  <c r="O59" i="13"/>
  <c r="J12" i="13"/>
  <c r="O66" i="13"/>
  <c r="J213" i="13"/>
  <c r="O389" i="13"/>
  <c r="J8" i="13"/>
  <c r="J48" i="13"/>
  <c r="J130" i="13"/>
  <c r="M142" i="13" s="1"/>
  <c r="J163" i="13"/>
  <c r="O174" i="13"/>
  <c r="O182" i="13"/>
  <c r="G418" i="13"/>
  <c r="O381" i="13"/>
  <c r="J52" i="13"/>
  <c r="O60" i="13"/>
  <c r="O175" i="13"/>
  <c r="O382" i="13"/>
  <c r="J127" i="13"/>
  <c r="J219" i="13"/>
  <c r="G420" i="13"/>
  <c r="O270" i="13"/>
  <c r="O62" i="13"/>
  <c r="J92" i="13"/>
  <c r="J167" i="13"/>
  <c r="O177" i="13"/>
  <c r="J216" i="13"/>
  <c r="O384" i="13"/>
  <c r="J84" i="13"/>
  <c r="M84" i="13" s="1"/>
  <c r="J260" i="13"/>
  <c r="O385" i="13"/>
  <c r="P421" i="13" s="1"/>
  <c r="Q421" i="13" s="1"/>
  <c r="J13" i="13"/>
  <c r="J51" i="13"/>
  <c r="J85" i="13"/>
  <c r="M85" i="13" s="1"/>
  <c r="O179" i="13"/>
  <c r="O266" i="13"/>
  <c r="L417" i="13"/>
  <c r="J218" i="13"/>
  <c r="M306" i="13"/>
  <c r="L419" i="13" s="1"/>
  <c r="M419" i="13"/>
  <c r="N419" i="13" s="1"/>
  <c r="J335" i="13"/>
  <c r="J89" i="13"/>
  <c r="M105" i="13"/>
  <c r="L428" i="13" s="1"/>
  <c r="J162" i="13"/>
  <c r="J165" i="13"/>
  <c r="J169" i="13"/>
  <c r="M174" i="13" s="1"/>
  <c r="O176" i="13"/>
  <c r="J259" i="13"/>
  <c r="O269" i="13"/>
  <c r="J294" i="13"/>
  <c r="M294" i="13" s="1"/>
  <c r="J292" i="13"/>
  <c r="M292" i="13" s="1"/>
  <c r="G428" i="13"/>
  <c r="J46" i="13"/>
  <c r="J50" i="13"/>
  <c r="J123" i="13"/>
  <c r="J125" i="13"/>
  <c r="J129" i="13"/>
  <c r="G421" i="13"/>
  <c r="J298" i="13"/>
  <c r="M298" i="13" s="1"/>
  <c r="J297" i="13"/>
  <c r="M297" i="13" s="1"/>
  <c r="L420" i="13"/>
  <c r="J337" i="13"/>
  <c r="M350" i="13" s="1"/>
  <c r="J7" i="13"/>
  <c r="J9" i="13"/>
  <c r="J90" i="13"/>
  <c r="J161" i="13"/>
  <c r="J220" i="13"/>
  <c r="G417" i="13"/>
  <c r="J254" i="13"/>
  <c r="J291" i="13"/>
  <c r="M291" i="13" s="1"/>
  <c r="M421" i="13"/>
  <c r="N421" i="13" s="1"/>
  <c r="J370" i="13"/>
  <c r="J371" i="13"/>
  <c r="J368" i="13"/>
  <c r="J376" i="13"/>
  <c r="M381" i="13" s="1"/>
  <c r="O383" i="13"/>
  <c r="M417" i="13"/>
  <c r="N417" i="13" s="1"/>
  <c r="J49" i="13"/>
  <c r="J54" i="13"/>
  <c r="M62" i="13" s="1"/>
  <c r="J126" i="13"/>
  <c r="J214" i="13"/>
  <c r="G422" i="13"/>
  <c r="J258" i="13"/>
  <c r="O267" i="13"/>
  <c r="M308" i="13"/>
  <c r="L421" i="13" s="1"/>
  <c r="J331" i="13"/>
  <c r="J329" i="13"/>
  <c r="J332" i="13"/>
  <c r="J330" i="13"/>
  <c r="M420" i="13"/>
  <c r="N420" i="13" s="1"/>
  <c r="J91" i="13"/>
  <c r="J164" i="13"/>
  <c r="J166" i="13"/>
  <c r="J217" i="13"/>
  <c r="J221" i="13"/>
  <c r="J253" i="13"/>
  <c r="J296" i="13"/>
  <c r="M296" i="13" s="1"/>
  <c r="M422" i="13"/>
  <c r="N422" i="13" s="1"/>
  <c r="J334" i="13"/>
  <c r="M426" i="13"/>
  <c r="N426" i="13" s="1"/>
  <c r="M427" i="13"/>
  <c r="N427" i="13" s="1"/>
  <c r="J122" i="13"/>
  <c r="G419" i="13"/>
  <c r="G426" i="13"/>
  <c r="O273" i="13"/>
  <c r="J261" i="13"/>
  <c r="M266" i="13" s="1"/>
  <c r="O271" i="13"/>
  <c r="M418" i="13"/>
  <c r="N418" i="13" s="1"/>
  <c r="J375" i="13"/>
  <c r="J373" i="13"/>
  <c r="J6" i="13"/>
  <c r="J10" i="13"/>
  <c r="J88" i="13"/>
  <c r="M104" i="13"/>
  <c r="J299" i="13"/>
  <c r="L418" i="13"/>
  <c r="J369" i="13"/>
  <c r="O386" i="13"/>
  <c r="J256" i="13"/>
  <c r="J336" i="13"/>
  <c r="O61" i="8"/>
  <c r="J334" i="11"/>
  <c r="J91" i="11"/>
  <c r="M91" i="11" s="1"/>
  <c r="J54" i="11"/>
  <c r="M62" i="11" s="1"/>
  <c r="O176" i="11"/>
  <c r="J87" i="11"/>
  <c r="M87" i="11" s="1"/>
  <c r="J52" i="11"/>
  <c r="J84" i="11"/>
  <c r="M84" i="11" s="1"/>
  <c r="O64" i="11"/>
  <c r="J216" i="11"/>
  <c r="O179" i="11"/>
  <c r="J259" i="11"/>
  <c r="J298" i="11"/>
  <c r="M298" i="11" s="1"/>
  <c r="O385" i="11"/>
  <c r="O388" i="11"/>
  <c r="P428" i="11" s="1"/>
  <c r="Q428" i="11" s="1"/>
  <c r="J331" i="11"/>
  <c r="J336" i="11"/>
  <c r="O382" i="11"/>
  <c r="P418" i="11" s="1"/>
  <c r="Q418" i="11" s="1"/>
  <c r="J337" i="11"/>
  <c r="M334" i="11" s="1"/>
  <c r="O384" i="11"/>
  <c r="J164" i="11"/>
  <c r="J124" i="11"/>
  <c r="J123" i="11"/>
  <c r="J122" i="11"/>
  <c r="O177" i="11"/>
  <c r="J85" i="11"/>
  <c r="M85" i="11" s="1"/>
  <c r="M417" i="11"/>
  <c r="N417" i="11" s="1"/>
  <c r="J86" i="11"/>
  <c r="M86" i="11" s="1"/>
  <c r="J89" i="11"/>
  <c r="M89" i="11" s="1"/>
  <c r="L420" i="11"/>
  <c r="J48" i="11"/>
  <c r="O67" i="11"/>
  <c r="O60" i="11"/>
  <c r="G421" i="11"/>
  <c r="J50" i="10"/>
  <c r="G428" i="10"/>
  <c r="J128" i="10"/>
  <c r="G421" i="10"/>
  <c r="O181" i="10"/>
  <c r="J167" i="10"/>
  <c r="J329" i="10"/>
  <c r="O383" i="10"/>
  <c r="G420" i="10"/>
  <c r="J370" i="10"/>
  <c r="J331" i="10"/>
  <c r="O385" i="10"/>
  <c r="J11" i="10"/>
  <c r="O267" i="10"/>
  <c r="J298" i="10"/>
  <c r="M298" i="10" s="1"/>
  <c r="J54" i="10"/>
  <c r="M60" i="10" s="1"/>
  <c r="J253" i="10"/>
  <c r="O381" i="10"/>
  <c r="J165" i="10"/>
  <c r="J163" i="10"/>
  <c r="J91" i="10"/>
  <c r="M91" i="10" s="1"/>
  <c r="J87" i="10"/>
  <c r="M87" i="10" s="1"/>
  <c r="J13" i="10"/>
  <c r="J10" i="10"/>
  <c r="O50" i="10" s="1"/>
  <c r="J9" i="10"/>
  <c r="M428" i="9"/>
  <c r="N428" i="9" s="1"/>
  <c r="O178" i="9"/>
  <c r="O271" i="9"/>
  <c r="G427" i="9"/>
  <c r="O389" i="9"/>
  <c r="J128" i="9"/>
  <c r="O63" i="9"/>
  <c r="J291" i="9"/>
  <c r="M291" i="9" s="1"/>
  <c r="J92" i="9"/>
  <c r="J213" i="9"/>
  <c r="O270" i="9"/>
  <c r="J371" i="9"/>
  <c r="J84" i="9"/>
  <c r="M84" i="9" s="1"/>
  <c r="J124" i="9"/>
  <c r="J260" i="9"/>
  <c r="O385" i="9"/>
  <c r="O383" i="9"/>
  <c r="J335" i="9"/>
  <c r="J332" i="9"/>
  <c r="O381" i="9"/>
  <c r="P417" i="9" s="1"/>
  <c r="Q417" i="9" s="1"/>
  <c r="O382" i="9"/>
  <c r="J294" i="9"/>
  <c r="M294" i="9" s="1"/>
  <c r="O268" i="9"/>
  <c r="O266" i="9"/>
  <c r="J417" i="9" s="1"/>
  <c r="J129" i="9"/>
  <c r="O176" i="9"/>
  <c r="J163" i="9"/>
  <c r="J166" i="9"/>
  <c r="O182" i="9"/>
  <c r="J87" i="9"/>
  <c r="M87" i="9" s="1"/>
  <c r="L407" i="9" s="1"/>
  <c r="J85" i="9"/>
  <c r="M85" i="9" s="1"/>
  <c r="J54" i="9"/>
  <c r="J57" i="9" s="1"/>
  <c r="J49" i="9"/>
  <c r="O60" i="9"/>
  <c r="O66" i="9"/>
  <c r="J164" i="8"/>
  <c r="O59" i="8"/>
  <c r="J84" i="8"/>
  <c r="M84" i="8" s="1"/>
  <c r="O177" i="8"/>
  <c r="O388" i="8"/>
  <c r="J373" i="8"/>
  <c r="G420" i="8"/>
  <c r="J375" i="8"/>
  <c r="J374" i="8"/>
  <c r="J368" i="8"/>
  <c r="J329" i="8"/>
  <c r="J219" i="8"/>
  <c r="G427" i="8"/>
  <c r="O270" i="8"/>
  <c r="J218" i="8"/>
  <c r="J213" i="8"/>
  <c r="J167" i="8"/>
  <c r="O179" i="8"/>
  <c r="J128" i="8"/>
  <c r="O175" i="8"/>
  <c r="J51" i="8"/>
  <c r="J53" i="8"/>
  <c r="O62" i="8"/>
  <c r="J14" i="8"/>
  <c r="M27" i="8" s="1"/>
  <c r="J86" i="8"/>
  <c r="M86" i="8" s="1"/>
  <c r="J162" i="8"/>
  <c r="J370" i="8"/>
  <c r="J221" i="8"/>
  <c r="M226" i="8" s="1"/>
  <c r="O60" i="8"/>
  <c r="J87" i="8"/>
  <c r="O266" i="8"/>
  <c r="O274" i="8"/>
  <c r="J376" i="8"/>
  <c r="M385" i="8" s="1"/>
  <c r="M418" i="8"/>
  <c r="N418" i="8" s="1"/>
  <c r="J13" i="8"/>
  <c r="O63" i="8"/>
  <c r="J52" i="8"/>
  <c r="J294" i="8"/>
  <c r="M294" i="8" s="1"/>
  <c r="O384" i="8"/>
  <c r="J49" i="8"/>
  <c r="J125" i="8"/>
  <c r="O164" i="8" s="1"/>
  <c r="O268" i="8"/>
  <c r="J419" i="8" s="1"/>
  <c r="J299" i="8"/>
  <c r="J296" i="8"/>
  <c r="M296" i="8" s="1"/>
  <c r="M422" i="8"/>
  <c r="N422" i="8" s="1"/>
  <c r="J372" i="8"/>
  <c r="O64" i="8"/>
  <c r="J130" i="8"/>
  <c r="M140" i="8" s="1"/>
  <c r="M305" i="8"/>
  <c r="L418" i="8" s="1"/>
  <c r="O66" i="8"/>
  <c r="J165" i="8"/>
  <c r="J295" i="8"/>
  <c r="M295" i="8" s="1"/>
  <c r="J331" i="8"/>
  <c r="J9" i="9"/>
  <c r="O49" i="9" s="1"/>
  <c r="J168" i="9"/>
  <c r="J167" i="9"/>
  <c r="O179" i="9"/>
  <c r="O388" i="9"/>
  <c r="J13" i="9"/>
  <c r="O53" i="9" s="1"/>
  <c r="J86" i="9"/>
  <c r="J169" i="9"/>
  <c r="M182" i="9" s="1"/>
  <c r="J216" i="9"/>
  <c r="G407" i="9" s="1"/>
  <c r="J261" i="9"/>
  <c r="M270" i="9" s="1"/>
  <c r="J292" i="9"/>
  <c r="M292" i="9" s="1"/>
  <c r="J331" i="9"/>
  <c r="J215" i="9"/>
  <c r="J375" i="9"/>
  <c r="J254" i="9"/>
  <c r="J337" i="9"/>
  <c r="M350" i="9" s="1"/>
  <c r="J221" i="9"/>
  <c r="M230" i="9" s="1"/>
  <c r="J258" i="9"/>
  <c r="M258" i="9" s="1"/>
  <c r="J329" i="9"/>
  <c r="J334" i="9"/>
  <c r="O384" i="9"/>
  <c r="J51" i="9"/>
  <c r="J126" i="9"/>
  <c r="J257" i="9"/>
  <c r="M257" i="9" s="1"/>
  <c r="O267" i="9"/>
  <c r="J298" i="9"/>
  <c r="M298" i="9" s="1"/>
  <c r="M418" i="9"/>
  <c r="N418" i="9" s="1"/>
  <c r="J50" i="9"/>
  <c r="J53" i="9"/>
  <c r="J293" i="9"/>
  <c r="M293" i="9" s="1"/>
  <c r="O386" i="9"/>
  <c r="J7" i="10"/>
  <c r="J88" i="10"/>
  <c r="J299" i="10"/>
  <c r="J92" i="10"/>
  <c r="J48" i="10"/>
  <c r="O179" i="10"/>
  <c r="J332" i="10"/>
  <c r="O384" i="10"/>
  <c r="P420" i="10" s="1"/>
  <c r="Q420" i="10" s="1"/>
  <c r="O62" i="10"/>
  <c r="M428" i="10"/>
  <c r="N428" i="10" s="1"/>
  <c r="J336" i="10"/>
  <c r="M418" i="10"/>
  <c r="N418" i="10" s="1"/>
  <c r="J49" i="10"/>
  <c r="O63" i="10"/>
  <c r="J124" i="10"/>
  <c r="J213" i="10"/>
  <c r="O273" i="10"/>
  <c r="J333" i="10"/>
  <c r="J371" i="10"/>
  <c r="J14" i="10"/>
  <c r="J15" i="10" s="1"/>
  <c r="O64" i="10"/>
  <c r="J422" i="10" s="1"/>
  <c r="J127" i="10"/>
  <c r="J261" i="10"/>
  <c r="M268" i="10" s="1"/>
  <c r="J334" i="10"/>
  <c r="J338" i="10" s="1"/>
  <c r="O386" i="10"/>
  <c r="J12" i="10"/>
  <c r="J8" i="10"/>
  <c r="G427" i="10"/>
  <c r="O66" i="10"/>
  <c r="J123" i="10"/>
  <c r="O175" i="10"/>
  <c r="J335" i="10"/>
  <c r="J341" i="10" s="1"/>
  <c r="M341" i="10" s="1"/>
  <c r="O60" i="10"/>
  <c r="J53" i="10"/>
  <c r="O67" i="10"/>
  <c r="O176" i="10"/>
  <c r="J218" i="10"/>
  <c r="G409" i="10" s="1"/>
  <c r="J220" i="10"/>
  <c r="J259" i="10"/>
  <c r="M259" i="10" s="1"/>
  <c r="J295" i="10"/>
  <c r="M295" i="10" s="1"/>
  <c r="J337" i="10"/>
  <c r="M344" i="10" s="1"/>
  <c r="J125" i="11"/>
  <c r="J213" i="11"/>
  <c r="J255" i="11"/>
  <c r="O267" i="11"/>
  <c r="J332" i="11"/>
  <c r="J47" i="11"/>
  <c r="J168" i="11"/>
  <c r="J257" i="11"/>
  <c r="J295" i="11"/>
  <c r="M295" i="11" s="1"/>
  <c r="J333" i="11"/>
  <c r="J46" i="11"/>
  <c r="J214" i="11"/>
  <c r="M421" i="11"/>
  <c r="N421" i="11" s="1"/>
  <c r="J49" i="11"/>
  <c r="J161" i="11"/>
  <c r="J335" i="11"/>
  <c r="J92" i="11"/>
  <c r="J90" i="11"/>
  <c r="M90" i="11" s="1"/>
  <c r="J129" i="11"/>
  <c r="J299" i="11"/>
  <c r="M428" i="11"/>
  <c r="N428" i="11" s="1"/>
  <c r="M311" i="11"/>
  <c r="L428" i="11" s="1"/>
  <c r="J8" i="11"/>
  <c r="J6" i="11"/>
  <c r="J9" i="11"/>
  <c r="J7" i="11"/>
  <c r="J14" i="11"/>
  <c r="M20" i="11" s="1"/>
  <c r="J12" i="11"/>
  <c r="J10" i="11"/>
  <c r="J13" i="11"/>
  <c r="J11" i="11"/>
  <c r="J51" i="11"/>
  <c r="J53" i="11"/>
  <c r="J127" i="11"/>
  <c r="J221" i="11"/>
  <c r="J219" i="11"/>
  <c r="J217" i="11"/>
  <c r="J220" i="11"/>
  <c r="J50" i="11"/>
  <c r="G420" i="11"/>
  <c r="J256" i="11"/>
  <c r="J254" i="11"/>
  <c r="J261" i="11"/>
  <c r="M266" i="11" s="1"/>
  <c r="J253" i="11"/>
  <c r="O270" i="11"/>
  <c r="M305" i="11"/>
  <c r="L418" i="11" s="1"/>
  <c r="M418" i="11"/>
  <c r="N418" i="11" s="1"/>
  <c r="G427" i="11"/>
  <c r="J169" i="11"/>
  <c r="J329" i="11"/>
  <c r="J330" i="11"/>
  <c r="J368" i="11"/>
  <c r="O389" i="11"/>
  <c r="J93" i="11"/>
  <c r="M422" i="11"/>
  <c r="N422" i="11" s="1"/>
  <c r="M102" i="11"/>
  <c r="L422" i="11" s="1"/>
  <c r="G422" i="11"/>
  <c r="J371" i="11"/>
  <c r="J370" i="11"/>
  <c r="M426" i="11"/>
  <c r="N426" i="11" s="1"/>
  <c r="M427" i="11"/>
  <c r="N427" i="11" s="1"/>
  <c r="M104" i="11"/>
  <c r="G417" i="11"/>
  <c r="O273" i="11"/>
  <c r="G426" i="11"/>
  <c r="J130" i="11"/>
  <c r="J126" i="11"/>
  <c r="J128" i="11"/>
  <c r="J166" i="11"/>
  <c r="J165" i="11"/>
  <c r="J167" i="11"/>
  <c r="O178" i="11"/>
  <c r="J375" i="11"/>
  <c r="J373" i="11"/>
  <c r="J374" i="11"/>
  <c r="J372" i="11"/>
  <c r="O381" i="11"/>
  <c r="J162" i="11"/>
  <c r="J218" i="11"/>
  <c r="O268" i="11"/>
  <c r="O386" i="11"/>
  <c r="J88" i="11"/>
  <c r="O269" i="11"/>
  <c r="M306" i="11"/>
  <c r="L419" i="11" s="1"/>
  <c r="M419" i="11"/>
  <c r="N419" i="11" s="1"/>
  <c r="G428" i="11"/>
  <c r="J163" i="11"/>
  <c r="O181" i="11"/>
  <c r="J215" i="11"/>
  <c r="M215" i="11" s="1"/>
  <c r="O266" i="11"/>
  <c r="J294" i="11"/>
  <c r="M294" i="11" s="1"/>
  <c r="J292" i="11"/>
  <c r="M292" i="11" s="1"/>
  <c r="J293" i="11"/>
  <c r="M293" i="11" s="1"/>
  <c r="J291" i="11"/>
  <c r="M291" i="11" s="1"/>
  <c r="M420" i="11"/>
  <c r="N420" i="11" s="1"/>
  <c r="O383" i="11"/>
  <c r="G418" i="11"/>
  <c r="G419" i="11"/>
  <c r="J260" i="11"/>
  <c r="J258" i="11"/>
  <c r="O271" i="11"/>
  <c r="O274" i="11"/>
  <c r="J427" i="11" s="1"/>
  <c r="M274" i="11"/>
  <c r="J296" i="11"/>
  <c r="M296" i="11" s="1"/>
  <c r="L409" i="11" s="1"/>
  <c r="M304" i="11"/>
  <c r="L417" i="11" s="1"/>
  <c r="M308" i="11"/>
  <c r="L421" i="11" s="1"/>
  <c r="J369" i="11"/>
  <c r="J376" i="11"/>
  <c r="M383" i="11" s="1"/>
  <c r="J297" i="11"/>
  <c r="M24" i="10"/>
  <c r="M22" i="10"/>
  <c r="M7" i="10"/>
  <c r="M417" i="10"/>
  <c r="N417" i="10" s="1"/>
  <c r="M27" i="10"/>
  <c r="O59" i="10"/>
  <c r="O61" i="10"/>
  <c r="J84" i="10"/>
  <c r="J86" i="10"/>
  <c r="J89" i="10"/>
  <c r="M105" i="10"/>
  <c r="L428" i="10" s="1"/>
  <c r="J164" i="10"/>
  <c r="J162" i="10"/>
  <c r="J258" i="10"/>
  <c r="J260" i="10"/>
  <c r="O270" i="10"/>
  <c r="J294" i="10"/>
  <c r="M294" i="10" s="1"/>
  <c r="J292" i="10"/>
  <c r="M292" i="10" s="1"/>
  <c r="J293" i="10"/>
  <c r="M293" i="10" s="1"/>
  <c r="J291" i="10"/>
  <c r="M291" i="10" s="1"/>
  <c r="L418" i="10"/>
  <c r="O382" i="10"/>
  <c r="P422" i="10"/>
  <c r="Q422" i="10" s="1"/>
  <c r="O274" i="10"/>
  <c r="J52" i="10"/>
  <c r="J125" i="10"/>
  <c r="J129" i="10"/>
  <c r="J168" i="10"/>
  <c r="J166" i="10"/>
  <c r="L419" i="10"/>
  <c r="J6" i="10"/>
  <c r="J90" i="10"/>
  <c r="J96" i="10" s="1"/>
  <c r="M96" i="10" s="1"/>
  <c r="J161" i="10"/>
  <c r="O178" i="10"/>
  <c r="J221" i="10"/>
  <c r="O266" i="10"/>
  <c r="M420" i="10"/>
  <c r="N420" i="10" s="1"/>
  <c r="O269" i="10"/>
  <c r="J47" i="10"/>
  <c r="J51" i="10"/>
  <c r="J55" i="10" s="1"/>
  <c r="J126" i="10"/>
  <c r="O165" i="10" s="1"/>
  <c r="J130" i="10"/>
  <c r="M143" i="10" s="1"/>
  <c r="J216" i="10"/>
  <c r="J215" i="10"/>
  <c r="G417" i="10"/>
  <c r="J257" i="10"/>
  <c r="M307" i="10"/>
  <c r="L420" i="10" s="1"/>
  <c r="J85" i="10"/>
  <c r="J169" i="10"/>
  <c r="O174" i="10"/>
  <c r="J219" i="10"/>
  <c r="M219" i="10" s="1"/>
  <c r="J217" i="10"/>
  <c r="G418" i="10"/>
  <c r="M421" i="10"/>
  <c r="N421" i="10" s="1"/>
  <c r="G426" i="10"/>
  <c r="L427" i="10"/>
  <c r="L422" i="10"/>
  <c r="J46" i="10"/>
  <c r="M426" i="10"/>
  <c r="N426" i="10" s="1"/>
  <c r="M427" i="10"/>
  <c r="N427" i="10" s="1"/>
  <c r="J122" i="10"/>
  <c r="J214" i="10"/>
  <c r="G419" i="10"/>
  <c r="J254" i="10"/>
  <c r="J256" i="10"/>
  <c r="O268" i="10"/>
  <c r="M422" i="10"/>
  <c r="N422" i="10" s="1"/>
  <c r="P428" i="10"/>
  <c r="Q428" i="10" s="1"/>
  <c r="J375" i="10"/>
  <c r="P427" i="10"/>
  <c r="Q427" i="10" s="1"/>
  <c r="P426" i="10"/>
  <c r="Q426" i="10" s="1"/>
  <c r="J296" i="10"/>
  <c r="M296" i="10" s="1"/>
  <c r="M304" i="10"/>
  <c r="L417" i="10" s="1"/>
  <c r="M308" i="10"/>
  <c r="L421" i="10" s="1"/>
  <c r="J369" i="10"/>
  <c r="J372" i="10"/>
  <c r="J374" i="10"/>
  <c r="J376" i="10"/>
  <c r="J255" i="10"/>
  <c r="J330" i="10"/>
  <c r="M330" i="10" s="1"/>
  <c r="J297" i="10"/>
  <c r="M297" i="10" s="1"/>
  <c r="J368" i="10"/>
  <c r="M419" i="10"/>
  <c r="N419" i="10" s="1"/>
  <c r="M349" i="10"/>
  <c r="G422" i="10"/>
  <c r="J373" i="10"/>
  <c r="M273" i="9"/>
  <c r="O181" i="9"/>
  <c r="P427" i="9" s="1"/>
  <c r="Q427" i="9" s="1"/>
  <c r="M53" i="9"/>
  <c r="O61" i="9"/>
  <c r="J419" i="9" s="1"/>
  <c r="O67" i="9"/>
  <c r="J89" i="9"/>
  <c r="M105" i="9"/>
  <c r="L428" i="9" s="1"/>
  <c r="O177" i="9"/>
  <c r="G417" i="9"/>
  <c r="L422" i="9"/>
  <c r="P421" i="9"/>
  <c r="Q421" i="9" s="1"/>
  <c r="J48" i="9"/>
  <c r="J52" i="9"/>
  <c r="M86" i="9"/>
  <c r="J123" i="9"/>
  <c r="J125" i="9"/>
  <c r="G418" i="9"/>
  <c r="M421" i="9"/>
  <c r="N421" i="9" s="1"/>
  <c r="J6" i="9"/>
  <c r="J8" i="9"/>
  <c r="J10" i="9"/>
  <c r="J12" i="9"/>
  <c r="J14" i="9"/>
  <c r="M22" i="9" s="1"/>
  <c r="J90" i="9"/>
  <c r="J162" i="9"/>
  <c r="J219" i="9"/>
  <c r="J217" i="9"/>
  <c r="G419" i="9"/>
  <c r="J253" i="9"/>
  <c r="J47" i="9"/>
  <c r="J164" i="9"/>
  <c r="O175" i="9"/>
  <c r="P418" i="9" s="1"/>
  <c r="Q418" i="9" s="1"/>
  <c r="G420" i="9"/>
  <c r="O269" i="9"/>
  <c r="M417" i="9"/>
  <c r="N417" i="9" s="1"/>
  <c r="P428" i="9"/>
  <c r="Q428" i="9" s="1"/>
  <c r="O62" i="9"/>
  <c r="J427" i="9"/>
  <c r="J91" i="9"/>
  <c r="J130" i="9"/>
  <c r="J421" i="9"/>
  <c r="L418" i="9"/>
  <c r="J46" i="9"/>
  <c r="M426" i="9"/>
  <c r="N426" i="9" s="1"/>
  <c r="M427" i="9"/>
  <c r="N427" i="9" s="1"/>
  <c r="J122" i="9"/>
  <c r="J127" i="9"/>
  <c r="J161" i="9"/>
  <c r="J422" i="9"/>
  <c r="L419" i="9"/>
  <c r="J7" i="9"/>
  <c r="J11" i="9"/>
  <c r="M26" i="9"/>
  <c r="J88" i="9"/>
  <c r="M104" i="9"/>
  <c r="J165" i="9"/>
  <c r="O273" i="9"/>
  <c r="G426" i="9"/>
  <c r="J256" i="9"/>
  <c r="M271" i="9"/>
  <c r="M420" i="9"/>
  <c r="N420" i="9" s="1"/>
  <c r="M307" i="9"/>
  <c r="L420" i="9" s="1"/>
  <c r="J214" i="9"/>
  <c r="J218" i="9"/>
  <c r="J220" i="9"/>
  <c r="J295" i="9"/>
  <c r="M295" i="9" s="1"/>
  <c r="J299" i="9"/>
  <c r="J370" i="9"/>
  <c r="G421" i="9"/>
  <c r="J296" i="9"/>
  <c r="M296" i="9" s="1"/>
  <c r="M304" i="9"/>
  <c r="L417" i="9" s="1"/>
  <c r="M308" i="9"/>
  <c r="L421" i="9" s="1"/>
  <c r="J369" i="9"/>
  <c r="J372" i="9"/>
  <c r="J374" i="9"/>
  <c r="J376" i="9"/>
  <c r="M382" i="9" s="1"/>
  <c r="J255" i="9"/>
  <c r="J259" i="9"/>
  <c r="J265" i="9" s="1"/>
  <c r="J330" i="9"/>
  <c r="J336" i="9"/>
  <c r="M422" i="9"/>
  <c r="N422" i="9" s="1"/>
  <c r="J297" i="9"/>
  <c r="M297" i="9" s="1"/>
  <c r="J368" i="9"/>
  <c r="M419" i="9"/>
  <c r="N419" i="9" s="1"/>
  <c r="M267" i="9"/>
  <c r="M269" i="9"/>
  <c r="J333" i="9"/>
  <c r="G422" i="9"/>
  <c r="J373" i="9"/>
  <c r="J91" i="8"/>
  <c r="J89" i="8"/>
  <c r="J90" i="8"/>
  <c r="J92" i="8"/>
  <c r="J88" i="8"/>
  <c r="J47" i="8"/>
  <c r="O181" i="8"/>
  <c r="M105" i="8"/>
  <c r="L428" i="8" s="1"/>
  <c r="M428" i="8"/>
  <c r="N428" i="8" s="1"/>
  <c r="G421" i="8"/>
  <c r="J8" i="8"/>
  <c r="J6" i="8"/>
  <c r="J9" i="8"/>
  <c r="J7" i="8"/>
  <c r="J261" i="8"/>
  <c r="M271" i="8" s="1"/>
  <c r="J253" i="8"/>
  <c r="J256" i="8"/>
  <c r="J124" i="8"/>
  <c r="J122" i="8"/>
  <c r="G426" i="8"/>
  <c r="O273" i="8"/>
  <c r="O178" i="8"/>
  <c r="G417" i="8"/>
  <c r="G428" i="8"/>
  <c r="O67" i="8"/>
  <c r="J54" i="8"/>
  <c r="J46" i="8"/>
  <c r="J50" i="8"/>
  <c r="M426" i="8"/>
  <c r="N426" i="8" s="1"/>
  <c r="M427" i="8"/>
  <c r="N427" i="8" s="1"/>
  <c r="J127" i="8"/>
  <c r="J163" i="8"/>
  <c r="J216" i="8"/>
  <c r="J258" i="8"/>
  <c r="J259" i="8"/>
  <c r="J292" i="8"/>
  <c r="M292" i="8" s="1"/>
  <c r="J332" i="8"/>
  <c r="L419" i="8"/>
  <c r="J11" i="8"/>
  <c r="M104" i="8"/>
  <c r="J214" i="8"/>
  <c r="G419" i="8"/>
  <c r="O267" i="8"/>
  <c r="L422" i="8"/>
  <c r="J337" i="8"/>
  <c r="M349" i="8" s="1"/>
  <c r="J333" i="8"/>
  <c r="O372" i="8" s="1"/>
  <c r="J336" i="8"/>
  <c r="J335" i="8"/>
  <c r="J334" i="8"/>
  <c r="O383" i="8"/>
  <c r="M419" i="8"/>
  <c r="N419" i="8" s="1"/>
  <c r="J48" i="8"/>
  <c r="J123" i="8"/>
  <c r="J129" i="8"/>
  <c r="J168" i="8"/>
  <c r="J166" i="8"/>
  <c r="J217" i="8"/>
  <c r="M229" i="8"/>
  <c r="J260" i="8"/>
  <c r="J293" i="8"/>
  <c r="M293" i="8" s="1"/>
  <c r="J297" i="8"/>
  <c r="M297" i="8" s="1"/>
  <c r="M420" i="8"/>
  <c r="N420" i="8" s="1"/>
  <c r="O389" i="8"/>
  <c r="J10" i="8"/>
  <c r="J12" i="8"/>
  <c r="J161" i="8"/>
  <c r="O176" i="8"/>
  <c r="J215" i="8"/>
  <c r="J257" i="8"/>
  <c r="O271" i="8"/>
  <c r="J291" i="8"/>
  <c r="M291" i="8" s="1"/>
  <c r="J298" i="8"/>
  <c r="M298" i="8" s="1"/>
  <c r="M307" i="8"/>
  <c r="L420" i="8" s="1"/>
  <c r="O381" i="8"/>
  <c r="O385" i="8"/>
  <c r="J126" i="8"/>
  <c r="J220" i="8"/>
  <c r="M417" i="8"/>
  <c r="N417" i="8" s="1"/>
  <c r="M421" i="8"/>
  <c r="N421" i="8" s="1"/>
  <c r="J369" i="8"/>
  <c r="J371" i="8"/>
  <c r="J85" i="8"/>
  <c r="J169" i="8"/>
  <c r="M181" i="8" s="1"/>
  <c r="O174" i="8"/>
  <c r="O182" i="8"/>
  <c r="G418" i="8"/>
  <c r="G422" i="8"/>
  <c r="J254" i="8"/>
  <c r="O269" i="8"/>
  <c r="M304" i="8"/>
  <c r="L417" i="8" s="1"/>
  <c r="M308" i="8"/>
  <c r="L421" i="8" s="1"/>
  <c r="O382" i="8"/>
  <c r="O386" i="8"/>
  <c r="J255" i="8"/>
  <c r="J330" i="8"/>
  <c r="J299" i="7"/>
  <c r="M419" i="7"/>
  <c r="N419" i="7" s="1"/>
  <c r="O182" i="7"/>
  <c r="J330" i="7"/>
  <c r="J122" i="7"/>
  <c r="O269" i="7"/>
  <c r="J89" i="7"/>
  <c r="J127" i="7"/>
  <c r="O61" i="6"/>
  <c r="G427" i="6"/>
  <c r="J297" i="6"/>
  <c r="M297" i="6" s="1"/>
  <c r="J336" i="6"/>
  <c r="J369" i="6"/>
  <c r="J165" i="6"/>
  <c r="J298" i="5"/>
  <c r="M298" i="5" s="1"/>
  <c r="J293" i="5"/>
  <c r="M293" i="5" s="1"/>
  <c r="J371" i="7"/>
  <c r="J375" i="7"/>
  <c r="J368" i="7"/>
  <c r="J298" i="7"/>
  <c r="M298" i="7" s="1"/>
  <c r="M427" i="7"/>
  <c r="N427" i="7" s="1"/>
  <c r="M417" i="7"/>
  <c r="N417" i="7" s="1"/>
  <c r="J292" i="7"/>
  <c r="M292" i="7" s="1"/>
  <c r="J297" i="7"/>
  <c r="M297" i="7" s="1"/>
  <c r="O270" i="7"/>
  <c r="O271" i="7"/>
  <c r="O273" i="7"/>
  <c r="O274" i="7"/>
  <c r="G427" i="7"/>
  <c r="J220" i="7"/>
  <c r="O267" i="7"/>
  <c r="J216" i="7"/>
  <c r="G407" i="7" s="1"/>
  <c r="J214" i="7"/>
  <c r="O268" i="7"/>
  <c r="J419" i="7" s="1"/>
  <c r="J167" i="7"/>
  <c r="J169" i="7"/>
  <c r="J125" i="7"/>
  <c r="O179" i="7"/>
  <c r="O174" i="7"/>
  <c r="M101" i="7"/>
  <c r="L421" i="7" s="1"/>
  <c r="O59" i="7"/>
  <c r="O60" i="7"/>
  <c r="J418" i="7" s="1"/>
  <c r="O63" i="7"/>
  <c r="J9" i="7"/>
  <c r="O61" i="7"/>
  <c r="J12" i="7"/>
  <c r="M89" i="7"/>
  <c r="J13" i="7"/>
  <c r="J14" i="7"/>
  <c r="M24" i="7" s="1"/>
  <c r="J168" i="7"/>
  <c r="J172" i="7" s="1"/>
  <c r="J219" i="7"/>
  <c r="J372" i="7"/>
  <c r="J6" i="7"/>
  <c r="J54" i="7"/>
  <c r="M64" i="7" s="1"/>
  <c r="J49" i="7"/>
  <c r="O49" i="7" s="1"/>
  <c r="M97" i="7"/>
  <c r="L417" i="7" s="1"/>
  <c r="J129" i="7"/>
  <c r="J161" i="7"/>
  <c r="O161" i="7" s="1"/>
  <c r="J373" i="7"/>
  <c r="J50" i="7"/>
  <c r="J53" i="7"/>
  <c r="J87" i="7"/>
  <c r="M407" i="7" s="1"/>
  <c r="N407" i="7" s="1"/>
  <c r="J86" i="7"/>
  <c r="M86" i="7" s="1"/>
  <c r="M104" i="7"/>
  <c r="L427" i="7" s="1"/>
  <c r="O177" i="7"/>
  <c r="O181" i="7"/>
  <c r="J217" i="7"/>
  <c r="J374" i="7"/>
  <c r="J92" i="7"/>
  <c r="J93" i="7" s="1"/>
  <c r="O178" i="7"/>
  <c r="G418" i="7"/>
  <c r="J10" i="7"/>
  <c r="J84" i="7"/>
  <c r="M84" i="7" s="1"/>
  <c r="M105" i="7"/>
  <c r="L428" i="7" s="1"/>
  <c r="O175" i="7"/>
  <c r="J46" i="7"/>
  <c r="M46" i="7" s="1"/>
  <c r="J126" i="7"/>
  <c r="G420" i="7"/>
  <c r="J8" i="7"/>
  <c r="O64" i="7"/>
  <c r="J130" i="7"/>
  <c r="M123" i="7" s="1"/>
  <c r="J221" i="7"/>
  <c r="J296" i="7"/>
  <c r="M296" i="7" s="1"/>
  <c r="M306" i="7"/>
  <c r="O383" i="7"/>
  <c r="M61" i="7"/>
  <c r="M177" i="7"/>
  <c r="M9" i="7"/>
  <c r="M174" i="7"/>
  <c r="M182" i="7"/>
  <c r="M179" i="7"/>
  <c r="M176" i="7"/>
  <c r="M175" i="7"/>
  <c r="M178" i="7"/>
  <c r="M59" i="7"/>
  <c r="J90" i="7"/>
  <c r="J164" i="7"/>
  <c r="M181" i="7"/>
  <c r="J215" i="7"/>
  <c r="G421" i="7"/>
  <c r="J261" i="7"/>
  <c r="M273" i="7" s="1"/>
  <c r="J256" i="7"/>
  <c r="O266" i="7"/>
  <c r="O388" i="7"/>
  <c r="O384" i="7"/>
  <c r="M426" i="7"/>
  <c r="N426" i="7" s="1"/>
  <c r="J48" i="7"/>
  <c r="J52" i="7"/>
  <c r="J58" i="7" s="1"/>
  <c r="J218" i="7"/>
  <c r="J257" i="7"/>
  <c r="J258" i="7"/>
  <c r="J259" i="7"/>
  <c r="J260" i="7"/>
  <c r="L419" i="7"/>
  <c r="O389" i="7"/>
  <c r="J376" i="7"/>
  <c r="M373" i="7" s="1"/>
  <c r="O381" i="7"/>
  <c r="M142" i="7"/>
  <c r="J7" i="7"/>
  <c r="J11" i="7"/>
  <c r="O66" i="7"/>
  <c r="J85" i="7"/>
  <c r="J91" i="7"/>
  <c r="J163" i="7"/>
  <c r="J166" i="7"/>
  <c r="J170" i="7" s="1"/>
  <c r="J213" i="7"/>
  <c r="G404" i="7" s="1"/>
  <c r="J293" i="7"/>
  <c r="M293" i="7" s="1"/>
  <c r="M420" i="7"/>
  <c r="N420" i="7" s="1"/>
  <c r="J47" i="7"/>
  <c r="J51" i="7"/>
  <c r="J124" i="7"/>
  <c r="J128" i="7"/>
  <c r="O176" i="7"/>
  <c r="J300" i="7"/>
  <c r="J302" i="7"/>
  <c r="J369" i="7"/>
  <c r="O382" i="7"/>
  <c r="O385" i="7"/>
  <c r="G417" i="7"/>
  <c r="J88" i="7"/>
  <c r="J162" i="7"/>
  <c r="G419" i="7"/>
  <c r="G426" i="7"/>
  <c r="J291" i="7"/>
  <c r="M291" i="7" s="1"/>
  <c r="J370" i="7"/>
  <c r="L418" i="7"/>
  <c r="M422" i="7"/>
  <c r="N422" i="7" s="1"/>
  <c r="J337" i="7"/>
  <c r="M349" i="7" s="1"/>
  <c r="J333" i="7"/>
  <c r="J336" i="7"/>
  <c r="J335" i="7"/>
  <c r="J334" i="7"/>
  <c r="O373" i="7" s="1"/>
  <c r="O386" i="7"/>
  <c r="G410" i="7"/>
  <c r="O67" i="7"/>
  <c r="J165" i="7"/>
  <c r="J420" i="7"/>
  <c r="L409" i="7"/>
  <c r="M418" i="7"/>
  <c r="N418" i="7" s="1"/>
  <c r="L422" i="7"/>
  <c r="G422" i="7"/>
  <c r="J255" i="7"/>
  <c r="J329" i="7"/>
  <c r="J331" i="7"/>
  <c r="M331" i="7" s="1"/>
  <c r="J295" i="7"/>
  <c r="M295" i="7" s="1"/>
  <c r="M307" i="7"/>
  <c r="L420" i="7" s="1"/>
  <c r="J254" i="7"/>
  <c r="J332" i="7"/>
  <c r="J253" i="7"/>
  <c r="O386" i="6"/>
  <c r="O381" i="6"/>
  <c r="J293" i="6"/>
  <c r="M293" i="6" s="1"/>
  <c r="M410" i="6"/>
  <c r="N410" i="6" s="1"/>
  <c r="J168" i="6"/>
  <c r="O175" i="6"/>
  <c r="J86" i="6"/>
  <c r="M105" i="6"/>
  <c r="O63" i="6"/>
  <c r="O59" i="6"/>
  <c r="J8" i="6"/>
  <c r="J10" i="6"/>
  <c r="J13" i="6"/>
  <c r="O62" i="6"/>
  <c r="J6" i="6"/>
  <c r="J124" i="6"/>
  <c r="J169" i="6"/>
  <c r="O182" i="6"/>
  <c r="J335" i="6"/>
  <c r="O388" i="6"/>
  <c r="J48" i="6"/>
  <c r="J84" i="6"/>
  <c r="M84" i="6" s="1"/>
  <c r="J89" i="6"/>
  <c r="J128" i="6"/>
  <c r="J167" i="6"/>
  <c r="M167" i="6" s="1"/>
  <c r="O174" i="6"/>
  <c r="G417" i="6"/>
  <c r="J255" i="6"/>
  <c r="J256" i="6"/>
  <c r="J334" i="6"/>
  <c r="O389" i="6"/>
  <c r="O64" i="6"/>
  <c r="J92" i="6"/>
  <c r="J95" i="6" s="1"/>
  <c r="M95" i="6" s="1"/>
  <c r="J127" i="6"/>
  <c r="O176" i="6"/>
  <c r="J215" i="6"/>
  <c r="O255" i="6" s="1"/>
  <c r="G419" i="6"/>
  <c r="J296" i="6"/>
  <c r="M296" i="6" s="1"/>
  <c r="O382" i="6"/>
  <c r="J14" i="6"/>
  <c r="M12" i="6" s="1"/>
  <c r="O66" i="6"/>
  <c r="O268" i="6"/>
  <c r="J419" i="6" s="1"/>
  <c r="M418" i="6"/>
  <c r="N418" i="6" s="1"/>
  <c r="J374" i="6"/>
  <c r="M419" i="6"/>
  <c r="N419" i="6" s="1"/>
  <c r="J49" i="6"/>
  <c r="O60" i="6"/>
  <c r="M427" i="6"/>
  <c r="N427" i="6" s="1"/>
  <c r="O178" i="6"/>
  <c r="J260" i="6"/>
  <c r="M305" i="6"/>
  <c r="L418" i="6" s="1"/>
  <c r="O384" i="6"/>
  <c r="J9" i="6"/>
  <c r="O67" i="6"/>
  <c r="O385" i="6"/>
  <c r="J46" i="6"/>
  <c r="J87" i="6"/>
  <c r="M87" i="6" s="1"/>
  <c r="L428" i="6"/>
  <c r="O181" i="6"/>
  <c r="M91" i="6"/>
  <c r="O48" i="6"/>
  <c r="O52" i="6"/>
  <c r="J96" i="6"/>
  <c r="M96" i="6" s="1"/>
  <c r="J162" i="6"/>
  <c r="J221" i="6"/>
  <c r="J219" i="6"/>
  <c r="G410" i="6" s="1"/>
  <c r="J217" i="6"/>
  <c r="J220" i="6"/>
  <c r="J218" i="6"/>
  <c r="O270" i="6"/>
  <c r="J17" i="6"/>
  <c r="M17" i="6" s="1"/>
  <c r="J47" i="6"/>
  <c r="J51" i="6"/>
  <c r="M86" i="6"/>
  <c r="M89" i="6"/>
  <c r="J123" i="6"/>
  <c r="J125" i="6"/>
  <c r="J129" i="6"/>
  <c r="O168" i="6" s="1"/>
  <c r="M165" i="6"/>
  <c r="J213" i="6"/>
  <c r="G420" i="6"/>
  <c r="J259" i="6"/>
  <c r="O271" i="6"/>
  <c r="M426" i="6"/>
  <c r="N426" i="6" s="1"/>
  <c r="J50" i="6"/>
  <c r="J54" i="6"/>
  <c r="M60" i="6" s="1"/>
  <c r="M90" i="6"/>
  <c r="L410" i="6" s="1"/>
  <c r="J126" i="6"/>
  <c r="J130" i="6"/>
  <c r="M138" i="6" s="1"/>
  <c r="O179" i="6"/>
  <c r="M182" i="6"/>
  <c r="G422" i="6"/>
  <c r="O274" i="6"/>
  <c r="M420" i="6"/>
  <c r="N420" i="6" s="1"/>
  <c r="J161" i="6"/>
  <c r="J7" i="6"/>
  <c r="J11" i="6"/>
  <c r="M26" i="6"/>
  <c r="J85" i="6"/>
  <c r="J164" i="6"/>
  <c r="J166" i="6"/>
  <c r="M179" i="6"/>
  <c r="J258" i="6"/>
  <c r="O266" i="6"/>
  <c r="L420" i="6"/>
  <c r="L419" i="6"/>
  <c r="J53" i="6"/>
  <c r="J122" i="6"/>
  <c r="G426" i="6"/>
  <c r="O267" i="6"/>
  <c r="L421" i="6"/>
  <c r="J376" i="6"/>
  <c r="J370" i="6"/>
  <c r="J371" i="6"/>
  <c r="J368" i="6"/>
  <c r="O383" i="6"/>
  <c r="P427" i="6"/>
  <c r="Q427" i="6" s="1"/>
  <c r="G421" i="6"/>
  <c r="O273" i="6"/>
  <c r="P417" i="6"/>
  <c r="Q417" i="6" s="1"/>
  <c r="J88" i="6"/>
  <c r="J94" i="6" s="1"/>
  <c r="M94" i="6" s="1"/>
  <c r="M104" i="6"/>
  <c r="J163" i="6"/>
  <c r="O177" i="6"/>
  <c r="G418" i="6"/>
  <c r="M422" i="6"/>
  <c r="N422" i="6" s="1"/>
  <c r="M21" i="6"/>
  <c r="J216" i="6"/>
  <c r="G407" i="6" s="1"/>
  <c r="J214" i="6"/>
  <c r="O269" i="6"/>
  <c r="M417" i="6"/>
  <c r="N417" i="6" s="1"/>
  <c r="L422" i="6"/>
  <c r="J254" i="6"/>
  <c r="J292" i="6"/>
  <c r="M292" i="6" s="1"/>
  <c r="J294" i="6"/>
  <c r="M294" i="6" s="1"/>
  <c r="J298" i="6"/>
  <c r="M298" i="6" s="1"/>
  <c r="J373" i="6"/>
  <c r="J375" i="6"/>
  <c r="M421" i="6"/>
  <c r="N421" i="6" s="1"/>
  <c r="J253" i="6"/>
  <c r="J257" i="6"/>
  <c r="J261" i="6"/>
  <c r="M271" i="6" s="1"/>
  <c r="J329" i="6"/>
  <c r="J331" i="6"/>
  <c r="J333" i="6"/>
  <c r="J337" i="6"/>
  <c r="M343" i="6" s="1"/>
  <c r="J295" i="6"/>
  <c r="M295" i="6" s="1"/>
  <c r="J299" i="6"/>
  <c r="J291" i="6"/>
  <c r="M291" i="6" s="1"/>
  <c r="M304" i="6"/>
  <c r="L417" i="6" s="1"/>
  <c r="J372" i="6"/>
  <c r="J330" i="6"/>
  <c r="M330" i="6" s="1"/>
  <c r="O389" i="5"/>
  <c r="J337" i="5"/>
  <c r="M343" i="5" s="1"/>
  <c r="O385" i="5"/>
  <c r="M428" i="5"/>
  <c r="N428" i="5" s="1"/>
  <c r="J296" i="5"/>
  <c r="M296" i="5" s="1"/>
  <c r="J257" i="5"/>
  <c r="J253" i="5"/>
  <c r="O267" i="5"/>
  <c r="O178" i="5"/>
  <c r="J166" i="5"/>
  <c r="O67" i="5"/>
  <c r="J7" i="5"/>
  <c r="J13" i="5"/>
  <c r="G428" i="5"/>
  <c r="J297" i="5"/>
  <c r="M297" i="5" s="1"/>
  <c r="O386" i="5"/>
  <c r="O268" i="5"/>
  <c r="O269" i="5"/>
  <c r="J295" i="5"/>
  <c r="M295" i="5" s="1"/>
  <c r="O388" i="5"/>
  <c r="O179" i="5"/>
  <c r="O270" i="5"/>
  <c r="J299" i="5"/>
  <c r="J374" i="5"/>
  <c r="O181" i="5"/>
  <c r="P427" i="5" s="1"/>
  <c r="Q427" i="5" s="1"/>
  <c r="J161" i="5"/>
  <c r="O271" i="5"/>
  <c r="J336" i="5"/>
  <c r="J84" i="5"/>
  <c r="J217" i="5"/>
  <c r="O257" i="5" s="1"/>
  <c r="J256" i="5"/>
  <c r="O63" i="5"/>
  <c r="J124" i="5"/>
  <c r="J167" i="5"/>
  <c r="M418" i="5"/>
  <c r="N418" i="5" s="1"/>
  <c r="J335" i="5"/>
  <c r="M305" i="5"/>
  <c r="L418" i="5" s="1"/>
  <c r="O384" i="5"/>
  <c r="J169" i="5"/>
  <c r="J165" i="5"/>
  <c r="J168" i="5"/>
  <c r="O174" i="5"/>
  <c r="O175" i="5"/>
  <c r="O182" i="5"/>
  <c r="P428" i="5" s="1"/>
  <c r="Q428" i="5" s="1"/>
  <c r="J92" i="5"/>
  <c r="J89" i="5"/>
  <c r="J90" i="5"/>
  <c r="M421" i="5"/>
  <c r="N421" i="5" s="1"/>
  <c r="M422" i="5"/>
  <c r="N422" i="5" s="1"/>
  <c r="M105" i="5"/>
  <c r="L428" i="5" s="1"/>
  <c r="O60" i="5"/>
  <c r="J11" i="5"/>
  <c r="G417" i="5"/>
  <c r="O61" i="5"/>
  <c r="O64" i="5"/>
  <c r="J332" i="5"/>
  <c r="J330" i="5"/>
  <c r="J331" i="5"/>
  <c r="M331" i="5" s="1"/>
  <c r="J329" i="5"/>
  <c r="J47" i="5"/>
  <c r="O66" i="5"/>
  <c r="J87" i="5"/>
  <c r="J85" i="5"/>
  <c r="J52" i="5"/>
  <c r="J50" i="5"/>
  <c r="J53" i="5"/>
  <c r="J51" i="5"/>
  <c r="J54" i="5"/>
  <c r="M59" i="5" s="1"/>
  <c r="J46" i="5"/>
  <c r="O59" i="5"/>
  <c r="O273" i="5"/>
  <c r="L417" i="5"/>
  <c r="M84" i="5"/>
  <c r="O177" i="5"/>
  <c r="J8" i="5"/>
  <c r="J6" i="5"/>
  <c r="O62" i="5"/>
  <c r="J86" i="5"/>
  <c r="J128" i="5"/>
  <c r="J130" i="5"/>
  <c r="J127" i="5"/>
  <c r="J126" i="5"/>
  <c r="J129" i="5"/>
  <c r="J216" i="5"/>
  <c r="J213" i="5"/>
  <c r="J215" i="5"/>
  <c r="J214" i="5"/>
  <c r="O266" i="5"/>
  <c r="J294" i="5"/>
  <c r="M294" i="5" s="1"/>
  <c r="J292" i="5"/>
  <c r="M292" i="5" s="1"/>
  <c r="J291" i="5"/>
  <c r="M291" i="5" s="1"/>
  <c r="J48" i="5"/>
  <c r="J14" i="5"/>
  <c r="J9" i="5"/>
  <c r="J218" i="5"/>
  <c r="J162" i="5"/>
  <c r="O176" i="5"/>
  <c r="J123" i="5"/>
  <c r="J125" i="5"/>
  <c r="J219" i="5"/>
  <c r="G426" i="5"/>
  <c r="M417" i="5"/>
  <c r="N417" i="5" s="1"/>
  <c r="L421" i="5"/>
  <c r="L422" i="5"/>
  <c r="J10" i="5"/>
  <c r="J12" i="5"/>
  <c r="J91" i="5"/>
  <c r="J164" i="5"/>
  <c r="G418" i="5"/>
  <c r="G421" i="5"/>
  <c r="J261" i="5"/>
  <c r="O382" i="5"/>
  <c r="J49" i="5"/>
  <c r="M427" i="5"/>
  <c r="N427" i="5" s="1"/>
  <c r="M426" i="5"/>
  <c r="N426" i="5" s="1"/>
  <c r="J122" i="5"/>
  <c r="O161" i="5" s="1"/>
  <c r="J220" i="5"/>
  <c r="M306" i="5"/>
  <c r="L419" i="5" s="1"/>
  <c r="M419" i="5"/>
  <c r="N419" i="5" s="1"/>
  <c r="M347" i="5"/>
  <c r="O383" i="5"/>
  <c r="J376" i="5"/>
  <c r="M389" i="5" s="1"/>
  <c r="J370" i="5"/>
  <c r="J371" i="5"/>
  <c r="J368" i="5"/>
  <c r="G427" i="5"/>
  <c r="G420" i="5"/>
  <c r="O381" i="5"/>
  <c r="J88" i="5"/>
  <c r="M104" i="5"/>
  <c r="J163" i="5"/>
  <c r="G422" i="5"/>
  <c r="J254" i="5"/>
  <c r="O274" i="5"/>
  <c r="M420" i="5"/>
  <c r="N420" i="5" s="1"/>
  <c r="J333" i="5"/>
  <c r="M333" i="5" s="1"/>
  <c r="J375" i="5"/>
  <c r="J372" i="5"/>
  <c r="J221" i="5"/>
  <c r="J255" i="5"/>
  <c r="G419" i="5"/>
  <c r="J258" i="5"/>
  <c r="J259" i="5"/>
  <c r="J260" i="5"/>
  <c r="L420" i="5"/>
  <c r="J369" i="5"/>
  <c r="J373" i="5"/>
  <c r="J334" i="5"/>
  <c r="J376" i="4"/>
  <c r="M381" i="4" s="1"/>
  <c r="O386" i="4"/>
  <c r="P422" i="4" s="1"/>
  <c r="Q422" i="4" s="1"/>
  <c r="O388" i="4"/>
  <c r="P428" i="4" s="1"/>
  <c r="Q428" i="4" s="1"/>
  <c r="M343" i="4"/>
  <c r="O389" i="4"/>
  <c r="J330" i="4"/>
  <c r="M330" i="4" s="1"/>
  <c r="O383" i="4"/>
  <c r="O384" i="4"/>
  <c r="M428" i="4"/>
  <c r="N428" i="4" s="1"/>
  <c r="J291" i="4"/>
  <c r="M291" i="4" s="1"/>
  <c r="J296" i="4"/>
  <c r="M296" i="4" s="1"/>
  <c r="J257" i="4"/>
  <c r="O268" i="4"/>
  <c r="J253" i="4"/>
  <c r="O253" i="4" s="1"/>
  <c r="J258" i="4"/>
  <c r="O266" i="4"/>
  <c r="M218" i="4"/>
  <c r="J221" i="4"/>
  <c r="M226" i="4" s="1"/>
  <c r="J161" i="4"/>
  <c r="J122" i="4"/>
  <c r="O178" i="4"/>
  <c r="P421" i="4" s="1"/>
  <c r="Q421" i="4" s="1"/>
  <c r="J125" i="4"/>
  <c r="J129" i="4"/>
  <c r="J123" i="4"/>
  <c r="O176" i="4"/>
  <c r="J90" i="4"/>
  <c r="M410" i="4" s="1"/>
  <c r="N410" i="4" s="1"/>
  <c r="J87" i="4"/>
  <c r="M87" i="4" s="1"/>
  <c r="J89" i="4"/>
  <c r="J92" i="4"/>
  <c r="M417" i="4"/>
  <c r="N417" i="4" s="1"/>
  <c r="J86" i="4"/>
  <c r="M105" i="4"/>
  <c r="L428" i="4" s="1"/>
  <c r="J50" i="4"/>
  <c r="J47" i="4"/>
  <c r="O61" i="4"/>
  <c r="J48" i="4"/>
  <c r="O59" i="4"/>
  <c r="J7" i="4"/>
  <c r="J9" i="4"/>
  <c r="J11" i="4"/>
  <c r="G409" i="4" s="1"/>
  <c r="O64" i="4"/>
  <c r="J13" i="4"/>
  <c r="J14" i="4"/>
  <c r="M26" i="4" s="1"/>
  <c r="J8" i="4"/>
  <c r="O48" i="4" s="1"/>
  <c r="O60" i="4"/>
  <c r="G421" i="4"/>
  <c r="O62" i="4"/>
  <c r="O63" i="4"/>
  <c r="J421" i="4" s="1"/>
  <c r="M406" i="4"/>
  <c r="N406" i="4" s="1"/>
  <c r="M86" i="4"/>
  <c r="L406" i="4" s="1"/>
  <c r="O168" i="4"/>
  <c r="O161" i="4"/>
  <c r="J427" i="4"/>
  <c r="O164" i="4"/>
  <c r="J419" i="4"/>
  <c r="G428" i="4"/>
  <c r="J49" i="4"/>
  <c r="J52" i="4"/>
  <c r="J54" i="4"/>
  <c r="M90" i="4"/>
  <c r="J126" i="4"/>
  <c r="J130" i="4"/>
  <c r="M143" i="4" s="1"/>
  <c r="J220" i="4"/>
  <c r="J217" i="4"/>
  <c r="J219" i="4"/>
  <c r="G420" i="4"/>
  <c r="M418" i="4"/>
  <c r="N418" i="4" s="1"/>
  <c r="J336" i="4"/>
  <c r="M336" i="4" s="1"/>
  <c r="J334" i="4"/>
  <c r="M334" i="4" s="1"/>
  <c r="J85" i="4"/>
  <c r="J91" i="4"/>
  <c r="J163" i="4"/>
  <c r="L410" i="4"/>
  <c r="L418" i="4"/>
  <c r="M342" i="4"/>
  <c r="M427" i="4"/>
  <c r="N427" i="4" s="1"/>
  <c r="M426" i="4"/>
  <c r="N426" i="4" s="1"/>
  <c r="J127" i="4"/>
  <c r="M127" i="4" s="1"/>
  <c r="J215" i="4"/>
  <c r="M215" i="4" s="1"/>
  <c r="J213" i="4"/>
  <c r="J417" i="4"/>
  <c r="L419" i="4"/>
  <c r="J6" i="4"/>
  <c r="J10" i="4"/>
  <c r="J12" i="4"/>
  <c r="J88" i="4"/>
  <c r="M104" i="4"/>
  <c r="J216" i="4"/>
  <c r="J256" i="4"/>
  <c r="J261" i="4"/>
  <c r="M258" i="4" s="1"/>
  <c r="J255" i="4"/>
  <c r="O267" i="4"/>
  <c r="O271" i="4"/>
  <c r="M420" i="4"/>
  <c r="N420" i="4" s="1"/>
  <c r="O381" i="4"/>
  <c r="J53" i="4"/>
  <c r="J169" i="4"/>
  <c r="M174" i="4" s="1"/>
  <c r="O177" i="4"/>
  <c r="J214" i="4"/>
  <c r="O254" i="4" s="1"/>
  <c r="G417" i="4"/>
  <c r="G422" i="4"/>
  <c r="J294" i="4"/>
  <c r="M294" i="4" s="1"/>
  <c r="M421" i="4"/>
  <c r="N421" i="4" s="1"/>
  <c r="M345" i="4"/>
  <c r="P418" i="4"/>
  <c r="Q418" i="4" s="1"/>
  <c r="J84" i="4"/>
  <c r="J167" i="4"/>
  <c r="J165" i="4"/>
  <c r="J166" i="4"/>
  <c r="J302" i="4"/>
  <c r="J303" i="4"/>
  <c r="L421" i="4"/>
  <c r="M346" i="4"/>
  <c r="P419" i="4"/>
  <c r="Q419" i="4" s="1"/>
  <c r="M181" i="4"/>
  <c r="G418" i="4"/>
  <c r="G426" i="4"/>
  <c r="J260" i="4"/>
  <c r="J259" i="4"/>
  <c r="O273" i="4"/>
  <c r="M273" i="4"/>
  <c r="M422" i="4"/>
  <c r="N422" i="4" s="1"/>
  <c r="M344" i="4"/>
  <c r="M350" i="4"/>
  <c r="M347" i="4"/>
  <c r="O181" i="4"/>
  <c r="G419" i="4"/>
  <c r="O269" i="4"/>
  <c r="M269" i="4"/>
  <c r="L417" i="4"/>
  <c r="L422" i="4"/>
  <c r="M349" i="4"/>
  <c r="J371" i="4"/>
  <c r="M419" i="4"/>
  <c r="N419" i="4" s="1"/>
  <c r="J292" i="4"/>
  <c r="M292" i="4" s="1"/>
  <c r="J298" i="4"/>
  <c r="M298" i="4" s="1"/>
  <c r="J370" i="4"/>
  <c r="J373" i="4"/>
  <c r="J375" i="4"/>
  <c r="J329" i="4"/>
  <c r="M329" i="4" s="1"/>
  <c r="J331" i="4"/>
  <c r="M331" i="4" s="1"/>
  <c r="J335" i="4"/>
  <c r="M335" i="4" s="1"/>
  <c r="J295" i="4"/>
  <c r="M295" i="4" s="1"/>
  <c r="M307" i="4"/>
  <c r="L420" i="4" s="1"/>
  <c r="J369" i="4"/>
  <c r="J332" i="4"/>
  <c r="M332" i="4" s="1"/>
  <c r="J372" i="4"/>
  <c r="J162" i="4"/>
  <c r="M333" i="4"/>
  <c r="J370" i="3"/>
  <c r="J375" i="3"/>
  <c r="O386" i="3"/>
  <c r="O388" i="3"/>
  <c r="P428" i="3" s="1"/>
  <c r="Q428" i="3" s="1"/>
  <c r="O389" i="3"/>
  <c r="O382" i="3"/>
  <c r="O381" i="3"/>
  <c r="O384" i="3"/>
  <c r="P420" i="3" s="1"/>
  <c r="Q420" i="3" s="1"/>
  <c r="O385" i="3"/>
  <c r="M428" i="3"/>
  <c r="N428" i="3" s="1"/>
  <c r="J294" i="3"/>
  <c r="M294" i="3" s="1"/>
  <c r="J296" i="3"/>
  <c r="M296" i="3" s="1"/>
  <c r="J291" i="3"/>
  <c r="M291" i="3" s="1"/>
  <c r="O270" i="3"/>
  <c r="J256" i="3"/>
  <c r="M256" i="3" s="1"/>
  <c r="J257" i="3"/>
  <c r="M257" i="3" s="1"/>
  <c r="J261" i="3"/>
  <c r="M255" i="3" s="1"/>
  <c r="J221" i="3"/>
  <c r="M213" i="3" s="1"/>
  <c r="J217" i="3"/>
  <c r="J215" i="3"/>
  <c r="O255" i="3" s="1"/>
  <c r="O176" i="3"/>
  <c r="J164" i="3"/>
  <c r="O164" i="3" s="1"/>
  <c r="J166" i="3"/>
  <c r="O166" i="3" s="1"/>
  <c r="O174" i="3"/>
  <c r="J169" i="3"/>
  <c r="M174" i="3" s="1"/>
  <c r="J165" i="3"/>
  <c r="M165" i="3" s="1"/>
  <c r="J127" i="3"/>
  <c r="J129" i="3"/>
  <c r="O178" i="3"/>
  <c r="J86" i="3"/>
  <c r="M406" i="3" s="1"/>
  <c r="N406" i="3" s="1"/>
  <c r="J84" i="3"/>
  <c r="M84" i="3" s="1"/>
  <c r="L404" i="3" s="1"/>
  <c r="J89" i="3"/>
  <c r="L422" i="3"/>
  <c r="J47" i="3"/>
  <c r="M47" i="3" s="1"/>
  <c r="J50" i="3"/>
  <c r="J54" i="3"/>
  <c r="M63" i="3" s="1"/>
  <c r="O59" i="3"/>
  <c r="O63" i="3"/>
  <c r="O66" i="3"/>
  <c r="O67" i="3"/>
  <c r="O60" i="3"/>
  <c r="O61" i="3"/>
  <c r="J9" i="3"/>
  <c r="O62" i="3"/>
  <c r="M215" i="3"/>
  <c r="M409" i="3"/>
  <c r="N409" i="3" s="1"/>
  <c r="M89" i="3"/>
  <c r="L409" i="3" s="1"/>
  <c r="M166" i="3"/>
  <c r="M404" i="3"/>
  <c r="N404" i="3" s="1"/>
  <c r="J170" i="3"/>
  <c r="M182" i="3"/>
  <c r="M233" i="3"/>
  <c r="M266" i="3"/>
  <c r="M274" i="3"/>
  <c r="J49" i="3"/>
  <c r="J53" i="3"/>
  <c r="J57" i="3" s="1"/>
  <c r="J123" i="3"/>
  <c r="M123" i="3" s="1"/>
  <c r="J126" i="3"/>
  <c r="J130" i="3"/>
  <c r="O169" i="3" s="1"/>
  <c r="O177" i="3"/>
  <c r="J216" i="3"/>
  <c r="J214" i="3"/>
  <c r="M214" i="3" s="1"/>
  <c r="G418" i="3"/>
  <c r="J258" i="3"/>
  <c r="O267" i="3"/>
  <c r="M267" i="3"/>
  <c r="L421" i="3"/>
  <c r="J90" i="3"/>
  <c r="J168" i="3"/>
  <c r="O175" i="3"/>
  <c r="P418" i="3" s="1"/>
  <c r="Q418" i="3" s="1"/>
  <c r="J220" i="3"/>
  <c r="M220" i="3" s="1"/>
  <c r="J218" i="3"/>
  <c r="M218" i="3" s="1"/>
  <c r="G419" i="3"/>
  <c r="G426" i="3"/>
  <c r="O273" i="3"/>
  <c r="M417" i="3"/>
  <c r="N417" i="3" s="1"/>
  <c r="M422" i="3"/>
  <c r="N422" i="3" s="1"/>
  <c r="J331" i="3"/>
  <c r="L417" i="3"/>
  <c r="J6" i="3"/>
  <c r="J8" i="3"/>
  <c r="J10" i="3"/>
  <c r="J12" i="3"/>
  <c r="O52" i="3" s="1"/>
  <c r="J14" i="3"/>
  <c r="M24" i="3" s="1"/>
  <c r="J85" i="3"/>
  <c r="J87" i="3"/>
  <c r="J91" i="3"/>
  <c r="J163" i="3"/>
  <c r="G420" i="3"/>
  <c r="M234" i="3"/>
  <c r="M418" i="3"/>
  <c r="N418" i="3" s="1"/>
  <c r="J48" i="3"/>
  <c r="J421" i="3"/>
  <c r="J299" i="3"/>
  <c r="J295" i="3"/>
  <c r="M295" i="3" s="1"/>
  <c r="J298" i="3"/>
  <c r="M298" i="3" s="1"/>
  <c r="J297" i="3"/>
  <c r="M297" i="3" s="1"/>
  <c r="J51" i="3"/>
  <c r="M426" i="3"/>
  <c r="N426" i="3" s="1"/>
  <c r="M427" i="3"/>
  <c r="N427" i="3" s="1"/>
  <c r="J122" i="3"/>
  <c r="M122" i="3" s="1"/>
  <c r="J124" i="3"/>
  <c r="M124" i="3" s="1"/>
  <c r="M178" i="3"/>
  <c r="M229" i="3"/>
  <c r="J254" i="3"/>
  <c r="O268" i="3"/>
  <c r="O271" i="3"/>
  <c r="M271" i="3"/>
  <c r="M305" i="3"/>
  <c r="L418" i="3" s="1"/>
  <c r="J334" i="3"/>
  <c r="J337" i="3"/>
  <c r="M342" i="3" s="1"/>
  <c r="J333" i="3"/>
  <c r="J336" i="3"/>
  <c r="J332" i="3"/>
  <c r="P427" i="3"/>
  <c r="Q427" i="3" s="1"/>
  <c r="J88" i="3"/>
  <c r="J92" i="3"/>
  <c r="M104" i="3"/>
  <c r="J162" i="3"/>
  <c r="G421" i="3"/>
  <c r="O274" i="3"/>
  <c r="L419" i="3"/>
  <c r="P417" i="3"/>
  <c r="Q417" i="3" s="1"/>
  <c r="J46" i="3"/>
  <c r="M59" i="3"/>
  <c r="J167" i="3"/>
  <c r="J173" i="3" s="1"/>
  <c r="G422" i="3"/>
  <c r="J260" i="3"/>
  <c r="J259" i="3"/>
  <c r="J417" i="3"/>
  <c r="O269" i="3"/>
  <c r="M269" i="3"/>
  <c r="M420" i="3"/>
  <c r="N420" i="3" s="1"/>
  <c r="M307" i="3"/>
  <c r="L420" i="3" s="1"/>
  <c r="J7" i="3"/>
  <c r="J11" i="3"/>
  <c r="M26" i="3"/>
  <c r="M105" i="3"/>
  <c r="L428" i="3" s="1"/>
  <c r="O179" i="3"/>
  <c r="M181" i="3"/>
  <c r="J219" i="3"/>
  <c r="G417" i="3"/>
  <c r="M226" i="3"/>
  <c r="J253" i="3"/>
  <c r="M421" i="3"/>
  <c r="N421" i="3" s="1"/>
  <c r="O383" i="3"/>
  <c r="J369" i="3"/>
  <c r="J372" i="3"/>
  <c r="J374" i="3"/>
  <c r="J376" i="3"/>
  <c r="M382" i="3"/>
  <c r="M388" i="3"/>
  <c r="J368" i="3"/>
  <c r="M419" i="3"/>
  <c r="N419" i="3" s="1"/>
  <c r="J292" i="3"/>
  <c r="M292" i="3" s="1"/>
  <c r="J371" i="3"/>
  <c r="J373" i="3"/>
  <c r="M385" i="3"/>
  <c r="M389" i="3"/>
  <c r="J378" i="2"/>
  <c r="J338" i="2"/>
  <c r="J348" i="2" s="1"/>
  <c r="J351" i="2" s="1"/>
  <c r="J300" i="2"/>
  <c r="J310" i="2" s="1"/>
  <c r="J301" i="2"/>
  <c r="J302" i="2"/>
  <c r="J255" i="2"/>
  <c r="J214" i="2"/>
  <c r="J213" i="2"/>
  <c r="J253" i="2"/>
  <c r="J261" i="2"/>
  <c r="J215" i="2"/>
  <c r="J256" i="2"/>
  <c r="J254" i="2"/>
  <c r="J221" i="2"/>
  <c r="J220" i="2"/>
  <c r="J170" i="2"/>
  <c r="J172" i="2"/>
  <c r="J131" i="2"/>
  <c r="J132" i="2"/>
  <c r="J133" i="2"/>
  <c r="J106" i="2"/>
  <c r="J103" i="2"/>
  <c r="J95" i="2"/>
  <c r="J54" i="2"/>
  <c r="J9" i="2"/>
  <c r="J12" i="2"/>
  <c r="J11" i="2"/>
  <c r="J13" i="2"/>
  <c r="J6" i="2"/>
  <c r="J14" i="2"/>
  <c r="J7" i="2"/>
  <c r="J8" i="2"/>
  <c r="J10" i="2"/>
  <c r="Q274" i="25" l="1"/>
  <c r="Q67" i="25"/>
  <c r="O424" i="25"/>
  <c r="I424" i="25"/>
  <c r="K424" i="25"/>
  <c r="O404" i="25"/>
  <c r="O419" i="25"/>
  <c r="I428" i="25"/>
  <c r="I409" i="25"/>
  <c r="O411" i="25"/>
  <c r="I429" i="25"/>
  <c r="O418" i="25"/>
  <c r="O421" i="25"/>
  <c r="O409" i="25"/>
  <c r="I421" i="25"/>
  <c r="O422" i="25"/>
  <c r="O420" i="25"/>
  <c r="O407" i="25"/>
  <c r="O429" i="25"/>
  <c r="O410" i="25"/>
  <c r="O406" i="25"/>
  <c r="O405" i="25"/>
  <c r="M180" i="25"/>
  <c r="O408" i="25"/>
  <c r="J351" i="25"/>
  <c r="M351" i="25" s="1"/>
  <c r="I410" i="25"/>
  <c r="I411" i="25"/>
  <c r="I407" i="25"/>
  <c r="M103" i="25"/>
  <c r="J106" i="25"/>
  <c r="M106" i="25" s="1"/>
  <c r="M65" i="25"/>
  <c r="I422" i="25"/>
  <c r="O180" i="25"/>
  <c r="P180" i="25" s="1"/>
  <c r="I427" i="25"/>
  <c r="O65" i="25"/>
  <c r="P65" i="25" s="1"/>
  <c r="Q65" i="25" s="1"/>
  <c r="J144" i="25"/>
  <c r="M144" i="25" s="1"/>
  <c r="I420" i="25"/>
  <c r="K408" i="25"/>
  <c r="E408" i="25" s="1"/>
  <c r="K406" i="25"/>
  <c r="J28" i="25"/>
  <c r="O68" i="25" s="1"/>
  <c r="F413" i="25"/>
  <c r="I405" i="25"/>
  <c r="I418" i="25"/>
  <c r="I406" i="25"/>
  <c r="I419" i="25"/>
  <c r="K428" i="25"/>
  <c r="E428" i="25" s="1"/>
  <c r="I408" i="25"/>
  <c r="M390" i="25"/>
  <c r="K405" i="25"/>
  <c r="P379" i="25"/>
  <c r="O415" i="25" s="1"/>
  <c r="P415" i="25"/>
  <c r="Q415" i="25" s="1"/>
  <c r="M423" i="25"/>
  <c r="N423" i="25" s="1"/>
  <c r="N443" i="25" s="1"/>
  <c r="M310" i="25"/>
  <c r="J313" i="25"/>
  <c r="P416" i="25"/>
  <c r="Q416" i="25" s="1"/>
  <c r="P380" i="25"/>
  <c r="O416" i="25" s="1"/>
  <c r="P265" i="25"/>
  <c r="I416" i="25" s="1"/>
  <c r="J416" i="25"/>
  <c r="K416" i="25" s="1"/>
  <c r="K420" i="25"/>
  <c r="K427" i="25"/>
  <c r="E427" i="25" s="1"/>
  <c r="P263" i="25"/>
  <c r="I414" i="25" s="1"/>
  <c r="J414" i="25"/>
  <c r="K414" i="25" s="1"/>
  <c r="P413" i="25"/>
  <c r="Q413" i="25" s="1"/>
  <c r="P377" i="25"/>
  <c r="O413" i="25" s="1"/>
  <c r="O275" i="25"/>
  <c r="P275" i="25" s="1"/>
  <c r="M275" i="25"/>
  <c r="J413" i="25"/>
  <c r="K413" i="25" s="1"/>
  <c r="P262" i="25"/>
  <c r="I413" i="25" s="1"/>
  <c r="K412" i="25"/>
  <c r="E412" i="25" s="1"/>
  <c r="K421" i="25"/>
  <c r="K429" i="25"/>
  <c r="E429" i="25" s="1"/>
  <c r="E419" i="25"/>
  <c r="E439" i="25" s="1"/>
  <c r="O272" i="25"/>
  <c r="M272" i="25"/>
  <c r="K410" i="25"/>
  <c r="E410" i="25" s="1"/>
  <c r="I404" i="25"/>
  <c r="M232" i="25"/>
  <c r="G423" i="25"/>
  <c r="H423" i="25" s="1"/>
  <c r="H443" i="25" s="1"/>
  <c r="K409" i="25"/>
  <c r="E409" i="25" s="1"/>
  <c r="O428" i="25"/>
  <c r="O427" i="25"/>
  <c r="J415" i="25"/>
  <c r="K415" i="25" s="1"/>
  <c r="P264" i="25"/>
  <c r="I415" i="25" s="1"/>
  <c r="O387" i="25"/>
  <c r="M387" i="25"/>
  <c r="K407" i="25"/>
  <c r="K417" i="25"/>
  <c r="K422" i="25"/>
  <c r="K411" i="25"/>
  <c r="E411" i="25" s="1"/>
  <c r="M183" i="25"/>
  <c r="P378" i="25"/>
  <c r="O414" i="25" s="1"/>
  <c r="P414" i="25"/>
  <c r="Q414" i="25" s="1"/>
  <c r="K404" i="25"/>
  <c r="K418" i="25"/>
  <c r="O419" i="24"/>
  <c r="E419" i="24"/>
  <c r="O410" i="24"/>
  <c r="I407" i="24"/>
  <c r="O411" i="24"/>
  <c r="I417" i="24"/>
  <c r="I420" i="24"/>
  <c r="I408" i="24"/>
  <c r="O406" i="24"/>
  <c r="J106" i="24"/>
  <c r="M425" i="24" s="1"/>
  <c r="K410" i="24"/>
  <c r="E410" i="24" s="1"/>
  <c r="I428" i="24"/>
  <c r="K404" i="24"/>
  <c r="E404" i="24" s="1"/>
  <c r="I418" i="24"/>
  <c r="O408" i="24"/>
  <c r="K405" i="24"/>
  <c r="E405" i="24" s="1"/>
  <c r="K412" i="24"/>
  <c r="E412" i="24" s="1"/>
  <c r="I411" i="24"/>
  <c r="K407" i="24"/>
  <c r="E407" i="24" s="1"/>
  <c r="K411" i="24"/>
  <c r="E411" i="24" s="1"/>
  <c r="L413" i="24"/>
  <c r="J28" i="24"/>
  <c r="O68" i="24" s="1"/>
  <c r="I410" i="24"/>
  <c r="J414" i="24"/>
  <c r="K414" i="24" s="1"/>
  <c r="P263" i="24"/>
  <c r="I414" i="24" s="1"/>
  <c r="J415" i="24"/>
  <c r="K415" i="24" s="1"/>
  <c r="P264" i="24"/>
  <c r="I415" i="24" s="1"/>
  <c r="P414" i="24"/>
  <c r="Q414" i="24" s="1"/>
  <c r="P378" i="24"/>
  <c r="O414" i="24" s="1"/>
  <c r="P379" i="24"/>
  <c r="O415" i="24" s="1"/>
  <c r="P415" i="24"/>
  <c r="Q415" i="24" s="1"/>
  <c r="M390" i="24"/>
  <c r="O428" i="24"/>
  <c r="O407" i="24"/>
  <c r="J144" i="24"/>
  <c r="M144" i="24" s="1"/>
  <c r="P413" i="24"/>
  <c r="Q413" i="24" s="1"/>
  <c r="P377" i="24"/>
  <c r="O413" i="24" s="1"/>
  <c r="O417" i="24"/>
  <c r="O65" i="24"/>
  <c r="P65" i="24" s="1"/>
  <c r="M65" i="24"/>
  <c r="I409" i="24"/>
  <c r="J416" i="24"/>
  <c r="K416" i="24" s="1"/>
  <c r="P265" i="24"/>
  <c r="I416" i="24" s="1"/>
  <c r="G423" i="24"/>
  <c r="H423" i="24" s="1"/>
  <c r="M232" i="24"/>
  <c r="F423" i="24" s="1"/>
  <c r="M423" i="24"/>
  <c r="N423" i="24" s="1"/>
  <c r="M310" i="24"/>
  <c r="L423" i="24" s="1"/>
  <c r="K420" i="24"/>
  <c r="E420" i="24" s="1"/>
  <c r="K426" i="24"/>
  <c r="E426" i="24" s="1"/>
  <c r="K422" i="24"/>
  <c r="E422" i="24" s="1"/>
  <c r="K427" i="24"/>
  <c r="E427" i="24" s="1"/>
  <c r="K418" i="24"/>
  <c r="E418" i="24" s="1"/>
  <c r="K421" i="24"/>
  <c r="E421" i="24" s="1"/>
  <c r="K417" i="24"/>
  <c r="E417" i="24" s="1"/>
  <c r="M272" i="24"/>
  <c r="O272" i="24"/>
  <c r="O427" i="24"/>
  <c r="O426" i="24"/>
  <c r="O409" i="24"/>
  <c r="M68" i="24"/>
  <c r="I427" i="24"/>
  <c r="I426" i="24"/>
  <c r="K409" i="24"/>
  <c r="E409" i="24" s="1"/>
  <c r="M387" i="24"/>
  <c r="O387" i="24"/>
  <c r="O421" i="24"/>
  <c r="O180" i="24"/>
  <c r="P180" i="24" s="1"/>
  <c r="M180" i="24"/>
  <c r="P262" i="24"/>
  <c r="I413" i="24" s="1"/>
  <c r="J413" i="24"/>
  <c r="K413" i="24" s="1"/>
  <c r="F413" i="24"/>
  <c r="O405" i="24"/>
  <c r="K408" i="24"/>
  <c r="E408" i="24" s="1"/>
  <c r="O404" i="24"/>
  <c r="J235" i="24"/>
  <c r="M235" i="24" s="1"/>
  <c r="I404" i="24"/>
  <c r="J275" i="24"/>
  <c r="J351" i="24"/>
  <c r="M351" i="24" s="1"/>
  <c r="I405" i="24"/>
  <c r="P380" i="24"/>
  <c r="O416" i="24" s="1"/>
  <c r="P416" i="24"/>
  <c r="Q416" i="24" s="1"/>
  <c r="K406" i="24"/>
  <c r="E406" i="24" s="1"/>
  <c r="O418" i="24"/>
  <c r="K428" i="24"/>
  <c r="E428" i="24" s="1"/>
  <c r="J183" i="24"/>
  <c r="P374" i="23"/>
  <c r="P260" i="23"/>
  <c r="J408" i="23"/>
  <c r="P162" i="23"/>
  <c r="P168" i="23"/>
  <c r="P410" i="23"/>
  <c r="Q410" i="23" s="1"/>
  <c r="P49" i="23"/>
  <c r="F410" i="23"/>
  <c r="F421" i="23"/>
  <c r="P384" i="23"/>
  <c r="O420" i="23" s="1"/>
  <c r="P381" i="23"/>
  <c r="O417" i="23" s="1"/>
  <c r="J410" i="23"/>
  <c r="F404" i="23"/>
  <c r="F426" i="23"/>
  <c r="P50" i="23"/>
  <c r="P52" i="23"/>
  <c r="P385" i="23"/>
  <c r="P161" i="23"/>
  <c r="P164" i="23"/>
  <c r="P165" i="23"/>
  <c r="P256" i="23"/>
  <c r="I407" i="23" s="1"/>
  <c r="P269" i="23"/>
  <c r="F419" i="23"/>
  <c r="F407" i="23"/>
  <c r="F422" i="23"/>
  <c r="P259" i="23"/>
  <c r="F428" i="23"/>
  <c r="P258" i="23"/>
  <c r="P375" i="23"/>
  <c r="O411" i="23" s="1"/>
  <c r="P411" i="23"/>
  <c r="Q411" i="23" s="1"/>
  <c r="M57" i="23"/>
  <c r="O57" i="23"/>
  <c r="P57" i="23" s="1"/>
  <c r="M224" i="23"/>
  <c r="F415" i="23" s="1"/>
  <c r="G415" i="23"/>
  <c r="H415" i="23" s="1"/>
  <c r="P372" i="23"/>
  <c r="P408" i="23"/>
  <c r="Q408" i="23" s="1"/>
  <c r="P266" i="23"/>
  <c r="I417" i="23" s="1"/>
  <c r="O171" i="23"/>
  <c r="P171" i="23" s="1"/>
  <c r="M171" i="23"/>
  <c r="M339" i="23"/>
  <c r="P376" i="23"/>
  <c r="P383" i="23"/>
  <c r="P386" i="23"/>
  <c r="P382" i="23"/>
  <c r="P389" i="23"/>
  <c r="P388" i="23"/>
  <c r="O262" i="23"/>
  <c r="M262" i="23"/>
  <c r="J272" i="23"/>
  <c r="J275" i="23" s="1"/>
  <c r="O58" i="23"/>
  <c r="P58" i="23" s="1"/>
  <c r="M58" i="23"/>
  <c r="F405" i="23"/>
  <c r="M172" i="23"/>
  <c r="O172" i="23"/>
  <c r="P172" i="23" s="1"/>
  <c r="P405" i="23"/>
  <c r="Q405" i="23" s="1"/>
  <c r="P369" i="23"/>
  <c r="O405" i="23" s="1"/>
  <c r="J409" i="23"/>
  <c r="P51" i="23"/>
  <c r="O170" i="23"/>
  <c r="P170" i="23" s="1"/>
  <c r="J180" i="23"/>
  <c r="J183" i="23" s="1"/>
  <c r="M170" i="23"/>
  <c r="M56" i="23"/>
  <c r="O56" i="23"/>
  <c r="P56" i="23" s="1"/>
  <c r="J411" i="23"/>
  <c r="P53" i="23"/>
  <c r="I411" i="23" s="1"/>
  <c r="M413" i="23"/>
  <c r="N413" i="23" s="1"/>
  <c r="J310" i="23"/>
  <c r="J313" i="23" s="1"/>
  <c r="M313" i="23" s="1"/>
  <c r="M300" i="23"/>
  <c r="O379" i="23"/>
  <c r="M379" i="23"/>
  <c r="P254" i="23"/>
  <c r="M338" i="23"/>
  <c r="J348" i="23"/>
  <c r="M348" i="23" s="1"/>
  <c r="P47" i="23"/>
  <c r="J405" i="23"/>
  <c r="J404" i="23"/>
  <c r="P46" i="23"/>
  <c r="F411" i="23"/>
  <c r="O264" i="23"/>
  <c r="M264" i="23"/>
  <c r="P255" i="23"/>
  <c r="P163" i="23"/>
  <c r="O380" i="23"/>
  <c r="M380" i="23"/>
  <c r="O378" i="23"/>
  <c r="M378" i="23"/>
  <c r="O377" i="23"/>
  <c r="J387" i="23"/>
  <c r="M377" i="23"/>
  <c r="M223" i="23"/>
  <c r="F414" i="23" s="1"/>
  <c r="G414" i="23"/>
  <c r="H414" i="23" s="1"/>
  <c r="M93" i="23"/>
  <c r="J103" i="23"/>
  <c r="M103" i="23" s="1"/>
  <c r="J406" i="23"/>
  <c r="P48" i="23"/>
  <c r="J412" i="23"/>
  <c r="I402" i="23"/>
  <c r="K408" i="23" s="1"/>
  <c r="P261" i="23"/>
  <c r="P273" i="23"/>
  <c r="P267" i="23"/>
  <c r="P270" i="23"/>
  <c r="P268" i="23"/>
  <c r="P274" i="23"/>
  <c r="P271" i="23"/>
  <c r="P54" i="23"/>
  <c r="P60" i="23"/>
  <c r="P61" i="23"/>
  <c r="P62" i="23"/>
  <c r="P67" i="23"/>
  <c r="P64" i="23"/>
  <c r="P63" i="23"/>
  <c r="J232" i="23"/>
  <c r="J235" i="23" s="1"/>
  <c r="M235" i="23" s="1"/>
  <c r="M222" i="23"/>
  <c r="G413" i="23"/>
  <c r="H413" i="23" s="1"/>
  <c r="P182" i="23"/>
  <c r="P373" i="23"/>
  <c r="O409" i="23" s="1"/>
  <c r="P409" i="23"/>
  <c r="Q409" i="23" s="1"/>
  <c r="M416" i="23"/>
  <c r="N416" i="23" s="1"/>
  <c r="M303" i="23"/>
  <c r="L416" i="23" s="1"/>
  <c r="J25" i="23"/>
  <c r="M25" i="23" s="1"/>
  <c r="J28" i="23"/>
  <c r="M15" i="23"/>
  <c r="M415" i="23"/>
  <c r="N415" i="23" s="1"/>
  <c r="M302" i="23"/>
  <c r="L415" i="23" s="1"/>
  <c r="P406" i="23"/>
  <c r="Q406" i="23" s="1"/>
  <c r="P370" i="23"/>
  <c r="J65" i="23"/>
  <c r="J68" i="23" s="1"/>
  <c r="O55" i="23"/>
  <c r="P55" i="23" s="1"/>
  <c r="M55" i="23"/>
  <c r="G416" i="23"/>
  <c r="H416" i="23" s="1"/>
  <c r="M225" i="23"/>
  <c r="F416" i="23" s="1"/>
  <c r="P404" i="23"/>
  <c r="Q404" i="23" s="1"/>
  <c r="P368" i="23"/>
  <c r="P66" i="23"/>
  <c r="P257" i="23"/>
  <c r="O173" i="23"/>
  <c r="P173" i="23" s="1"/>
  <c r="M173" i="23"/>
  <c r="M263" i="23"/>
  <c r="O263" i="23"/>
  <c r="M301" i="23"/>
  <c r="L414" i="23" s="1"/>
  <c r="M414" i="23"/>
  <c r="N414" i="23" s="1"/>
  <c r="P169" i="23"/>
  <c r="P178" i="23"/>
  <c r="P175" i="23"/>
  <c r="P179" i="23"/>
  <c r="P176" i="23"/>
  <c r="P167" i="23"/>
  <c r="O410" i="23" s="1"/>
  <c r="M265" i="23"/>
  <c r="O265" i="23"/>
  <c r="P407" i="23"/>
  <c r="Q407" i="23" s="1"/>
  <c r="P371" i="23"/>
  <c r="P253" i="23"/>
  <c r="M131" i="23"/>
  <c r="J141" i="23"/>
  <c r="M141" i="23" s="1"/>
  <c r="F421" i="22"/>
  <c r="F409" i="22"/>
  <c r="O170" i="22"/>
  <c r="P170" i="22" s="1"/>
  <c r="J180" i="22"/>
  <c r="M415" i="22"/>
  <c r="N415" i="22" s="1"/>
  <c r="F404" i="22"/>
  <c r="P409" i="22"/>
  <c r="Q409" i="22" s="1"/>
  <c r="F405" i="22"/>
  <c r="O58" i="22"/>
  <c r="P58" i="22" s="1"/>
  <c r="M171" i="22"/>
  <c r="H428" i="22"/>
  <c r="F420" i="22"/>
  <c r="H410" i="22"/>
  <c r="F408" i="22"/>
  <c r="M302" i="22"/>
  <c r="L415" i="22" s="1"/>
  <c r="P254" i="22"/>
  <c r="H406" i="22"/>
  <c r="M416" i="22"/>
  <c r="N416" i="22" s="1"/>
  <c r="H407" i="22"/>
  <c r="F428" i="22"/>
  <c r="G413" i="22"/>
  <c r="H413" i="22" s="1"/>
  <c r="F411" i="22"/>
  <c r="M303" i="22"/>
  <c r="L416" i="22" s="1"/>
  <c r="P179" i="22"/>
  <c r="P167" i="22"/>
  <c r="F410" i="22"/>
  <c r="F406" i="22"/>
  <c r="H411" i="22"/>
  <c r="P174" i="22"/>
  <c r="O417" i="22" s="1"/>
  <c r="P163" i="22"/>
  <c r="P181" i="22"/>
  <c r="P177" i="22"/>
  <c r="H404" i="22"/>
  <c r="J103" i="22"/>
  <c r="M103" i="22" s="1"/>
  <c r="H419" i="22"/>
  <c r="M58" i="22"/>
  <c r="P168" i="22"/>
  <c r="H422" i="22"/>
  <c r="H426" i="22"/>
  <c r="P259" i="22"/>
  <c r="M413" i="22"/>
  <c r="N413" i="22" s="1"/>
  <c r="F422" i="22"/>
  <c r="H405" i="22"/>
  <c r="M300" i="22"/>
  <c r="L413" i="22" s="1"/>
  <c r="P165" i="22"/>
  <c r="P176" i="22"/>
  <c r="O172" i="22"/>
  <c r="P172" i="22" s="1"/>
  <c r="M414" i="22"/>
  <c r="N414" i="22" s="1"/>
  <c r="L414" i="22"/>
  <c r="H408" i="22"/>
  <c r="P166" i="22"/>
  <c r="P175" i="22"/>
  <c r="P161" i="22"/>
  <c r="P182" i="22"/>
  <c r="F416" i="22"/>
  <c r="O57" i="22"/>
  <c r="P57" i="22" s="1"/>
  <c r="P164" i="22"/>
  <c r="H412" i="22"/>
  <c r="P178" i="22"/>
  <c r="H409" i="22"/>
  <c r="J409" i="22"/>
  <c r="P51" i="22"/>
  <c r="J410" i="22"/>
  <c r="P54" i="22"/>
  <c r="P60" i="22"/>
  <c r="P66" i="22"/>
  <c r="P62" i="22"/>
  <c r="P63" i="22"/>
  <c r="P261" i="22"/>
  <c r="J412" i="22"/>
  <c r="I402" i="22"/>
  <c r="K419" i="22" s="1"/>
  <c r="P271" i="22"/>
  <c r="P266" i="22"/>
  <c r="P274" i="22"/>
  <c r="P267" i="22"/>
  <c r="P273" i="22"/>
  <c r="P270" i="22"/>
  <c r="P52" i="22"/>
  <c r="P372" i="22"/>
  <c r="P408" i="22"/>
  <c r="Q408" i="22" s="1"/>
  <c r="J65" i="22"/>
  <c r="J68" i="22" s="1"/>
  <c r="O55" i="22"/>
  <c r="P55" i="22" s="1"/>
  <c r="M55" i="22"/>
  <c r="J348" i="22"/>
  <c r="M348" i="22" s="1"/>
  <c r="M338" i="22"/>
  <c r="P268" i="22"/>
  <c r="O263" i="22"/>
  <c r="M263" i="22"/>
  <c r="M224" i="22"/>
  <c r="F415" i="22" s="1"/>
  <c r="G415" i="22"/>
  <c r="H415" i="22" s="1"/>
  <c r="G414" i="22"/>
  <c r="H414" i="22" s="1"/>
  <c r="M223" i="22"/>
  <c r="F414" i="22" s="1"/>
  <c r="P49" i="22"/>
  <c r="M264" i="22"/>
  <c r="O264" i="22"/>
  <c r="J411" i="22"/>
  <c r="P53" i="22"/>
  <c r="P50" i="22"/>
  <c r="J408" i="22"/>
  <c r="J390" i="22"/>
  <c r="O378" i="22"/>
  <c r="M378" i="22"/>
  <c r="P257" i="22"/>
  <c r="P67" i="22"/>
  <c r="P46" i="22"/>
  <c r="J404" i="22"/>
  <c r="J25" i="22"/>
  <c r="M25" i="22" s="1"/>
  <c r="M15" i="22"/>
  <c r="F413" i="22" s="1"/>
  <c r="M265" i="22"/>
  <c r="O265" i="22"/>
  <c r="P61" i="22"/>
  <c r="P59" i="22"/>
  <c r="P406" i="22"/>
  <c r="Q406" i="22" s="1"/>
  <c r="P370" i="22"/>
  <c r="P47" i="22"/>
  <c r="J141" i="22"/>
  <c r="M141" i="22" s="1"/>
  <c r="M131" i="22"/>
  <c r="P256" i="22"/>
  <c r="H417" i="22"/>
  <c r="H427" i="22"/>
  <c r="H420" i="22"/>
  <c r="H418" i="22"/>
  <c r="P253" i="22"/>
  <c r="M262" i="22"/>
  <c r="J272" i="22"/>
  <c r="J275" i="22" s="1"/>
  <c r="O262" i="22"/>
  <c r="J405" i="22"/>
  <c r="O379" i="22"/>
  <c r="M379" i="22"/>
  <c r="J232" i="22"/>
  <c r="P258" i="22"/>
  <c r="P162" i="22"/>
  <c r="P405" i="22"/>
  <c r="Q405" i="22" s="1"/>
  <c r="M180" i="22"/>
  <c r="P376" i="22"/>
  <c r="P383" i="22"/>
  <c r="P389" i="22"/>
  <c r="P384" i="22"/>
  <c r="P388" i="22"/>
  <c r="P382" i="22"/>
  <c r="P369" i="22"/>
  <c r="P407" i="22"/>
  <c r="Q407" i="22" s="1"/>
  <c r="P371" i="22"/>
  <c r="F427" i="22"/>
  <c r="F426" i="22"/>
  <c r="P373" i="22"/>
  <c r="O409" i="22" s="1"/>
  <c r="G416" i="22"/>
  <c r="H416" i="22" s="1"/>
  <c r="P404" i="22"/>
  <c r="Q404" i="22" s="1"/>
  <c r="P374" i="22"/>
  <c r="P410" i="22"/>
  <c r="Q410" i="22" s="1"/>
  <c r="P260" i="22"/>
  <c r="P64" i="22"/>
  <c r="J183" i="22"/>
  <c r="P375" i="22"/>
  <c r="O377" i="22"/>
  <c r="M377" i="22"/>
  <c r="J387" i="22"/>
  <c r="P48" i="22"/>
  <c r="P386" i="22"/>
  <c r="P385" i="22"/>
  <c r="P269" i="22"/>
  <c r="P368" i="22"/>
  <c r="M339" i="22"/>
  <c r="O56" i="22"/>
  <c r="P56" i="22" s="1"/>
  <c r="M56" i="22"/>
  <c r="O173" i="22"/>
  <c r="P173" i="22" s="1"/>
  <c r="P255" i="22"/>
  <c r="O380" i="22"/>
  <c r="M380" i="22"/>
  <c r="O171" i="22"/>
  <c r="P171" i="22" s="1"/>
  <c r="M310" i="22"/>
  <c r="O263" i="21"/>
  <c r="O264" i="21"/>
  <c r="P61" i="21"/>
  <c r="M264" i="21"/>
  <c r="F426" i="21"/>
  <c r="F427" i="21"/>
  <c r="J407" i="21"/>
  <c r="P62" i="21"/>
  <c r="F422" i="21"/>
  <c r="F419" i="21"/>
  <c r="F417" i="21"/>
  <c r="F409" i="21"/>
  <c r="F406" i="21"/>
  <c r="P167" i="21"/>
  <c r="O410" i="21" s="1"/>
  <c r="F411" i="21"/>
  <c r="H406" i="21"/>
  <c r="H419" i="21"/>
  <c r="H409" i="21"/>
  <c r="H420" i="21"/>
  <c r="F420" i="21"/>
  <c r="H410" i="21"/>
  <c r="H407" i="21"/>
  <c r="F405" i="21"/>
  <c r="H411" i="21"/>
  <c r="F407" i="21"/>
  <c r="H427" i="21"/>
  <c r="P263" i="21"/>
  <c r="P46" i="21"/>
  <c r="J404" i="21"/>
  <c r="P253" i="21"/>
  <c r="O380" i="21"/>
  <c r="M380" i="21"/>
  <c r="P66" i="21"/>
  <c r="P49" i="21"/>
  <c r="M170" i="21"/>
  <c r="O170" i="21"/>
  <c r="P170" i="21" s="1"/>
  <c r="J180" i="21"/>
  <c r="O58" i="21"/>
  <c r="P58" i="21" s="1"/>
  <c r="M58" i="21"/>
  <c r="F428" i="21"/>
  <c r="O171" i="21"/>
  <c r="P171" i="21" s="1"/>
  <c r="M171" i="21"/>
  <c r="H408" i="21"/>
  <c r="P47" i="21"/>
  <c r="P260" i="21"/>
  <c r="O379" i="21"/>
  <c r="M379" i="21"/>
  <c r="P254" i="21"/>
  <c r="M339" i="21"/>
  <c r="J351" i="21"/>
  <c r="M351" i="21" s="1"/>
  <c r="J25" i="21"/>
  <c r="M25" i="21" s="1"/>
  <c r="M15" i="21"/>
  <c r="P372" i="21"/>
  <c r="O408" i="21" s="1"/>
  <c r="P408" i="21"/>
  <c r="Q408" i="21" s="1"/>
  <c r="M416" i="21"/>
  <c r="N416" i="21" s="1"/>
  <c r="M303" i="21"/>
  <c r="L416" i="21" s="1"/>
  <c r="O172" i="21"/>
  <c r="P172" i="21" s="1"/>
  <c r="M172" i="21"/>
  <c r="F408" i="21"/>
  <c r="P161" i="21"/>
  <c r="P257" i="21"/>
  <c r="M262" i="21"/>
  <c r="J272" i="21"/>
  <c r="O262" i="21"/>
  <c r="P164" i="21"/>
  <c r="P375" i="21"/>
  <c r="P411" i="21"/>
  <c r="Q411" i="21" s="1"/>
  <c r="M56" i="21"/>
  <c r="O56" i="21"/>
  <c r="P56" i="21" s="1"/>
  <c r="M265" i="21"/>
  <c r="O265" i="21"/>
  <c r="P384" i="21"/>
  <c r="O377" i="21"/>
  <c r="M377" i="21"/>
  <c r="J387" i="21"/>
  <c r="J390" i="21" s="1"/>
  <c r="P54" i="21"/>
  <c r="P67" i="21"/>
  <c r="P63" i="21"/>
  <c r="I421" i="21" s="1"/>
  <c r="P59" i="21"/>
  <c r="P51" i="21"/>
  <c r="P64" i="21"/>
  <c r="P60" i="21"/>
  <c r="P256" i="21"/>
  <c r="M338" i="21"/>
  <c r="J348" i="21"/>
  <c r="M348" i="21" s="1"/>
  <c r="P163" i="21"/>
  <c r="M413" i="21"/>
  <c r="N413" i="21" s="1"/>
  <c r="M300" i="21"/>
  <c r="J310" i="21"/>
  <c r="J313" i="21" s="1"/>
  <c r="M313" i="21" s="1"/>
  <c r="M224" i="21"/>
  <c r="F415" i="21" s="1"/>
  <c r="G415" i="21"/>
  <c r="H415" i="21" s="1"/>
  <c r="P376" i="21"/>
  <c r="P389" i="21"/>
  <c r="P383" i="21"/>
  <c r="P382" i="21"/>
  <c r="P386" i="21"/>
  <c r="P388" i="21"/>
  <c r="P50" i="21"/>
  <c r="J408" i="21"/>
  <c r="P261" i="21"/>
  <c r="J412" i="21"/>
  <c r="I402" i="21"/>
  <c r="K426" i="21" s="1"/>
  <c r="E426" i="21" s="1"/>
  <c r="P273" i="21"/>
  <c r="P267" i="21"/>
  <c r="P274" i="21"/>
  <c r="P271" i="21"/>
  <c r="P268" i="21"/>
  <c r="I419" i="21" s="1"/>
  <c r="P266" i="21"/>
  <c r="P269" i="21"/>
  <c r="I420" i="21" s="1"/>
  <c r="P406" i="21"/>
  <c r="Q406" i="21" s="1"/>
  <c r="P370" i="21"/>
  <c r="J411" i="21"/>
  <c r="P53" i="21"/>
  <c r="M173" i="21"/>
  <c r="O173" i="21"/>
  <c r="P173" i="21" s="1"/>
  <c r="P373" i="21"/>
  <c r="P409" i="21"/>
  <c r="Q409" i="21" s="1"/>
  <c r="P166" i="21"/>
  <c r="H421" i="21"/>
  <c r="H417" i="21"/>
  <c r="H422" i="21"/>
  <c r="H405" i="21"/>
  <c r="H428" i="21"/>
  <c r="H418" i="21"/>
  <c r="P405" i="21"/>
  <c r="Q405" i="21" s="1"/>
  <c r="P369" i="21"/>
  <c r="M378" i="21"/>
  <c r="O378" i="21"/>
  <c r="M301" i="21"/>
  <c r="L414" i="21" s="1"/>
  <c r="M414" i="21"/>
  <c r="N414" i="21" s="1"/>
  <c r="P162" i="21"/>
  <c r="H412" i="21"/>
  <c r="O57" i="21"/>
  <c r="P57" i="21" s="1"/>
  <c r="M57" i="21"/>
  <c r="P169" i="21"/>
  <c r="P175" i="21"/>
  <c r="P176" i="21"/>
  <c r="P177" i="21"/>
  <c r="P179" i="21"/>
  <c r="P182" i="21"/>
  <c r="P178" i="21"/>
  <c r="P181" i="21"/>
  <c r="P174" i="21"/>
  <c r="P381" i="21"/>
  <c r="P168" i="21"/>
  <c r="J232" i="21"/>
  <c r="G413" i="21"/>
  <c r="H413" i="21" s="1"/>
  <c r="M222" i="21"/>
  <c r="P255" i="21"/>
  <c r="M415" i="21"/>
  <c r="N415" i="21" s="1"/>
  <c r="M302" i="21"/>
  <c r="L415" i="21" s="1"/>
  <c r="F404" i="21"/>
  <c r="M225" i="21"/>
  <c r="F416" i="21" s="1"/>
  <c r="G416" i="21"/>
  <c r="H416" i="21" s="1"/>
  <c r="P48" i="21"/>
  <c r="J406" i="21"/>
  <c r="O55" i="21"/>
  <c r="P55" i="21" s="1"/>
  <c r="M55" i="21"/>
  <c r="J65" i="21"/>
  <c r="M223" i="21"/>
  <c r="F414" i="21" s="1"/>
  <c r="G414" i="21"/>
  <c r="H414" i="21" s="1"/>
  <c r="M93" i="21"/>
  <c r="J103" i="21"/>
  <c r="M103" i="21" s="1"/>
  <c r="J141" i="21"/>
  <c r="M141" i="21" s="1"/>
  <c r="J144" i="21"/>
  <c r="M144" i="21" s="1"/>
  <c r="M131" i="21"/>
  <c r="P407" i="21"/>
  <c r="Q407" i="21" s="1"/>
  <c r="P371" i="21"/>
  <c r="P404" i="21"/>
  <c r="Q404" i="21" s="1"/>
  <c r="P368" i="21"/>
  <c r="J405" i="21"/>
  <c r="P385" i="21"/>
  <c r="P259" i="21"/>
  <c r="I410" i="21" s="1"/>
  <c r="P258" i="21"/>
  <c r="J409" i="21"/>
  <c r="H404" i="21"/>
  <c r="P264" i="21"/>
  <c r="P375" i="20"/>
  <c r="F405" i="20"/>
  <c r="F417" i="20"/>
  <c r="F408" i="20"/>
  <c r="F407" i="20"/>
  <c r="P166" i="20"/>
  <c r="P371" i="20"/>
  <c r="F411" i="20"/>
  <c r="F404" i="20"/>
  <c r="F421" i="20"/>
  <c r="P382" i="20"/>
  <c r="O418" i="20" s="1"/>
  <c r="F410" i="20"/>
  <c r="J406" i="20"/>
  <c r="F418" i="20"/>
  <c r="J310" i="20"/>
  <c r="J313" i="20" s="1"/>
  <c r="M313" i="20" s="1"/>
  <c r="P270" i="20"/>
  <c r="I421" i="20" s="1"/>
  <c r="F406" i="20"/>
  <c r="F420" i="20"/>
  <c r="L410" i="20"/>
  <c r="G415" i="20"/>
  <c r="H415" i="20" s="1"/>
  <c r="F428" i="20"/>
  <c r="P167" i="20"/>
  <c r="M414" i="20"/>
  <c r="N414" i="20" s="1"/>
  <c r="P162" i="20"/>
  <c r="O172" i="20"/>
  <c r="P172" i="20" s="1"/>
  <c r="P267" i="20"/>
  <c r="L415" i="20"/>
  <c r="G416" i="20"/>
  <c r="H416" i="20" s="1"/>
  <c r="M415" i="20"/>
  <c r="N415" i="20" s="1"/>
  <c r="P163" i="20"/>
  <c r="M183" i="20"/>
  <c r="O58" i="20"/>
  <c r="P58" i="20" s="1"/>
  <c r="M58" i="20"/>
  <c r="H404" i="20"/>
  <c r="H420" i="20"/>
  <c r="H417" i="20"/>
  <c r="H427" i="20"/>
  <c r="H418" i="20"/>
  <c r="H412" i="20"/>
  <c r="J409" i="20"/>
  <c r="P51" i="20"/>
  <c r="O263" i="20"/>
  <c r="M263" i="20"/>
  <c r="O377" i="20"/>
  <c r="M377" i="20"/>
  <c r="J387" i="20"/>
  <c r="J390" i="20" s="1"/>
  <c r="H406" i="20"/>
  <c r="M264" i="20"/>
  <c r="O264" i="20"/>
  <c r="P256" i="20"/>
  <c r="M380" i="20"/>
  <c r="O380" i="20"/>
  <c r="P46" i="20"/>
  <c r="J404" i="20"/>
  <c r="F427" i="20"/>
  <c r="F426" i="20"/>
  <c r="P370" i="20"/>
  <c r="P406" i="20"/>
  <c r="Q406" i="20" s="1"/>
  <c r="P410" i="20"/>
  <c r="Q410" i="20" s="1"/>
  <c r="P374" i="20"/>
  <c r="P261" i="20"/>
  <c r="J412" i="20"/>
  <c r="I402" i="20"/>
  <c r="K426" i="20" s="1"/>
  <c r="P271" i="20"/>
  <c r="P266" i="20"/>
  <c r="P268" i="20"/>
  <c r="H405" i="20"/>
  <c r="P59" i="20"/>
  <c r="P54" i="20"/>
  <c r="P60" i="20"/>
  <c r="P66" i="20"/>
  <c r="P62" i="20"/>
  <c r="I420" i="20" s="1"/>
  <c r="M262" i="20"/>
  <c r="O262" i="20"/>
  <c r="J272" i="20"/>
  <c r="J275" i="20" s="1"/>
  <c r="P368" i="20"/>
  <c r="P404" i="20"/>
  <c r="Q404" i="20" s="1"/>
  <c r="F415" i="20"/>
  <c r="P50" i="20"/>
  <c r="J408" i="20"/>
  <c r="P177" i="20"/>
  <c r="P169" i="20"/>
  <c r="P176" i="20"/>
  <c r="P178" i="20"/>
  <c r="P182" i="20"/>
  <c r="P179" i="20"/>
  <c r="P181" i="20"/>
  <c r="M265" i="20"/>
  <c r="O265" i="20"/>
  <c r="P49" i="20"/>
  <c r="J407" i="20"/>
  <c r="H411" i="20"/>
  <c r="M223" i="20"/>
  <c r="F414" i="20" s="1"/>
  <c r="G414" i="20"/>
  <c r="H414" i="20" s="1"/>
  <c r="J232" i="20"/>
  <c r="J235" i="20" s="1"/>
  <c r="M235" i="20" s="1"/>
  <c r="J103" i="20"/>
  <c r="M103" i="20" s="1"/>
  <c r="M93" i="20"/>
  <c r="L413" i="20" s="1"/>
  <c r="M56" i="20"/>
  <c r="O56" i="20"/>
  <c r="P56" i="20" s="1"/>
  <c r="M339" i="20"/>
  <c r="P257" i="20"/>
  <c r="H408" i="20"/>
  <c r="P405" i="20"/>
  <c r="Q405" i="20" s="1"/>
  <c r="P369" i="20"/>
  <c r="J25" i="20"/>
  <c r="M25" i="20" s="1"/>
  <c r="M15" i="20"/>
  <c r="F413" i="20" s="1"/>
  <c r="G413" i="20"/>
  <c r="H413" i="20" s="1"/>
  <c r="H421" i="20"/>
  <c r="P52" i="20"/>
  <c r="J410" i="20"/>
  <c r="H426" i="20"/>
  <c r="P164" i="20"/>
  <c r="L414" i="20"/>
  <c r="P254" i="20"/>
  <c r="H422" i="20"/>
  <c r="J348" i="20"/>
  <c r="M348" i="20" s="1"/>
  <c r="M338" i="20"/>
  <c r="P260" i="20"/>
  <c r="P373" i="20"/>
  <c r="O409" i="20" s="1"/>
  <c r="P409" i="20"/>
  <c r="Q409" i="20" s="1"/>
  <c r="M132" i="20"/>
  <c r="O171" i="20"/>
  <c r="P171" i="20" s="1"/>
  <c r="H419" i="20"/>
  <c r="M378" i="20"/>
  <c r="O378" i="20"/>
  <c r="P47" i="20"/>
  <c r="I405" i="20" s="1"/>
  <c r="P274" i="20"/>
  <c r="P161" i="20"/>
  <c r="M96" i="20"/>
  <c r="L416" i="20" s="1"/>
  <c r="M416" i="20"/>
  <c r="N416" i="20" s="1"/>
  <c r="P253" i="20"/>
  <c r="O57" i="20"/>
  <c r="P57" i="20" s="1"/>
  <c r="M180" i="20"/>
  <c r="J405" i="20"/>
  <c r="P372" i="20"/>
  <c r="O408" i="20" s="1"/>
  <c r="P408" i="20"/>
  <c r="Q408" i="20" s="1"/>
  <c r="P64" i="20"/>
  <c r="H410" i="20"/>
  <c r="H428" i="20"/>
  <c r="P255" i="20"/>
  <c r="M413" i="20"/>
  <c r="N413" i="20" s="1"/>
  <c r="P61" i="20"/>
  <c r="F416" i="20"/>
  <c r="O173" i="20"/>
  <c r="P173" i="20" s="1"/>
  <c r="O55" i="20"/>
  <c r="P55" i="20" s="1"/>
  <c r="P259" i="20"/>
  <c r="P258" i="20"/>
  <c r="P170" i="20"/>
  <c r="O379" i="20"/>
  <c r="M379" i="20"/>
  <c r="P48" i="20"/>
  <c r="P168" i="20"/>
  <c r="O411" i="20" s="1"/>
  <c r="H407" i="20"/>
  <c r="P273" i="20"/>
  <c r="I428" i="20" s="1"/>
  <c r="J65" i="20"/>
  <c r="J411" i="20"/>
  <c r="P53" i="20"/>
  <c r="M131" i="20"/>
  <c r="J141" i="20"/>
  <c r="M141" i="20" s="1"/>
  <c r="P174" i="20"/>
  <c r="P376" i="20"/>
  <c r="P386" i="20"/>
  <c r="P381" i="20"/>
  <c r="P385" i="20"/>
  <c r="P389" i="20"/>
  <c r="P383" i="20"/>
  <c r="P388" i="20"/>
  <c r="P384" i="20"/>
  <c r="H409" i="20"/>
  <c r="F422" i="19"/>
  <c r="H411" i="19"/>
  <c r="F419" i="19"/>
  <c r="H422" i="19"/>
  <c r="P271" i="19"/>
  <c r="F411" i="19"/>
  <c r="P161" i="19"/>
  <c r="P179" i="19"/>
  <c r="F407" i="19"/>
  <c r="H428" i="19"/>
  <c r="H426" i="19"/>
  <c r="P176" i="19"/>
  <c r="O419" i="19" s="1"/>
  <c r="P167" i="19"/>
  <c r="H412" i="19"/>
  <c r="F427" i="19"/>
  <c r="F418" i="19"/>
  <c r="F410" i="19"/>
  <c r="P165" i="19"/>
  <c r="P162" i="19"/>
  <c r="P60" i="19"/>
  <c r="P166" i="19"/>
  <c r="P164" i="19"/>
  <c r="H405" i="19"/>
  <c r="P253" i="19"/>
  <c r="P386" i="19"/>
  <c r="O422" i="19" s="1"/>
  <c r="F409" i="19"/>
  <c r="F426" i="19"/>
  <c r="P255" i="19"/>
  <c r="H409" i="19"/>
  <c r="H408" i="19"/>
  <c r="H404" i="19"/>
  <c r="P254" i="19"/>
  <c r="H417" i="19"/>
  <c r="H420" i="19"/>
  <c r="H421" i="19"/>
  <c r="H427" i="19"/>
  <c r="H418" i="19"/>
  <c r="H407" i="19"/>
  <c r="H406" i="19"/>
  <c r="P169" i="19"/>
  <c r="P178" i="19"/>
  <c r="P174" i="19"/>
  <c r="P182" i="19"/>
  <c r="P175" i="19"/>
  <c r="P181" i="19"/>
  <c r="G413" i="19"/>
  <c r="H413" i="19" s="1"/>
  <c r="J232" i="19"/>
  <c r="J235" i="19" s="1"/>
  <c r="M235" i="19" s="1"/>
  <c r="M222" i="19"/>
  <c r="P273" i="19"/>
  <c r="I428" i="19" s="1"/>
  <c r="J408" i="19"/>
  <c r="P50" i="19"/>
  <c r="H410" i="19"/>
  <c r="M15" i="19"/>
  <c r="J25" i="19"/>
  <c r="M25" i="19" s="1"/>
  <c r="P163" i="19"/>
  <c r="O173" i="19"/>
  <c r="P173" i="19" s="1"/>
  <c r="M173" i="19"/>
  <c r="J410" i="19"/>
  <c r="P52" i="19"/>
  <c r="J348" i="19"/>
  <c r="M338" i="19"/>
  <c r="P404" i="19"/>
  <c r="Q404" i="19" s="1"/>
  <c r="P368" i="19"/>
  <c r="M93" i="19"/>
  <c r="J103" i="19"/>
  <c r="M103" i="19" s="1"/>
  <c r="J65" i="19"/>
  <c r="J68" i="19" s="1"/>
  <c r="O55" i="19"/>
  <c r="P55" i="19" s="1"/>
  <c r="M55" i="19"/>
  <c r="J409" i="19"/>
  <c r="P51" i="19"/>
  <c r="O265" i="19"/>
  <c r="M265" i="19"/>
  <c r="J406" i="19"/>
  <c r="O58" i="19"/>
  <c r="P58" i="19" s="1"/>
  <c r="M58" i="19"/>
  <c r="M414" i="19"/>
  <c r="N414" i="19" s="1"/>
  <c r="M301" i="19"/>
  <c r="L414" i="19" s="1"/>
  <c r="P369" i="19"/>
  <c r="P405" i="19"/>
  <c r="Q405" i="19" s="1"/>
  <c r="O56" i="19"/>
  <c r="P56" i="19" s="1"/>
  <c r="M56" i="19"/>
  <c r="M415" i="19"/>
  <c r="N415" i="19" s="1"/>
  <c r="M302" i="19"/>
  <c r="L415" i="19" s="1"/>
  <c r="J407" i="19"/>
  <c r="P49" i="19"/>
  <c r="P53" i="19"/>
  <c r="J411" i="19"/>
  <c r="O262" i="19"/>
  <c r="M262" i="19"/>
  <c r="J272" i="19"/>
  <c r="M379" i="19"/>
  <c r="O379" i="19"/>
  <c r="P168" i="19"/>
  <c r="P411" i="19"/>
  <c r="Q411" i="19" s="1"/>
  <c r="P373" i="19"/>
  <c r="P409" i="19"/>
  <c r="Q409" i="19" s="1"/>
  <c r="M57" i="19"/>
  <c r="O57" i="19"/>
  <c r="P57" i="19" s="1"/>
  <c r="M413" i="19"/>
  <c r="N413" i="19" s="1"/>
  <c r="M300" i="19"/>
  <c r="J310" i="19"/>
  <c r="J313" i="19" s="1"/>
  <c r="M313" i="19" s="1"/>
  <c r="O263" i="19"/>
  <c r="J275" i="19"/>
  <c r="M263" i="19"/>
  <c r="M378" i="19"/>
  <c r="O378" i="19"/>
  <c r="P54" i="19"/>
  <c r="P63" i="19"/>
  <c r="P59" i="19"/>
  <c r="P61" i="19"/>
  <c r="P64" i="19"/>
  <c r="P66" i="19"/>
  <c r="P62" i="19"/>
  <c r="M303" i="19"/>
  <c r="L416" i="19" s="1"/>
  <c r="M416" i="19"/>
  <c r="N416" i="19" s="1"/>
  <c r="J412" i="19"/>
  <c r="I402" i="19"/>
  <c r="K421" i="19" s="1"/>
  <c r="P261" i="19"/>
  <c r="P266" i="19"/>
  <c r="P267" i="19"/>
  <c r="P269" i="19"/>
  <c r="P268" i="19"/>
  <c r="I419" i="19" s="1"/>
  <c r="P256" i="19"/>
  <c r="P376" i="19"/>
  <c r="P375" i="19"/>
  <c r="P384" i="19"/>
  <c r="O420" i="19" s="1"/>
  <c r="P389" i="19"/>
  <c r="P381" i="19"/>
  <c r="P372" i="19"/>
  <c r="P408" i="19"/>
  <c r="Q408" i="19" s="1"/>
  <c r="P371" i="19"/>
  <c r="O407" i="19" s="1"/>
  <c r="P385" i="19"/>
  <c r="M223" i="19"/>
  <c r="F414" i="19" s="1"/>
  <c r="G414" i="19"/>
  <c r="H414" i="19" s="1"/>
  <c r="P259" i="19"/>
  <c r="M380" i="19"/>
  <c r="O380" i="19"/>
  <c r="P260" i="19"/>
  <c r="P382" i="19"/>
  <c r="P407" i="19"/>
  <c r="Q407" i="19" s="1"/>
  <c r="P270" i="19"/>
  <c r="J141" i="19"/>
  <c r="M141" i="19" s="1"/>
  <c r="M131" i="19"/>
  <c r="O171" i="19"/>
  <c r="P171" i="19" s="1"/>
  <c r="M171" i="19"/>
  <c r="P374" i="19"/>
  <c r="P410" i="19"/>
  <c r="Q410" i="19" s="1"/>
  <c r="M224" i="19"/>
  <c r="F415" i="19" s="1"/>
  <c r="G415" i="19"/>
  <c r="H415" i="19" s="1"/>
  <c r="J387" i="19"/>
  <c r="J390" i="19" s="1"/>
  <c r="O377" i="19"/>
  <c r="M377" i="19"/>
  <c r="F404" i="19"/>
  <c r="O172" i="19"/>
  <c r="P172" i="19" s="1"/>
  <c r="M172" i="19"/>
  <c r="F408" i="19"/>
  <c r="P47" i="19"/>
  <c r="J405" i="19"/>
  <c r="O170" i="19"/>
  <c r="P170" i="19" s="1"/>
  <c r="J180" i="19"/>
  <c r="M170" i="19"/>
  <c r="J404" i="19"/>
  <c r="P46" i="19"/>
  <c r="M225" i="19"/>
  <c r="F416" i="19" s="1"/>
  <c r="G416" i="19"/>
  <c r="H416" i="19" s="1"/>
  <c r="P257" i="19"/>
  <c r="P258" i="19"/>
  <c r="O264" i="19"/>
  <c r="M264" i="19"/>
  <c r="P388" i="19"/>
  <c r="P48" i="19"/>
  <c r="P370" i="19"/>
  <c r="P406" i="19"/>
  <c r="Q406" i="19" s="1"/>
  <c r="P256" i="18"/>
  <c r="P166" i="18"/>
  <c r="P167" i="18"/>
  <c r="P59" i="18"/>
  <c r="F408" i="18"/>
  <c r="H409" i="18"/>
  <c r="J310" i="18"/>
  <c r="J313" i="18" s="1"/>
  <c r="M313" i="18" s="1"/>
  <c r="P162" i="18"/>
  <c r="J407" i="18"/>
  <c r="P161" i="18"/>
  <c r="P373" i="18"/>
  <c r="J387" i="18"/>
  <c r="J390" i="18" s="1"/>
  <c r="F418" i="18"/>
  <c r="H427" i="18"/>
  <c r="J180" i="18"/>
  <c r="J183" i="18" s="1"/>
  <c r="M183" i="18" s="1"/>
  <c r="P409" i="18"/>
  <c r="Q409" i="18" s="1"/>
  <c r="O377" i="18"/>
  <c r="P377" i="18" s="1"/>
  <c r="L414" i="18"/>
  <c r="P165" i="18"/>
  <c r="P253" i="18"/>
  <c r="F428" i="18"/>
  <c r="F406" i="18"/>
  <c r="P257" i="18"/>
  <c r="M414" i="18"/>
  <c r="N414" i="18" s="1"/>
  <c r="P254" i="18"/>
  <c r="I405" i="18" s="1"/>
  <c r="P164" i="18"/>
  <c r="F409" i="18"/>
  <c r="H418" i="18"/>
  <c r="P389" i="18"/>
  <c r="H404" i="18"/>
  <c r="H426" i="18"/>
  <c r="H411" i="18"/>
  <c r="M170" i="18"/>
  <c r="P271" i="18"/>
  <c r="P260" i="18"/>
  <c r="P163" i="18"/>
  <c r="O406" i="18" s="1"/>
  <c r="H412" i="18"/>
  <c r="P376" i="18"/>
  <c r="P381" i="18"/>
  <c r="P386" i="18"/>
  <c r="P384" i="18"/>
  <c r="P382" i="18"/>
  <c r="P383" i="18"/>
  <c r="O419" i="18" s="1"/>
  <c r="P385" i="18"/>
  <c r="H407" i="18"/>
  <c r="O170" i="18"/>
  <c r="P170" i="18" s="1"/>
  <c r="P169" i="18"/>
  <c r="P175" i="18"/>
  <c r="P181" i="18"/>
  <c r="P179" i="18"/>
  <c r="P178" i="18"/>
  <c r="P182" i="18"/>
  <c r="F407" i="18"/>
  <c r="P388" i="18"/>
  <c r="P177" i="18"/>
  <c r="H428" i="18"/>
  <c r="F421" i="18"/>
  <c r="H410" i="18"/>
  <c r="F410" i="18"/>
  <c r="P168" i="18"/>
  <c r="O379" i="18"/>
  <c r="P379" i="18" s="1"/>
  <c r="P174" i="18"/>
  <c r="M339" i="18"/>
  <c r="J348" i="18"/>
  <c r="M348" i="18" s="1"/>
  <c r="M416" i="18"/>
  <c r="N416" i="18" s="1"/>
  <c r="M303" i="18"/>
  <c r="L416" i="18" s="1"/>
  <c r="O265" i="18"/>
  <c r="M265" i="18"/>
  <c r="O263" i="18"/>
  <c r="M263" i="18"/>
  <c r="J103" i="18"/>
  <c r="M103" i="18" s="1"/>
  <c r="M93" i="18"/>
  <c r="L413" i="18" s="1"/>
  <c r="J411" i="18"/>
  <c r="P53" i="18"/>
  <c r="P407" i="18"/>
  <c r="Q407" i="18" s="1"/>
  <c r="P371" i="18"/>
  <c r="J410" i="18"/>
  <c r="P52" i="18"/>
  <c r="O264" i="18"/>
  <c r="M264" i="18"/>
  <c r="M57" i="18"/>
  <c r="O57" i="18"/>
  <c r="P57" i="18" s="1"/>
  <c r="J232" i="18"/>
  <c r="J235" i="18" s="1"/>
  <c r="M235" i="18" s="1"/>
  <c r="M222" i="18"/>
  <c r="G413" i="18"/>
  <c r="H413" i="18" s="1"/>
  <c r="P274" i="18"/>
  <c r="P255" i="18"/>
  <c r="J406" i="18"/>
  <c r="F427" i="18"/>
  <c r="F426" i="18"/>
  <c r="M223" i="18"/>
  <c r="F414" i="18" s="1"/>
  <c r="G414" i="18"/>
  <c r="H414" i="18" s="1"/>
  <c r="J405" i="18"/>
  <c r="O56" i="18"/>
  <c r="P56" i="18" s="1"/>
  <c r="M56" i="18"/>
  <c r="J404" i="18"/>
  <c r="P46" i="18"/>
  <c r="M225" i="18"/>
  <c r="F416" i="18" s="1"/>
  <c r="G416" i="18"/>
  <c r="H416" i="18" s="1"/>
  <c r="M131" i="18"/>
  <c r="J141" i="18"/>
  <c r="M141" i="18" s="1"/>
  <c r="P261" i="18"/>
  <c r="J412" i="18"/>
  <c r="I402" i="18"/>
  <c r="P267" i="18"/>
  <c r="P266" i="18"/>
  <c r="I417" i="18" s="1"/>
  <c r="P269" i="18"/>
  <c r="P268" i="18"/>
  <c r="P270" i="18"/>
  <c r="O171" i="18"/>
  <c r="P171" i="18" s="1"/>
  <c r="M171" i="18"/>
  <c r="J409" i="18"/>
  <c r="P51" i="18"/>
  <c r="M413" i="18"/>
  <c r="N413" i="18" s="1"/>
  <c r="M224" i="18"/>
  <c r="F415" i="18" s="1"/>
  <c r="G415" i="18"/>
  <c r="H415" i="18" s="1"/>
  <c r="P372" i="18"/>
  <c r="P408" i="18"/>
  <c r="Q408" i="18" s="1"/>
  <c r="P375" i="18"/>
  <c r="P411" i="18"/>
  <c r="Q411" i="18" s="1"/>
  <c r="H408" i="18"/>
  <c r="M15" i="18"/>
  <c r="J25" i="18"/>
  <c r="M25" i="18" s="1"/>
  <c r="P368" i="18"/>
  <c r="P404" i="18"/>
  <c r="Q404" i="18" s="1"/>
  <c r="P258" i="18"/>
  <c r="I407" i="18"/>
  <c r="J65" i="18"/>
  <c r="O55" i="18"/>
  <c r="P55" i="18" s="1"/>
  <c r="M55" i="18"/>
  <c r="O380" i="18"/>
  <c r="M380" i="18"/>
  <c r="O172" i="18"/>
  <c r="P172" i="18" s="1"/>
  <c r="M172" i="18"/>
  <c r="J408" i="18"/>
  <c r="P50" i="18"/>
  <c r="F411" i="18"/>
  <c r="H406" i="18"/>
  <c r="O58" i="18"/>
  <c r="P58" i="18" s="1"/>
  <c r="M58" i="18"/>
  <c r="O173" i="18"/>
  <c r="P173" i="18" s="1"/>
  <c r="H420" i="18"/>
  <c r="H421" i="18"/>
  <c r="H405" i="18"/>
  <c r="H419" i="18"/>
  <c r="P405" i="18"/>
  <c r="Q405" i="18" s="1"/>
  <c r="P369" i="18"/>
  <c r="H422" i="18"/>
  <c r="M415" i="18"/>
  <c r="N415" i="18" s="1"/>
  <c r="M302" i="18"/>
  <c r="L415" i="18" s="1"/>
  <c r="H417" i="18"/>
  <c r="P273" i="18"/>
  <c r="J272" i="18"/>
  <c r="O262" i="18"/>
  <c r="M262" i="18"/>
  <c r="P374" i="18"/>
  <c r="O410" i="18" s="1"/>
  <c r="P410" i="18"/>
  <c r="Q410" i="18" s="1"/>
  <c r="P54" i="18"/>
  <c r="P63" i="18"/>
  <c r="P64" i="18"/>
  <c r="P60" i="18"/>
  <c r="P66" i="18"/>
  <c r="P67" i="18"/>
  <c r="P61" i="18"/>
  <c r="P48" i="18"/>
  <c r="P259" i="18"/>
  <c r="P62" i="18"/>
  <c r="O378" i="18"/>
  <c r="F410" i="17"/>
  <c r="P175" i="17"/>
  <c r="P162" i="17"/>
  <c r="P182" i="17"/>
  <c r="O264" i="17"/>
  <c r="O265" i="17"/>
  <c r="P179" i="17"/>
  <c r="F406" i="17"/>
  <c r="P174" i="17"/>
  <c r="P166" i="17"/>
  <c r="P163" i="17"/>
  <c r="J272" i="17"/>
  <c r="J275" i="17" s="1"/>
  <c r="M275" i="17" s="1"/>
  <c r="P168" i="17"/>
  <c r="F405" i="17"/>
  <c r="P165" i="17"/>
  <c r="P161" i="17"/>
  <c r="P181" i="17"/>
  <c r="P178" i="17"/>
  <c r="P167" i="17"/>
  <c r="O173" i="17"/>
  <c r="P173" i="17" s="1"/>
  <c r="F427" i="17"/>
  <c r="F421" i="17"/>
  <c r="F408" i="17"/>
  <c r="P169" i="17"/>
  <c r="P177" i="17"/>
  <c r="O263" i="17"/>
  <c r="P263" i="17" s="1"/>
  <c r="O262" i="17"/>
  <c r="P262" i="17" s="1"/>
  <c r="F411" i="17"/>
  <c r="F409" i="17"/>
  <c r="F407" i="17"/>
  <c r="F420" i="17"/>
  <c r="F404" i="17"/>
  <c r="F419" i="17"/>
  <c r="O409" i="17"/>
  <c r="M415" i="17"/>
  <c r="N415" i="17" s="1"/>
  <c r="M302" i="17"/>
  <c r="L415" i="17" s="1"/>
  <c r="P372" i="17"/>
  <c r="M224" i="17"/>
  <c r="F415" i="17" s="1"/>
  <c r="G415" i="17"/>
  <c r="H415" i="17" s="1"/>
  <c r="H407" i="17"/>
  <c r="M416" i="17"/>
  <c r="N416" i="17" s="1"/>
  <c r="M303" i="17"/>
  <c r="L416" i="17" s="1"/>
  <c r="P375" i="17"/>
  <c r="P411" i="17"/>
  <c r="Q411" i="17" s="1"/>
  <c r="P265" i="17"/>
  <c r="G414" i="17"/>
  <c r="H414" i="17" s="1"/>
  <c r="M223" i="17"/>
  <c r="F414" i="17" s="1"/>
  <c r="F426" i="17"/>
  <c r="F417" i="17"/>
  <c r="J411" i="17"/>
  <c r="P53" i="17"/>
  <c r="M413" i="17"/>
  <c r="N413" i="17" s="1"/>
  <c r="M300" i="17"/>
  <c r="J310" i="17"/>
  <c r="J313" i="17" s="1"/>
  <c r="M313" i="17" s="1"/>
  <c r="H422" i="17"/>
  <c r="M339" i="17"/>
  <c r="J65" i="17"/>
  <c r="J68" i="17" s="1"/>
  <c r="O55" i="17"/>
  <c r="P55" i="17" s="1"/>
  <c r="M55" i="17"/>
  <c r="O380" i="17"/>
  <c r="M380" i="17"/>
  <c r="J141" i="17"/>
  <c r="P409" i="17"/>
  <c r="Q409" i="17" s="1"/>
  <c r="J348" i="17"/>
  <c r="M348" i="17" s="1"/>
  <c r="M338" i="17"/>
  <c r="H409" i="17"/>
  <c r="O58" i="17"/>
  <c r="P58" i="17" s="1"/>
  <c r="M58" i="17"/>
  <c r="H408" i="17"/>
  <c r="P50" i="17"/>
  <c r="J408" i="17"/>
  <c r="P54" i="17"/>
  <c r="P59" i="17"/>
  <c r="P62" i="17"/>
  <c r="P64" i="17"/>
  <c r="P61" i="17"/>
  <c r="P63" i="17"/>
  <c r="P60" i="17"/>
  <c r="P66" i="17"/>
  <c r="P67" i="17"/>
  <c r="P368" i="17"/>
  <c r="P404" i="17"/>
  <c r="Q404" i="17" s="1"/>
  <c r="J232" i="17"/>
  <c r="O272" i="17" s="1"/>
  <c r="M222" i="17"/>
  <c r="G413" i="17"/>
  <c r="H413" i="17" s="1"/>
  <c r="H404" i="17"/>
  <c r="H410" i="17"/>
  <c r="J409" i="17"/>
  <c r="P51" i="17"/>
  <c r="P405" i="17"/>
  <c r="Q405" i="17" s="1"/>
  <c r="P369" i="17"/>
  <c r="O405" i="17" s="1"/>
  <c r="O56" i="17"/>
  <c r="P56" i="17" s="1"/>
  <c r="M56" i="17"/>
  <c r="M171" i="17"/>
  <c r="O171" i="17"/>
  <c r="P171" i="17" s="1"/>
  <c r="P257" i="17"/>
  <c r="H412" i="17"/>
  <c r="O172" i="17"/>
  <c r="P172" i="17" s="1"/>
  <c r="M172" i="17"/>
  <c r="P46" i="17"/>
  <c r="J404" i="17"/>
  <c r="P261" i="17"/>
  <c r="J412" i="17"/>
  <c r="I402" i="17"/>
  <c r="K422" i="17" s="1"/>
  <c r="P269" i="17"/>
  <c r="P267" i="17"/>
  <c r="P268" i="17"/>
  <c r="P270" i="17"/>
  <c r="P260" i="17"/>
  <c r="P273" i="17"/>
  <c r="P274" i="17"/>
  <c r="P266" i="17"/>
  <c r="P258" i="17"/>
  <c r="H420" i="17"/>
  <c r="H419" i="17"/>
  <c r="H428" i="17"/>
  <c r="H426" i="17"/>
  <c r="H427" i="17"/>
  <c r="H418" i="17"/>
  <c r="P406" i="17"/>
  <c r="Q406" i="17" s="1"/>
  <c r="P370" i="17"/>
  <c r="M301" i="17"/>
  <c r="L414" i="17" s="1"/>
  <c r="M414" i="17"/>
  <c r="N414" i="17" s="1"/>
  <c r="P253" i="17"/>
  <c r="P255" i="17"/>
  <c r="P407" i="17"/>
  <c r="Q407" i="17" s="1"/>
  <c r="P371" i="17"/>
  <c r="O407" i="17" s="1"/>
  <c r="O378" i="17"/>
  <c r="M378" i="17"/>
  <c r="M15" i="17"/>
  <c r="J25" i="17"/>
  <c r="M25" i="17" s="1"/>
  <c r="J28" i="17"/>
  <c r="H411" i="17"/>
  <c r="P48" i="17"/>
  <c r="J406" i="17"/>
  <c r="O379" i="17"/>
  <c r="M379" i="17"/>
  <c r="J410" i="17"/>
  <c r="P52" i="17"/>
  <c r="H405" i="17"/>
  <c r="P47" i="17"/>
  <c r="J405" i="17"/>
  <c r="P264" i="17"/>
  <c r="P254" i="17"/>
  <c r="H406" i="17"/>
  <c r="P376" i="17"/>
  <c r="P389" i="17"/>
  <c r="P383" i="17"/>
  <c r="O419" i="17" s="1"/>
  <c r="P386" i="17"/>
  <c r="P384" i="17"/>
  <c r="P388" i="17"/>
  <c r="O428" i="17" s="1"/>
  <c r="P381" i="17"/>
  <c r="P385" i="17"/>
  <c r="O421" i="17" s="1"/>
  <c r="P382" i="17"/>
  <c r="O418" i="17" s="1"/>
  <c r="M272" i="17"/>
  <c r="O57" i="17"/>
  <c r="P57" i="17" s="1"/>
  <c r="M57" i="17"/>
  <c r="O377" i="17"/>
  <c r="M377" i="17"/>
  <c r="J387" i="17"/>
  <c r="J103" i="17"/>
  <c r="M103" i="17" s="1"/>
  <c r="M93" i="17"/>
  <c r="J407" i="17"/>
  <c r="P49" i="17"/>
  <c r="P256" i="17"/>
  <c r="P408" i="17"/>
  <c r="Q408" i="17" s="1"/>
  <c r="O170" i="17"/>
  <c r="P170" i="17" s="1"/>
  <c r="M170" i="17"/>
  <c r="J180" i="17"/>
  <c r="M225" i="17"/>
  <c r="F416" i="17" s="1"/>
  <c r="G416" i="17"/>
  <c r="H416" i="17" s="1"/>
  <c r="P271" i="17"/>
  <c r="P374" i="17"/>
  <c r="P410" i="17"/>
  <c r="Q410" i="17" s="1"/>
  <c r="H421" i="17"/>
  <c r="P259" i="17"/>
  <c r="P163" i="16"/>
  <c r="F409" i="16"/>
  <c r="F427" i="16"/>
  <c r="H409" i="16"/>
  <c r="H428" i="16"/>
  <c r="H427" i="16"/>
  <c r="H421" i="16"/>
  <c r="H417" i="16"/>
  <c r="P164" i="16"/>
  <c r="H408" i="16"/>
  <c r="P258" i="16"/>
  <c r="F408" i="16"/>
  <c r="P161" i="16"/>
  <c r="H426" i="16"/>
  <c r="F420" i="16"/>
  <c r="H407" i="16"/>
  <c r="H405" i="16"/>
  <c r="H411" i="16"/>
  <c r="H406" i="16"/>
  <c r="H410" i="16"/>
  <c r="F406" i="16"/>
  <c r="P179" i="16"/>
  <c r="O422" i="16" s="1"/>
  <c r="F421" i="16"/>
  <c r="H404" i="16"/>
  <c r="H412" i="16"/>
  <c r="P178" i="16"/>
  <c r="F428" i="16"/>
  <c r="P176" i="16"/>
  <c r="P259" i="16"/>
  <c r="F422" i="16"/>
  <c r="P273" i="16"/>
  <c r="P182" i="16"/>
  <c r="P254" i="16"/>
  <c r="P253" i="16"/>
  <c r="P260" i="16"/>
  <c r="P257" i="16"/>
  <c r="P255" i="16"/>
  <c r="P47" i="16"/>
  <c r="J405" i="16"/>
  <c r="M416" i="16"/>
  <c r="N416" i="16" s="1"/>
  <c r="M303" i="16"/>
  <c r="L416" i="16" s="1"/>
  <c r="O263" i="16"/>
  <c r="M263" i="16"/>
  <c r="J411" i="16"/>
  <c r="P53" i="16"/>
  <c r="P407" i="16"/>
  <c r="Q407" i="16" s="1"/>
  <c r="P371" i="16"/>
  <c r="P374" i="16"/>
  <c r="P410" i="16"/>
  <c r="Q410" i="16" s="1"/>
  <c r="M380" i="16"/>
  <c r="O380" i="16"/>
  <c r="M339" i="16"/>
  <c r="J65" i="16"/>
  <c r="J68" i="16" s="1"/>
  <c r="O55" i="16"/>
  <c r="P55" i="16" s="1"/>
  <c r="M55" i="16"/>
  <c r="M301" i="16"/>
  <c r="L414" i="16" s="1"/>
  <c r="M414" i="16"/>
  <c r="N414" i="16" s="1"/>
  <c r="M262" i="16"/>
  <c r="O262" i="16"/>
  <c r="J272" i="16"/>
  <c r="J275" i="16" s="1"/>
  <c r="O58" i="16"/>
  <c r="P58" i="16" s="1"/>
  <c r="M58" i="16"/>
  <c r="M415" i="16"/>
  <c r="N415" i="16" s="1"/>
  <c r="M302" i="16"/>
  <c r="L415" i="16" s="1"/>
  <c r="M265" i="16"/>
  <c r="O265" i="16"/>
  <c r="O56" i="16"/>
  <c r="P56" i="16" s="1"/>
  <c r="M56" i="16"/>
  <c r="O170" i="16"/>
  <c r="P170" i="16" s="1"/>
  <c r="M170" i="16"/>
  <c r="J180" i="16"/>
  <c r="J183" i="16" s="1"/>
  <c r="P48" i="16"/>
  <c r="J406" i="16"/>
  <c r="F404" i="16"/>
  <c r="J407" i="16"/>
  <c r="P49" i="16"/>
  <c r="M338" i="16"/>
  <c r="J348" i="16"/>
  <c r="M348" i="16" s="1"/>
  <c r="F407" i="16"/>
  <c r="P174" i="16"/>
  <c r="P373" i="16"/>
  <c r="P409" i="16"/>
  <c r="Q409" i="16" s="1"/>
  <c r="M131" i="16"/>
  <c r="J141" i="16"/>
  <c r="M141" i="16" s="1"/>
  <c r="P375" i="16"/>
  <c r="P256" i="16"/>
  <c r="O172" i="16"/>
  <c r="P172" i="16" s="1"/>
  <c r="M172" i="16"/>
  <c r="J409" i="16"/>
  <c r="P51" i="16"/>
  <c r="M264" i="16"/>
  <c r="O264" i="16"/>
  <c r="M171" i="16"/>
  <c r="O171" i="16"/>
  <c r="P171" i="16" s="1"/>
  <c r="P168" i="16"/>
  <c r="G414" i="16"/>
  <c r="H414" i="16" s="1"/>
  <c r="M223" i="16"/>
  <c r="F414" i="16" s="1"/>
  <c r="P411" i="16"/>
  <c r="Q411" i="16" s="1"/>
  <c r="F410" i="16"/>
  <c r="M378" i="16"/>
  <c r="O378" i="16"/>
  <c r="P162" i="16"/>
  <c r="P54" i="16"/>
  <c r="P60" i="16"/>
  <c r="P62" i="16"/>
  <c r="P67" i="16"/>
  <c r="P66" i="16"/>
  <c r="P64" i="16"/>
  <c r="P61" i="16"/>
  <c r="I419" i="16" s="1"/>
  <c r="J410" i="16"/>
  <c r="P52" i="16"/>
  <c r="O173" i="16"/>
  <c r="P173" i="16" s="1"/>
  <c r="M173" i="16"/>
  <c r="P406" i="16"/>
  <c r="Q406" i="16" s="1"/>
  <c r="P370" i="16"/>
  <c r="P46" i="16"/>
  <c r="J404" i="16"/>
  <c r="M379" i="16"/>
  <c r="O379" i="16"/>
  <c r="J232" i="16"/>
  <c r="M222" i="16"/>
  <c r="G413" i="16"/>
  <c r="H413" i="16" s="1"/>
  <c r="H419" i="16"/>
  <c r="H422" i="16"/>
  <c r="H420" i="16"/>
  <c r="F411" i="16"/>
  <c r="O57" i="16"/>
  <c r="P57" i="16" s="1"/>
  <c r="M57" i="16"/>
  <c r="P368" i="16"/>
  <c r="P404" i="16"/>
  <c r="Q404" i="16" s="1"/>
  <c r="P376" i="16"/>
  <c r="P384" i="16"/>
  <c r="P389" i="16"/>
  <c r="P381" i="16"/>
  <c r="P385" i="16"/>
  <c r="P382" i="16"/>
  <c r="P388" i="16"/>
  <c r="P383" i="16"/>
  <c r="G415" i="16"/>
  <c r="H415" i="16" s="1"/>
  <c r="M224" i="16"/>
  <c r="F415" i="16" s="1"/>
  <c r="P270" i="16"/>
  <c r="I421" i="16" s="1"/>
  <c r="P372" i="16"/>
  <c r="P50" i="16"/>
  <c r="J408" i="16"/>
  <c r="F405" i="16"/>
  <c r="P167" i="16"/>
  <c r="P269" i="16"/>
  <c r="P165" i="16"/>
  <c r="F426" i="16"/>
  <c r="M225" i="16"/>
  <c r="F416" i="16" s="1"/>
  <c r="G416" i="16"/>
  <c r="H416" i="16" s="1"/>
  <c r="J103" i="16"/>
  <c r="M413" i="16"/>
  <c r="N413" i="16" s="1"/>
  <c r="M300" i="16"/>
  <c r="L413" i="16" s="1"/>
  <c r="J310" i="16"/>
  <c r="F419" i="16"/>
  <c r="P169" i="16"/>
  <c r="P175" i="16"/>
  <c r="P177" i="16"/>
  <c r="M15" i="16"/>
  <c r="J25" i="16"/>
  <c r="M25" i="16" s="1"/>
  <c r="P166" i="16"/>
  <c r="P181" i="16"/>
  <c r="J412" i="16"/>
  <c r="I402" i="16"/>
  <c r="P261" i="16"/>
  <c r="P274" i="16"/>
  <c r="P271" i="16"/>
  <c r="P267" i="16"/>
  <c r="P266" i="16"/>
  <c r="I417" i="16" s="1"/>
  <c r="O377" i="16"/>
  <c r="M377" i="16"/>
  <c r="J387" i="16"/>
  <c r="P369" i="16"/>
  <c r="F422" i="15"/>
  <c r="F426" i="15"/>
  <c r="F421" i="15"/>
  <c r="F411" i="15"/>
  <c r="P165" i="15"/>
  <c r="L415" i="15"/>
  <c r="J232" i="15"/>
  <c r="J235" i="15" s="1"/>
  <c r="M235" i="15" s="1"/>
  <c r="G413" i="15"/>
  <c r="F408" i="15"/>
  <c r="H408" i="15"/>
  <c r="H413" i="15"/>
  <c r="H412" i="15"/>
  <c r="F406" i="15"/>
  <c r="H411" i="15"/>
  <c r="F420" i="15"/>
  <c r="H405" i="15"/>
  <c r="G416" i="15"/>
  <c r="H416" i="15" s="1"/>
  <c r="P176" i="15"/>
  <c r="G414" i="15"/>
  <c r="H414" i="15" s="1"/>
  <c r="F405" i="15"/>
  <c r="H410" i="15"/>
  <c r="H407" i="15"/>
  <c r="F404" i="15"/>
  <c r="H406" i="15"/>
  <c r="M223" i="15"/>
  <c r="F414" i="15" s="1"/>
  <c r="F417" i="15"/>
  <c r="H404" i="15"/>
  <c r="F410" i="15"/>
  <c r="P166" i="15"/>
  <c r="P178" i="15"/>
  <c r="O380" i="15"/>
  <c r="P174" i="15"/>
  <c r="P256" i="15"/>
  <c r="H420" i="15"/>
  <c r="P167" i="15"/>
  <c r="F409" i="15"/>
  <c r="P254" i="15"/>
  <c r="P255" i="15"/>
  <c r="P253" i="15"/>
  <c r="I404" i="15" s="1"/>
  <c r="H422" i="15"/>
  <c r="H427" i="15"/>
  <c r="G415" i="15"/>
  <c r="H415" i="15" s="1"/>
  <c r="H419" i="15"/>
  <c r="J310" i="15"/>
  <c r="O379" i="15"/>
  <c r="P379" i="15" s="1"/>
  <c r="H409" i="15"/>
  <c r="J406" i="15"/>
  <c r="P48" i="15"/>
  <c r="P376" i="15"/>
  <c r="P386" i="15"/>
  <c r="P384" i="15"/>
  <c r="P389" i="15"/>
  <c r="P383" i="15"/>
  <c r="P388" i="15"/>
  <c r="O428" i="15" s="1"/>
  <c r="P382" i="15"/>
  <c r="P53" i="15"/>
  <c r="I411" i="15" s="1"/>
  <c r="J411" i="15"/>
  <c r="O57" i="15"/>
  <c r="P57" i="15" s="1"/>
  <c r="M57" i="15"/>
  <c r="P375" i="15"/>
  <c r="P411" i="15"/>
  <c r="Q411" i="15" s="1"/>
  <c r="J408" i="15"/>
  <c r="P50" i="15"/>
  <c r="M131" i="15"/>
  <c r="J141" i="15"/>
  <c r="M141" i="15" s="1"/>
  <c r="J348" i="15"/>
  <c r="M348" i="15" s="1"/>
  <c r="M338" i="15"/>
  <c r="M378" i="15"/>
  <c r="O378" i="15"/>
  <c r="P54" i="15"/>
  <c r="P62" i="15"/>
  <c r="P59" i="15"/>
  <c r="P60" i="15"/>
  <c r="P63" i="15"/>
  <c r="P64" i="15"/>
  <c r="P66" i="15"/>
  <c r="M264" i="15"/>
  <c r="O264" i="15"/>
  <c r="J65" i="15"/>
  <c r="O55" i="15"/>
  <c r="P55" i="15" s="1"/>
  <c r="M55" i="15"/>
  <c r="J103" i="15"/>
  <c r="M103" i="15" s="1"/>
  <c r="M93" i="15"/>
  <c r="L413" i="15" s="1"/>
  <c r="J412" i="15"/>
  <c r="P261" i="15"/>
  <c r="I402" i="15"/>
  <c r="K419" i="15" s="1"/>
  <c r="P271" i="15"/>
  <c r="P269" i="15"/>
  <c r="P260" i="15"/>
  <c r="P274" i="15"/>
  <c r="P266" i="15"/>
  <c r="P267" i="15"/>
  <c r="P380" i="15"/>
  <c r="M414" i="15"/>
  <c r="N414" i="15" s="1"/>
  <c r="O58" i="15"/>
  <c r="P58" i="15" s="1"/>
  <c r="M58" i="15"/>
  <c r="P257" i="15"/>
  <c r="P169" i="15"/>
  <c r="P181" i="15"/>
  <c r="P175" i="15"/>
  <c r="P177" i="15"/>
  <c r="P163" i="15"/>
  <c r="F416" i="15"/>
  <c r="M232" i="15"/>
  <c r="P162" i="15"/>
  <c r="L414" i="15"/>
  <c r="P368" i="15"/>
  <c r="P404" i="15"/>
  <c r="Q404" i="15" s="1"/>
  <c r="J180" i="15"/>
  <c r="M170" i="15"/>
  <c r="O170" i="15"/>
  <c r="P170" i="15" s="1"/>
  <c r="P373" i="15"/>
  <c r="P409" i="15"/>
  <c r="Q409" i="15" s="1"/>
  <c r="P47" i="15"/>
  <c r="J405" i="15"/>
  <c r="P258" i="15"/>
  <c r="O263" i="15"/>
  <c r="M263" i="15"/>
  <c r="P372" i="15"/>
  <c r="P408" i="15"/>
  <c r="Q408" i="15" s="1"/>
  <c r="O377" i="15"/>
  <c r="M377" i="15"/>
  <c r="J387" i="15"/>
  <c r="J390" i="15" s="1"/>
  <c r="P49" i="15"/>
  <c r="J407" i="15"/>
  <c r="O172" i="15"/>
  <c r="P172" i="15" s="1"/>
  <c r="M172" i="15"/>
  <c r="M339" i="15"/>
  <c r="M96" i="15"/>
  <c r="L416" i="15" s="1"/>
  <c r="M416" i="15"/>
  <c r="N416" i="15" s="1"/>
  <c r="P270" i="15"/>
  <c r="F415" i="15"/>
  <c r="M262" i="15"/>
  <c r="O262" i="15"/>
  <c r="J272" i="15"/>
  <c r="J275" i="15" s="1"/>
  <c r="P370" i="15"/>
  <c r="P273" i="15"/>
  <c r="M415" i="15"/>
  <c r="N415" i="15" s="1"/>
  <c r="P259" i="15"/>
  <c r="I410" i="15" s="1"/>
  <c r="O56" i="15"/>
  <c r="P56" i="15" s="1"/>
  <c r="M56" i="15"/>
  <c r="P369" i="15"/>
  <c r="M173" i="15"/>
  <c r="O173" i="15"/>
  <c r="P173" i="15" s="1"/>
  <c r="P51" i="15"/>
  <c r="J409" i="15"/>
  <c r="P407" i="15"/>
  <c r="Q407" i="15" s="1"/>
  <c r="P371" i="15"/>
  <c r="H417" i="15"/>
  <c r="H428" i="15"/>
  <c r="H426" i="15"/>
  <c r="H418" i="15"/>
  <c r="M265" i="15"/>
  <c r="O265" i="15"/>
  <c r="P406" i="15"/>
  <c r="Q406" i="15" s="1"/>
  <c r="P381" i="15"/>
  <c r="P168" i="15"/>
  <c r="P405" i="15"/>
  <c r="Q405" i="15" s="1"/>
  <c r="M171" i="15"/>
  <c r="O171" i="15"/>
  <c r="P171" i="15" s="1"/>
  <c r="P374" i="15"/>
  <c r="J404" i="15"/>
  <c r="M15" i="15"/>
  <c r="F413" i="15" s="1"/>
  <c r="J25" i="15"/>
  <c r="M25" i="15" s="1"/>
  <c r="P179" i="15"/>
  <c r="P61" i="15"/>
  <c r="I419" i="15" s="1"/>
  <c r="P67" i="15"/>
  <c r="P385" i="15"/>
  <c r="P164" i="15"/>
  <c r="P161" i="15"/>
  <c r="P410" i="15"/>
  <c r="Q410" i="15" s="1"/>
  <c r="J180" i="14"/>
  <c r="J183" i="14" s="1"/>
  <c r="F417" i="14"/>
  <c r="J310" i="14"/>
  <c r="F404" i="14"/>
  <c r="H407" i="14"/>
  <c r="M170" i="14"/>
  <c r="O170" i="14"/>
  <c r="P161" i="14"/>
  <c r="F422" i="14"/>
  <c r="P61" i="14"/>
  <c r="P60" i="14"/>
  <c r="F410" i="14"/>
  <c r="I417" i="14"/>
  <c r="P67" i="14"/>
  <c r="H411" i="14"/>
  <c r="H404" i="14"/>
  <c r="P63" i="14"/>
  <c r="H422" i="14"/>
  <c r="P269" i="14"/>
  <c r="I420" i="14" s="1"/>
  <c r="P259" i="14"/>
  <c r="M414" i="14"/>
  <c r="N414" i="14" s="1"/>
  <c r="O171" i="14"/>
  <c r="P171" i="14" s="1"/>
  <c r="J313" i="14"/>
  <c r="M313" i="14" s="1"/>
  <c r="F407" i="14"/>
  <c r="P165" i="14"/>
  <c r="P389" i="14"/>
  <c r="P168" i="14"/>
  <c r="J141" i="14"/>
  <c r="M141" i="14" s="1"/>
  <c r="P254" i="14"/>
  <c r="P404" i="14"/>
  <c r="Q404" i="14" s="1"/>
  <c r="P162" i="14"/>
  <c r="H405" i="14"/>
  <c r="P167" i="14"/>
  <c r="P170" i="14"/>
  <c r="P48" i="14"/>
  <c r="P383" i="14"/>
  <c r="P64" i="14"/>
  <c r="P66" i="14"/>
  <c r="P172" i="14"/>
  <c r="F421" i="14"/>
  <c r="M55" i="14"/>
  <c r="P164" i="14"/>
  <c r="P384" i="14"/>
  <c r="O420" i="14" s="1"/>
  <c r="P253" i="14"/>
  <c r="F418" i="14"/>
  <c r="O173" i="14"/>
  <c r="P173" i="14" s="1"/>
  <c r="J65" i="14"/>
  <c r="J68" i="14" s="1"/>
  <c r="M68" i="14" s="1"/>
  <c r="P179" i="14"/>
  <c r="P181" i="14"/>
  <c r="P182" i="14"/>
  <c r="P178" i="14"/>
  <c r="P176" i="14"/>
  <c r="P169" i="14"/>
  <c r="L414" i="14"/>
  <c r="F428" i="14"/>
  <c r="P175" i="14"/>
  <c r="P166" i="14"/>
  <c r="O404" i="14"/>
  <c r="P258" i="14"/>
  <c r="P163" i="14"/>
  <c r="P174" i="14"/>
  <c r="J411" i="14"/>
  <c r="P53" i="14"/>
  <c r="J103" i="14"/>
  <c r="M103" i="14" s="1"/>
  <c r="M93" i="14"/>
  <c r="L413" i="14" s="1"/>
  <c r="J409" i="14"/>
  <c r="P51" i="14"/>
  <c r="M339" i="14"/>
  <c r="M413" i="14"/>
  <c r="N413" i="14" s="1"/>
  <c r="J348" i="14"/>
  <c r="M348" i="14" s="1"/>
  <c r="M338" i="14"/>
  <c r="P372" i="14"/>
  <c r="P408" i="14"/>
  <c r="Q408" i="14" s="1"/>
  <c r="M378" i="14"/>
  <c r="O378" i="14"/>
  <c r="F411" i="14"/>
  <c r="M263" i="14"/>
  <c r="O263" i="14"/>
  <c r="P261" i="14"/>
  <c r="J412" i="14"/>
  <c r="I402" i="14"/>
  <c r="K428" i="14" s="1"/>
  <c r="P268" i="14"/>
  <c r="I419" i="14" s="1"/>
  <c r="P274" i="14"/>
  <c r="P271" i="14"/>
  <c r="H427" i="14"/>
  <c r="H418" i="14"/>
  <c r="H426" i="14"/>
  <c r="H419" i="14"/>
  <c r="H428" i="14"/>
  <c r="F405" i="14"/>
  <c r="M262" i="14"/>
  <c r="J272" i="14"/>
  <c r="J275" i="14" s="1"/>
  <c r="O262" i="14"/>
  <c r="M15" i="14"/>
  <c r="J25" i="14"/>
  <c r="M25" i="14" s="1"/>
  <c r="P270" i="14"/>
  <c r="P406" i="14"/>
  <c r="Q406" i="14" s="1"/>
  <c r="P370" i="14"/>
  <c r="M265" i="14"/>
  <c r="O265" i="14"/>
  <c r="F427" i="14"/>
  <c r="F426" i="14"/>
  <c r="H406" i="14"/>
  <c r="F419" i="14"/>
  <c r="G414" i="14"/>
  <c r="H414" i="14" s="1"/>
  <c r="M223" i="14"/>
  <c r="F414" i="14" s="1"/>
  <c r="O55" i="14"/>
  <c r="P55" i="14" s="1"/>
  <c r="O379" i="14"/>
  <c r="M379" i="14"/>
  <c r="O57" i="14"/>
  <c r="P57" i="14" s="1"/>
  <c r="H417" i="14"/>
  <c r="H409" i="14"/>
  <c r="H408" i="14"/>
  <c r="M180" i="14"/>
  <c r="O264" i="14"/>
  <c r="M264" i="14"/>
  <c r="P375" i="14"/>
  <c r="P411" i="14"/>
  <c r="Q411" i="14" s="1"/>
  <c r="J410" i="14"/>
  <c r="P52" i="14"/>
  <c r="I410" i="14" s="1"/>
  <c r="P376" i="14"/>
  <c r="P388" i="14"/>
  <c r="P382" i="14"/>
  <c r="P381" i="14"/>
  <c r="P49" i="14"/>
  <c r="J407" i="14"/>
  <c r="O56" i="14"/>
  <c r="P56" i="14" s="1"/>
  <c r="J408" i="14"/>
  <c r="P50" i="14"/>
  <c r="P386" i="14"/>
  <c r="P255" i="14"/>
  <c r="F408" i="14"/>
  <c r="J232" i="14"/>
  <c r="J235" i="14" s="1"/>
  <c r="M235" i="14" s="1"/>
  <c r="G413" i="14"/>
  <c r="H413" i="14" s="1"/>
  <c r="M222" i="14"/>
  <c r="P257" i="14"/>
  <c r="M183" i="14"/>
  <c r="G415" i="14"/>
  <c r="H415" i="14" s="1"/>
  <c r="M224" i="14"/>
  <c r="F415" i="14" s="1"/>
  <c r="P46" i="14"/>
  <c r="J404" i="14"/>
  <c r="L416" i="14"/>
  <c r="L415" i="14"/>
  <c r="P256" i="14"/>
  <c r="M225" i="14"/>
  <c r="F416" i="14" s="1"/>
  <c r="G416" i="14"/>
  <c r="H416" i="14" s="1"/>
  <c r="H410" i="14"/>
  <c r="J406" i="14"/>
  <c r="P385" i="14"/>
  <c r="O380" i="14"/>
  <c r="M380" i="14"/>
  <c r="P374" i="14"/>
  <c r="P410" i="14"/>
  <c r="Q410" i="14" s="1"/>
  <c r="M416" i="14"/>
  <c r="N416" i="14" s="1"/>
  <c r="P47" i="14"/>
  <c r="J405" i="14"/>
  <c r="P260" i="14"/>
  <c r="M415" i="14"/>
  <c r="N415" i="14" s="1"/>
  <c r="P273" i="14"/>
  <c r="I428" i="14" s="1"/>
  <c r="H412" i="14"/>
  <c r="H421" i="14"/>
  <c r="O377" i="14"/>
  <c r="J387" i="14"/>
  <c r="J390" i="14" s="1"/>
  <c r="M377" i="14"/>
  <c r="O58" i="14"/>
  <c r="P58" i="14" s="1"/>
  <c r="H420" i="14"/>
  <c r="P405" i="14"/>
  <c r="Q405" i="14" s="1"/>
  <c r="P369" i="14"/>
  <c r="P373" i="14"/>
  <c r="P409" i="14"/>
  <c r="Q409" i="14" s="1"/>
  <c r="F406" i="14"/>
  <c r="M310" i="14"/>
  <c r="P407" i="14"/>
  <c r="Q407" i="14" s="1"/>
  <c r="P371" i="14"/>
  <c r="P267" i="14"/>
  <c r="J427" i="13"/>
  <c r="M126" i="13"/>
  <c r="O374" i="13"/>
  <c r="J134" i="13"/>
  <c r="M134" i="13" s="1"/>
  <c r="M129" i="13"/>
  <c r="O257" i="13"/>
  <c r="J419" i="13"/>
  <c r="M26" i="13"/>
  <c r="M139" i="13"/>
  <c r="M215" i="13"/>
  <c r="M125" i="13"/>
  <c r="M143" i="13"/>
  <c r="M122" i="13"/>
  <c r="M123" i="13"/>
  <c r="P428" i="13"/>
  <c r="Q428" i="13" s="1"/>
  <c r="J16" i="13"/>
  <c r="M16" i="13" s="1"/>
  <c r="M389" i="13"/>
  <c r="M383" i="13"/>
  <c r="M21" i="13"/>
  <c r="M135" i="13"/>
  <c r="P427" i="13"/>
  <c r="Q427" i="13" s="1"/>
  <c r="O255" i="13"/>
  <c r="J93" i="13"/>
  <c r="M93" i="13" s="1"/>
  <c r="M24" i="13"/>
  <c r="M11" i="13"/>
  <c r="M20" i="13"/>
  <c r="M385" i="13"/>
  <c r="M384" i="13"/>
  <c r="M372" i="13"/>
  <c r="P417" i="13"/>
  <c r="Q417" i="13" s="1"/>
  <c r="J17" i="13"/>
  <c r="M17" i="13" s="1"/>
  <c r="M19" i="13"/>
  <c r="O372" i="13"/>
  <c r="M334" i="13"/>
  <c r="P418" i="13"/>
  <c r="Q418" i="13" s="1"/>
  <c r="M27" i="13"/>
  <c r="J18" i="13"/>
  <c r="M18" i="13" s="1"/>
  <c r="O52" i="13"/>
  <c r="M60" i="13"/>
  <c r="M138" i="13"/>
  <c r="M23" i="13"/>
  <c r="M8" i="13"/>
  <c r="P420" i="13"/>
  <c r="Q420" i="13" s="1"/>
  <c r="M329" i="13"/>
  <c r="M331" i="13"/>
  <c r="L406" i="13"/>
  <c r="M406" i="13"/>
  <c r="N406" i="13" s="1"/>
  <c r="J421" i="13"/>
  <c r="J417" i="13"/>
  <c r="O260" i="13"/>
  <c r="M167" i="13"/>
  <c r="M175" i="13"/>
  <c r="M182" i="13"/>
  <c r="O163" i="13"/>
  <c r="O167" i="13"/>
  <c r="P426" i="13"/>
  <c r="Q426" i="13" s="1"/>
  <c r="M168" i="13"/>
  <c r="M140" i="13"/>
  <c r="M127" i="13"/>
  <c r="M128" i="13"/>
  <c r="M124" i="13"/>
  <c r="M137" i="13"/>
  <c r="M136" i="13"/>
  <c r="M64" i="13"/>
  <c r="G409" i="13"/>
  <c r="J15" i="13"/>
  <c r="M15" i="13" s="1"/>
  <c r="G406" i="13"/>
  <c r="M12" i="13"/>
  <c r="G410" i="13"/>
  <c r="O48" i="13"/>
  <c r="O51" i="13"/>
  <c r="O53" i="13"/>
  <c r="J133" i="13"/>
  <c r="M133" i="13" s="1"/>
  <c r="M342" i="13"/>
  <c r="G411" i="13"/>
  <c r="L405" i="13"/>
  <c r="O168" i="13"/>
  <c r="M336" i="13"/>
  <c r="M330" i="13"/>
  <c r="M346" i="13"/>
  <c r="J131" i="13"/>
  <c r="M131" i="13" s="1"/>
  <c r="M332" i="13"/>
  <c r="M13" i="13"/>
  <c r="O254" i="13"/>
  <c r="M254" i="13"/>
  <c r="G404" i="13"/>
  <c r="M6" i="13"/>
  <c r="J57" i="13"/>
  <c r="J55" i="13"/>
  <c r="O54" i="13"/>
  <c r="J58" i="13"/>
  <c r="J56" i="13"/>
  <c r="M67" i="13"/>
  <c r="M63" i="13"/>
  <c r="M61" i="13"/>
  <c r="M59" i="13"/>
  <c r="J379" i="13"/>
  <c r="J377" i="13"/>
  <c r="O376" i="13"/>
  <c r="J380" i="13"/>
  <c r="J378" i="13"/>
  <c r="M386" i="13"/>
  <c r="G405" i="13"/>
  <c r="M7" i="13"/>
  <c r="M229" i="13"/>
  <c r="F420" i="13" s="1"/>
  <c r="M404" i="13"/>
  <c r="N404" i="13" s="1"/>
  <c r="M218" i="13"/>
  <c r="M405" i="13"/>
  <c r="N405" i="13" s="1"/>
  <c r="M333" i="13"/>
  <c r="M257" i="13"/>
  <c r="M408" i="13"/>
  <c r="N408" i="13" s="1"/>
  <c r="M88" i="13"/>
  <c r="L408" i="13" s="1"/>
  <c r="J418" i="13"/>
  <c r="G402" i="13"/>
  <c r="M213" i="13"/>
  <c r="O369" i="13"/>
  <c r="M369" i="13"/>
  <c r="O166" i="13"/>
  <c r="M166" i="13"/>
  <c r="M231" i="13"/>
  <c r="O49" i="13"/>
  <c r="M49" i="13"/>
  <c r="O368" i="13"/>
  <c r="M368" i="13"/>
  <c r="M220" i="13"/>
  <c r="M388" i="13"/>
  <c r="O50" i="13"/>
  <c r="M50" i="13"/>
  <c r="M374" i="13"/>
  <c r="M179" i="13"/>
  <c r="J428" i="13"/>
  <c r="M219" i="13"/>
  <c r="O47" i="13"/>
  <c r="M163" i="13"/>
  <c r="J132" i="13"/>
  <c r="M132" i="13" s="1"/>
  <c r="J422" i="13"/>
  <c r="O261" i="13"/>
  <c r="M271" i="13"/>
  <c r="M268" i="13"/>
  <c r="J265" i="13"/>
  <c r="J262" i="13"/>
  <c r="M267" i="13"/>
  <c r="M273" i="13"/>
  <c r="J264" i="13"/>
  <c r="M269" i="13"/>
  <c r="J263" i="13"/>
  <c r="O259" i="13"/>
  <c r="M259" i="13"/>
  <c r="O373" i="13"/>
  <c r="M373" i="13"/>
  <c r="O164" i="13"/>
  <c r="M164" i="13"/>
  <c r="M214" i="13"/>
  <c r="O371" i="13"/>
  <c r="M371" i="13"/>
  <c r="O161" i="13"/>
  <c r="M161" i="13"/>
  <c r="M382" i="13"/>
  <c r="O46" i="13"/>
  <c r="M46" i="13"/>
  <c r="M53" i="13"/>
  <c r="J94" i="13"/>
  <c r="M94" i="13" s="1"/>
  <c r="M255" i="13"/>
  <c r="M52" i="13"/>
  <c r="J426" i="13"/>
  <c r="P422" i="13"/>
  <c r="Q422" i="13" s="1"/>
  <c r="J420" i="13"/>
  <c r="G408" i="13"/>
  <c r="M10" i="13"/>
  <c r="G407" i="13"/>
  <c r="M9" i="13"/>
  <c r="J303" i="13"/>
  <c r="J301" i="13"/>
  <c r="J302" i="13"/>
  <c r="J300" i="13"/>
  <c r="O375" i="13"/>
  <c r="M375" i="13"/>
  <c r="M411" i="13"/>
  <c r="N411" i="13" s="1"/>
  <c r="M91" i="13"/>
  <c r="L411" i="13" s="1"/>
  <c r="O370" i="13"/>
  <c r="M370" i="13"/>
  <c r="M410" i="13"/>
  <c r="N410" i="13" s="1"/>
  <c r="M90" i="13"/>
  <c r="L410" i="13" s="1"/>
  <c r="J338" i="13"/>
  <c r="M349" i="13"/>
  <c r="M345" i="13"/>
  <c r="J341" i="13"/>
  <c r="M341" i="13" s="1"/>
  <c r="J340" i="13"/>
  <c r="M340" i="13" s="1"/>
  <c r="J339" i="13"/>
  <c r="M343" i="13"/>
  <c r="M344" i="13"/>
  <c r="M181" i="13"/>
  <c r="J171" i="13"/>
  <c r="M178" i="13"/>
  <c r="J173" i="13"/>
  <c r="J170" i="13"/>
  <c r="M177" i="13"/>
  <c r="J172" i="13"/>
  <c r="O169" i="13"/>
  <c r="P176" i="13" s="1"/>
  <c r="M176" i="13"/>
  <c r="M51" i="13"/>
  <c r="M335" i="13"/>
  <c r="M274" i="13"/>
  <c r="M347" i="13"/>
  <c r="J95" i="13"/>
  <c r="M95" i="13" s="1"/>
  <c r="M217" i="13"/>
  <c r="M409" i="13"/>
  <c r="N409" i="13" s="1"/>
  <c r="M89" i="13"/>
  <c r="L409" i="13" s="1"/>
  <c r="O256" i="13"/>
  <c r="M256" i="13"/>
  <c r="O253" i="13"/>
  <c r="M253" i="13"/>
  <c r="M66" i="13"/>
  <c r="O165" i="13"/>
  <c r="M165" i="13"/>
  <c r="M47" i="13"/>
  <c r="M216" i="13"/>
  <c r="J96" i="13"/>
  <c r="M96" i="13" s="1"/>
  <c r="L407" i="13"/>
  <c r="M48" i="13"/>
  <c r="G412" i="13"/>
  <c r="J224" i="13"/>
  <c r="J222" i="13"/>
  <c r="M233" i="13"/>
  <c r="M228" i="13"/>
  <c r="J223" i="13"/>
  <c r="M226" i="13"/>
  <c r="M230" i="13"/>
  <c r="M234" i="13"/>
  <c r="J225" i="13"/>
  <c r="O258" i="13"/>
  <c r="M258" i="13"/>
  <c r="P419" i="13"/>
  <c r="Q419" i="13" s="1"/>
  <c r="L404" i="13"/>
  <c r="L426" i="13"/>
  <c r="L427" i="13"/>
  <c r="M227" i="13"/>
  <c r="M270" i="13"/>
  <c r="O162" i="13"/>
  <c r="M162" i="13"/>
  <c r="M260" i="13"/>
  <c r="M407" i="13"/>
  <c r="N407" i="13" s="1"/>
  <c r="L404" i="8"/>
  <c r="J417" i="8"/>
  <c r="P428" i="8"/>
  <c r="Q428" i="8" s="1"/>
  <c r="M227" i="8"/>
  <c r="O368" i="8"/>
  <c r="M123" i="11"/>
  <c r="J302" i="11"/>
  <c r="M302" i="11" s="1"/>
  <c r="L407" i="11"/>
  <c r="M330" i="11"/>
  <c r="M345" i="11"/>
  <c r="L405" i="11"/>
  <c r="M26" i="11"/>
  <c r="J303" i="11"/>
  <c r="M303" i="11" s="1"/>
  <c r="M329" i="11"/>
  <c r="M213" i="11"/>
  <c r="M67" i="11"/>
  <c r="M49" i="11"/>
  <c r="M47" i="11"/>
  <c r="L411" i="11"/>
  <c r="J95" i="11"/>
  <c r="M95" i="11" s="1"/>
  <c r="M344" i="11"/>
  <c r="J341" i="11"/>
  <c r="M341" i="11" s="1"/>
  <c r="M332" i="11"/>
  <c r="L404" i="11"/>
  <c r="M60" i="11"/>
  <c r="M61" i="11"/>
  <c r="M66" i="11"/>
  <c r="M63" i="11"/>
  <c r="M46" i="11"/>
  <c r="J57" i="11"/>
  <c r="M57" i="11" s="1"/>
  <c r="J58" i="11"/>
  <c r="M58" i="11" s="1"/>
  <c r="M59" i="11"/>
  <c r="M48" i="11"/>
  <c r="J94" i="11"/>
  <c r="M94" i="11" s="1"/>
  <c r="M52" i="11"/>
  <c r="M64" i="11"/>
  <c r="M259" i="11"/>
  <c r="O47" i="11"/>
  <c r="M385" i="11"/>
  <c r="P420" i="11"/>
  <c r="Q420" i="11" s="1"/>
  <c r="J340" i="11"/>
  <c r="M340" i="11" s="1"/>
  <c r="O259" i="11"/>
  <c r="L406" i="11"/>
  <c r="M161" i="11"/>
  <c r="M411" i="11"/>
  <c r="N411" i="11" s="1"/>
  <c r="J418" i="11"/>
  <c r="M268" i="11"/>
  <c r="M388" i="11"/>
  <c r="M270" i="11"/>
  <c r="O46" i="11"/>
  <c r="O168" i="11"/>
  <c r="M22" i="11"/>
  <c r="M333" i="11"/>
  <c r="M336" i="11"/>
  <c r="M343" i="11"/>
  <c r="M347" i="11"/>
  <c r="M335" i="11"/>
  <c r="M331" i="11"/>
  <c r="M350" i="11"/>
  <c r="M342" i="11"/>
  <c r="M349" i="11"/>
  <c r="M346" i="11"/>
  <c r="J338" i="11"/>
  <c r="M338" i="11" s="1"/>
  <c r="J301" i="11"/>
  <c r="M230" i="11"/>
  <c r="O164" i="11"/>
  <c r="M125" i="11"/>
  <c r="M405" i="11"/>
  <c r="N405" i="11" s="1"/>
  <c r="O49" i="11"/>
  <c r="J428" i="11"/>
  <c r="O54" i="11"/>
  <c r="P54" i="11" s="1"/>
  <c r="M167" i="10"/>
  <c r="M370" i="10"/>
  <c r="J418" i="10"/>
  <c r="O167" i="10"/>
  <c r="M267" i="10"/>
  <c r="M13" i="10"/>
  <c r="M10" i="10"/>
  <c r="M218" i="10"/>
  <c r="M50" i="10"/>
  <c r="M62" i="10"/>
  <c r="M59" i="10"/>
  <c r="M9" i="10"/>
  <c r="J262" i="10"/>
  <c r="M49" i="10"/>
  <c r="M266" i="10"/>
  <c r="P419" i="10"/>
  <c r="Q419" i="10" s="1"/>
  <c r="M63" i="10"/>
  <c r="G407" i="10"/>
  <c r="M11" i="10"/>
  <c r="M8" i="10"/>
  <c r="J302" i="10"/>
  <c r="O370" i="10"/>
  <c r="M345" i="10"/>
  <c r="O371" i="10"/>
  <c r="M271" i="10"/>
  <c r="O253" i="10"/>
  <c r="J265" i="10"/>
  <c r="M265" i="10" s="1"/>
  <c r="M226" i="10"/>
  <c r="M215" i="10"/>
  <c r="J428" i="10"/>
  <c r="M253" i="10"/>
  <c r="M269" i="10"/>
  <c r="O49" i="10"/>
  <c r="M214" i="10"/>
  <c r="F405" i="10" s="1"/>
  <c r="M274" i="10"/>
  <c r="M23" i="10"/>
  <c r="M61" i="10"/>
  <c r="J56" i="10"/>
  <c r="M273" i="10"/>
  <c r="J57" i="10"/>
  <c r="M57" i="10" s="1"/>
  <c r="M12" i="10"/>
  <c r="F410" i="10" s="1"/>
  <c r="M66" i="10"/>
  <c r="J427" i="10"/>
  <c r="M21" i="10"/>
  <c r="O54" i="10"/>
  <c r="P54" i="10" s="1"/>
  <c r="M26" i="10"/>
  <c r="M64" i="10"/>
  <c r="M270" i="10"/>
  <c r="M67" i="10"/>
  <c r="M411" i="10"/>
  <c r="N411" i="10" s="1"/>
  <c r="M19" i="10"/>
  <c r="J16" i="10"/>
  <c r="M16" i="10" s="1"/>
  <c r="O163" i="10"/>
  <c r="M228" i="10"/>
  <c r="J264" i="10"/>
  <c r="M264" i="10" s="1"/>
  <c r="M20" i="10"/>
  <c r="M220" i="10"/>
  <c r="M182" i="10"/>
  <c r="M386" i="10"/>
  <c r="M336" i="10"/>
  <c r="M382" i="10"/>
  <c r="M233" i="10"/>
  <c r="F428" i="10" s="1"/>
  <c r="M329" i="10"/>
  <c r="M347" i="10"/>
  <c r="L411" i="10"/>
  <c r="M335" i="10"/>
  <c r="M334" i="10"/>
  <c r="M331" i="10"/>
  <c r="M163" i="10"/>
  <c r="J94" i="10"/>
  <c r="M94" i="10" s="1"/>
  <c r="J95" i="10"/>
  <c r="M95" i="10" s="1"/>
  <c r="M88" i="10"/>
  <c r="L408" i="10" s="1"/>
  <c r="M53" i="10"/>
  <c r="O53" i="10"/>
  <c r="J18" i="10"/>
  <c r="M18" i="10" s="1"/>
  <c r="J426" i="10"/>
  <c r="J17" i="10"/>
  <c r="M17" i="10" s="1"/>
  <c r="O48" i="10"/>
  <c r="P48" i="10" s="1"/>
  <c r="M168" i="9"/>
  <c r="M178" i="9"/>
  <c r="M175" i="9"/>
  <c r="M177" i="9"/>
  <c r="O51" i="9"/>
  <c r="M63" i="9"/>
  <c r="M59" i="9"/>
  <c r="M179" i="9"/>
  <c r="M49" i="9"/>
  <c r="M345" i="9"/>
  <c r="M163" i="9"/>
  <c r="M60" i="9"/>
  <c r="M62" i="9"/>
  <c r="M51" i="9"/>
  <c r="M64" i="9"/>
  <c r="J58" i="9"/>
  <c r="M58" i="9" s="1"/>
  <c r="M50" i="9"/>
  <c r="M66" i="9"/>
  <c r="M61" i="9"/>
  <c r="M67" i="9"/>
  <c r="M181" i="9"/>
  <c r="M176" i="9"/>
  <c r="J56" i="9"/>
  <c r="M260" i="9"/>
  <c r="P426" i="9"/>
  <c r="Q426" i="9" s="1"/>
  <c r="L404" i="9"/>
  <c r="J264" i="9"/>
  <c r="M274" i="9"/>
  <c r="O167" i="9"/>
  <c r="L406" i="9"/>
  <c r="M404" i="9"/>
  <c r="N404" i="9" s="1"/>
  <c r="J55" i="9"/>
  <c r="J263" i="9"/>
  <c r="M263" i="9" s="1"/>
  <c r="P422" i="9"/>
  <c r="Q422" i="9" s="1"/>
  <c r="M174" i="9"/>
  <c r="J418" i="9"/>
  <c r="M266" i="9"/>
  <c r="M268" i="9"/>
  <c r="O163" i="9"/>
  <c r="M407" i="9"/>
  <c r="N407" i="9" s="1"/>
  <c r="O371" i="9"/>
  <c r="M124" i="9"/>
  <c r="M166" i="9"/>
  <c r="J170" i="9"/>
  <c r="O168" i="9"/>
  <c r="M127" i="9"/>
  <c r="P420" i="9"/>
  <c r="Q420" i="9" s="1"/>
  <c r="M214" i="9"/>
  <c r="J172" i="9"/>
  <c r="M172" i="9" s="1"/>
  <c r="P419" i="9"/>
  <c r="Q419" i="9" s="1"/>
  <c r="M334" i="9"/>
  <c r="M329" i="9"/>
  <c r="M346" i="9"/>
  <c r="M333" i="9"/>
  <c r="M330" i="9"/>
  <c r="M347" i="9"/>
  <c r="J341" i="9"/>
  <c r="M341" i="9" s="1"/>
  <c r="M335" i="9"/>
  <c r="M349" i="9"/>
  <c r="J338" i="9"/>
  <c r="M338" i="9" s="1"/>
  <c r="M336" i="9"/>
  <c r="M343" i="9"/>
  <c r="M406" i="9"/>
  <c r="N406" i="9" s="1"/>
  <c r="M219" i="9"/>
  <c r="M228" i="9"/>
  <c r="M254" i="9"/>
  <c r="J262" i="9"/>
  <c r="O261" i="9"/>
  <c r="P268" i="9" s="1"/>
  <c r="M23" i="9"/>
  <c r="F421" i="9" s="1"/>
  <c r="M49" i="8"/>
  <c r="M24" i="8"/>
  <c r="M26" i="8"/>
  <c r="M23" i="8"/>
  <c r="M20" i="8"/>
  <c r="M374" i="8"/>
  <c r="M19" i="8"/>
  <c r="F417" i="8" s="1"/>
  <c r="M142" i="8"/>
  <c r="J17" i="8"/>
  <c r="M17" i="8" s="1"/>
  <c r="M124" i="8"/>
  <c r="M21" i="8"/>
  <c r="M214" i="8"/>
  <c r="O167" i="8"/>
  <c r="P420" i="8"/>
  <c r="Q420" i="8" s="1"/>
  <c r="M220" i="8"/>
  <c r="M13" i="8"/>
  <c r="M233" i="8"/>
  <c r="F428" i="8" s="1"/>
  <c r="M234" i="8"/>
  <c r="M22" i="8"/>
  <c r="F420" i="8" s="1"/>
  <c r="M230" i="8"/>
  <c r="M368" i="8"/>
  <c r="M384" i="8"/>
  <c r="M389" i="8"/>
  <c r="M373" i="8"/>
  <c r="M386" i="8"/>
  <c r="M388" i="8"/>
  <c r="J378" i="8"/>
  <c r="M381" i="8"/>
  <c r="M375" i="8"/>
  <c r="J377" i="8"/>
  <c r="M377" i="8" s="1"/>
  <c r="M372" i="8"/>
  <c r="J379" i="8"/>
  <c r="M379" i="8" s="1"/>
  <c r="M370" i="8"/>
  <c r="J380" i="8"/>
  <c r="M380" i="8" s="1"/>
  <c r="M383" i="8"/>
  <c r="M382" i="8"/>
  <c r="M330" i="8"/>
  <c r="M404" i="8"/>
  <c r="N404" i="8" s="1"/>
  <c r="M407" i="8"/>
  <c r="N407" i="8" s="1"/>
  <c r="J301" i="8"/>
  <c r="M301" i="8" s="1"/>
  <c r="M268" i="8"/>
  <c r="J427" i="8"/>
  <c r="J421" i="8"/>
  <c r="M164" i="8"/>
  <c r="M136" i="8"/>
  <c r="J134" i="8"/>
  <c r="M134" i="8" s="1"/>
  <c r="M122" i="8"/>
  <c r="M126" i="8"/>
  <c r="M127" i="8"/>
  <c r="M123" i="8"/>
  <c r="M137" i="8"/>
  <c r="M87" i="8"/>
  <c r="L407" i="8" s="1"/>
  <c r="M52" i="8"/>
  <c r="M182" i="8"/>
  <c r="M219" i="8"/>
  <c r="M138" i="8"/>
  <c r="M217" i="8"/>
  <c r="J300" i="8"/>
  <c r="M231" i="8"/>
  <c r="M350" i="8"/>
  <c r="M215" i="8"/>
  <c r="M176" i="8"/>
  <c r="O53" i="8"/>
  <c r="M128" i="8"/>
  <c r="G412" i="8"/>
  <c r="M342" i="8"/>
  <c r="M135" i="8"/>
  <c r="M125" i="8"/>
  <c r="M228" i="8"/>
  <c r="J225" i="8"/>
  <c r="M343" i="8"/>
  <c r="M216" i="8"/>
  <c r="M218" i="8"/>
  <c r="M139" i="8"/>
  <c r="O370" i="8"/>
  <c r="M213" i="8"/>
  <c r="J222" i="8"/>
  <c r="M222" i="8" s="1"/>
  <c r="M51" i="8"/>
  <c r="M129" i="8"/>
  <c r="M334" i="8"/>
  <c r="M179" i="8"/>
  <c r="M143" i="8"/>
  <c r="G402" i="8"/>
  <c r="H421" i="8" s="1"/>
  <c r="M226" i="9"/>
  <c r="M233" i="9"/>
  <c r="M375" i="9"/>
  <c r="M229" i="9"/>
  <c r="F420" i="9" s="1"/>
  <c r="M227" i="9"/>
  <c r="M213" i="9"/>
  <c r="J340" i="9"/>
  <c r="M340" i="9" s="1"/>
  <c r="J426" i="9"/>
  <c r="M231" i="9"/>
  <c r="M405" i="9"/>
  <c r="N405" i="9" s="1"/>
  <c r="M216" i="9"/>
  <c r="M332" i="9"/>
  <c r="M371" i="9"/>
  <c r="M386" i="9"/>
  <c r="J173" i="9"/>
  <c r="M173" i="9" s="1"/>
  <c r="M215" i="9"/>
  <c r="L405" i="9"/>
  <c r="M167" i="9"/>
  <c r="M342" i="9"/>
  <c r="M384" i="9"/>
  <c r="M220" i="9"/>
  <c r="M344" i="9"/>
  <c r="M234" i="9"/>
  <c r="F427" i="9" s="1"/>
  <c r="O375" i="9"/>
  <c r="P411" i="9" s="1"/>
  <c r="Q411" i="9" s="1"/>
  <c r="M217" i="9"/>
  <c r="M331" i="9"/>
  <c r="M48" i="10"/>
  <c r="P66" i="10"/>
  <c r="G411" i="10"/>
  <c r="M408" i="10"/>
  <c r="N408" i="10" s="1"/>
  <c r="J340" i="10"/>
  <c r="M340" i="10" s="1"/>
  <c r="M332" i="10"/>
  <c r="M384" i="10"/>
  <c r="J301" i="10"/>
  <c r="M301" i="10" s="1"/>
  <c r="M346" i="10"/>
  <c r="M350" i="10"/>
  <c r="J339" i="10"/>
  <c r="M339" i="10" s="1"/>
  <c r="M333" i="10"/>
  <c r="M343" i="10"/>
  <c r="M342" i="10"/>
  <c r="M127" i="11"/>
  <c r="M409" i="11"/>
  <c r="N409" i="11" s="1"/>
  <c r="M214" i="11"/>
  <c r="M24" i="11"/>
  <c r="J339" i="11"/>
  <c r="M339" i="11" s="1"/>
  <c r="M386" i="11"/>
  <c r="M382" i="11"/>
  <c r="M233" i="11"/>
  <c r="O161" i="11"/>
  <c r="M217" i="11"/>
  <c r="M384" i="11"/>
  <c r="M227" i="11"/>
  <c r="F418" i="11" s="1"/>
  <c r="M218" i="11"/>
  <c r="M226" i="11"/>
  <c r="J96" i="11"/>
  <c r="M96" i="11" s="1"/>
  <c r="O372" i="11"/>
  <c r="M372" i="11"/>
  <c r="M135" i="11"/>
  <c r="M10" i="11"/>
  <c r="G408" i="11"/>
  <c r="M129" i="11"/>
  <c r="M260" i="11"/>
  <c r="O260" i="11"/>
  <c r="O374" i="11"/>
  <c r="M374" i="11"/>
  <c r="O50" i="11"/>
  <c r="M50" i="11"/>
  <c r="J56" i="11"/>
  <c r="M297" i="11"/>
  <c r="L410" i="11" s="1"/>
  <c r="M410" i="11"/>
  <c r="N410" i="11" s="1"/>
  <c r="M234" i="11"/>
  <c r="F427" i="11" s="1"/>
  <c r="J417" i="11"/>
  <c r="P422" i="11"/>
  <c r="Q422" i="11" s="1"/>
  <c r="M404" i="11"/>
  <c r="N404" i="11" s="1"/>
  <c r="O373" i="11"/>
  <c r="M373" i="11"/>
  <c r="O167" i="11"/>
  <c r="M167" i="11"/>
  <c r="M301" i="11"/>
  <c r="J426" i="11"/>
  <c r="J173" i="11"/>
  <c r="J171" i="11"/>
  <c r="J172" i="11"/>
  <c r="J170" i="11"/>
  <c r="M178" i="11"/>
  <c r="M176" i="11"/>
  <c r="M174" i="11"/>
  <c r="M182" i="11"/>
  <c r="M179" i="11"/>
  <c r="M177" i="11"/>
  <c r="M175" i="11"/>
  <c r="M181" i="11"/>
  <c r="O169" i="11"/>
  <c r="J265" i="11"/>
  <c r="J262" i="11"/>
  <c r="J263" i="11"/>
  <c r="J264" i="11"/>
  <c r="M267" i="11"/>
  <c r="M269" i="11"/>
  <c r="M271" i="11"/>
  <c r="M273" i="11"/>
  <c r="M257" i="11"/>
  <c r="O261" i="11"/>
  <c r="P274" i="11" s="1"/>
  <c r="M216" i="11"/>
  <c r="J17" i="11"/>
  <c r="M17" i="11" s="1"/>
  <c r="J16" i="11"/>
  <c r="M16" i="11" s="1"/>
  <c r="G402" i="11"/>
  <c r="H421" i="11" s="1"/>
  <c r="M27" i="11"/>
  <c r="M21" i="11"/>
  <c r="J15" i="11"/>
  <c r="M19" i="11"/>
  <c r="M23" i="11"/>
  <c r="J18" i="11"/>
  <c r="M18" i="11" s="1"/>
  <c r="M258" i="11"/>
  <c r="O258" i="11"/>
  <c r="J131" i="11"/>
  <c r="M137" i="11"/>
  <c r="J133" i="11"/>
  <c r="M133" i="11" s="1"/>
  <c r="M140" i="11"/>
  <c r="J134" i="11"/>
  <c r="M134" i="11" s="1"/>
  <c r="J132" i="11"/>
  <c r="M132" i="11" s="1"/>
  <c r="O371" i="11"/>
  <c r="M371" i="11"/>
  <c r="M8" i="11"/>
  <c r="F406" i="11" s="1"/>
  <c r="G406" i="11"/>
  <c r="O48" i="11"/>
  <c r="M406" i="11"/>
  <c r="N406" i="11" s="1"/>
  <c r="L427" i="11"/>
  <c r="L426" i="11"/>
  <c r="O253" i="11"/>
  <c r="M253" i="11"/>
  <c r="M12" i="11"/>
  <c r="G410" i="11"/>
  <c r="J380" i="11"/>
  <c r="J378" i="11"/>
  <c r="O376" i="11"/>
  <c r="P386" i="11" s="1"/>
  <c r="J379" i="11"/>
  <c r="J377" i="11"/>
  <c r="M228" i="11"/>
  <c r="P419" i="11"/>
  <c r="Q419" i="11" s="1"/>
  <c r="M231" i="11"/>
  <c r="O375" i="11"/>
  <c r="M375" i="11"/>
  <c r="O165" i="11"/>
  <c r="M165" i="11"/>
  <c r="M138" i="11"/>
  <c r="M254" i="11"/>
  <c r="O254" i="11"/>
  <c r="J405" i="11" s="1"/>
  <c r="M220" i="11"/>
  <c r="M168" i="11"/>
  <c r="O369" i="11"/>
  <c r="M369" i="11"/>
  <c r="M166" i="11"/>
  <c r="O166" i="11"/>
  <c r="M122" i="11"/>
  <c r="P427" i="11"/>
  <c r="Q427" i="11" s="1"/>
  <c r="P426" i="11"/>
  <c r="Q426" i="11" s="1"/>
  <c r="M124" i="11"/>
  <c r="M256" i="11"/>
  <c r="O256" i="11"/>
  <c r="O53" i="11"/>
  <c r="M53" i="11"/>
  <c r="J420" i="11"/>
  <c r="J419" i="11"/>
  <c r="P421" i="11"/>
  <c r="Q421" i="11" s="1"/>
  <c r="M139" i="11"/>
  <c r="M389" i="11"/>
  <c r="M219" i="11"/>
  <c r="O51" i="11"/>
  <c r="M51" i="11"/>
  <c r="G405" i="11"/>
  <c r="M7" i="11"/>
  <c r="M136" i="11"/>
  <c r="J55" i="11"/>
  <c r="O52" i="11"/>
  <c r="M163" i="11"/>
  <c r="O163" i="11"/>
  <c r="P417" i="11"/>
  <c r="Q417" i="11" s="1"/>
  <c r="M128" i="11"/>
  <c r="O368" i="11"/>
  <c r="M368" i="11"/>
  <c r="J421" i="11"/>
  <c r="M143" i="11"/>
  <c r="G412" i="11"/>
  <c r="J225" i="11"/>
  <c r="J224" i="11"/>
  <c r="J223" i="11"/>
  <c r="M229" i="11"/>
  <c r="J222" i="11"/>
  <c r="G409" i="11"/>
  <c r="M11" i="11"/>
  <c r="G407" i="11"/>
  <c r="M9" i="11"/>
  <c r="O255" i="11"/>
  <c r="J422" i="11"/>
  <c r="M142" i="11"/>
  <c r="M408" i="11"/>
  <c r="N408" i="11" s="1"/>
  <c r="M88" i="11"/>
  <c r="L408" i="11" s="1"/>
  <c r="M162" i="11"/>
  <c r="O162" i="11"/>
  <c r="M381" i="11"/>
  <c r="J300" i="11"/>
  <c r="M126" i="11"/>
  <c r="O370" i="11"/>
  <c r="M370" i="11"/>
  <c r="M93" i="11"/>
  <c r="O257" i="11"/>
  <c r="M407" i="11"/>
  <c r="N407" i="11" s="1"/>
  <c r="M164" i="11"/>
  <c r="G411" i="11"/>
  <c r="M13" i="11"/>
  <c r="G404" i="11"/>
  <c r="M6" i="11"/>
  <c r="M255" i="11"/>
  <c r="O55" i="10"/>
  <c r="P55" i="10" s="1"/>
  <c r="M55" i="10"/>
  <c r="M262" i="10"/>
  <c r="M137" i="10"/>
  <c r="M123" i="10"/>
  <c r="O257" i="10"/>
  <c r="J408" i="10" s="1"/>
  <c r="M257" i="10"/>
  <c r="J300" i="10"/>
  <c r="J173" i="10"/>
  <c r="J171" i="10"/>
  <c r="M179" i="10"/>
  <c r="J172" i="10"/>
  <c r="O169" i="10"/>
  <c r="P163" i="10" s="1"/>
  <c r="M181" i="10"/>
  <c r="M177" i="10"/>
  <c r="M175" i="10"/>
  <c r="J170" i="10"/>
  <c r="J224" i="10"/>
  <c r="M231" i="10"/>
  <c r="F422" i="10" s="1"/>
  <c r="M227" i="10"/>
  <c r="J223" i="10"/>
  <c r="J222" i="10"/>
  <c r="O262" i="10" s="1"/>
  <c r="G412" i="10"/>
  <c r="J225" i="10"/>
  <c r="M125" i="10"/>
  <c r="J421" i="10"/>
  <c r="M409" i="10"/>
  <c r="N409" i="10" s="1"/>
  <c r="M89" i="10"/>
  <c r="L409" i="10" s="1"/>
  <c r="G405" i="10"/>
  <c r="M140" i="10"/>
  <c r="M128" i="10"/>
  <c r="P64" i="10"/>
  <c r="M15" i="10"/>
  <c r="O164" i="10"/>
  <c r="M164" i="10"/>
  <c r="M129" i="10"/>
  <c r="O368" i="10"/>
  <c r="M368" i="10"/>
  <c r="J379" i="10"/>
  <c r="J377" i="10"/>
  <c r="O376" i="10"/>
  <c r="P382" i="10" s="1"/>
  <c r="M388" i="10"/>
  <c r="J380" i="10"/>
  <c r="J378" i="10"/>
  <c r="J420" i="10"/>
  <c r="M383" i="10"/>
  <c r="P406" i="10"/>
  <c r="Q406" i="10" s="1"/>
  <c r="O260" i="10"/>
  <c r="M260" i="10"/>
  <c r="M406" i="10"/>
  <c r="N406" i="10" s="1"/>
  <c r="M86" i="10"/>
  <c r="L406" i="10" s="1"/>
  <c r="M136" i="10"/>
  <c r="P421" i="10"/>
  <c r="Q421" i="10" s="1"/>
  <c r="M124" i="10"/>
  <c r="O375" i="10"/>
  <c r="M375" i="10"/>
  <c r="G404" i="10"/>
  <c r="M6" i="10"/>
  <c r="M135" i="10"/>
  <c r="P418" i="10"/>
  <c r="Q418" i="10" s="1"/>
  <c r="O374" i="10"/>
  <c r="M374" i="10"/>
  <c r="J303" i="10"/>
  <c r="L426" i="10"/>
  <c r="M302" i="10"/>
  <c r="M405" i="10"/>
  <c r="N405" i="10" s="1"/>
  <c r="M85" i="10"/>
  <c r="L405" i="10" s="1"/>
  <c r="J348" i="10"/>
  <c r="M338" i="10"/>
  <c r="M176" i="10"/>
  <c r="O52" i="10"/>
  <c r="M52" i="10"/>
  <c r="M258" i="10"/>
  <c r="O258" i="10"/>
  <c r="M404" i="10"/>
  <c r="N404" i="10" s="1"/>
  <c r="M84" i="10"/>
  <c r="L404" i="10" s="1"/>
  <c r="J93" i="10"/>
  <c r="P60" i="10"/>
  <c r="M165" i="10"/>
  <c r="P53" i="10"/>
  <c r="G402" i="10"/>
  <c r="H417" i="10" s="1"/>
  <c r="M46" i="10"/>
  <c r="O46" i="10"/>
  <c r="J131" i="10"/>
  <c r="J134" i="10"/>
  <c r="M134" i="10" s="1"/>
  <c r="J133" i="10"/>
  <c r="M133" i="10" s="1"/>
  <c r="J132" i="10"/>
  <c r="M132" i="10" s="1"/>
  <c r="P417" i="10"/>
  <c r="Q417" i="10" s="1"/>
  <c r="M373" i="10"/>
  <c r="O373" i="10"/>
  <c r="O372" i="10"/>
  <c r="M372" i="10"/>
  <c r="M122" i="10"/>
  <c r="M234" i="10"/>
  <c r="M216" i="10"/>
  <c r="O161" i="10"/>
  <c r="M161" i="10"/>
  <c r="M178" i="10"/>
  <c r="P61" i="10"/>
  <c r="O259" i="10"/>
  <c r="G406" i="10"/>
  <c r="P63" i="10"/>
  <c r="M254" i="10"/>
  <c r="O254" i="10"/>
  <c r="M139" i="10"/>
  <c r="M407" i="10"/>
  <c r="N407" i="10" s="1"/>
  <c r="J417" i="10"/>
  <c r="J263" i="10"/>
  <c r="O369" i="10"/>
  <c r="M369" i="10"/>
  <c r="M385" i="10"/>
  <c r="J419" i="10"/>
  <c r="M389" i="10"/>
  <c r="M371" i="10"/>
  <c r="M174" i="10"/>
  <c r="M410" i="10"/>
  <c r="N410" i="10" s="1"/>
  <c r="M90" i="10"/>
  <c r="L410" i="10" s="1"/>
  <c r="O166" i="10"/>
  <c r="M166" i="10"/>
  <c r="M230" i="10"/>
  <c r="P59" i="10"/>
  <c r="M229" i="10"/>
  <c r="F420" i="10" s="1"/>
  <c r="P50" i="10"/>
  <c r="M138" i="10"/>
  <c r="J58" i="10"/>
  <c r="G410" i="10"/>
  <c r="O47" i="10"/>
  <c r="M47" i="10"/>
  <c r="M126" i="10"/>
  <c r="M127" i="10"/>
  <c r="O255" i="10"/>
  <c r="M255" i="10"/>
  <c r="M381" i="10"/>
  <c r="O256" i="10"/>
  <c r="J407" i="10" s="1"/>
  <c r="M256" i="10"/>
  <c r="M217" i="10"/>
  <c r="M142" i="10"/>
  <c r="O51" i="10"/>
  <c r="M51" i="10"/>
  <c r="G408" i="10"/>
  <c r="O168" i="10"/>
  <c r="M168" i="10"/>
  <c r="O162" i="10"/>
  <c r="M162" i="10"/>
  <c r="M213" i="10"/>
  <c r="F411" i="10"/>
  <c r="L407" i="10"/>
  <c r="O261" i="10"/>
  <c r="P270" i="10" s="1"/>
  <c r="P49" i="10"/>
  <c r="M265" i="9"/>
  <c r="M218" i="9"/>
  <c r="O258" i="9"/>
  <c r="P258" i="9" s="1"/>
  <c r="M165" i="9"/>
  <c r="O165" i="9"/>
  <c r="M122" i="9"/>
  <c r="O260" i="9"/>
  <c r="M411" i="9"/>
  <c r="N411" i="9" s="1"/>
  <c r="M91" i="9"/>
  <c r="L411" i="9" s="1"/>
  <c r="O47" i="9"/>
  <c r="M47" i="9"/>
  <c r="O253" i="9"/>
  <c r="P253" i="9" s="1"/>
  <c r="M253" i="9"/>
  <c r="M410" i="9"/>
  <c r="N410" i="9" s="1"/>
  <c r="M90" i="9"/>
  <c r="L410" i="9" s="1"/>
  <c r="M170" i="9"/>
  <c r="M409" i="9"/>
  <c r="N409" i="9" s="1"/>
  <c r="M89" i="9"/>
  <c r="L409" i="9" s="1"/>
  <c r="M19" i="9"/>
  <c r="M21" i="9"/>
  <c r="O54" i="9"/>
  <c r="J412" i="9" s="1"/>
  <c r="M136" i="9"/>
  <c r="P261" i="9"/>
  <c r="P271" i="9"/>
  <c r="M139" i="9"/>
  <c r="O169" i="9"/>
  <c r="J379" i="9"/>
  <c r="J377" i="9"/>
  <c r="O376" i="9"/>
  <c r="J380" i="9"/>
  <c r="J378" i="9"/>
  <c r="L426" i="9"/>
  <c r="L427" i="9"/>
  <c r="O254" i="9"/>
  <c r="P254" i="9" s="1"/>
  <c r="M389" i="9"/>
  <c r="M385" i="9"/>
  <c r="M24" i="9"/>
  <c r="J225" i="9"/>
  <c r="O265" i="9" s="1"/>
  <c r="M381" i="9"/>
  <c r="M143" i="9"/>
  <c r="M57" i="9"/>
  <c r="M264" i="9"/>
  <c r="O374" i="9"/>
  <c r="M374" i="9"/>
  <c r="O256" i="9"/>
  <c r="P256" i="9" s="1"/>
  <c r="M256" i="9"/>
  <c r="M408" i="9"/>
  <c r="N408" i="9" s="1"/>
  <c r="M88" i="9"/>
  <c r="M383" i="9"/>
  <c r="J420" i="9"/>
  <c r="P269" i="9"/>
  <c r="M20" i="9"/>
  <c r="G412" i="9"/>
  <c r="M125" i="9"/>
  <c r="J428" i="9"/>
  <c r="M142" i="9"/>
  <c r="M128" i="9"/>
  <c r="O259" i="9"/>
  <c r="P259" i="9" s="1"/>
  <c r="M259" i="9"/>
  <c r="O372" i="9"/>
  <c r="M372" i="9"/>
  <c r="J222" i="9"/>
  <c r="G402" i="9"/>
  <c r="H421" i="9" s="1"/>
  <c r="J18" i="9"/>
  <c r="M18" i="9" s="1"/>
  <c r="J15" i="9"/>
  <c r="J17" i="9"/>
  <c r="M17" i="9" s="1"/>
  <c r="J16" i="9"/>
  <c r="M16" i="9" s="1"/>
  <c r="J223" i="9"/>
  <c r="M123" i="9"/>
  <c r="M129" i="9"/>
  <c r="M126" i="9"/>
  <c r="J94" i="9"/>
  <c r="M94" i="9" s="1"/>
  <c r="M13" i="9"/>
  <c r="O373" i="9"/>
  <c r="M373" i="9"/>
  <c r="O164" i="9"/>
  <c r="M164" i="9"/>
  <c r="O255" i="9"/>
  <c r="P255" i="9" s="1"/>
  <c r="M255" i="9"/>
  <c r="O369" i="9"/>
  <c r="M369" i="9"/>
  <c r="O370" i="9"/>
  <c r="M370" i="9"/>
  <c r="G409" i="9"/>
  <c r="M11" i="9"/>
  <c r="J339" i="9"/>
  <c r="M12" i="9"/>
  <c r="G410" i="9"/>
  <c r="P49" i="9"/>
  <c r="J93" i="9"/>
  <c r="G411" i="9"/>
  <c r="G404" i="9"/>
  <c r="M6" i="9"/>
  <c r="M388" i="9"/>
  <c r="J302" i="9"/>
  <c r="J301" i="9"/>
  <c r="J300" i="9"/>
  <c r="J303" i="9"/>
  <c r="G405" i="9"/>
  <c r="M7" i="9"/>
  <c r="J171" i="9"/>
  <c r="J180" i="9" s="1"/>
  <c r="G408" i="9"/>
  <c r="M10" i="9"/>
  <c r="O52" i="9"/>
  <c r="M52" i="9"/>
  <c r="O166" i="9"/>
  <c r="O50" i="9"/>
  <c r="J95" i="9"/>
  <c r="M95" i="9" s="1"/>
  <c r="M9" i="9"/>
  <c r="J132" i="9"/>
  <c r="M132" i="9" s="1"/>
  <c r="M140" i="9"/>
  <c r="M135" i="9"/>
  <c r="J131" i="9"/>
  <c r="O170" i="9" s="1"/>
  <c r="J133" i="9"/>
  <c r="M133" i="9" s="1"/>
  <c r="M137" i="9"/>
  <c r="J134" i="9"/>
  <c r="M134" i="9" s="1"/>
  <c r="O368" i="9"/>
  <c r="M368" i="9"/>
  <c r="L408" i="9"/>
  <c r="M161" i="9"/>
  <c r="O161" i="9"/>
  <c r="M46" i="9"/>
  <c r="O46" i="9"/>
  <c r="O257" i="9"/>
  <c r="P257" i="9" s="1"/>
  <c r="O162" i="9"/>
  <c r="M162" i="9"/>
  <c r="G406" i="9"/>
  <c r="M8" i="9"/>
  <c r="J224" i="9"/>
  <c r="O48" i="9"/>
  <c r="M48" i="9"/>
  <c r="M138" i="9"/>
  <c r="M27" i="9"/>
  <c r="M56" i="9"/>
  <c r="J96" i="9"/>
  <c r="M96" i="9" s="1"/>
  <c r="P422" i="8"/>
  <c r="Q422" i="8" s="1"/>
  <c r="J422" i="8"/>
  <c r="O168" i="8"/>
  <c r="M168" i="8"/>
  <c r="J341" i="8"/>
  <c r="M341" i="8" s="1"/>
  <c r="J340" i="8"/>
  <c r="M340" i="8" s="1"/>
  <c r="J339" i="8"/>
  <c r="J338" i="8"/>
  <c r="G409" i="8"/>
  <c r="M11" i="8"/>
  <c r="M344" i="8"/>
  <c r="J428" i="8"/>
  <c r="O256" i="8"/>
  <c r="M256" i="8"/>
  <c r="J224" i="8"/>
  <c r="O51" i="8"/>
  <c r="P418" i="8"/>
  <c r="Q418" i="8" s="1"/>
  <c r="O257" i="8"/>
  <c r="M257" i="8"/>
  <c r="P419" i="8"/>
  <c r="Q419" i="8" s="1"/>
  <c r="O376" i="8"/>
  <c r="M332" i="8"/>
  <c r="O253" i="8"/>
  <c r="M253" i="8"/>
  <c r="J426" i="8"/>
  <c r="J264" i="8"/>
  <c r="M274" i="8"/>
  <c r="M266" i="8"/>
  <c r="J262" i="8"/>
  <c r="J263" i="8"/>
  <c r="M270" i="8"/>
  <c r="J265" i="8"/>
  <c r="O261" i="8"/>
  <c r="P269" i="8" s="1"/>
  <c r="J171" i="8"/>
  <c r="J172" i="8"/>
  <c r="O169" i="8"/>
  <c r="P182" i="8" s="1"/>
  <c r="J173" i="8"/>
  <c r="J170" i="8"/>
  <c r="M165" i="8"/>
  <c r="P417" i="8"/>
  <c r="Q417" i="8" s="1"/>
  <c r="P427" i="8"/>
  <c r="Q427" i="8" s="1"/>
  <c r="P426" i="8"/>
  <c r="Q426" i="8" s="1"/>
  <c r="O260" i="8"/>
  <c r="M260" i="8"/>
  <c r="L406" i="8"/>
  <c r="M345" i="8"/>
  <c r="J418" i="8"/>
  <c r="M267" i="8"/>
  <c r="M50" i="8"/>
  <c r="O50" i="8"/>
  <c r="M178" i="8"/>
  <c r="J133" i="8"/>
  <c r="M133" i="8" s="1"/>
  <c r="M177" i="8"/>
  <c r="G405" i="8"/>
  <c r="M7" i="8"/>
  <c r="F405" i="8" s="1"/>
  <c r="M175" i="8"/>
  <c r="M225" i="8"/>
  <c r="M408" i="8"/>
  <c r="N408" i="8" s="1"/>
  <c r="M88" i="8"/>
  <c r="L408" i="8" s="1"/>
  <c r="M405" i="8"/>
  <c r="N405" i="8" s="1"/>
  <c r="M85" i="8"/>
  <c r="L405" i="8" s="1"/>
  <c r="M269" i="8"/>
  <c r="O161" i="8"/>
  <c r="M161" i="8"/>
  <c r="O48" i="8"/>
  <c r="M48" i="8"/>
  <c r="O259" i="8"/>
  <c r="M259" i="8"/>
  <c r="G411" i="8"/>
  <c r="J131" i="8"/>
  <c r="M273" i="8"/>
  <c r="M167" i="8"/>
  <c r="G407" i="8"/>
  <c r="M9" i="8"/>
  <c r="J303" i="8"/>
  <c r="J95" i="8"/>
  <c r="M95" i="8" s="1"/>
  <c r="J94" i="8"/>
  <c r="M94" i="8" s="1"/>
  <c r="J96" i="8"/>
  <c r="M96" i="8" s="1"/>
  <c r="J93" i="8"/>
  <c r="O49" i="8"/>
  <c r="P421" i="8"/>
  <c r="Q421" i="8" s="1"/>
  <c r="J420" i="8"/>
  <c r="G410" i="8"/>
  <c r="M12" i="8"/>
  <c r="O374" i="8"/>
  <c r="M335" i="8"/>
  <c r="M258" i="8"/>
  <c r="O258" i="8"/>
  <c r="M346" i="8"/>
  <c r="O373" i="8"/>
  <c r="J15" i="8"/>
  <c r="O162" i="8"/>
  <c r="G404" i="8"/>
  <c r="M6" i="8"/>
  <c r="M47" i="8"/>
  <c r="O47" i="8"/>
  <c r="M410" i="8"/>
  <c r="N410" i="8" s="1"/>
  <c r="M90" i="8"/>
  <c r="L410" i="8" s="1"/>
  <c r="M254" i="8"/>
  <c r="O254" i="8"/>
  <c r="M371" i="8"/>
  <c r="O371" i="8"/>
  <c r="G408" i="8"/>
  <c r="M10" i="8"/>
  <c r="O375" i="8"/>
  <c r="M336" i="8"/>
  <c r="L426" i="8"/>
  <c r="L427" i="8"/>
  <c r="M46" i="8"/>
  <c r="O46" i="8"/>
  <c r="J18" i="8"/>
  <c r="M18" i="8" s="1"/>
  <c r="M162" i="8"/>
  <c r="G406" i="8"/>
  <c r="M8" i="8"/>
  <c r="J302" i="8"/>
  <c r="M89" i="8"/>
  <c r="L409" i="8" s="1"/>
  <c r="M409" i="8"/>
  <c r="N409" i="8" s="1"/>
  <c r="M331" i="8"/>
  <c r="O255" i="8"/>
  <c r="M255" i="8"/>
  <c r="M369" i="8"/>
  <c r="O369" i="8"/>
  <c r="M174" i="8"/>
  <c r="M347" i="8"/>
  <c r="O166" i="8"/>
  <c r="M166" i="8"/>
  <c r="M406" i="8"/>
  <c r="N406" i="8" s="1"/>
  <c r="M333" i="8"/>
  <c r="M163" i="8"/>
  <c r="O163" i="8"/>
  <c r="J56" i="8"/>
  <c r="M66" i="8"/>
  <c r="M64" i="8"/>
  <c r="M62" i="8"/>
  <c r="M60" i="8"/>
  <c r="J58" i="8"/>
  <c r="J55" i="8"/>
  <c r="J57" i="8"/>
  <c r="O54" i="8"/>
  <c r="M67" i="8"/>
  <c r="M53" i="8"/>
  <c r="M61" i="8"/>
  <c r="M59" i="8"/>
  <c r="M63" i="8"/>
  <c r="J132" i="8"/>
  <c r="M132" i="8" s="1"/>
  <c r="O52" i="8"/>
  <c r="J16" i="8"/>
  <c r="M16" i="8" s="1"/>
  <c r="M329" i="8"/>
  <c r="J223" i="8"/>
  <c r="M411" i="8"/>
  <c r="N411" i="8" s="1"/>
  <c r="M91" i="8"/>
  <c r="L411" i="8" s="1"/>
  <c r="O165" i="8"/>
  <c r="M410" i="5"/>
  <c r="N410" i="5" s="1"/>
  <c r="J302" i="5"/>
  <c r="M302" i="5" s="1"/>
  <c r="P421" i="5"/>
  <c r="Q421" i="5" s="1"/>
  <c r="M345" i="5"/>
  <c r="J428" i="5"/>
  <c r="J173" i="7"/>
  <c r="J422" i="7"/>
  <c r="M332" i="7"/>
  <c r="J421" i="7"/>
  <c r="M127" i="7"/>
  <c r="M333" i="7"/>
  <c r="M8" i="7"/>
  <c r="M124" i="7"/>
  <c r="M10" i="7"/>
  <c r="M220" i="7"/>
  <c r="J134" i="7"/>
  <c r="M134" i="7" s="1"/>
  <c r="M22" i="7"/>
  <c r="O53" i="7"/>
  <c r="J303" i="7"/>
  <c r="M50" i="7"/>
  <c r="L426" i="7"/>
  <c r="O169" i="7"/>
  <c r="P169" i="7" s="1"/>
  <c r="M216" i="7"/>
  <c r="J93" i="6"/>
  <c r="M334" i="6"/>
  <c r="M9" i="6"/>
  <c r="J172" i="6"/>
  <c r="M344" i="6"/>
  <c r="P418" i="6"/>
  <c r="Q418" i="6" s="1"/>
  <c r="J418" i="5"/>
  <c r="M342" i="5"/>
  <c r="M332" i="5"/>
  <c r="P422" i="5"/>
  <c r="Q422" i="5" s="1"/>
  <c r="M349" i="5"/>
  <c r="M161" i="5"/>
  <c r="O253" i="5"/>
  <c r="M350" i="5"/>
  <c r="M346" i="5"/>
  <c r="M334" i="5"/>
  <c r="M257" i="5"/>
  <c r="M344" i="5"/>
  <c r="M335" i="5"/>
  <c r="M336" i="5"/>
  <c r="M127" i="5"/>
  <c r="M329" i="5"/>
  <c r="M217" i="5"/>
  <c r="M269" i="5"/>
  <c r="O167" i="5"/>
  <c r="M330" i="5"/>
  <c r="J172" i="5"/>
  <c r="J419" i="5"/>
  <c r="M372" i="7"/>
  <c r="M374" i="7"/>
  <c r="M375" i="7"/>
  <c r="M346" i="7"/>
  <c r="P419" i="7"/>
  <c r="Q419" i="7" s="1"/>
  <c r="M343" i="7"/>
  <c r="L406" i="7"/>
  <c r="M269" i="7"/>
  <c r="M271" i="7"/>
  <c r="M267" i="7"/>
  <c r="M218" i="7"/>
  <c r="M233" i="7"/>
  <c r="J224" i="7"/>
  <c r="M224" i="7" s="1"/>
  <c r="J225" i="7"/>
  <c r="M231" i="7"/>
  <c r="M229" i="7"/>
  <c r="M213" i="7"/>
  <c r="M215" i="7"/>
  <c r="F406" i="7" s="1"/>
  <c r="M230" i="7"/>
  <c r="M227" i="7"/>
  <c r="M234" i="7"/>
  <c r="M228" i="7"/>
  <c r="M217" i="7"/>
  <c r="M161" i="7"/>
  <c r="O168" i="7"/>
  <c r="P168" i="7" s="1"/>
  <c r="M168" i="7"/>
  <c r="M167" i="7"/>
  <c r="P161" i="7"/>
  <c r="P177" i="7"/>
  <c r="M139" i="7"/>
  <c r="M140" i="7"/>
  <c r="P174" i="7"/>
  <c r="J133" i="7"/>
  <c r="M133" i="7" s="1"/>
  <c r="M136" i="7"/>
  <c r="M122" i="7"/>
  <c r="M128" i="7"/>
  <c r="M143" i="7"/>
  <c r="P182" i="7"/>
  <c r="M138" i="7"/>
  <c r="J132" i="7"/>
  <c r="M132" i="7" s="1"/>
  <c r="P176" i="7"/>
  <c r="J131" i="7"/>
  <c r="O170" i="7" s="1"/>
  <c r="P170" i="7" s="1"/>
  <c r="M406" i="7"/>
  <c r="N406" i="7" s="1"/>
  <c r="M87" i="7"/>
  <c r="L407" i="7" s="1"/>
  <c r="J96" i="7"/>
  <c r="M96" i="7" s="1"/>
  <c r="M60" i="7"/>
  <c r="M66" i="7"/>
  <c r="M67" i="7"/>
  <c r="M63" i="7"/>
  <c r="J56" i="7"/>
  <c r="M56" i="7" s="1"/>
  <c r="M62" i="7"/>
  <c r="J18" i="7"/>
  <c r="M18" i="7" s="1"/>
  <c r="M26" i="7"/>
  <c r="G402" i="7"/>
  <c r="H404" i="7" s="1"/>
  <c r="M20" i="7"/>
  <c r="F418" i="7" s="1"/>
  <c r="M13" i="7"/>
  <c r="O54" i="7"/>
  <c r="P60" i="7" s="1"/>
  <c r="M27" i="7"/>
  <c r="F428" i="7" s="1"/>
  <c r="G408" i="7"/>
  <c r="M21" i="7"/>
  <c r="J16" i="7"/>
  <c r="M16" i="7" s="1"/>
  <c r="M23" i="7"/>
  <c r="M6" i="7"/>
  <c r="F404" i="7" s="1"/>
  <c r="G406" i="7"/>
  <c r="M19" i="7"/>
  <c r="F408" i="7"/>
  <c r="G412" i="7"/>
  <c r="M336" i="7"/>
  <c r="M226" i="7"/>
  <c r="J57" i="7"/>
  <c r="O372" i="7"/>
  <c r="J223" i="7"/>
  <c r="M223" i="7" s="1"/>
  <c r="M214" i="7"/>
  <c r="M135" i="7"/>
  <c r="F407" i="7"/>
  <c r="O46" i="7"/>
  <c r="J17" i="7"/>
  <c r="M17" i="7" s="1"/>
  <c r="M347" i="7"/>
  <c r="G411" i="7"/>
  <c r="M137" i="7"/>
  <c r="M219" i="7"/>
  <c r="M409" i="7"/>
  <c r="N409" i="7" s="1"/>
  <c r="M345" i="7"/>
  <c r="L404" i="7"/>
  <c r="M53" i="7"/>
  <c r="M126" i="7"/>
  <c r="M129" i="7"/>
  <c r="M12" i="7"/>
  <c r="M329" i="7"/>
  <c r="M334" i="7"/>
  <c r="M49" i="7"/>
  <c r="M330" i="7"/>
  <c r="P178" i="7"/>
  <c r="O50" i="7"/>
  <c r="M125" i="7"/>
  <c r="O253" i="7"/>
  <c r="M253" i="7"/>
  <c r="M408" i="7"/>
  <c r="N408" i="7" s="1"/>
  <c r="M88" i="7"/>
  <c r="O375" i="7"/>
  <c r="O254" i="7"/>
  <c r="M254" i="7"/>
  <c r="M303" i="7"/>
  <c r="L416" i="7" s="1"/>
  <c r="M416" i="7"/>
  <c r="N416" i="7" s="1"/>
  <c r="M405" i="7"/>
  <c r="N405" i="7" s="1"/>
  <c r="M85" i="7"/>
  <c r="L405" i="7" s="1"/>
  <c r="O48" i="7"/>
  <c r="M48" i="7"/>
  <c r="M335" i="7"/>
  <c r="O374" i="7"/>
  <c r="M413" i="7"/>
  <c r="N413" i="7" s="1"/>
  <c r="M300" i="7"/>
  <c r="O51" i="7"/>
  <c r="M51" i="7"/>
  <c r="J426" i="7"/>
  <c r="J427" i="7"/>
  <c r="O260" i="7"/>
  <c r="J411" i="7" s="1"/>
  <c r="M260" i="7"/>
  <c r="P428" i="7"/>
  <c r="Q428" i="7" s="1"/>
  <c r="O173" i="7"/>
  <c r="P173" i="7" s="1"/>
  <c r="M173" i="7"/>
  <c r="J94" i="7"/>
  <c r="M94" i="7" s="1"/>
  <c r="O259" i="7"/>
  <c r="M259" i="7"/>
  <c r="M58" i="7"/>
  <c r="M170" i="7"/>
  <c r="J222" i="7"/>
  <c r="M93" i="7"/>
  <c r="L408" i="7"/>
  <c r="P421" i="7"/>
  <c r="Q421" i="7" s="1"/>
  <c r="J301" i="7"/>
  <c r="J310" i="7" s="1"/>
  <c r="P417" i="7"/>
  <c r="Q417" i="7" s="1"/>
  <c r="M404" i="7"/>
  <c r="N404" i="7" s="1"/>
  <c r="P418" i="7"/>
  <c r="Q418" i="7" s="1"/>
  <c r="O376" i="7"/>
  <c r="P385" i="7" s="1"/>
  <c r="J380" i="7"/>
  <c r="J378" i="7"/>
  <c r="J379" i="7"/>
  <c r="J377" i="7"/>
  <c r="M386" i="7"/>
  <c r="M389" i="7"/>
  <c r="M385" i="7"/>
  <c r="M382" i="7"/>
  <c r="M388" i="7"/>
  <c r="M381" i="7"/>
  <c r="M384" i="7"/>
  <c r="M383" i="7"/>
  <c r="O258" i="7"/>
  <c r="M258" i="7"/>
  <c r="O164" i="7"/>
  <c r="P164" i="7" s="1"/>
  <c r="M164" i="7"/>
  <c r="M371" i="7"/>
  <c r="J55" i="7"/>
  <c r="O368" i="7"/>
  <c r="M172" i="7"/>
  <c r="M165" i="7"/>
  <c r="O165" i="7"/>
  <c r="P165" i="7" s="1"/>
  <c r="O162" i="7"/>
  <c r="P162" i="7" s="1"/>
  <c r="M162" i="7"/>
  <c r="O47" i="7"/>
  <c r="M47" i="7"/>
  <c r="F422" i="7"/>
  <c r="J428" i="7"/>
  <c r="P422" i="7"/>
  <c r="Q422" i="7" s="1"/>
  <c r="M344" i="7"/>
  <c r="J340" i="7"/>
  <c r="M340" i="7" s="1"/>
  <c r="J338" i="7"/>
  <c r="J341" i="7"/>
  <c r="M341" i="7" s="1"/>
  <c r="J339" i="7"/>
  <c r="M342" i="7"/>
  <c r="O166" i="7"/>
  <c r="P166" i="7" s="1"/>
  <c r="M166" i="7"/>
  <c r="G409" i="7"/>
  <c r="M11" i="7"/>
  <c r="F409" i="7" s="1"/>
  <c r="J15" i="7"/>
  <c r="M350" i="7"/>
  <c r="O257" i="7"/>
  <c r="M257" i="7"/>
  <c r="P420" i="7"/>
  <c r="Q420" i="7" s="1"/>
  <c r="M57" i="7"/>
  <c r="M368" i="7"/>
  <c r="P175" i="7"/>
  <c r="P181" i="7"/>
  <c r="M369" i="7"/>
  <c r="O369" i="7"/>
  <c r="O163" i="7"/>
  <c r="P163" i="7" s="1"/>
  <c r="M163" i="7"/>
  <c r="G405" i="7"/>
  <c r="H405" i="7" s="1"/>
  <c r="M7" i="7"/>
  <c r="P427" i="7"/>
  <c r="Q427" i="7" s="1"/>
  <c r="P426" i="7"/>
  <c r="Q426" i="7" s="1"/>
  <c r="J417" i="7"/>
  <c r="M410" i="7"/>
  <c r="N410" i="7" s="1"/>
  <c r="M90" i="7"/>
  <c r="L410" i="7" s="1"/>
  <c r="J171" i="7"/>
  <c r="J180" i="7" s="1"/>
  <c r="O255" i="7"/>
  <c r="M255" i="7"/>
  <c r="O256" i="7"/>
  <c r="J407" i="7" s="1"/>
  <c r="M256" i="7"/>
  <c r="O370" i="7"/>
  <c r="M370" i="7"/>
  <c r="M415" i="7"/>
  <c r="N415" i="7" s="1"/>
  <c r="M302" i="7"/>
  <c r="M411" i="7"/>
  <c r="N411" i="7" s="1"/>
  <c r="M91" i="7"/>
  <c r="L411" i="7" s="1"/>
  <c r="O52" i="7"/>
  <c r="M52" i="7"/>
  <c r="O371" i="7"/>
  <c r="M274" i="7"/>
  <c r="M270" i="7"/>
  <c r="M268" i="7"/>
  <c r="M266" i="7"/>
  <c r="J264" i="7"/>
  <c r="J262" i="7"/>
  <c r="O261" i="7"/>
  <c r="J265" i="7"/>
  <c r="J263" i="7"/>
  <c r="O167" i="7"/>
  <c r="P167" i="7" s="1"/>
  <c r="J95" i="7"/>
  <c r="M95" i="7" s="1"/>
  <c r="O374" i="6"/>
  <c r="M333" i="6"/>
  <c r="P421" i="6"/>
  <c r="Q421" i="6" s="1"/>
  <c r="M347" i="6"/>
  <c r="P428" i="6"/>
  <c r="Q428" i="6" s="1"/>
  <c r="M406" i="6"/>
  <c r="N406" i="6" s="1"/>
  <c r="L409" i="6"/>
  <c r="L406" i="6"/>
  <c r="G411" i="6"/>
  <c r="G406" i="6"/>
  <c r="J428" i="6"/>
  <c r="M177" i="6"/>
  <c r="M176" i="6"/>
  <c r="M174" i="6"/>
  <c r="M181" i="6"/>
  <c r="M175" i="6"/>
  <c r="M178" i="6"/>
  <c r="P426" i="6"/>
  <c r="Q426" i="6" s="1"/>
  <c r="J171" i="6"/>
  <c r="M171" i="6" s="1"/>
  <c r="J173" i="6"/>
  <c r="M168" i="6"/>
  <c r="M142" i="6"/>
  <c r="O167" i="6"/>
  <c r="L411" i="6"/>
  <c r="M59" i="6"/>
  <c r="M6" i="6"/>
  <c r="O49" i="6"/>
  <c r="G402" i="6"/>
  <c r="H419" i="6" s="1"/>
  <c r="M10" i="6"/>
  <c r="M20" i="6"/>
  <c r="G408" i="6"/>
  <c r="H408" i="6" s="1"/>
  <c r="J426" i="6"/>
  <c r="O46" i="6"/>
  <c r="M27" i="6"/>
  <c r="G404" i="6"/>
  <c r="H404" i="6" s="1"/>
  <c r="J16" i="6"/>
  <c r="M16" i="6" s="1"/>
  <c r="J15" i="6"/>
  <c r="J18" i="6"/>
  <c r="M18" i="6" s="1"/>
  <c r="M24" i="6"/>
  <c r="M255" i="6"/>
  <c r="M214" i="6"/>
  <c r="M22" i="6"/>
  <c r="M140" i="6"/>
  <c r="M124" i="6"/>
  <c r="M228" i="6"/>
  <c r="M126" i="6"/>
  <c r="M218" i="6"/>
  <c r="M13" i="6"/>
  <c r="M23" i="6"/>
  <c r="M409" i="6"/>
  <c r="N409" i="6" s="1"/>
  <c r="M273" i="6"/>
  <c r="M349" i="6"/>
  <c r="F419" i="6"/>
  <c r="M125" i="6"/>
  <c r="M8" i="6"/>
  <c r="J427" i="6"/>
  <c r="M19" i="6"/>
  <c r="H428" i="6"/>
  <c r="O373" i="6"/>
  <c r="M373" i="6"/>
  <c r="O376" i="6"/>
  <c r="J380" i="6"/>
  <c r="J378" i="6"/>
  <c r="J379" i="6"/>
  <c r="J377" i="6"/>
  <c r="H407" i="6"/>
  <c r="J301" i="6"/>
  <c r="J300" i="6"/>
  <c r="J303" i="6"/>
  <c r="J302" i="6"/>
  <c r="M253" i="6"/>
  <c r="O253" i="6"/>
  <c r="M269" i="6"/>
  <c r="H410" i="6"/>
  <c r="M234" i="6"/>
  <c r="J56" i="6"/>
  <c r="J58" i="6"/>
  <c r="J57" i="6"/>
  <c r="O54" i="6"/>
  <c r="J55" i="6"/>
  <c r="P422" i="6"/>
  <c r="Q422" i="6" s="1"/>
  <c r="H420" i="6"/>
  <c r="M123" i="6"/>
  <c r="M220" i="6"/>
  <c r="M46" i="6"/>
  <c r="M260" i="6"/>
  <c r="M63" i="6"/>
  <c r="M173" i="6"/>
  <c r="M257" i="6"/>
  <c r="O257" i="6"/>
  <c r="O161" i="6"/>
  <c r="M161" i="6"/>
  <c r="M404" i="6"/>
  <c r="N404" i="6" s="1"/>
  <c r="M388" i="6"/>
  <c r="J420" i="6"/>
  <c r="H418" i="6"/>
  <c r="O166" i="6"/>
  <c r="M166" i="6"/>
  <c r="J132" i="6"/>
  <c r="M132" i="6" s="1"/>
  <c r="M143" i="6"/>
  <c r="M139" i="6"/>
  <c r="M135" i="6"/>
  <c r="J131" i="6"/>
  <c r="J134" i="6"/>
  <c r="M134" i="6" s="1"/>
  <c r="J133" i="6"/>
  <c r="M133" i="6" s="1"/>
  <c r="O50" i="6"/>
  <c r="M50" i="6"/>
  <c r="M369" i="6"/>
  <c r="M213" i="6"/>
  <c r="M217" i="6"/>
  <c r="O260" i="6"/>
  <c r="M127" i="6"/>
  <c r="M48" i="6"/>
  <c r="O169" i="6"/>
  <c r="P179" i="6" s="1"/>
  <c r="O53" i="6"/>
  <c r="M53" i="6"/>
  <c r="O259" i="6"/>
  <c r="J410" i="6" s="1"/>
  <c r="M259" i="6"/>
  <c r="M386" i="6"/>
  <c r="J339" i="6"/>
  <c r="M350" i="6"/>
  <c r="M346" i="6"/>
  <c r="M342" i="6"/>
  <c r="J338" i="6"/>
  <c r="J341" i="6"/>
  <c r="M341" i="6" s="1"/>
  <c r="J340" i="6"/>
  <c r="M340" i="6" s="1"/>
  <c r="M335" i="6"/>
  <c r="M389" i="6"/>
  <c r="M374" i="6"/>
  <c r="P420" i="6"/>
  <c r="Q420" i="6" s="1"/>
  <c r="M336" i="6"/>
  <c r="M267" i="6"/>
  <c r="O164" i="6"/>
  <c r="M164" i="6"/>
  <c r="O369" i="6"/>
  <c r="M219" i="6"/>
  <c r="F410" i="6" s="1"/>
  <c r="M332" i="6"/>
  <c r="M137" i="6"/>
  <c r="J406" i="6"/>
  <c r="M172" i="6"/>
  <c r="P419" i="6"/>
  <c r="Q419" i="6" s="1"/>
  <c r="M382" i="6"/>
  <c r="M331" i="6"/>
  <c r="M383" i="6"/>
  <c r="O254" i="6"/>
  <c r="M254" i="6"/>
  <c r="M216" i="6"/>
  <c r="M163" i="6"/>
  <c r="O163" i="6"/>
  <c r="O368" i="6"/>
  <c r="M368" i="6"/>
  <c r="H426" i="6"/>
  <c r="F427" i="6"/>
  <c r="M66" i="6"/>
  <c r="M51" i="6"/>
  <c r="O51" i="6"/>
  <c r="J421" i="6"/>
  <c r="M67" i="6"/>
  <c r="M52" i="6"/>
  <c r="M384" i="6"/>
  <c r="M385" i="6"/>
  <c r="M85" i="6"/>
  <c r="L405" i="6" s="1"/>
  <c r="M405" i="6"/>
  <c r="N405" i="6" s="1"/>
  <c r="G412" i="6"/>
  <c r="M233" i="6"/>
  <c r="M229" i="6"/>
  <c r="F420" i="6" s="1"/>
  <c r="J225" i="6"/>
  <c r="M227" i="6"/>
  <c r="J222" i="6"/>
  <c r="M231" i="6"/>
  <c r="F422" i="6" s="1"/>
  <c r="J224" i="6"/>
  <c r="J223" i="6"/>
  <c r="M372" i="6"/>
  <c r="O372" i="6"/>
  <c r="M329" i="6"/>
  <c r="M381" i="6"/>
  <c r="M345" i="6"/>
  <c r="L426" i="6"/>
  <c r="L427" i="6"/>
  <c r="O371" i="6"/>
  <c r="M371" i="6"/>
  <c r="M226" i="6"/>
  <c r="J417" i="6"/>
  <c r="G409" i="6"/>
  <c r="H409" i="6" s="1"/>
  <c r="M11" i="6"/>
  <c r="M64" i="6"/>
  <c r="M256" i="6"/>
  <c r="M47" i="6"/>
  <c r="O47" i="6"/>
  <c r="O162" i="6"/>
  <c r="M162" i="6"/>
  <c r="L407" i="6"/>
  <c r="M61" i="6"/>
  <c r="J103" i="6"/>
  <c r="M103" i="6" s="1"/>
  <c r="M93" i="6"/>
  <c r="M136" i="6"/>
  <c r="O165" i="6"/>
  <c r="M411" i="6"/>
  <c r="N411" i="6" s="1"/>
  <c r="J418" i="6"/>
  <c r="L404" i="6"/>
  <c r="J263" i="6"/>
  <c r="M274" i="6"/>
  <c r="M270" i="6"/>
  <c r="M268" i="6"/>
  <c r="M266" i="6"/>
  <c r="J264" i="6"/>
  <c r="O261" i="6"/>
  <c r="P255" i="6" s="1"/>
  <c r="J262" i="6"/>
  <c r="J265" i="6"/>
  <c r="O375" i="6"/>
  <c r="M375" i="6"/>
  <c r="M408" i="6"/>
  <c r="N408" i="6" s="1"/>
  <c r="M88" i="6"/>
  <c r="L408" i="6" s="1"/>
  <c r="M230" i="6"/>
  <c r="M370" i="6"/>
  <c r="O370" i="6"/>
  <c r="M122" i="6"/>
  <c r="O258" i="6"/>
  <c r="M258" i="6"/>
  <c r="G405" i="6"/>
  <c r="H405" i="6" s="1"/>
  <c r="M7" i="6"/>
  <c r="H422" i="6"/>
  <c r="M62" i="6"/>
  <c r="O256" i="6"/>
  <c r="J422" i="6"/>
  <c r="M129" i="6"/>
  <c r="M407" i="6"/>
  <c r="N407" i="6" s="1"/>
  <c r="F407" i="6"/>
  <c r="M49" i="6"/>
  <c r="M215" i="6"/>
  <c r="M128" i="6"/>
  <c r="J170" i="6"/>
  <c r="M381" i="5"/>
  <c r="M388" i="5"/>
  <c r="M386" i="5"/>
  <c r="J339" i="5"/>
  <c r="M339" i="5" s="1"/>
  <c r="J303" i="5"/>
  <c r="M303" i="5" s="1"/>
  <c r="J300" i="5"/>
  <c r="M300" i="5" s="1"/>
  <c r="M409" i="5"/>
  <c r="N409" i="5" s="1"/>
  <c r="M274" i="5"/>
  <c r="J420" i="5"/>
  <c r="M267" i="5"/>
  <c r="M253" i="5"/>
  <c r="M266" i="5"/>
  <c r="M271" i="5"/>
  <c r="M270" i="5"/>
  <c r="J421" i="5"/>
  <c r="M124" i="5"/>
  <c r="P426" i="5"/>
  <c r="Q426" i="5" s="1"/>
  <c r="J422" i="5"/>
  <c r="M273" i="5"/>
  <c r="J340" i="5"/>
  <c r="M340" i="5" s="1"/>
  <c r="J341" i="5"/>
  <c r="M341" i="5" s="1"/>
  <c r="M165" i="5"/>
  <c r="M138" i="5"/>
  <c r="J301" i="5"/>
  <c r="M301" i="5" s="1"/>
  <c r="O374" i="5"/>
  <c r="M125" i="5"/>
  <c r="M129" i="5"/>
  <c r="M123" i="5"/>
  <c r="J95" i="5"/>
  <c r="M95" i="5" s="1"/>
  <c r="L415" i="5" s="1"/>
  <c r="M179" i="5"/>
  <c r="J173" i="5"/>
  <c r="M182" i="5"/>
  <c r="J171" i="5"/>
  <c r="M174" i="5"/>
  <c r="J170" i="5"/>
  <c r="M176" i="5"/>
  <c r="M168" i="5"/>
  <c r="M167" i="5"/>
  <c r="M166" i="5"/>
  <c r="M178" i="5"/>
  <c r="M181" i="5"/>
  <c r="M177" i="5"/>
  <c r="M175" i="5"/>
  <c r="O169" i="5"/>
  <c r="P181" i="5" s="1"/>
  <c r="M415" i="5"/>
  <c r="N415" i="5" s="1"/>
  <c r="J96" i="5"/>
  <c r="M96" i="5" s="1"/>
  <c r="J93" i="5"/>
  <c r="M89" i="5"/>
  <c r="L409" i="5" s="1"/>
  <c r="M90" i="5"/>
  <c r="L410" i="5" s="1"/>
  <c r="G409" i="5"/>
  <c r="M11" i="5"/>
  <c r="G404" i="5"/>
  <c r="M6" i="5"/>
  <c r="O376" i="5"/>
  <c r="P382" i="5" s="1"/>
  <c r="J380" i="5"/>
  <c r="J378" i="5"/>
  <c r="J379" i="5"/>
  <c r="J377" i="5"/>
  <c r="P418" i="5"/>
  <c r="Q418" i="5" s="1"/>
  <c r="M172" i="5"/>
  <c r="G406" i="5"/>
  <c r="M8" i="5"/>
  <c r="O259" i="5"/>
  <c r="M259" i="5"/>
  <c r="M215" i="5"/>
  <c r="J426" i="5"/>
  <c r="J427" i="5"/>
  <c r="M220" i="5"/>
  <c r="M213" i="5"/>
  <c r="M372" i="5"/>
  <c r="O372" i="5"/>
  <c r="M163" i="5"/>
  <c r="O163" i="5"/>
  <c r="M122" i="5"/>
  <c r="J264" i="5"/>
  <c r="O261" i="5"/>
  <c r="P257" i="5" s="1"/>
  <c r="J265" i="5"/>
  <c r="J263" i="5"/>
  <c r="M268" i="5"/>
  <c r="J262" i="5"/>
  <c r="M411" i="5"/>
  <c r="N411" i="5" s="1"/>
  <c r="M91" i="5"/>
  <c r="L411" i="5" s="1"/>
  <c r="M162" i="5"/>
  <c r="O162" i="5"/>
  <c r="M216" i="5"/>
  <c r="M128" i="5"/>
  <c r="L404" i="5"/>
  <c r="O52" i="5"/>
  <c r="M52" i="5"/>
  <c r="M407" i="5"/>
  <c r="N407" i="5" s="1"/>
  <c r="M87" i="5"/>
  <c r="L407" i="5" s="1"/>
  <c r="M370" i="5"/>
  <c r="O370" i="5"/>
  <c r="P169" i="5"/>
  <c r="G407" i="5"/>
  <c r="M9" i="5"/>
  <c r="M126" i="5"/>
  <c r="O165" i="5"/>
  <c r="M369" i="5"/>
  <c r="O369" i="5"/>
  <c r="G402" i="5"/>
  <c r="H421" i="5" s="1"/>
  <c r="J17" i="5"/>
  <c r="M17" i="5" s="1"/>
  <c r="J15" i="5"/>
  <c r="J18" i="5"/>
  <c r="M18" i="5" s="1"/>
  <c r="J16" i="5"/>
  <c r="M16" i="5" s="1"/>
  <c r="M21" i="5"/>
  <c r="M19" i="5"/>
  <c r="M24" i="5"/>
  <c r="M382" i="5"/>
  <c r="P420" i="5"/>
  <c r="Q420" i="5" s="1"/>
  <c r="P419" i="5"/>
  <c r="Q419" i="5" s="1"/>
  <c r="M140" i="5"/>
  <c r="M136" i="5"/>
  <c r="J132" i="5"/>
  <c r="M132" i="5" s="1"/>
  <c r="M143" i="5"/>
  <c r="M139" i="5"/>
  <c r="M135" i="5"/>
  <c r="J131" i="5"/>
  <c r="J133" i="5"/>
  <c r="M133" i="5" s="1"/>
  <c r="J134" i="5"/>
  <c r="M134" i="5" s="1"/>
  <c r="M405" i="5"/>
  <c r="N405" i="5" s="1"/>
  <c r="M85" i="5"/>
  <c r="L405" i="5" s="1"/>
  <c r="M64" i="5"/>
  <c r="O375" i="5"/>
  <c r="M375" i="5"/>
  <c r="L426" i="5"/>
  <c r="L427" i="5"/>
  <c r="M374" i="5"/>
  <c r="G410" i="5"/>
  <c r="M12" i="5"/>
  <c r="M226" i="5"/>
  <c r="M171" i="5"/>
  <c r="M26" i="5"/>
  <c r="M406" i="5"/>
  <c r="N406" i="5" s="1"/>
  <c r="M86" i="5"/>
  <c r="L406" i="5" s="1"/>
  <c r="M404" i="5"/>
  <c r="N404" i="5" s="1"/>
  <c r="M23" i="5"/>
  <c r="M7" i="5"/>
  <c r="J338" i="5"/>
  <c r="P179" i="5"/>
  <c r="P417" i="5"/>
  <c r="Q417" i="5" s="1"/>
  <c r="M214" i="5"/>
  <c r="O254" i="5"/>
  <c r="M254" i="5"/>
  <c r="O53" i="5"/>
  <c r="M53" i="5"/>
  <c r="M229" i="5"/>
  <c r="M233" i="5"/>
  <c r="M170" i="5"/>
  <c r="P182" i="5"/>
  <c r="O368" i="5"/>
  <c r="M368" i="5"/>
  <c r="M227" i="5"/>
  <c r="G408" i="5"/>
  <c r="M10" i="5"/>
  <c r="M219" i="5"/>
  <c r="M256" i="5"/>
  <c r="O48" i="5"/>
  <c r="M48" i="5"/>
  <c r="O168" i="5"/>
  <c r="M13" i="5"/>
  <c r="M20" i="5"/>
  <c r="G405" i="5"/>
  <c r="M234" i="5"/>
  <c r="O47" i="5"/>
  <c r="M47" i="5"/>
  <c r="M137" i="5"/>
  <c r="G412" i="5"/>
  <c r="M231" i="5"/>
  <c r="J223" i="5"/>
  <c r="M230" i="5"/>
  <c r="J225" i="5"/>
  <c r="J224" i="5"/>
  <c r="M228" i="5"/>
  <c r="J222" i="5"/>
  <c r="M218" i="5"/>
  <c r="M67" i="5"/>
  <c r="M63" i="5"/>
  <c r="M60" i="5"/>
  <c r="J56" i="5"/>
  <c r="M61" i="5"/>
  <c r="J57" i="5"/>
  <c r="O54" i="5"/>
  <c r="P66" i="5" s="1"/>
  <c r="J58" i="5"/>
  <c r="J55" i="5"/>
  <c r="O260" i="5"/>
  <c r="M260" i="5"/>
  <c r="O51" i="5"/>
  <c r="M51" i="5"/>
  <c r="M384" i="5"/>
  <c r="M383" i="5"/>
  <c r="M258" i="5"/>
  <c r="O258" i="5"/>
  <c r="O164" i="5"/>
  <c r="M164" i="5"/>
  <c r="O50" i="5"/>
  <c r="M50" i="5"/>
  <c r="M66" i="5"/>
  <c r="M385" i="5"/>
  <c r="M408" i="5"/>
  <c r="N408" i="5" s="1"/>
  <c r="M88" i="5"/>
  <c r="L408" i="5" s="1"/>
  <c r="O373" i="5"/>
  <c r="M373" i="5"/>
  <c r="O255" i="5"/>
  <c r="M255" i="5"/>
  <c r="M27" i="5"/>
  <c r="O371" i="5"/>
  <c r="M371" i="5"/>
  <c r="O49" i="5"/>
  <c r="M49" i="5"/>
  <c r="O256" i="5"/>
  <c r="J94" i="5"/>
  <c r="M94" i="5" s="1"/>
  <c r="O166" i="5"/>
  <c r="P166" i="5" s="1"/>
  <c r="J417" i="5"/>
  <c r="M142" i="5"/>
  <c r="M62" i="5"/>
  <c r="G411" i="5"/>
  <c r="O46" i="5"/>
  <c r="M46" i="5"/>
  <c r="P175" i="5"/>
  <c r="M22" i="5"/>
  <c r="P174" i="5"/>
  <c r="M388" i="4"/>
  <c r="P420" i="4"/>
  <c r="Q420" i="4" s="1"/>
  <c r="M384" i="4"/>
  <c r="M382" i="4"/>
  <c r="M374" i="4"/>
  <c r="J379" i="4"/>
  <c r="M379" i="4" s="1"/>
  <c r="M386" i="4"/>
  <c r="J378" i="4"/>
  <c r="M378" i="4" s="1"/>
  <c r="M389" i="4"/>
  <c r="M385" i="4"/>
  <c r="M383" i="4"/>
  <c r="M368" i="4"/>
  <c r="J380" i="4"/>
  <c r="M380" i="4" s="1"/>
  <c r="O376" i="4"/>
  <c r="P376" i="4" s="1"/>
  <c r="J338" i="4"/>
  <c r="M338" i="4" s="1"/>
  <c r="O374" i="4"/>
  <c r="P374" i="4" s="1"/>
  <c r="J340" i="4"/>
  <c r="M340" i="4" s="1"/>
  <c r="P382" i="4"/>
  <c r="J301" i="4"/>
  <c r="J300" i="4"/>
  <c r="M413" i="4" s="1"/>
  <c r="N413" i="4" s="1"/>
  <c r="O257" i="4"/>
  <c r="M257" i="4"/>
  <c r="M253" i="4"/>
  <c r="M267" i="4"/>
  <c r="O258" i="4"/>
  <c r="J222" i="4"/>
  <c r="G413" i="4" s="1"/>
  <c r="M229" i="4"/>
  <c r="M219" i="4"/>
  <c r="M231" i="4"/>
  <c r="M217" i="4"/>
  <c r="G407" i="4"/>
  <c r="M227" i="4"/>
  <c r="M220" i="4"/>
  <c r="M234" i="4"/>
  <c r="F427" i="4" s="1"/>
  <c r="M233" i="4"/>
  <c r="F428" i="4" s="1"/>
  <c r="M216" i="4"/>
  <c r="M228" i="4"/>
  <c r="M214" i="4"/>
  <c r="M213" i="4"/>
  <c r="M230" i="4"/>
  <c r="M175" i="4"/>
  <c r="M126" i="4"/>
  <c r="J96" i="4"/>
  <c r="M96" i="4" s="1"/>
  <c r="M409" i="4"/>
  <c r="N409" i="4" s="1"/>
  <c r="M89" i="4"/>
  <c r="L409" i="4" s="1"/>
  <c r="J93" i="4"/>
  <c r="J103" i="4" s="1"/>
  <c r="M103" i="4" s="1"/>
  <c r="J94" i="4"/>
  <c r="M94" i="4" s="1"/>
  <c r="M50" i="4"/>
  <c r="M61" i="4"/>
  <c r="O47" i="4"/>
  <c r="M48" i="4"/>
  <c r="M64" i="4"/>
  <c r="M60" i="4"/>
  <c r="J15" i="4"/>
  <c r="M11" i="4"/>
  <c r="F409" i="4" s="1"/>
  <c r="M21" i="4"/>
  <c r="M24" i="4"/>
  <c r="F422" i="4" s="1"/>
  <c r="M22" i="4"/>
  <c r="M23" i="4"/>
  <c r="G402" i="4"/>
  <c r="H409" i="4" s="1"/>
  <c r="M13" i="4"/>
  <c r="J18" i="4"/>
  <c r="M18" i="4" s="1"/>
  <c r="M8" i="4"/>
  <c r="F406" i="4" s="1"/>
  <c r="M20" i="4"/>
  <c r="G412" i="4"/>
  <c r="J17" i="4"/>
  <c r="M17" i="4" s="1"/>
  <c r="M27" i="4"/>
  <c r="F426" i="4" s="1"/>
  <c r="M19" i="4"/>
  <c r="F417" i="4" s="1"/>
  <c r="M7" i="4"/>
  <c r="M9" i="4"/>
  <c r="F407" i="4" s="1"/>
  <c r="O379" i="4"/>
  <c r="O370" i="4"/>
  <c r="M370" i="4"/>
  <c r="M259" i="4"/>
  <c r="O259" i="4"/>
  <c r="O368" i="4"/>
  <c r="M255" i="4"/>
  <c r="O255" i="4"/>
  <c r="J406" i="4" s="1"/>
  <c r="G408" i="4"/>
  <c r="H408" i="4" s="1"/>
  <c r="M10" i="4"/>
  <c r="M179" i="4"/>
  <c r="M176" i="4"/>
  <c r="J58" i="4"/>
  <c r="J56" i="4"/>
  <c r="M46" i="4"/>
  <c r="M67" i="4"/>
  <c r="J57" i="4"/>
  <c r="J55" i="4"/>
  <c r="O54" i="4"/>
  <c r="P48" i="4" s="1"/>
  <c r="M59" i="4"/>
  <c r="J339" i="4"/>
  <c r="O260" i="4"/>
  <c r="M260" i="4"/>
  <c r="M274" i="4"/>
  <c r="M270" i="4"/>
  <c r="M268" i="4"/>
  <c r="M266" i="4"/>
  <c r="J264" i="4"/>
  <c r="J262" i="4"/>
  <c r="O261" i="4"/>
  <c r="P253" i="4" s="1"/>
  <c r="J265" i="4"/>
  <c r="J263" i="4"/>
  <c r="G404" i="4"/>
  <c r="M6" i="4"/>
  <c r="O163" i="4"/>
  <c r="M163" i="4"/>
  <c r="M142" i="4"/>
  <c r="J134" i="4"/>
  <c r="M134" i="4" s="1"/>
  <c r="M125" i="4"/>
  <c r="M123" i="4"/>
  <c r="J133" i="4"/>
  <c r="M133" i="4" s="1"/>
  <c r="J132" i="4"/>
  <c r="M132" i="4" s="1"/>
  <c r="M139" i="4"/>
  <c r="M135" i="4"/>
  <c r="J131" i="4"/>
  <c r="O52" i="4"/>
  <c r="M52" i="4"/>
  <c r="G405" i="4"/>
  <c r="J232" i="4"/>
  <c r="P164" i="4"/>
  <c r="O46" i="4"/>
  <c r="M161" i="4"/>
  <c r="J341" i="4"/>
  <c r="M341" i="4" s="1"/>
  <c r="O162" i="4"/>
  <c r="M162" i="4"/>
  <c r="O373" i="4"/>
  <c r="M373" i="4"/>
  <c r="M414" i="4"/>
  <c r="N414" i="4" s="1"/>
  <c r="M301" i="4"/>
  <c r="L414" i="4" s="1"/>
  <c r="M372" i="4"/>
  <c r="O372" i="4"/>
  <c r="O166" i="4"/>
  <c r="M166" i="4"/>
  <c r="O256" i="4"/>
  <c r="M256" i="4"/>
  <c r="P426" i="4"/>
  <c r="Q426" i="4" s="1"/>
  <c r="O49" i="4"/>
  <c r="M49" i="4"/>
  <c r="J223" i="4"/>
  <c r="M138" i="4"/>
  <c r="M164" i="4"/>
  <c r="M140" i="4"/>
  <c r="M128" i="4"/>
  <c r="M302" i="4"/>
  <c r="G410" i="4"/>
  <c r="M12" i="4"/>
  <c r="F410" i="4" s="1"/>
  <c r="J405" i="4"/>
  <c r="P47" i="4"/>
  <c r="O165" i="4"/>
  <c r="M165" i="4"/>
  <c r="M178" i="4"/>
  <c r="J171" i="4"/>
  <c r="J173" i="4"/>
  <c r="M182" i="4"/>
  <c r="J170" i="4"/>
  <c r="J172" i="4"/>
  <c r="O169" i="4"/>
  <c r="P161" i="4" s="1"/>
  <c r="M271" i="4"/>
  <c r="P389" i="4"/>
  <c r="J16" i="4"/>
  <c r="M16" i="4" s="1"/>
  <c r="M411" i="4"/>
  <c r="N411" i="4" s="1"/>
  <c r="M91" i="4"/>
  <c r="L411" i="4" s="1"/>
  <c r="H428" i="4"/>
  <c r="J224" i="4"/>
  <c r="M137" i="4"/>
  <c r="G411" i="4"/>
  <c r="L407" i="4"/>
  <c r="M129" i="4"/>
  <c r="M122" i="4"/>
  <c r="F419" i="4"/>
  <c r="P381" i="4"/>
  <c r="P417" i="4"/>
  <c r="Q417" i="4" s="1"/>
  <c r="O369" i="4"/>
  <c r="M369" i="4"/>
  <c r="O371" i="4"/>
  <c r="M371" i="4"/>
  <c r="J420" i="4"/>
  <c r="M303" i="4"/>
  <c r="L416" i="4" s="1"/>
  <c r="M416" i="4"/>
  <c r="N416" i="4" s="1"/>
  <c r="O167" i="4"/>
  <c r="M167" i="4"/>
  <c r="O53" i="4"/>
  <c r="M53" i="4"/>
  <c r="J422" i="4"/>
  <c r="M177" i="4"/>
  <c r="P427" i="4"/>
  <c r="Q427" i="4" s="1"/>
  <c r="M254" i="4"/>
  <c r="P388" i="4"/>
  <c r="M405" i="4"/>
  <c r="N405" i="4" s="1"/>
  <c r="M85" i="4"/>
  <c r="L405" i="4" s="1"/>
  <c r="M66" i="4"/>
  <c r="M15" i="4"/>
  <c r="M407" i="4"/>
  <c r="N407" i="4" s="1"/>
  <c r="M168" i="4"/>
  <c r="J95" i="4"/>
  <c r="M95" i="4" s="1"/>
  <c r="M124" i="4"/>
  <c r="O51" i="4"/>
  <c r="M51" i="4"/>
  <c r="M404" i="4"/>
  <c r="N404" i="4" s="1"/>
  <c r="M84" i="4"/>
  <c r="L404" i="4" s="1"/>
  <c r="L426" i="4"/>
  <c r="L427" i="4"/>
  <c r="J225" i="4"/>
  <c r="O375" i="4"/>
  <c r="M375" i="4"/>
  <c r="J428" i="4"/>
  <c r="J418" i="4"/>
  <c r="M408" i="4"/>
  <c r="N408" i="4" s="1"/>
  <c r="M88" i="4"/>
  <c r="L408" i="4" s="1"/>
  <c r="J377" i="4"/>
  <c r="P386" i="4"/>
  <c r="M62" i="4"/>
  <c r="G406" i="4"/>
  <c r="J426" i="4"/>
  <c r="M63" i="4"/>
  <c r="O50" i="4"/>
  <c r="M136" i="4"/>
  <c r="M93" i="4"/>
  <c r="M47" i="4"/>
  <c r="O370" i="3"/>
  <c r="M370" i="3"/>
  <c r="P421" i="3"/>
  <c r="Q421" i="3" s="1"/>
  <c r="P426" i="3"/>
  <c r="Q426" i="3" s="1"/>
  <c r="J265" i="3"/>
  <c r="M270" i="3"/>
  <c r="O257" i="3"/>
  <c r="M273" i="3"/>
  <c r="M268" i="3"/>
  <c r="J263" i="3"/>
  <c r="J224" i="3"/>
  <c r="M216" i="3"/>
  <c r="J223" i="3"/>
  <c r="O263" i="3" s="1"/>
  <c r="M228" i="3"/>
  <c r="M217" i="3"/>
  <c r="M219" i="3"/>
  <c r="M231" i="3"/>
  <c r="M230" i="3"/>
  <c r="F422" i="3"/>
  <c r="O261" i="3"/>
  <c r="P261" i="3" s="1"/>
  <c r="M227" i="3"/>
  <c r="M161" i="3"/>
  <c r="M179" i="3"/>
  <c r="M177" i="3"/>
  <c r="M175" i="3"/>
  <c r="M176" i="3"/>
  <c r="M164" i="3"/>
  <c r="J171" i="3"/>
  <c r="M126" i="3"/>
  <c r="O161" i="3"/>
  <c r="M125" i="3"/>
  <c r="M86" i="3"/>
  <c r="L406" i="3" s="1"/>
  <c r="M50" i="3"/>
  <c r="J56" i="3"/>
  <c r="M56" i="3" s="1"/>
  <c r="J58" i="3"/>
  <c r="O58" i="3" s="1"/>
  <c r="M64" i="3"/>
  <c r="M60" i="3"/>
  <c r="M67" i="3"/>
  <c r="M52" i="3"/>
  <c r="M66" i="3"/>
  <c r="M62" i="3"/>
  <c r="M61" i="3"/>
  <c r="M57" i="3"/>
  <c r="M265" i="3"/>
  <c r="P169" i="3"/>
  <c r="P176" i="3"/>
  <c r="P178" i="3"/>
  <c r="P174" i="3"/>
  <c r="P181" i="3"/>
  <c r="P182" i="3"/>
  <c r="M173" i="3"/>
  <c r="M408" i="3"/>
  <c r="N408" i="3" s="1"/>
  <c r="M88" i="3"/>
  <c r="P161" i="3"/>
  <c r="O368" i="3"/>
  <c r="M368" i="3"/>
  <c r="M383" i="3"/>
  <c r="M386" i="3"/>
  <c r="M345" i="3"/>
  <c r="P179" i="3"/>
  <c r="M344" i="3"/>
  <c r="L426" i="3"/>
  <c r="L427" i="3"/>
  <c r="M336" i="3"/>
  <c r="O254" i="3"/>
  <c r="M254" i="3"/>
  <c r="M349" i="3"/>
  <c r="M407" i="3"/>
  <c r="N407" i="3" s="1"/>
  <c r="M87" i="3"/>
  <c r="L407" i="3" s="1"/>
  <c r="P422" i="3"/>
  <c r="Q422" i="3" s="1"/>
  <c r="P175" i="3"/>
  <c r="P177" i="3"/>
  <c r="G407" i="3"/>
  <c r="M20" i="3"/>
  <c r="L408" i="3"/>
  <c r="P419" i="3"/>
  <c r="Q419" i="3" s="1"/>
  <c r="M381" i="3"/>
  <c r="M384" i="3"/>
  <c r="J93" i="3"/>
  <c r="J96" i="3"/>
  <c r="M96" i="3" s="1"/>
  <c r="J95" i="3"/>
  <c r="M95" i="3" s="1"/>
  <c r="J94" i="3"/>
  <c r="M94" i="3" s="1"/>
  <c r="M333" i="3"/>
  <c r="M405" i="3"/>
  <c r="N405" i="3" s="1"/>
  <c r="M85" i="3"/>
  <c r="L405" i="3" s="1"/>
  <c r="O168" i="3"/>
  <c r="P168" i="3" s="1"/>
  <c r="M168" i="3"/>
  <c r="J134" i="3"/>
  <c r="M134" i="3" s="1"/>
  <c r="M137" i="3"/>
  <c r="J133" i="3"/>
  <c r="M133" i="3" s="1"/>
  <c r="M143" i="3"/>
  <c r="M135" i="3"/>
  <c r="J132" i="3"/>
  <c r="M132" i="3" s="1"/>
  <c r="M139" i="3"/>
  <c r="J131" i="3"/>
  <c r="J222" i="3"/>
  <c r="O165" i="3"/>
  <c r="P165" i="3" s="1"/>
  <c r="M140" i="3"/>
  <c r="M127" i="3"/>
  <c r="M128" i="3"/>
  <c r="J418" i="3"/>
  <c r="O371" i="3"/>
  <c r="M371" i="3"/>
  <c r="J379" i="3"/>
  <c r="J377" i="3"/>
  <c r="O376" i="3"/>
  <c r="J380" i="3"/>
  <c r="J378" i="3"/>
  <c r="O253" i="3"/>
  <c r="P253" i="3" s="1"/>
  <c r="M253" i="3"/>
  <c r="G409" i="3"/>
  <c r="M11" i="3"/>
  <c r="F409" i="3" s="1"/>
  <c r="M334" i="3"/>
  <c r="J302" i="3"/>
  <c r="J301" i="3"/>
  <c r="J300" i="3"/>
  <c r="J303" i="3"/>
  <c r="G402" i="3"/>
  <c r="H418" i="3" s="1"/>
  <c r="J15" i="3"/>
  <c r="J17" i="3"/>
  <c r="M17" i="3" s="1"/>
  <c r="M27" i="3"/>
  <c r="F428" i="3" s="1"/>
  <c r="M23" i="3"/>
  <c r="F421" i="3" s="1"/>
  <c r="M19" i="3"/>
  <c r="F417" i="3" s="1"/>
  <c r="M21" i="3"/>
  <c r="F419" i="3" s="1"/>
  <c r="J16" i="3"/>
  <c r="M16" i="3" s="1"/>
  <c r="J18" i="3"/>
  <c r="M18" i="3" s="1"/>
  <c r="O258" i="3"/>
  <c r="P258" i="3" s="1"/>
  <c r="M258" i="3"/>
  <c r="M263" i="3"/>
  <c r="M223" i="3"/>
  <c r="J428" i="3"/>
  <c r="P164" i="3"/>
  <c r="M167" i="3"/>
  <c r="O167" i="3"/>
  <c r="P167" i="3" s="1"/>
  <c r="J339" i="3"/>
  <c r="J338" i="3"/>
  <c r="J341" i="3"/>
  <c r="M341" i="3" s="1"/>
  <c r="M347" i="3"/>
  <c r="M343" i="3"/>
  <c r="J340" i="3"/>
  <c r="M340" i="3" s="1"/>
  <c r="M329" i="3"/>
  <c r="G415" i="3"/>
  <c r="M224" i="3"/>
  <c r="G405" i="3"/>
  <c r="M7" i="3"/>
  <c r="F405" i="3" s="1"/>
  <c r="J420" i="3"/>
  <c r="P269" i="3"/>
  <c r="G410" i="3"/>
  <c r="H410" i="3" s="1"/>
  <c r="M12" i="3"/>
  <c r="F410" i="3" s="1"/>
  <c r="O53" i="3"/>
  <c r="M53" i="3"/>
  <c r="M22" i="3"/>
  <c r="F420" i="3" s="1"/>
  <c r="O171" i="3"/>
  <c r="P171" i="3" s="1"/>
  <c r="M171" i="3"/>
  <c r="P166" i="3"/>
  <c r="O47" i="3"/>
  <c r="M138" i="3"/>
  <c r="M410" i="3"/>
  <c r="N410" i="3" s="1"/>
  <c r="M90" i="3"/>
  <c r="L410" i="3" s="1"/>
  <c r="M330" i="3"/>
  <c r="O374" i="3"/>
  <c r="M374" i="3"/>
  <c r="O372" i="3"/>
  <c r="M372" i="3"/>
  <c r="M46" i="3"/>
  <c r="O46" i="3"/>
  <c r="O48" i="3"/>
  <c r="M48" i="3"/>
  <c r="G408" i="3"/>
  <c r="M10" i="3"/>
  <c r="M375" i="3"/>
  <c r="O49" i="3"/>
  <c r="M49" i="3"/>
  <c r="M13" i="3"/>
  <c r="F411" i="3" s="1"/>
  <c r="O256" i="3"/>
  <c r="J172" i="3"/>
  <c r="M335" i="3"/>
  <c r="M142" i="3"/>
  <c r="O373" i="3"/>
  <c r="M373" i="3"/>
  <c r="F427" i="3"/>
  <c r="O369" i="3"/>
  <c r="M369" i="3"/>
  <c r="M259" i="3"/>
  <c r="O259" i="3"/>
  <c r="M350" i="3"/>
  <c r="J422" i="3"/>
  <c r="P271" i="3"/>
  <c r="O163" i="3"/>
  <c r="P163" i="3" s="1"/>
  <c r="M163" i="3"/>
  <c r="G406" i="3"/>
  <c r="M8" i="3"/>
  <c r="F406" i="3" s="1"/>
  <c r="O375" i="3"/>
  <c r="J262" i="3"/>
  <c r="G411" i="3"/>
  <c r="J225" i="3"/>
  <c r="O54" i="3"/>
  <c r="P52" i="3" s="1"/>
  <c r="O50" i="3"/>
  <c r="J427" i="3"/>
  <c r="M136" i="3"/>
  <c r="M260" i="3"/>
  <c r="O260" i="3"/>
  <c r="P260" i="3" s="1"/>
  <c r="O162" i="3"/>
  <c r="P162" i="3" s="1"/>
  <c r="M162" i="3"/>
  <c r="M332" i="3"/>
  <c r="J419" i="3"/>
  <c r="M51" i="3"/>
  <c r="O51" i="3"/>
  <c r="M411" i="3"/>
  <c r="N411" i="3" s="1"/>
  <c r="M91" i="3"/>
  <c r="L411" i="3" s="1"/>
  <c r="G404" i="3"/>
  <c r="M6" i="3"/>
  <c r="F404" i="3" s="1"/>
  <c r="M331" i="3"/>
  <c r="M346" i="3"/>
  <c r="J264" i="3"/>
  <c r="G412" i="3"/>
  <c r="J55" i="3"/>
  <c r="M9" i="3"/>
  <c r="F407" i="3" s="1"/>
  <c r="J180" i="3"/>
  <c r="J183" i="3" s="1"/>
  <c r="M170" i="3"/>
  <c r="M129" i="3"/>
  <c r="J426" i="3"/>
  <c r="J387" i="2"/>
  <c r="J390" i="2" s="1"/>
  <c r="J313" i="2"/>
  <c r="J264" i="2"/>
  <c r="J262" i="2"/>
  <c r="J265" i="2"/>
  <c r="J225" i="2"/>
  <c r="J224" i="2"/>
  <c r="J223" i="2"/>
  <c r="J222" i="2"/>
  <c r="J180" i="2"/>
  <c r="J183" i="2"/>
  <c r="J141" i="2"/>
  <c r="J144" i="2" s="1"/>
  <c r="J18" i="2"/>
  <c r="J17" i="2"/>
  <c r="J16" i="2"/>
  <c r="J15" i="2"/>
  <c r="J68" i="2"/>
  <c r="F423" i="25" l="1"/>
  <c r="N232" i="25"/>
  <c r="E420" i="25"/>
  <c r="E440" i="25" s="1"/>
  <c r="K440" i="25"/>
  <c r="E405" i="25"/>
  <c r="E434" i="25" s="1"/>
  <c r="K434" i="25"/>
  <c r="E422" i="25"/>
  <c r="E442" i="25" s="1"/>
  <c r="K442" i="25"/>
  <c r="E417" i="25"/>
  <c r="E437" i="25" s="1"/>
  <c r="K437" i="25"/>
  <c r="E406" i="25"/>
  <c r="E435" i="25" s="1"/>
  <c r="K435" i="25"/>
  <c r="E418" i="25"/>
  <c r="E438" i="25" s="1"/>
  <c r="K438" i="25"/>
  <c r="E407" i="25"/>
  <c r="E436" i="25" s="1"/>
  <c r="K436" i="25"/>
  <c r="E421" i="25"/>
  <c r="E441" i="25" s="1"/>
  <c r="K441" i="25"/>
  <c r="E404" i="25"/>
  <c r="E433" i="25" s="1"/>
  <c r="K433" i="25"/>
  <c r="K444" i="25"/>
  <c r="E424" i="25"/>
  <c r="E444" i="25" s="1"/>
  <c r="L423" i="25"/>
  <c r="O390" i="25"/>
  <c r="P390" i="25" s="1"/>
  <c r="M28" i="25"/>
  <c r="F426" i="25" s="1"/>
  <c r="O183" i="25"/>
  <c r="P183" i="25" s="1"/>
  <c r="E415" i="25"/>
  <c r="G426" i="25"/>
  <c r="E413" i="25"/>
  <c r="E416" i="25"/>
  <c r="E414" i="25"/>
  <c r="J426" i="25"/>
  <c r="P68" i="25"/>
  <c r="I426" i="25" s="1"/>
  <c r="P423" i="25"/>
  <c r="Q423" i="25" s="1"/>
  <c r="Q443" i="25" s="1"/>
  <c r="P387" i="25"/>
  <c r="O423" i="25" s="1"/>
  <c r="M313" i="25"/>
  <c r="L426" i="25" s="1"/>
  <c r="M426" i="25"/>
  <c r="J423" i="25"/>
  <c r="K423" i="25" s="1"/>
  <c r="K443" i="25" s="1"/>
  <c r="P272" i="25"/>
  <c r="M106" i="24"/>
  <c r="L425" i="24" s="1"/>
  <c r="O390" i="24"/>
  <c r="P390" i="24" s="1"/>
  <c r="M28" i="24"/>
  <c r="E414" i="24"/>
  <c r="E413" i="24"/>
  <c r="E416" i="24"/>
  <c r="E415" i="24"/>
  <c r="O183" i="24"/>
  <c r="M183" i="24"/>
  <c r="F425" i="24"/>
  <c r="G425" i="24"/>
  <c r="P272" i="24"/>
  <c r="I423" i="24" s="1"/>
  <c r="J423" i="24"/>
  <c r="K423" i="24" s="1"/>
  <c r="P423" i="24"/>
  <c r="Q423" i="24" s="1"/>
  <c r="P387" i="24"/>
  <c r="O423" i="24" s="1"/>
  <c r="M275" i="24"/>
  <c r="O275" i="24"/>
  <c r="P275" i="24" s="1"/>
  <c r="P68" i="24"/>
  <c r="I408" i="23"/>
  <c r="I418" i="23"/>
  <c r="O421" i="23"/>
  <c r="O404" i="23"/>
  <c r="I410" i="23"/>
  <c r="O407" i="23"/>
  <c r="O408" i="23"/>
  <c r="I420" i="23"/>
  <c r="E408" i="23"/>
  <c r="K426" i="23"/>
  <c r="E426" i="23" s="1"/>
  <c r="O422" i="23"/>
  <c r="K410" i="23"/>
  <c r="E410" i="23" s="1"/>
  <c r="K407" i="23"/>
  <c r="E407" i="23" s="1"/>
  <c r="J351" i="23"/>
  <c r="M351" i="23" s="1"/>
  <c r="O419" i="23"/>
  <c r="I421" i="23"/>
  <c r="L413" i="23"/>
  <c r="I409" i="23"/>
  <c r="O428" i="23"/>
  <c r="K409" i="23"/>
  <c r="E409" i="23" s="1"/>
  <c r="J106" i="23"/>
  <c r="M106" i="23" s="1"/>
  <c r="L425" i="23" s="1"/>
  <c r="O418" i="23"/>
  <c r="M183" i="23"/>
  <c r="O406" i="23"/>
  <c r="K427" i="23"/>
  <c r="E427" i="23" s="1"/>
  <c r="I419" i="23"/>
  <c r="P416" i="23"/>
  <c r="Q416" i="23" s="1"/>
  <c r="P380" i="23"/>
  <c r="O416" i="23" s="1"/>
  <c r="P262" i="23"/>
  <c r="I413" i="23" s="1"/>
  <c r="J413" i="23"/>
  <c r="K413" i="23" s="1"/>
  <c r="I427" i="23"/>
  <c r="I426" i="23"/>
  <c r="G423" i="23"/>
  <c r="H423" i="23" s="1"/>
  <c r="M232" i="23"/>
  <c r="F423" i="23" s="1"/>
  <c r="F413" i="23"/>
  <c r="G425" i="23"/>
  <c r="M28" i="23"/>
  <c r="F425" i="23" s="1"/>
  <c r="J416" i="23"/>
  <c r="K416" i="23" s="1"/>
  <c r="P265" i="23"/>
  <c r="I416" i="23" s="1"/>
  <c r="I428" i="23"/>
  <c r="K418" i="23"/>
  <c r="E418" i="23" s="1"/>
  <c r="K422" i="23"/>
  <c r="E422" i="23" s="1"/>
  <c r="K421" i="23"/>
  <c r="E421" i="23" s="1"/>
  <c r="K419" i="23"/>
  <c r="E419" i="23" s="1"/>
  <c r="K428" i="23"/>
  <c r="E428" i="23" s="1"/>
  <c r="O387" i="23"/>
  <c r="M387" i="23"/>
  <c r="K412" i="23"/>
  <c r="E412" i="23" s="1"/>
  <c r="P413" i="23"/>
  <c r="Q413" i="23" s="1"/>
  <c r="P377" i="23"/>
  <c r="O413" i="23" s="1"/>
  <c r="I404" i="23"/>
  <c r="M423" i="23"/>
  <c r="N423" i="23" s="1"/>
  <c r="M310" i="23"/>
  <c r="L423" i="23" s="1"/>
  <c r="K420" i="23"/>
  <c r="E420" i="23" s="1"/>
  <c r="J415" i="23"/>
  <c r="K415" i="23" s="1"/>
  <c r="P264" i="23"/>
  <c r="I415" i="23" s="1"/>
  <c r="M275" i="23"/>
  <c r="O275" i="23"/>
  <c r="P275" i="23" s="1"/>
  <c r="I406" i="23"/>
  <c r="K404" i="23"/>
  <c r="E404" i="23" s="1"/>
  <c r="K417" i="23"/>
  <c r="E417" i="23" s="1"/>
  <c r="O427" i="23"/>
  <c r="O426" i="23"/>
  <c r="P379" i="23"/>
  <c r="O415" i="23" s="1"/>
  <c r="P415" i="23"/>
  <c r="Q415" i="23" s="1"/>
  <c r="J414" i="23"/>
  <c r="K414" i="23" s="1"/>
  <c r="P263" i="23"/>
  <c r="I414" i="23" s="1"/>
  <c r="K406" i="23"/>
  <c r="E406" i="23" s="1"/>
  <c r="J390" i="23"/>
  <c r="K405" i="23"/>
  <c r="E405" i="23" s="1"/>
  <c r="O68" i="23"/>
  <c r="M68" i="23"/>
  <c r="I405" i="23"/>
  <c r="O180" i="23"/>
  <c r="P180" i="23" s="1"/>
  <c r="M180" i="23"/>
  <c r="J144" i="23"/>
  <c r="M144" i="23" s="1"/>
  <c r="O65" i="23"/>
  <c r="P65" i="23" s="1"/>
  <c r="M65" i="23"/>
  <c r="I422" i="23"/>
  <c r="P378" i="23"/>
  <c r="O414" i="23" s="1"/>
  <c r="P414" i="23"/>
  <c r="Q414" i="23" s="1"/>
  <c r="K411" i="23"/>
  <c r="E411" i="23" s="1"/>
  <c r="O272" i="23"/>
  <c r="M272" i="23"/>
  <c r="E419" i="22"/>
  <c r="K408" i="22"/>
  <c r="E408" i="22" s="1"/>
  <c r="O410" i="22"/>
  <c r="O419" i="22"/>
  <c r="I410" i="22"/>
  <c r="M423" i="22"/>
  <c r="N423" i="22" s="1"/>
  <c r="O422" i="22"/>
  <c r="K428" i="22"/>
  <c r="E428" i="22" s="1"/>
  <c r="O407" i="22"/>
  <c r="O411" i="22"/>
  <c r="I405" i="22"/>
  <c r="O408" i="22"/>
  <c r="K407" i="22"/>
  <c r="E407" i="22" s="1"/>
  <c r="K420" i="22"/>
  <c r="E420" i="22" s="1"/>
  <c r="O421" i="22"/>
  <c r="K404" i="22"/>
  <c r="E404" i="22" s="1"/>
  <c r="K411" i="22"/>
  <c r="E411" i="22" s="1"/>
  <c r="K410" i="22"/>
  <c r="E410" i="22" s="1"/>
  <c r="O418" i="22"/>
  <c r="I428" i="22"/>
  <c r="O404" i="22"/>
  <c r="J106" i="22"/>
  <c r="M106" i="22" s="1"/>
  <c r="L425" i="22" s="1"/>
  <c r="L423" i="22"/>
  <c r="O420" i="22"/>
  <c r="O406" i="22"/>
  <c r="O428" i="22"/>
  <c r="J144" i="22"/>
  <c r="M144" i="22" s="1"/>
  <c r="I404" i="22"/>
  <c r="I417" i="22"/>
  <c r="O180" i="22"/>
  <c r="P180" i="22" s="1"/>
  <c r="M183" i="22"/>
  <c r="J416" i="22"/>
  <c r="K416" i="22" s="1"/>
  <c r="P265" i="22"/>
  <c r="I416" i="22" s="1"/>
  <c r="M275" i="22"/>
  <c r="O405" i="22"/>
  <c r="P264" i="22"/>
  <c r="I415" i="22" s="1"/>
  <c r="J415" i="22"/>
  <c r="K415" i="22" s="1"/>
  <c r="P263" i="22"/>
  <c r="I414" i="22" s="1"/>
  <c r="J414" i="22"/>
  <c r="K414" i="22" s="1"/>
  <c r="M232" i="22"/>
  <c r="F423" i="22" s="1"/>
  <c r="G423" i="22"/>
  <c r="H423" i="22" s="1"/>
  <c r="I427" i="22"/>
  <c r="I426" i="22"/>
  <c r="I420" i="22"/>
  <c r="I421" i="22"/>
  <c r="P416" i="22"/>
  <c r="Q416" i="22" s="1"/>
  <c r="P380" i="22"/>
  <c r="O416" i="22" s="1"/>
  <c r="J28" i="22"/>
  <c r="O68" i="22" s="1"/>
  <c r="P414" i="22"/>
  <c r="Q414" i="22" s="1"/>
  <c r="P378" i="22"/>
  <c r="O414" i="22" s="1"/>
  <c r="O427" i="22"/>
  <c r="O426" i="22"/>
  <c r="P379" i="22"/>
  <c r="O415" i="22" s="1"/>
  <c r="P415" i="22"/>
  <c r="Q415" i="22" s="1"/>
  <c r="M390" i="22"/>
  <c r="I418" i="22"/>
  <c r="I406" i="22"/>
  <c r="K405" i="22"/>
  <c r="E405" i="22" s="1"/>
  <c r="O387" i="22"/>
  <c r="M387" i="22"/>
  <c r="J413" i="22"/>
  <c r="K413" i="22" s="1"/>
  <c r="P262" i="22"/>
  <c r="I413" i="22" s="1"/>
  <c r="J235" i="22"/>
  <c r="M235" i="22" s="1"/>
  <c r="I409" i="22"/>
  <c r="O272" i="22"/>
  <c r="M272" i="22"/>
  <c r="O65" i="22"/>
  <c r="P65" i="22" s="1"/>
  <c r="M65" i="22"/>
  <c r="I422" i="22"/>
  <c r="K409" i="22"/>
  <c r="E409" i="22" s="1"/>
  <c r="I419" i="22"/>
  <c r="P413" i="22"/>
  <c r="Q413" i="22" s="1"/>
  <c r="P377" i="22"/>
  <c r="O413" i="22" s="1"/>
  <c r="I408" i="22"/>
  <c r="M68" i="22"/>
  <c r="K426" i="22"/>
  <c r="E426" i="22" s="1"/>
  <c r="K418" i="22"/>
  <c r="E418" i="22" s="1"/>
  <c r="K417" i="22"/>
  <c r="E417" i="22" s="1"/>
  <c r="K422" i="22"/>
  <c r="E422" i="22" s="1"/>
  <c r="K427" i="22"/>
  <c r="E427" i="22" s="1"/>
  <c r="K421" i="22"/>
  <c r="E421" i="22" s="1"/>
  <c r="I407" i="22"/>
  <c r="J351" i="22"/>
  <c r="M351" i="22" s="1"/>
  <c r="K406" i="22"/>
  <c r="E406" i="22" s="1"/>
  <c r="I411" i="22"/>
  <c r="K412" i="22"/>
  <c r="E412" i="22" s="1"/>
  <c r="O406" i="21"/>
  <c r="I418" i="21"/>
  <c r="O405" i="21"/>
  <c r="I407" i="21"/>
  <c r="J106" i="21"/>
  <c r="M425" i="21" s="1"/>
  <c r="O417" i="21"/>
  <c r="K407" i="21"/>
  <c r="E407" i="21" s="1"/>
  <c r="K421" i="21"/>
  <c r="E421" i="21" s="1"/>
  <c r="I428" i="21"/>
  <c r="I417" i="21"/>
  <c r="O422" i="21"/>
  <c r="J28" i="21"/>
  <c r="M28" i="21" s="1"/>
  <c r="K404" i="21"/>
  <c r="E404" i="21" s="1"/>
  <c r="O418" i="21"/>
  <c r="K405" i="21"/>
  <c r="E405" i="21" s="1"/>
  <c r="I414" i="21"/>
  <c r="J414" i="21"/>
  <c r="K414" i="21" s="1"/>
  <c r="K412" i="21"/>
  <c r="E412" i="21" s="1"/>
  <c r="K427" i="21"/>
  <c r="E427" i="21" s="1"/>
  <c r="K406" i="21"/>
  <c r="E406" i="21" s="1"/>
  <c r="K411" i="21"/>
  <c r="E411" i="21" s="1"/>
  <c r="K409" i="21"/>
  <c r="E409" i="21" s="1"/>
  <c r="K408" i="21"/>
  <c r="E408" i="21" s="1"/>
  <c r="O409" i="21"/>
  <c r="J415" i="21"/>
  <c r="K415" i="21" s="1"/>
  <c r="O407" i="21"/>
  <c r="O65" i="21"/>
  <c r="P65" i="21" s="1"/>
  <c r="M65" i="21"/>
  <c r="P413" i="21"/>
  <c r="Q413" i="21" s="1"/>
  <c r="P377" i="21"/>
  <c r="O413" i="21" s="1"/>
  <c r="J413" i="21"/>
  <c r="K413" i="21" s="1"/>
  <c r="P262" i="21"/>
  <c r="I413" i="21" s="1"/>
  <c r="I405" i="21"/>
  <c r="I427" i="21"/>
  <c r="I426" i="21"/>
  <c r="I415" i="21"/>
  <c r="J68" i="21"/>
  <c r="I422" i="21"/>
  <c r="O419" i="21"/>
  <c r="O420" i="21"/>
  <c r="O272" i="21"/>
  <c r="M272" i="21"/>
  <c r="J275" i="21"/>
  <c r="F413" i="21"/>
  <c r="M390" i="21"/>
  <c r="O390" i="21"/>
  <c r="P390" i="21" s="1"/>
  <c r="O427" i="21"/>
  <c r="O426" i="21"/>
  <c r="J416" i="21"/>
  <c r="K416" i="21" s="1"/>
  <c r="P265" i="21"/>
  <c r="I416" i="21" s="1"/>
  <c r="P416" i="21"/>
  <c r="Q416" i="21" s="1"/>
  <c r="P380" i="21"/>
  <c r="O416" i="21" s="1"/>
  <c r="P378" i="21"/>
  <c r="O414" i="21" s="1"/>
  <c r="P414" i="21"/>
  <c r="Q414" i="21" s="1"/>
  <c r="E414" i="21" s="1"/>
  <c r="I406" i="21"/>
  <c r="M232" i="21"/>
  <c r="F423" i="21" s="1"/>
  <c r="G423" i="21"/>
  <c r="H423" i="21" s="1"/>
  <c r="K428" i="21"/>
  <c r="E428" i="21" s="1"/>
  <c r="K419" i="21"/>
  <c r="E419" i="21" s="1"/>
  <c r="K422" i="21"/>
  <c r="E422" i="21" s="1"/>
  <c r="K417" i="21"/>
  <c r="E417" i="21" s="1"/>
  <c r="K418" i="21"/>
  <c r="E418" i="21" s="1"/>
  <c r="I409" i="21"/>
  <c r="I404" i="21"/>
  <c r="I411" i="21"/>
  <c r="M310" i="21"/>
  <c r="L423" i="21" s="1"/>
  <c r="M423" i="21"/>
  <c r="N423" i="21" s="1"/>
  <c r="O421" i="21"/>
  <c r="L413" i="21"/>
  <c r="O180" i="21"/>
  <c r="P180" i="21" s="1"/>
  <c r="M180" i="21"/>
  <c r="J183" i="21"/>
  <c r="I408" i="21"/>
  <c r="O411" i="21"/>
  <c r="O404" i="21"/>
  <c r="J235" i="21"/>
  <c r="M235" i="21" s="1"/>
  <c r="O428" i="21"/>
  <c r="M387" i="21"/>
  <c r="O387" i="21"/>
  <c r="K420" i="21"/>
  <c r="E420" i="21" s="1"/>
  <c r="P379" i="21"/>
  <c r="O415" i="21" s="1"/>
  <c r="P415" i="21"/>
  <c r="Q415" i="21" s="1"/>
  <c r="K410" i="21"/>
  <c r="E410" i="21" s="1"/>
  <c r="O407" i="20"/>
  <c r="O405" i="20"/>
  <c r="O421" i="20"/>
  <c r="M310" i="20"/>
  <c r="O180" i="20"/>
  <c r="P180" i="20" s="1"/>
  <c r="I404" i="20"/>
  <c r="I422" i="20"/>
  <c r="I418" i="20"/>
  <c r="O417" i="20"/>
  <c r="O410" i="20"/>
  <c r="L423" i="20"/>
  <c r="O406" i="20"/>
  <c r="I407" i="20"/>
  <c r="K411" i="20"/>
  <c r="E411" i="20" s="1"/>
  <c r="K405" i="20"/>
  <c r="E405" i="20" s="1"/>
  <c r="I419" i="20"/>
  <c r="O419" i="20"/>
  <c r="K428" i="20"/>
  <c r="E428" i="20" s="1"/>
  <c r="K404" i="20"/>
  <c r="E404" i="20" s="1"/>
  <c r="I406" i="20"/>
  <c r="J106" i="20"/>
  <c r="M425" i="20" s="1"/>
  <c r="I417" i="20"/>
  <c r="J28" i="20"/>
  <c r="G425" i="20" s="1"/>
  <c r="J144" i="20"/>
  <c r="M144" i="20" s="1"/>
  <c r="M390" i="20"/>
  <c r="M275" i="20"/>
  <c r="O275" i="20"/>
  <c r="P275" i="20" s="1"/>
  <c r="J414" i="20"/>
  <c r="K414" i="20" s="1"/>
  <c r="P263" i="20"/>
  <c r="I414" i="20" s="1"/>
  <c r="O420" i="20"/>
  <c r="P379" i="20"/>
  <c r="O415" i="20" s="1"/>
  <c r="P415" i="20"/>
  <c r="Q415" i="20" s="1"/>
  <c r="K418" i="20"/>
  <c r="E418" i="20" s="1"/>
  <c r="O428" i="20"/>
  <c r="I411" i="20"/>
  <c r="M423" i="20"/>
  <c r="N423" i="20" s="1"/>
  <c r="O404" i="20"/>
  <c r="I427" i="20"/>
  <c r="I426" i="20"/>
  <c r="K427" i="20"/>
  <c r="E427" i="20" s="1"/>
  <c r="K408" i="20"/>
  <c r="E408" i="20" s="1"/>
  <c r="M387" i="20"/>
  <c r="O387" i="20"/>
  <c r="P416" i="20"/>
  <c r="Q416" i="20" s="1"/>
  <c r="P380" i="20"/>
  <c r="O416" i="20" s="1"/>
  <c r="K421" i="20"/>
  <c r="E421" i="20" s="1"/>
  <c r="E426" i="20"/>
  <c r="K407" i="20"/>
  <c r="E407" i="20" s="1"/>
  <c r="I408" i="20"/>
  <c r="P264" i="20"/>
  <c r="I415" i="20" s="1"/>
  <c r="J415" i="20"/>
  <c r="K415" i="20" s="1"/>
  <c r="I409" i="20"/>
  <c r="J413" i="20"/>
  <c r="K413" i="20" s="1"/>
  <c r="P262" i="20"/>
  <c r="I413" i="20" s="1"/>
  <c r="K412" i="20"/>
  <c r="E412" i="20" s="1"/>
  <c r="K410" i="20"/>
  <c r="E410" i="20" s="1"/>
  <c r="J351" i="20"/>
  <c r="M351" i="20" s="1"/>
  <c r="K409" i="20"/>
  <c r="E409" i="20" s="1"/>
  <c r="O272" i="20"/>
  <c r="M272" i="20"/>
  <c r="O427" i="20"/>
  <c r="O426" i="20"/>
  <c r="M65" i="20"/>
  <c r="O65" i="20"/>
  <c r="P65" i="20" s="1"/>
  <c r="J68" i="20"/>
  <c r="G423" i="20"/>
  <c r="H423" i="20" s="1"/>
  <c r="M232" i="20"/>
  <c r="F423" i="20" s="1"/>
  <c r="K417" i="20"/>
  <c r="E417" i="20" s="1"/>
  <c r="K419" i="20"/>
  <c r="E419" i="20" s="1"/>
  <c r="K422" i="20"/>
  <c r="E422" i="20" s="1"/>
  <c r="P413" i="20"/>
  <c r="Q413" i="20" s="1"/>
  <c r="P377" i="20"/>
  <c r="O413" i="20" s="1"/>
  <c r="O422" i="20"/>
  <c r="P414" i="20"/>
  <c r="Q414" i="20" s="1"/>
  <c r="P378" i="20"/>
  <c r="O414" i="20" s="1"/>
  <c r="I410" i="20"/>
  <c r="J416" i="20"/>
  <c r="K416" i="20" s="1"/>
  <c r="P265" i="20"/>
  <c r="I416" i="20" s="1"/>
  <c r="K420" i="20"/>
  <c r="E420" i="20" s="1"/>
  <c r="K406" i="20"/>
  <c r="E406" i="20" s="1"/>
  <c r="K422" i="19"/>
  <c r="E422" i="19" s="1"/>
  <c r="I422" i="19"/>
  <c r="O404" i="19"/>
  <c r="O410" i="19"/>
  <c r="K404" i="19"/>
  <c r="I405" i="19"/>
  <c r="I418" i="19"/>
  <c r="O409" i="19"/>
  <c r="O408" i="19"/>
  <c r="I409" i="19"/>
  <c r="I404" i="19"/>
  <c r="J144" i="19"/>
  <c r="M144" i="19" s="1"/>
  <c r="I421" i="19"/>
  <c r="O405" i="19"/>
  <c r="F413" i="19"/>
  <c r="I408" i="19"/>
  <c r="E404" i="19"/>
  <c r="I407" i="19"/>
  <c r="O406" i="19"/>
  <c r="I406" i="19"/>
  <c r="O418" i="19"/>
  <c r="M68" i="19"/>
  <c r="O387" i="19"/>
  <c r="M387" i="19"/>
  <c r="L413" i="19"/>
  <c r="K410" i="19"/>
  <c r="E410" i="19" s="1"/>
  <c r="G423" i="19"/>
  <c r="H423" i="19" s="1"/>
  <c r="M232" i="19"/>
  <c r="F423" i="19" s="1"/>
  <c r="E421" i="19"/>
  <c r="I420" i="19"/>
  <c r="P262" i="19"/>
  <c r="I413" i="19" s="1"/>
  <c r="J413" i="19"/>
  <c r="K413" i="19" s="1"/>
  <c r="K411" i="19"/>
  <c r="E411" i="19" s="1"/>
  <c r="K419" i="19"/>
  <c r="E419" i="19" s="1"/>
  <c r="K417" i="19"/>
  <c r="E417" i="19" s="1"/>
  <c r="K418" i="19"/>
  <c r="E418" i="19" s="1"/>
  <c r="K427" i="19"/>
  <c r="E427" i="19" s="1"/>
  <c r="K420" i="19"/>
  <c r="E420" i="19" s="1"/>
  <c r="P414" i="19"/>
  <c r="Q414" i="19" s="1"/>
  <c r="P378" i="19"/>
  <c r="O414" i="19" s="1"/>
  <c r="K407" i="19"/>
  <c r="E407" i="19" s="1"/>
  <c r="J106" i="19"/>
  <c r="O428" i="19"/>
  <c r="O180" i="19"/>
  <c r="P180" i="19" s="1"/>
  <c r="M180" i="19"/>
  <c r="O417" i="19"/>
  <c r="K412" i="19"/>
  <c r="E412" i="19" s="1"/>
  <c r="K428" i="19"/>
  <c r="E428" i="19" s="1"/>
  <c r="J28" i="19"/>
  <c r="K426" i="19"/>
  <c r="E426" i="19" s="1"/>
  <c r="J183" i="19"/>
  <c r="O427" i="19"/>
  <c r="O426" i="19"/>
  <c r="M390" i="19"/>
  <c r="K406" i="19"/>
  <c r="E406" i="19" s="1"/>
  <c r="P264" i="19"/>
  <c r="I415" i="19" s="1"/>
  <c r="J415" i="19"/>
  <c r="K415" i="19" s="1"/>
  <c r="K405" i="19"/>
  <c r="E405" i="19" s="1"/>
  <c r="O411" i="19"/>
  <c r="O275" i="19"/>
  <c r="P275" i="19" s="1"/>
  <c r="M275" i="19"/>
  <c r="P379" i="19"/>
  <c r="O415" i="19" s="1"/>
  <c r="P415" i="19"/>
  <c r="Q415" i="19" s="1"/>
  <c r="J416" i="19"/>
  <c r="K416" i="19" s="1"/>
  <c r="P265" i="19"/>
  <c r="I416" i="19" s="1"/>
  <c r="K408" i="19"/>
  <c r="E408" i="19" s="1"/>
  <c r="I426" i="19"/>
  <c r="I427" i="19"/>
  <c r="J414" i="19"/>
  <c r="K414" i="19" s="1"/>
  <c r="P263" i="19"/>
  <c r="I414" i="19" s="1"/>
  <c r="M348" i="19"/>
  <c r="J351" i="19"/>
  <c r="M351" i="19" s="1"/>
  <c r="P377" i="19"/>
  <c r="O413" i="19" s="1"/>
  <c r="P413" i="19"/>
  <c r="Q413" i="19" s="1"/>
  <c r="O421" i="19"/>
  <c r="M310" i="19"/>
  <c r="L423" i="19" s="1"/>
  <c r="M423" i="19"/>
  <c r="N423" i="19" s="1"/>
  <c r="O272" i="19"/>
  <c r="M272" i="19"/>
  <c r="K409" i="19"/>
  <c r="E409" i="19" s="1"/>
  <c r="I410" i="19"/>
  <c r="P416" i="19"/>
  <c r="Q416" i="19" s="1"/>
  <c r="P380" i="19"/>
  <c r="O416" i="19" s="1"/>
  <c r="I417" i="19"/>
  <c r="I411" i="19"/>
  <c r="O65" i="19"/>
  <c r="P65" i="19" s="1"/>
  <c r="M65" i="19"/>
  <c r="M387" i="18"/>
  <c r="O427" i="18"/>
  <c r="M310" i="18"/>
  <c r="I422" i="18"/>
  <c r="I410" i="18"/>
  <c r="O409" i="18"/>
  <c r="O405" i="18"/>
  <c r="O387" i="18"/>
  <c r="P387" i="18" s="1"/>
  <c r="O404" i="18"/>
  <c r="K412" i="18"/>
  <c r="E412" i="18" s="1"/>
  <c r="L423" i="18"/>
  <c r="O421" i="18"/>
  <c r="J106" i="18"/>
  <c r="K406" i="18"/>
  <c r="K410" i="18"/>
  <c r="E410" i="18" s="1"/>
  <c r="M180" i="18"/>
  <c r="O407" i="18"/>
  <c r="O428" i="18"/>
  <c r="O411" i="18"/>
  <c r="I404" i="18"/>
  <c r="O426" i="18"/>
  <c r="O408" i="18"/>
  <c r="I408" i="18"/>
  <c r="M423" i="18"/>
  <c r="N423" i="18" s="1"/>
  <c r="O413" i="18"/>
  <c r="I418" i="18"/>
  <c r="I411" i="18"/>
  <c r="O420" i="18"/>
  <c r="P413" i="18"/>
  <c r="Q413" i="18" s="1"/>
  <c r="O422" i="18"/>
  <c r="O418" i="18"/>
  <c r="O417" i="18"/>
  <c r="I409" i="18"/>
  <c r="I427" i="18"/>
  <c r="I426" i="18"/>
  <c r="P264" i="18"/>
  <c r="I415" i="18" s="1"/>
  <c r="J415" i="18"/>
  <c r="K415" i="18" s="1"/>
  <c r="J414" i="18"/>
  <c r="K414" i="18" s="1"/>
  <c r="P263" i="18"/>
  <c r="I414" i="18" s="1"/>
  <c r="K421" i="18"/>
  <c r="E421" i="18" s="1"/>
  <c r="K418" i="18"/>
  <c r="E418" i="18" s="1"/>
  <c r="K419" i="18"/>
  <c r="E419" i="18" s="1"/>
  <c r="K404" i="18"/>
  <c r="E404" i="18" s="1"/>
  <c r="J416" i="18"/>
  <c r="K416" i="18" s="1"/>
  <c r="P265" i="18"/>
  <c r="I416" i="18" s="1"/>
  <c r="K408" i="18"/>
  <c r="E408" i="18" s="1"/>
  <c r="K409" i="18"/>
  <c r="E409" i="18" s="1"/>
  <c r="K420" i="18"/>
  <c r="E420" i="18" s="1"/>
  <c r="P415" i="18"/>
  <c r="Q415" i="18" s="1"/>
  <c r="J144" i="18"/>
  <c r="K405" i="18"/>
  <c r="E405" i="18" s="1"/>
  <c r="G423" i="18"/>
  <c r="H423" i="18" s="1"/>
  <c r="M232" i="18"/>
  <c r="F423" i="18" s="1"/>
  <c r="P378" i="18"/>
  <c r="O414" i="18" s="1"/>
  <c r="P414" i="18"/>
  <c r="Q414" i="18" s="1"/>
  <c r="K407" i="18"/>
  <c r="E407" i="18" s="1"/>
  <c r="O415" i="18"/>
  <c r="K411" i="18"/>
  <c r="E411" i="18" s="1"/>
  <c r="M390" i="18"/>
  <c r="O65" i="18"/>
  <c r="P65" i="18" s="1"/>
  <c r="M65" i="18"/>
  <c r="E406" i="18"/>
  <c r="K426" i="18"/>
  <c r="E426" i="18" s="1"/>
  <c r="K427" i="18"/>
  <c r="E427" i="18" s="1"/>
  <c r="J351" i="18"/>
  <c r="M351" i="18" s="1"/>
  <c r="I421" i="18"/>
  <c r="I406" i="18"/>
  <c r="J413" i="18"/>
  <c r="K413" i="18" s="1"/>
  <c r="P262" i="18"/>
  <c r="I413" i="18" s="1"/>
  <c r="K417" i="18"/>
  <c r="E417" i="18" s="1"/>
  <c r="I419" i="18"/>
  <c r="K422" i="18"/>
  <c r="E422" i="18" s="1"/>
  <c r="M106" i="18"/>
  <c r="L425" i="18" s="1"/>
  <c r="M425" i="18"/>
  <c r="O272" i="18"/>
  <c r="M272" i="18"/>
  <c r="P416" i="18"/>
  <c r="Q416" i="18" s="1"/>
  <c r="P380" i="18"/>
  <c r="O416" i="18" s="1"/>
  <c r="F413" i="18"/>
  <c r="I420" i="18"/>
  <c r="K428" i="18"/>
  <c r="E428" i="18" s="1"/>
  <c r="J275" i="18"/>
  <c r="I428" i="18"/>
  <c r="J68" i="18"/>
  <c r="J28" i="18"/>
  <c r="O180" i="18"/>
  <c r="P180" i="18" s="1"/>
  <c r="O406" i="17"/>
  <c r="O417" i="17"/>
  <c r="O422" i="17"/>
  <c r="O408" i="17"/>
  <c r="O420" i="17"/>
  <c r="O411" i="17"/>
  <c r="O404" i="17"/>
  <c r="O410" i="17"/>
  <c r="I417" i="17"/>
  <c r="I411" i="17"/>
  <c r="F413" i="17"/>
  <c r="K410" i="17"/>
  <c r="E410" i="17" s="1"/>
  <c r="I428" i="17"/>
  <c r="J235" i="17"/>
  <c r="M235" i="17" s="1"/>
  <c r="K404" i="17"/>
  <c r="E404" i="17" s="1"/>
  <c r="J351" i="17"/>
  <c r="M351" i="17" s="1"/>
  <c r="I408" i="17"/>
  <c r="K406" i="17"/>
  <c r="E406" i="17" s="1"/>
  <c r="I413" i="17"/>
  <c r="K409" i="17"/>
  <c r="E409" i="17" s="1"/>
  <c r="O68" i="17"/>
  <c r="M68" i="17"/>
  <c r="I427" i="17"/>
  <c r="I426" i="17"/>
  <c r="M180" i="17"/>
  <c r="O180" i="17"/>
  <c r="P180" i="17" s="1"/>
  <c r="O387" i="17"/>
  <c r="M387" i="17"/>
  <c r="K427" i="17"/>
  <c r="E427" i="17" s="1"/>
  <c r="K419" i="17"/>
  <c r="E419" i="17" s="1"/>
  <c r="K426" i="17"/>
  <c r="E426" i="17" s="1"/>
  <c r="K417" i="17"/>
  <c r="E417" i="17" s="1"/>
  <c r="K421" i="17"/>
  <c r="E421" i="17" s="1"/>
  <c r="K428" i="17"/>
  <c r="E428" i="17" s="1"/>
  <c r="K418" i="17"/>
  <c r="E418" i="17" s="1"/>
  <c r="K420" i="17"/>
  <c r="E420" i="17" s="1"/>
  <c r="J183" i="17"/>
  <c r="K412" i="17"/>
  <c r="E412" i="17" s="1"/>
  <c r="K411" i="17"/>
  <c r="E411" i="17" s="1"/>
  <c r="I407" i="17"/>
  <c r="I415" i="17"/>
  <c r="J413" i="17"/>
  <c r="K413" i="17" s="1"/>
  <c r="I416" i="17"/>
  <c r="K407" i="17"/>
  <c r="E407" i="17" s="1"/>
  <c r="K405" i="17"/>
  <c r="E405" i="17" s="1"/>
  <c r="I421" i="17"/>
  <c r="E422" i="17"/>
  <c r="J416" i="17"/>
  <c r="K416" i="17" s="1"/>
  <c r="I422" i="17"/>
  <c r="I405" i="17"/>
  <c r="I419" i="17"/>
  <c r="M141" i="17"/>
  <c r="J144" i="17"/>
  <c r="M144" i="17" s="1"/>
  <c r="M423" i="17"/>
  <c r="N423" i="17" s="1"/>
  <c r="M310" i="17"/>
  <c r="L423" i="17" s="1"/>
  <c r="J390" i="17"/>
  <c r="I418" i="17"/>
  <c r="M232" i="17"/>
  <c r="F423" i="17" s="1"/>
  <c r="G423" i="17"/>
  <c r="H423" i="17" s="1"/>
  <c r="L413" i="17"/>
  <c r="I414" i="17"/>
  <c r="P413" i="17"/>
  <c r="Q413" i="17" s="1"/>
  <c r="P377" i="17"/>
  <c r="O413" i="17" s="1"/>
  <c r="O427" i="17"/>
  <c r="O426" i="17"/>
  <c r="P379" i="17"/>
  <c r="O415" i="17" s="1"/>
  <c r="P415" i="17"/>
  <c r="Q415" i="17" s="1"/>
  <c r="O65" i="17"/>
  <c r="P65" i="17" s="1"/>
  <c r="M65" i="17"/>
  <c r="I406" i="17"/>
  <c r="I404" i="17"/>
  <c r="I409" i="17"/>
  <c r="P272" i="17"/>
  <c r="J415" i="17"/>
  <c r="K415" i="17" s="1"/>
  <c r="M28" i="17"/>
  <c r="J106" i="17"/>
  <c r="I410" i="17"/>
  <c r="P378" i="17"/>
  <c r="O414" i="17" s="1"/>
  <c r="P414" i="17"/>
  <c r="Q414" i="17" s="1"/>
  <c r="I420" i="17"/>
  <c r="K408" i="17"/>
  <c r="E408" i="17" s="1"/>
  <c r="P416" i="17"/>
  <c r="Q416" i="17" s="1"/>
  <c r="P380" i="17"/>
  <c r="O416" i="17" s="1"/>
  <c r="J414" i="17"/>
  <c r="K414" i="17" s="1"/>
  <c r="I410" i="16"/>
  <c r="O407" i="16"/>
  <c r="O406" i="16"/>
  <c r="I409" i="16"/>
  <c r="O404" i="16"/>
  <c r="O428" i="16"/>
  <c r="I420" i="16"/>
  <c r="O421" i="16"/>
  <c r="I406" i="16"/>
  <c r="I418" i="16"/>
  <c r="O411" i="16"/>
  <c r="O418" i="16"/>
  <c r="I411" i="16"/>
  <c r="J28" i="16"/>
  <c r="O68" i="16" s="1"/>
  <c r="O419" i="16"/>
  <c r="O420" i="16"/>
  <c r="I408" i="16"/>
  <c r="O408" i="16"/>
  <c r="I428" i="16"/>
  <c r="I405" i="16"/>
  <c r="I404" i="16"/>
  <c r="O405" i="16"/>
  <c r="M68" i="16"/>
  <c r="K422" i="16"/>
  <c r="E422" i="16" s="1"/>
  <c r="K427" i="16"/>
  <c r="E427" i="16" s="1"/>
  <c r="K417" i="16"/>
  <c r="E417" i="16" s="1"/>
  <c r="K426" i="16"/>
  <c r="E426" i="16" s="1"/>
  <c r="K418" i="16"/>
  <c r="E418" i="16" s="1"/>
  <c r="K428" i="16"/>
  <c r="E428" i="16" s="1"/>
  <c r="M310" i="16"/>
  <c r="M423" i="16"/>
  <c r="N423" i="16" s="1"/>
  <c r="K408" i="16"/>
  <c r="E408" i="16" s="1"/>
  <c r="P378" i="16"/>
  <c r="O414" i="16" s="1"/>
  <c r="P414" i="16"/>
  <c r="Q414" i="16" s="1"/>
  <c r="P264" i="16"/>
  <c r="I415" i="16" s="1"/>
  <c r="J415" i="16"/>
  <c r="K415" i="16" s="1"/>
  <c r="K407" i="16"/>
  <c r="E407" i="16" s="1"/>
  <c r="O387" i="16"/>
  <c r="M387" i="16"/>
  <c r="K412" i="16"/>
  <c r="E412" i="16" s="1"/>
  <c r="J390" i="16"/>
  <c r="K410" i="16"/>
  <c r="E410" i="16" s="1"/>
  <c r="J144" i="16"/>
  <c r="M144" i="16" s="1"/>
  <c r="P413" i="16"/>
  <c r="Q413" i="16" s="1"/>
  <c r="P377" i="16"/>
  <c r="O413" i="16" s="1"/>
  <c r="M103" i="16"/>
  <c r="J106" i="16"/>
  <c r="K406" i="16"/>
  <c r="E406" i="16" s="1"/>
  <c r="K411" i="16"/>
  <c r="E411" i="16" s="1"/>
  <c r="G423" i="16"/>
  <c r="H423" i="16" s="1"/>
  <c r="M232" i="16"/>
  <c r="F423" i="16" s="1"/>
  <c r="M275" i="16"/>
  <c r="K419" i="16"/>
  <c r="E419" i="16" s="1"/>
  <c r="P379" i="16"/>
  <c r="O415" i="16" s="1"/>
  <c r="P415" i="16"/>
  <c r="Q415" i="16" s="1"/>
  <c r="I426" i="16"/>
  <c r="I427" i="16"/>
  <c r="M183" i="16"/>
  <c r="K420" i="16"/>
  <c r="E420" i="16" s="1"/>
  <c r="K409" i="16"/>
  <c r="E409" i="16" s="1"/>
  <c r="M180" i="16"/>
  <c r="O180" i="16"/>
  <c r="P180" i="16" s="1"/>
  <c r="O272" i="16"/>
  <c r="M272" i="16"/>
  <c r="P263" i="16"/>
  <c r="I414" i="16" s="1"/>
  <c r="J414" i="16"/>
  <c r="K414" i="16" s="1"/>
  <c r="F413" i="16"/>
  <c r="K404" i="16"/>
  <c r="E404" i="16" s="1"/>
  <c r="J413" i="16"/>
  <c r="K413" i="16" s="1"/>
  <c r="P262" i="16"/>
  <c r="I413" i="16" s="1"/>
  <c r="J351" i="16"/>
  <c r="M351" i="16" s="1"/>
  <c r="K421" i="16"/>
  <c r="E421" i="16" s="1"/>
  <c r="J235" i="16"/>
  <c r="M235" i="16" s="1"/>
  <c r="P416" i="16"/>
  <c r="Q416" i="16" s="1"/>
  <c r="P380" i="16"/>
  <c r="O416" i="16" s="1"/>
  <c r="O65" i="16"/>
  <c r="P65" i="16" s="1"/>
  <c r="M65" i="16"/>
  <c r="I422" i="16"/>
  <c r="J313" i="16"/>
  <c r="M313" i="16" s="1"/>
  <c r="K405" i="16"/>
  <c r="E405" i="16" s="1"/>
  <c r="O409" i="16"/>
  <c r="O417" i="16"/>
  <c r="O427" i="16"/>
  <c r="O426" i="16"/>
  <c r="I407" i="16"/>
  <c r="J416" i="16"/>
  <c r="K416" i="16" s="1"/>
  <c r="P265" i="16"/>
  <c r="I416" i="16" s="1"/>
  <c r="O410" i="16"/>
  <c r="O408" i="15"/>
  <c r="O409" i="15"/>
  <c r="O419" i="15"/>
  <c r="I428" i="15"/>
  <c r="O417" i="15"/>
  <c r="O404" i="15"/>
  <c r="J106" i="15"/>
  <c r="M106" i="15" s="1"/>
  <c r="O410" i="15"/>
  <c r="I405" i="15"/>
  <c r="M423" i="15"/>
  <c r="N423" i="15" s="1"/>
  <c r="O407" i="15"/>
  <c r="O406" i="15"/>
  <c r="I407" i="15"/>
  <c r="I420" i="15"/>
  <c r="O421" i="15"/>
  <c r="E419" i="15"/>
  <c r="I406" i="15"/>
  <c r="I422" i="15"/>
  <c r="J28" i="15"/>
  <c r="M28" i="15" s="1"/>
  <c r="F425" i="15" s="1"/>
  <c r="J351" i="15"/>
  <c r="M351" i="15" s="1"/>
  <c r="G423" i="15"/>
  <c r="H423" i="15" s="1"/>
  <c r="P416" i="15"/>
  <c r="Q416" i="15" s="1"/>
  <c r="O420" i="15"/>
  <c r="M310" i="15"/>
  <c r="L423" i="15" s="1"/>
  <c r="O422" i="15"/>
  <c r="J313" i="15"/>
  <c r="M313" i="15" s="1"/>
  <c r="P414" i="15"/>
  <c r="Q414" i="15" s="1"/>
  <c r="P378" i="15"/>
  <c r="O414" i="15" s="1"/>
  <c r="K408" i="15"/>
  <c r="E408" i="15" s="1"/>
  <c r="K404" i="15"/>
  <c r="E404" i="15" s="1"/>
  <c r="M180" i="15"/>
  <c r="O180" i="15"/>
  <c r="P180" i="15" s="1"/>
  <c r="O415" i="15"/>
  <c r="O418" i="15"/>
  <c r="J183" i="15"/>
  <c r="I408" i="15"/>
  <c r="M272" i="15"/>
  <c r="O272" i="15"/>
  <c r="K412" i="15"/>
  <c r="E412" i="15" s="1"/>
  <c r="I409" i="15"/>
  <c r="P262" i="15"/>
  <c r="I413" i="15" s="1"/>
  <c r="J413" i="15"/>
  <c r="K413" i="15" s="1"/>
  <c r="K407" i="15"/>
  <c r="E407" i="15" s="1"/>
  <c r="I427" i="15"/>
  <c r="I426" i="15"/>
  <c r="K428" i="15"/>
  <c r="E428" i="15" s="1"/>
  <c r="O416" i="15"/>
  <c r="K410" i="15"/>
  <c r="E410" i="15" s="1"/>
  <c r="K426" i="15"/>
  <c r="E426" i="15" s="1"/>
  <c r="O411" i="15"/>
  <c r="P264" i="15"/>
  <c r="I415" i="15" s="1"/>
  <c r="J415" i="15"/>
  <c r="K415" i="15" s="1"/>
  <c r="M390" i="15"/>
  <c r="K421" i="15"/>
  <c r="E421" i="15" s="1"/>
  <c r="K405" i="15"/>
  <c r="E405" i="15" s="1"/>
  <c r="K411" i="15"/>
  <c r="E411" i="15" s="1"/>
  <c r="F423" i="15"/>
  <c r="J416" i="15"/>
  <c r="K416" i="15" s="1"/>
  <c r="P265" i="15"/>
  <c r="I416" i="15" s="1"/>
  <c r="O387" i="15"/>
  <c r="M387" i="15"/>
  <c r="O405" i="15"/>
  <c r="I421" i="15"/>
  <c r="I418" i="15"/>
  <c r="K406" i="15"/>
  <c r="E406" i="15" s="1"/>
  <c r="O65" i="15"/>
  <c r="P65" i="15" s="1"/>
  <c r="M65" i="15"/>
  <c r="P263" i="15"/>
  <c r="I414" i="15" s="1"/>
  <c r="J414" i="15"/>
  <c r="K414" i="15" s="1"/>
  <c r="J68" i="15"/>
  <c r="O427" i="15"/>
  <c r="O426" i="15"/>
  <c r="M275" i="15"/>
  <c r="O275" i="15"/>
  <c r="P275" i="15" s="1"/>
  <c r="K417" i="15"/>
  <c r="E417" i="15" s="1"/>
  <c r="K422" i="15"/>
  <c r="E422" i="15" s="1"/>
  <c r="K418" i="15"/>
  <c r="E418" i="15" s="1"/>
  <c r="K420" i="15"/>
  <c r="E420" i="15" s="1"/>
  <c r="J144" i="15"/>
  <c r="M144" i="15" s="1"/>
  <c r="K409" i="15"/>
  <c r="E409" i="15" s="1"/>
  <c r="P413" i="15"/>
  <c r="Q413" i="15" s="1"/>
  <c r="P377" i="15"/>
  <c r="O413" i="15" s="1"/>
  <c r="I417" i="15"/>
  <c r="K427" i="15"/>
  <c r="E427" i="15" s="1"/>
  <c r="P415" i="15"/>
  <c r="Q415" i="15" s="1"/>
  <c r="O405" i="14"/>
  <c r="O427" i="14"/>
  <c r="K408" i="14"/>
  <c r="E408" i="14" s="1"/>
  <c r="J144" i="14"/>
  <c r="M144" i="14" s="1"/>
  <c r="O408" i="14"/>
  <c r="O419" i="14"/>
  <c r="O411" i="14"/>
  <c r="I418" i="14"/>
  <c r="K418" i="14"/>
  <c r="E418" i="14" s="1"/>
  <c r="K407" i="14"/>
  <c r="I421" i="14"/>
  <c r="O421" i="14"/>
  <c r="O180" i="14"/>
  <c r="P180" i="14" s="1"/>
  <c r="O407" i="14"/>
  <c r="J351" i="14"/>
  <c r="M351" i="14" s="1"/>
  <c r="O428" i="14"/>
  <c r="I427" i="14"/>
  <c r="I405" i="14"/>
  <c r="I422" i="14"/>
  <c r="O65" i="14"/>
  <c r="P65" i="14" s="1"/>
  <c r="O409" i="14"/>
  <c r="O417" i="14"/>
  <c r="I409" i="14"/>
  <c r="E407" i="14"/>
  <c r="M65" i="14"/>
  <c r="I407" i="14"/>
  <c r="K405" i="14"/>
  <c r="E405" i="14" s="1"/>
  <c r="O418" i="14"/>
  <c r="K409" i="14"/>
  <c r="E409" i="14" s="1"/>
  <c r="O406" i="14"/>
  <c r="I426" i="14"/>
  <c r="E428" i="14"/>
  <c r="O410" i="14"/>
  <c r="I406" i="14"/>
  <c r="I404" i="14"/>
  <c r="O422" i="14"/>
  <c r="O426" i="14"/>
  <c r="J28" i="14"/>
  <c r="F413" i="14"/>
  <c r="P262" i="14"/>
  <c r="I413" i="14" s="1"/>
  <c r="J413" i="14"/>
  <c r="K413" i="14" s="1"/>
  <c r="M275" i="14"/>
  <c r="O275" i="14"/>
  <c r="P275" i="14" s="1"/>
  <c r="J106" i="14"/>
  <c r="J414" i="14"/>
  <c r="K414" i="14" s="1"/>
  <c r="P263" i="14"/>
  <c r="I414" i="14" s="1"/>
  <c r="K404" i="14"/>
  <c r="E404" i="14" s="1"/>
  <c r="M232" i="14"/>
  <c r="G423" i="14"/>
  <c r="H423" i="14" s="1"/>
  <c r="O272" i="14"/>
  <c r="M272" i="14"/>
  <c r="O387" i="14"/>
  <c r="M387" i="14"/>
  <c r="K422" i="14"/>
  <c r="E422" i="14" s="1"/>
  <c r="K419" i="14"/>
  <c r="E419" i="14" s="1"/>
  <c r="O390" i="14"/>
  <c r="P390" i="14" s="1"/>
  <c r="M390" i="14"/>
  <c r="P264" i="14"/>
  <c r="I415" i="14" s="1"/>
  <c r="J415" i="14"/>
  <c r="K415" i="14" s="1"/>
  <c r="F423" i="14"/>
  <c r="L423" i="14"/>
  <c r="P413" i="14"/>
  <c r="Q413" i="14" s="1"/>
  <c r="P377" i="14"/>
  <c r="O413" i="14" s="1"/>
  <c r="P416" i="14"/>
  <c r="Q416" i="14" s="1"/>
  <c r="P380" i="14"/>
  <c r="O416" i="14" s="1"/>
  <c r="K410" i="14"/>
  <c r="E410" i="14" s="1"/>
  <c r="K426" i="14"/>
  <c r="E426" i="14" s="1"/>
  <c r="K412" i="14"/>
  <c r="E412" i="14" s="1"/>
  <c r="K427" i="14"/>
  <c r="E427" i="14" s="1"/>
  <c r="K420" i="14"/>
  <c r="E420" i="14" s="1"/>
  <c r="I411" i="14"/>
  <c r="M423" i="14"/>
  <c r="N423" i="14" s="1"/>
  <c r="J416" i="14"/>
  <c r="K416" i="14" s="1"/>
  <c r="P265" i="14"/>
  <c r="I416" i="14" s="1"/>
  <c r="K421" i="14"/>
  <c r="E421" i="14" s="1"/>
  <c r="P378" i="14"/>
  <c r="O414" i="14" s="1"/>
  <c r="P414" i="14"/>
  <c r="Q414" i="14" s="1"/>
  <c r="K417" i="14"/>
  <c r="E417" i="14" s="1"/>
  <c r="K411" i="14"/>
  <c r="E411" i="14" s="1"/>
  <c r="K406" i="14"/>
  <c r="E406" i="14" s="1"/>
  <c r="I408" i="14"/>
  <c r="P379" i="14"/>
  <c r="O415" i="14" s="1"/>
  <c r="P415" i="14"/>
  <c r="Q415" i="14" s="1"/>
  <c r="F406" i="13"/>
  <c r="P410" i="13"/>
  <c r="Q410" i="13" s="1"/>
  <c r="F422" i="13"/>
  <c r="J406" i="13"/>
  <c r="J25" i="13"/>
  <c r="M25" i="13" s="1"/>
  <c r="F417" i="13"/>
  <c r="F419" i="13"/>
  <c r="J411" i="13"/>
  <c r="F428" i="13"/>
  <c r="F418" i="13"/>
  <c r="H410" i="13"/>
  <c r="J410" i="13"/>
  <c r="F409" i="13"/>
  <c r="P372" i="13"/>
  <c r="P165" i="13"/>
  <c r="F411" i="13"/>
  <c r="F421" i="13"/>
  <c r="P260" i="13"/>
  <c r="P52" i="13"/>
  <c r="F426" i="13"/>
  <c r="P253" i="13"/>
  <c r="F407" i="13"/>
  <c r="P168" i="13"/>
  <c r="P163" i="13"/>
  <c r="P48" i="13"/>
  <c r="F410" i="13"/>
  <c r="P383" i="13"/>
  <c r="O419" i="13" s="1"/>
  <c r="F427" i="13"/>
  <c r="F408" i="13"/>
  <c r="F404" i="13"/>
  <c r="H408" i="13"/>
  <c r="H404" i="13"/>
  <c r="H411" i="13"/>
  <c r="P167" i="13"/>
  <c r="M223" i="13"/>
  <c r="F414" i="13" s="1"/>
  <c r="G414" i="13"/>
  <c r="H414" i="13" s="1"/>
  <c r="O170" i="13"/>
  <c r="P170" i="13" s="1"/>
  <c r="M170" i="13"/>
  <c r="J180" i="13"/>
  <c r="J183" i="13" s="1"/>
  <c r="P406" i="13"/>
  <c r="Q406" i="13" s="1"/>
  <c r="P370" i="13"/>
  <c r="M415" i="13"/>
  <c r="N415" i="13" s="1"/>
  <c r="M302" i="13"/>
  <c r="L415" i="13" s="1"/>
  <c r="P261" i="13"/>
  <c r="I402" i="13"/>
  <c r="J412" i="13"/>
  <c r="P266" i="13"/>
  <c r="P274" i="13"/>
  <c r="P268" i="13"/>
  <c r="P270" i="13"/>
  <c r="P368" i="13"/>
  <c r="P404" i="13"/>
  <c r="Q404" i="13" s="1"/>
  <c r="P405" i="13"/>
  <c r="Q405" i="13" s="1"/>
  <c r="P369" i="13"/>
  <c r="P376" i="13"/>
  <c r="P381" i="13"/>
  <c r="P385" i="13"/>
  <c r="P389" i="13"/>
  <c r="P384" i="13"/>
  <c r="P382" i="13"/>
  <c r="P388" i="13"/>
  <c r="O58" i="13"/>
  <c r="P58" i="13" s="1"/>
  <c r="M58" i="13"/>
  <c r="P258" i="13"/>
  <c r="J409" i="13"/>
  <c r="M173" i="13"/>
  <c r="O173" i="13"/>
  <c r="P173" i="13" s="1"/>
  <c r="M301" i="13"/>
  <c r="L414" i="13" s="1"/>
  <c r="M414" i="13"/>
  <c r="N414" i="13" s="1"/>
  <c r="P161" i="13"/>
  <c r="P164" i="13"/>
  <c r="O264" i="13"/>
  <c r="M264" i="13"/>
  <c r="P271" i="13"/>
  <c r="H406" i="13"/>
  <c r="J141" i="13"/>
  <c r="H421" i="13"/>
  <c r="O377" i="13"/>
  <c r="M377" i="13"/>
  <c r="J387" i="13"/>
  <c r="P54" i="13"/>
  <c r="P62" i="13"/>
  <c r="P53" i="13"/>
  <c r="P64" i="13"/>
  <c r="P59" i="13"/>
  <c r="P51" i="13"/>
  <c r="P61" i="13"/>
  <c r="P66" i="13"/>
  <c r="P60" i="13"/>
  <c r="P63" i="13"/>
  <c r="P67" i="13"/>
  <c r="P408" i="13"/>
  <c r="Q408" i="13" s="1"/>
  <c r="M339" i="13"/>
  <c r="M413" i="13"/>
  <c r="N413" i="13" s="1"/>
  <c r="J310" i="13"/>
  <c r="M300" i="13"/>
  <c r="L413" i="13" s="1"/>
  <c r="O263" i="13"/>
  <c r="M263" i="13"/>
  <c r="M416" i="13"/>
  <c r="N416" i="13" s="1"/>
  <c r="M303" i="13"/>
  <c r="L416" i="13" s="1"/>
  <c r="P269" i="13"/>
  <c r="H419" i="13"/>
  <c r="J407" i="13"/>
  <c r="P49" i="13"/>
  <c r="F405" i="13"/>
  <c r="O379" i="13"/>
  <c r="M379" i="13"/>
  <c r="J65" i="13"/>
  <c r="O55" i="13"/>
  <c r="P55" i="13" s="1"/>
  <c r="M55" i="13"/>
  <c r="J103" i="13"/>
  <c r="O56" i="13"/>
  <c r="P56" i="13" s="1"/>
  <c r="M56" i="13"/>
  <c r="G413" i="13"/>
  <c r="H413" i="13" s="1"/>
  <c r="J232" i="13"/>
  <c r="J235" i="13" s="1"/>
  <c r="M222" i="13"/>
  <c r="F413" i="13" s="1"/>
  <c r="O171" i="13"/>
  <c r="P171" i="13" s="1"/>
  <c r="M171" i="13"/>
  <c r="P371" i="13"/>
  <c r="P407" i="13"/>
  <c r="Q407" i="13" s="1"/>
  <c r="H420" i="13"/>
  <c r="H418" i="13"/>
  <c r="H427" i="13"/>
  <c r="H405" i="13"/>
  <c r="O57" i="13"/>
  <c r="P57" i="13" s="1"/>
  <c r="M57" i="13"/>
  <c r="P162" i="13"/>
  <c r="H409" i="13"/>
  <c r="G416" i="13"/>
  <c r="H416" i="13" s="1"/>
  <c r="M225" i="13"/>
  <c r="F416" i="13" s="1"/>
  <c r="G415" i="13"/>
  <c r="H415" i="13" s="1"/>
  <c r="M224" i="13"/>
  <c r="F415" i="13" s="1"/>
  <c r="M338" i="13"/>
  <c r="J348" i="13"/>
  <c r="M348" i="13" s="1"/>
  <c r="P386" i="13"/>
  <c r="P409" i="13"/>
  <c r="Q409" i="13" s="1"/>
  <c r="P373" i="13"/>
  <c r="O262" i="13"/>
  <c r="J272" i="13"/>
  <c r="M262" i="13"/>
  <c r="J408" i="13"/>
  <c r="P50" i="13"/>
  <c r="H417" i="13"/>
  <c r="H422" i="13"/>
  <c r="P374" i="13"/>
  <c r="O380" i="13"/>
  <c r="M380" i="13"/>
  <c r="H428" i="13"/>
  <c r="H412" i="13"/>
  <c r="P256" i="13"/>
  <c r="P169" i="13"/>
  <c r="P175" i="13"/>
  <c r="P177" i="13"/>
  <c r="P182" i="13"/>
  <c r="P179" i="13"/>
  <c r="P181" i="13"/>
  <c r="P174" i="13"/>
  <c r="P178" i="13"/>
  <c r="O265" i="13"/>
  <c r="M265" i="13"/>
  <c r="P166" i="13"/>
  <c r="P267" i="13"/>
  <c r="P273" i="13"/>
  <c r="P254" i="13"/>
  <c r="P255" i="13"/>
  <c r="O172" i="13"/>
  <c r="P172" i="13" s="1"/>
  <c r="M172" i="13"/>
  <c r="P411" i="13"/>
  <c r="Q411" i="13" s="1"/>
  <c r="P375" i="13"/>
  <c r="H407" i="13"/>
  <c r="J404" i="13"/>
  <c r="P46" i="13"/>
  <c r="P259" i="13"/>
  <c r="P47" i="13"/>
  <c r="J405" i="13"/>
  <c r="H426" i="13"/>
  <c r="O378" i="13"/>
  <c r="M378" i="13"/>
  <c r="P257" i="13"/>
  <c r="F421" i="8"/>
  <c r="F408" i="8"/>
  <c r="O378" i="8"/>
  <c r="F407" i="8"/>
  <c r="F418" i="8"/>
  <c r="F410" i="8"/>
  <c r="M415" i="11"/>
  <c r="N415" i="11" s="1"/>
  <c r="L415" i="11"/>
  <c r="F407" i="11"/>
  <c r="F404" i="11"/>
  <c r="F421" i="11"/>
  <c r="P61" i="11"/>
  <c r="P63" i="11"/>
  <c r="P60" i="11"/>
  <c r="F408" i="11"/>
  <c r="P67" i="11"/>
  <c r="P46" i="11"/>
  <c r="P62" i="11"/>
  <c r="P64" i="11"/>
  <c r="P59" i="11"/>
  <c r="P66" i="11"/>
  <c r="I427" i="11" s="1"/>
  <c r="P47" i="11"/>
  <c r="H427" i="11"/>
  <c r="J103" i="11"/>
  <c r="M103" i="11" s="1"/>
  <c r="H411" i="11"/>
  <c r="H419" i="11"/>
  <c r="F409" i="11"/>
  <c r="L414" i="11"/>
  <c r="J407" i="11"/>
  <c r="P162" i="11"/>
  <c r="F428" i="11"/>
  <c r="M414" i="11"/>
  <c r="N414" i="11" s="1"/>
  <c r="M416" i="11"/>
  <c r="N416" i="11" s="1"/>
  <c r="F420" i="11"/>
  <c r="P49" i="11"/>
  <c r="F405" i="11"/>
  <c r="H409" i="11"/>
  <c r="F426" i="11"/>
  <c r="H426" i="11"/>
  <c r="P168" i="11"/>
  <c r="P161" i="11"/>
  <c r="P381" i="11"/>
  <c r="P383" i="11"/>
  <c r="F411" i="11"/>
  <c r="F417" i="11"/>
  <c r="P165" i="11"/>
  <c r="P163" i="11"/>
  <c r="P166" i="11"/>
  <c r="H417" i="11"/>
  <c r="H407" i="11"/>
  <c r="H412" i="11"/>
  <c r="H405" i="11"/>
  <c r="H422" i="11"/>
  <c r="H410" i="11"/>
  <c r="H406" i="11"/>
  <c r="H428" i="11"/>
  <c r="H404" i="11"/>
  <c r="H418" i="11"/>
  <c r="H420" i="11"/>
  <c r="F408" i="10"/>
  <c r="P62" i="10"/>
  <c r="F409" i="10"/>
  <c r="J411" i="10"/>
  <c r="O265" i="10"/>
  <c r="P265" i="10" s="1"/>
  <c r="F406" i="10"/>
  <c r="F417" i="10"/>
  <c r="P162" i="10"/>
  <c r="P166" i="10"/>
  <c r="P67" i="10"/>
  <c r="F407" i="10"/>
  <c r="J25" i="10"/>
  <c r="M25" i="10" s="1"/>
  <c r="F421" i="10"/>
  <c r="H419" i="10"/>
  <c r="F419" i="10"/>
  <c r="O56" i="10"/>
  <c r="P56" i="10" s="1"/>
  <c r="F418" i="10"/>
  <c r="F427" i="10"/>
  <c r="M414" i="10"/>
  <c r="N414" i="10" s="1"/>
  <c r="O264" i="10"/>
  <c r="J65" i="10"/>
  <c r="M65" i="10" s="1"/>
  <c r="L414" i="10"/>
  <c r="M56" i="10"/>
  <c r="H406" i="10"/>
  <c r="H412" i="10"/>
  <c r="H407" i="10"/>
  <c r="H410" i="10"/>
  <c r="P161" i="10"/>
  <c r="M415" i="10"/>
  <c r="N415" i="10" s="1"/>
  <c r="L415" i="10"/>
  <c r="H418" i="10"/>
  <c r="I421" i="10"/>
  <c r="H409" i="10"/>
  <c r="H426" i="10"/>
  <c r="O57" i="10"/>
  <c r="P57" i="10" s="1"/>
  <c r="H405" i="10"/>
  <c r="H422" i="10"/>
  <c r="P375" i="9"/>
  <c r="J65" i="9"/>
  <c r="J68" i="9" s="1"/>
  <c r="F408" i="9"/>
  <c r="O263" i="9"/>
  <c r="J272" i="9"/>
  <c r="J275" i="9" s="1"/>
  <c r="M275" i="9" s="1"/>
  <c r="O55" i="9"/>
  <c r="P55" i="9" s="1"/>
  <c r="M55" i="9"/>
  <c r="M262" i="9"/>
  <c r="P266" i="9"/>
  <c r="P260" i="9"/>
  <c r="P273" i="9"/>
  <c r="P270" i="9"/>
  <c r="P274" i="9"/>
  <c r="H406" i="9"/>
  <c r="H405" i="9"/>
  <c r="H411" i="9"/>
  <c r="P53" i="9"/>
  <c r="J411" i="9"/>
  <c r="P51" i="9"/>
  <c r="I409" i="9" s="1"/>
  <c r="P61" i="9"/>
  <c r="I419" i="9" s="1"/>
  <c r="P62" i="9"/>
  <c r="I420" i="9" s="1"/>
  <c r="P67" i="9"/>
  <c r="I428" i="9" s="1"/>
  <c r="F419" i="9"/>
  <c r="F418" i="9"/>
  <c r="F407" i="9"/>
  <c r="F405" i="9"/>
  <c r="I402" i="9"/>
  <c r="K417" i="9" s="1"/>
  <c r="O173" i="9"/>
  <c r="P173" i="9" s="1"/>
  <c r="H409" i="9"/>
  <c r="H418" i="9"/>
  <c r="H407" i="9"/>
  <c r="H408" i="9"/>
  <c r="H410" i="9"/>
  <c r="F404" i="9"/>
  <c r="F410" i="9"/>
  <c r="H412" i="9"/>
  <c r="P267" i="9"/>
  <c r="H404" i="9"/>
  <c r="H420" i="9"/>
  <c r="J409" i="9"/>
  <c r="H426" i="9"/>
  <c r="F406" i="9"/>
  <c r="H417" i="9"/>
  <c r="O172" i="9"/>
  <c r="P172" i="9" s="1"/>
  <c r="H419" i="9"/>
  <c r="O56" i="9"/>
  <c r="P56" i="9" s="1"/>
  <c r="F422" i="8"/>
  <c r="F411" i="8"/>
  <c r="J310" i="8"/>
  <c r="J313" i="8" s="1"/>
  <c r="M313" i="8" s="1"/>
  <c r="F427" i="8"/>
  <c r="F426" i="8"/>
  <c r="L414" i="8"/>
  <c r="F419" i="8"/>
  <c r="F409" i="8"/>
  <c r="J387" i="8"/>
  <c r="J390" i="8" s="1"/>
  <c r="O377" i="8"/>
  <c r="P377" i="8" s="1"/>
  <c r="P163" i="8"/>
  <c r="F404" i="8"/>
  <c r="M378" i="8"/>
  <c r="M300" i="8"/>
  <c r="F406" i="8"/>
  <c r="H410" i="8"/>
  <c r="J411" i="8"/>
  <c r="H411" i="8"/>
  <c r="P161" i="8"/>
  <c r="P165" i="8"/>
  <c r="P181" i="8"/>
  <c r="P162" i="8"/>
  <c r="P174" i="8"/>
  <c r="P166" i="8"/>
  <c r="P176" i="8"/>
  <c r="P178" i="8"/>
  <c r="M414" i="8"/>
  <c r="N414" i="8" s="1"/>
  <c r="P53" i="8"/>
  <c r="H427" i="8"/>
  <c r="H420" i="8"/>
  <c r="H417" i="8"/>
  <c r="P255" i="8"/>
  <c r="H408" i="8"/>
  <c r="H426" i="8"/>
  <c r="P258" i="8"/>
  <c r="H405" i="8"/>
  <c r="P257" i="8"/>
  <c r="P67" i="8"/>
  <c r="H422" i="8"/>
  <c r="P254" i="8"/>
  <c r="H407" i="8"/>
  <c r="O379" i="8"/>
  <c r="P379" i="8" s="1"/>
  <c r="H419" i="8"/>
  <c r="P260" i="8"/>
  <c r="I411" i="8" s="1"/>
  <c r="P168" i="8"/>
  <c r="H428" i="8"/>
  <c r="H418" i="8"/>
  <c r="H404" i="8"/>
  <c r="P253" i="8"/>
  <c r="P259" i="8"/>
  <c r="H406" i="8"/>
  <c r="H409" i="8"/>
  <c r="H412" i="8"/>
  <c r="P164" i="9"/>
  <c r="F417" i="9"/>
  <c r="H422" i="9"/>
  <c r="P170" i="9"/>
  <c r="F411" i="9"/>
  <c r="F428" i="9"/>
  <c r="F422" i="9"/>
  <c r="P168" i="10"/>
  <c r="P174" i="10"/>
  <c r="P255" i="10"/>
  <c r="I406" i="10" s="1"/>
  <c r="P274" i="10"/>
  <c r="I427" i="10" s="1"/>
  <c r="L416" i="11"/>
  <c r="P260" i="11"/>
  <c r="P269" i="11"/>
  <c r="P167" i="11"/>
  <c r="O58" i="11"/>
  <c r="P58" i="11" s="1"/>
  <c r="P181" i="11"/>
  <c r="P389" i="11"/>
  <c r="J348" i="11"/>
  <c r="M348" i="11" s="1"/>
  <c r="P178" i="11"/>
  <c r="F422" i="11"/>
  <c r="P404" i="11"/>
  <c r="Q404" i="11" s="1"/>
  <c r="P368" i="11"/>
  <c r="I402" i="11"/>
  <c r="K421" i="11" s="1"/>
  <c r="E421" i="11" s="1"/>
  <c r="J412" i="11"/>
  <c r="P261" i="11"/>
  <c r="P267" i="11"/>
  <c r="I418" i="11" s="1"/>
  <c r="J410" i="11"/>
  <c r="P52" i="11"/>
  <c r="M377" i="11"/>
  <c r="O377" i="11"/>
  <c r="J387" i="11"/>
  <c r="J390" i="11" s="1"/>
  <c r="P253" i="11"/>
  <c r="I404" i="11" s="1"/>
  <c r="J25" i="11"/>
  <c r="M25" i="11" s="1"/>
  <c r="M15" i="11"/>
  <c r="O265" i="11"/>
  <c r="M265" i="11"/>
  <c r="H408" i="11"/>
  <c r="O56" i="11"/>
  <c r="P56" i="11" s="1"/>
  <c r="M56" i="11"/>
  <c r="M55" i="11"/>
  <c r="J65" i="11"/>
  <c r="O55" i="11"/>
  <c r="P55" i="11" s="1"/>
  <c r="M379" i="11"/>
  <c r="O379" i="11"/>
  <c r="P407" i="11"/>
  <c r="Q407" i="11" s="1"/>
  <c r="P371" i="11"/>
  <c r="P258" i="11"/>
  <c r="F419" i="11"/>
  <c r="P169" i="11"/>
  <c r="P176" i="11"/>
  <c r="P175" i="11"/>
  <c r="P164" i="11"/>
  <c r="P179" i="11"/>
  <c r="O422" i="11" s="1"/>
  <c r="P177" i="11"/>
  <c r="P174" i="11"/>
  <c r="P182" i="11"/>
  <c r="J408" i="11"/>
  <c r="P50" i="11"/>
  <c r="M380" i="11"/>
  <c r="O380" i="11"/>
  <c r="J141" i="11"/>
  <c r="M141" i="11" s="1"/>
  <c r="M131" i="11"/>
  <c r="P255" i="11"/>
  <c r="P270" i="11"/>
  <c r="P273" i="11"/>
  <c r="P254" i="11"/>
  <c r="I405" i="11" s="1"/>
  <c r="P375" i="11"/>
  <c r="P411" i="11"/>
  <c r="Q411" i="11" s="1"/>
  <c r="P376" i="11"/>
  <c r="P385" i="11"/>
  <c r="P384" i="11"/>
  <c r="P382" i="11"/>
  <c r="P388" i="11"/>
  <c r="J180" i="11"/>
  <c r="J183" i="11" s="1"/>
  <c r="O170" i="11"/>
  <c r="P170" i="11" s="1"/>
  <c r="M170" i="11"/>
  <c r="P266" i="11"/>
  <c r="P259" i="11"/>
  <c r="J404" i="11"/>
  <c r="P406" i="11"/>
  <c r="Q406" i="11" s="1"/>
  <c r="P370" i="11"/>
  <c r="P369" i="11"/>
  <c r="O405" i="11" s="1"/>
  <c r="P405" i="11"/>
  <c r="Q405" i="11" s="1"/>
  <c r="M413" i="11"/>
  <c r="N413" i="11" s="1"/>
  <c r="M300" i="11"/>
  <c r="L413" i="11" s="1"/>
  <c r="J310" i="11"/>
  <c r="G416" i="11"/>
  <c r="H416" i="11" s="1"/>
  <c r="M225" i="11"/>
  <c r="F416" i="11" s="1"/>
  <c r="O262" i="11"/>
  <c r="M262" i="11"/>
  <c r="J272" i="11"/>
  <c r="J275" i="11" s="1"/>
  <c r="M222" i="11"/>
  <c r="J232" i="11"/>
  <c r="J235" i="11" s="1"/>
  <c r="M235" i="11" s="1"/>
  <c r="G413" i="11"/>
  <c r="H413" i="11" s="1"/>
  <c r="M378" i="11"/>
  <c r="O378" i="11"/>
  <c r="O172" i="11"/>
  <c r="P172" i="11" s="1"/>
  <c r="M172" i="11"/>
  <c r="P410" i="11"/>
  <c r="Q410" i="11" s="1"/>
  <c r="P374" i="11"/>
  <c r="O171" i="11"/>
  <c r="P171" i="11" s="1"/>
  <c r="M171" i="11"/>
  <c r="M223" i="11"/>
  <c r="F414" i="11" s="1"/>
  <c r="G414" i="11"/>
  <c r="H414" i="11" s="1"/>
  <c r="P268" i="11"/>
  <c r="J411" i="11"/>
  <c r="P53" i="11"/>
  <c r="J406" i="11"/>
  <c r="P48" i="11"/>
  <c r="O264" i="11"/>
  <c r="M264" i="11"/>
  <c r="M173" i="11"/>
  <c r="O173" i="11"/>
  <c r="P173" i="11" s="1"/>
  <c r="P408" i="11"/>
  <c r="Q408" i="11" s="1"/>
  <c r="P372" i="11"/>
  <c r="O57" i="11"/>
  <c r="P57" i="11" s="1"/>
  <c r="P257" i="11"/>
  <c r="P271" i="11"/>
  <c r="I422" i="11" s="1"/>
  <c r="M224" i="11"/>
  <c r="F415" i="11" s="1"/>
  <c r="G415" i="11"/>
  <c r="H415" i="11" s="1"/>
  <c r="P51" i="11"/>
  <c r="J409" i="11"/>
  <c r="P256" i="11"/>
  <c r="F410" i="11"/>
  <c r="O263" i="11"/>
  <c r="M263" i="11"/>
  <c r="P373" i="11"/>
  <c r="P409" i="11"/>
  <c r="Q409" i="11" s="1"/>
  <c r="J413" i="10"/>
  <c r="P262" i="10"/>
  <c r="I413" i="10" s="1"/>
  <c r="M348" i="10"/>
  <c r="J351" i="10"/>
  <c r="M351" i="10" s="1"/>
  <c r="M377" i="10"/>
  <c r="J387" i="10"/>
  <c r="J390" i="10" s="1"/>
  <c r="O377" i="10"/>
  <c r="P266" i="10"/>
  <c r="I417" i="10" s="1"/>
  <c r="M131" i="10"/>
  <c r="J141" i="10"/>
  <c r="M141" i="10" s="1"/>
  <c r="P258" i="10"/>
  <c r="P260" i="10"/>
  <c r="I411" i="10" s="1"/>
  <c r="M379" i="10"/>
  <c r="O379" i="10"/>
  <c r="G414" i="10"/>
  <c r="H414" i="10" s="1"/>
  <c r="M223" i="10"/>
  <c r="F414" i="10" s="1"/>
  <c r="P376" i="10"/>
  <c r="P389" i="10"/>
  <c r="P371" i="10"/>
  <c r="P386" i="10"/>
  <c r="P384" i="10"/>
  <c r="P381" i="10"/>
  <c r="P383" i="10"/>
  <c r="P385" i="10"/>
  <c r="P388" i="10"/>
  <c r="J406" i="10"/>
  <c r="J404" i="10"/>
  <c r="P46" i="10"/>
  <c r="P370" i="10"/>
  <c r="O406" i="10" s="1"/>
  <c r="P164" i="10"/>
  <c r="P407" i="10"/>
  <c r="Q407" i="10" s="1"/>
  <c r="P169" i="10"/>
  <c r="P175" i="10"/>
  <c r="O418" i="10" s="1"/>
  <c r="P167" i="10"/>
  <c r="P177" i="10"/>
  <c r="P182" i="10"/>
  <c r="P181" i="10"/>
  <c r="P176" i="10"/>
  <c r="P179" i="10"/>
  <c r="P165" i="10"/>
  <c r="J409" i="10"/>
  <c r="P51" i="10"/>
  <c r="I409" i="10" s="1"/>
  <c r="I402" i="10"/>
  <c r="K407" i="10" s="1"/>
  <c r="J412" i="10"/>
  <c r="P261" i="10"/>
  <c r="P267" i="10"/>
  <c r="I418" i="10" s="1"/>
  <c r="P271" i="10"/>
  <c r="I422" i="10" s="1"/>
  <c r="P273" i="10"/>
  <c r="P268" i="10"/>
  <c r="I419" i="10" s="1"/>
  <c r="P259" i="10"/>
  <c r="P404" i="10"/>
  <c r="Q404" i="10" s="1"/>
  <c r="P368" i="10"/>
  <c r="M172" i="10"/>
  <c r="O172" i="10"/>
  <c r="P172" i="10" s="1"/>
  <c r="P257" i="10"/>
  <c r="I408" i="10" s="1"/>
  <c r="P411" i="10"/>
  <c r="Q411" i="10" s="1"/>
  <c r="P375" i="10"/>
  <c r="P256" i="10"/>
  <c r="I407" i="10" s="1"/>
  <c r="P254" i="10"/>
  <c r="P253" i="10"/>
  <c r="H420" i="10"/>
  <c r="H421" i="10"/>
  <c r="H427" i="10"/>
  <c r="H428" i="10"/>
  <c r="J410" i="10"/>
  <c r="P52" i="10"/>
  <c r="F404" i="10"/>
  <c r="O378" i="10"/>
  <c r="M378" i="10"/>
  <c r="M224" i="10"/>
  <c r="F415" i="10" s="1"/>
  <c r="G415" i="10"/>
  <c r="H415" i="10" s="1"/>
  <c r="O65" i="10"/>
  <c r="P65" i="10" s="1"/>
  <c r="P264" i="10"/>
  <c r="I415" i="10" s="1"/>
  <c r="J405" i="10"/>
  <c r="P47" i="10"/>
  <c r="F426" i="10"/>
  <c r="M416" i="10"/>
  <c r="N416" i="10" s="1"/>
  <c r="M303" i="10"/>
  <c r="L416" i="10" s="1"/>
  <c r="H404" i="10"/>
  <c r="P178" i="10"/>
  <c r="O380" i="10"/>
  <c r="M380" i="10"/>
  <c r="H411" i="10"/>
  <c r="O171" i="10"/>
  <c r="P171" i="10" s="1"/>
  <c r="M171" i="10"/>
  <c r="J68" i="10"/>
  <c r="P374" i="10"/>
  <c r="P410" i="10"/>
  <c r="Q410" i="10" s="1"/>
  <c r="O58" i="10"/>
  <c r="P58" i="10" s="1"/>
  <c r="M58" i="10"/>
  <c r="J232" i="10"/>
  <c r="G413" i="10"/>
  <c r="H413" i="10" s="1"/>
  <c r="M222" i="10"/>
  <c r="F413" i="10" s="1"/>
  <c r="H408" i="10"/>
  <c r="P369" i="10"/>
  <c r="O405" i="10" s="1"/>
  <c r="P405" i="10"/>
  <c r="Q405" i="10" s="1"/>
  <c r="P408" i="10"/>
  <c r="Q408" i="10" s="1"/>
  <c r="P372" i="10"/>
  <c r="J103" i="10"/>
  <c r="M103" i="10" s="1"/>
  <c r="M93" i="10"/>
  <c r="P269" i="10"/>
  <c r="I420" i="10" s="1"/>
  <c r="M225" i="10"/>
  <c r="F416" i="10" s="1"/>
  <c r="G416" i="10"/>
  <c r="H416" i="10" s="1"/>
  <c r="M170" i="10"/>
  <c r="J180" i="10"/>
  <c r="J183" i="10" s="1"/>
  <c r="O170" i="10"/>
  <c r="P170" i="10" s="1"/>
  <c r="O173" i="10"/>
  <c r="P173" i="10" s="1"/>
  <c r="M173" i="10"/>
  <c r="O263" i="10"/>
  <c r="M263" i="10"/>
  <c r="M413" i="10"/>
  <c r="N413" i="10" s="1"/>
  <c r="J310" i="10"/>
  <c r="M300" i="10"/>
  <c r="J272" i="10"/>
  <c r="P409" i="10"/>
  <c r="Q409" i="10" s="1"/>
  <c r="P373" i="10"/>
  <c r="O409" i="10" s="1"/>
  <c r="M180" i="9"/>
  <c r="J183" i="9"/>
  <c r="O380" i="9"/>
  <c r="M380" i="9"/>
  <c r="M224" i="9"/>
  <c r="F415" i="9" s="1"/>
  <c r="G415" i="9"/>
  <c r="H415" i="9" s="1"/>
  <c r="J404" i="9"/>
  <c r="P46" i="9"/>
  <c r="I404" i="9" s="1"/>
  <c r="M413" i="9"/>
  <c r="N413" i="9" s="1"/>
  <c r="J310" i="9"/>
  <c r="M300" i="9"/>
  <c r="J103" i="9"/>
  <c r="M103" i="9" s="1"/>
  <c r="M93" i="9"/>
  <c r="J232" i="9"/>
  <c r="J235" i="9" s="1"/>
  <c r="G413" i="9"/>
  <c r="H413" i="9" s="1"/>
  <c r="M222" i="9"/>
  <c r="P376" i="9"/>
  <c r="P385" i="9"/>
  <c r="P388" i="9"/>
  <c r="P383" i="9"/>
  <c r="P381" i="9"/>
  <c r="P389" i="9"/>
  <c r="P384" i="9"/>
  <c r="P386" i="9"/>
  <c r="P382" i="9"/>
  <c r="M416" i="9"/>
  <c r="N416" i="9" s="1"/>
  <c r="M303" i="9"/>
  <c r="L416" i="9" s="1"/>
  <c r="P179" i="9"/>
  <c r="P169" i="9"/>
  <c r="P176" i="9"/>
  <c r="P174" i="9"/>
  <c r="P178" i="9"/>
  <c r="P182" i="9"/>
  <c r="M301" i="9"/>
  <c r="L414" i="9" s="1"/>
  <c r="M414" i="9"/>
  <c r="N414" i="9" s="1"/>
  <c r="P163" i="9"/>
  <c r="P369" i="9"/>
  <c r="P405" i="9"/>
  <c r="Q405" i="9" s="1"/>
  <c r="P409" i="9"/>
  <c r="Q409" i="9" s="1"/>
  <c r="P373" i="9"/>
  <c r="G414" i="9"/>
  <c r="H414" i="9" s="1"/>
  <c r="M223" i="9"/>
  <c r="F414" i="9" s="1"/>
  <c r="O264" i="9"/>
  <c r="M377" i="9"/>
  <c r="J387" i="9"/>
  <c r="J390" i="9" s="1"/>
  <c r="O377" i="9"/>
  <c r="J405" i="9"/>
  <c r="P47" i="9"/>
  <c r="I405" i="9" s="1"/>
  <c r="P406" i="9"/>
  <c r="Q406" i="9" s="1"/>
  <c r="P370" i="9"/>
  <c r="P408" i="9"/>
  <c r="Q408" i="9" s="1"/>
  <c r="P372" i="9"/>
  <c r="P265" i="9"/>
  <c r="P161" i="9"/>
  <c r="O171" i="9"/>
  <c r="P171" i="9" s="1"/>
  <c r="M171" i="9"/>
  <c r="M302" i="9"/>
  <c r="L415" i="9" s="1"/>
  <c r="M415" i="9"/>
  <c r="N415" i="9" s="1"/>
  <c r="I407" i="9"/>
  <c r="M339" i="9"/>
  <c r="J348" i="9"/>
  <c r="M348" i="9" s="1"/>
  <c r="O57" i="9"/>
  <c r="P57" i="9" s="1"/>
  <c r="M379" i="9"/>
  <c r="O379" i="9"/>
  <c r="M65" i="9"/>
  <c r="P371" i="9"/>
  <c r="P165" i="9"/>
  <c r="J406" i="9"/>
  <c r="K406" i="9" s="1"/>
  <c r="P48" i="9"/>
  <c r="I406" i="9" s="1"/>
  <c r="J408" i="9"/>
  <c r="P50" i="9"/>
  <c r="I408" i="9" s="1"/>
  <c r="P175" i="9"/>
  <c r="J407" i="9"/>
  <c r="F409" i="9"/>
  <c r="F426" i="9"/>
  <c r="M225" i="9"/>
  <c r="F416" i="9" s="1"/>
  <c r="G416" i="9"/>
  <c r="H416" i="9" s="1"/>
  <c r="P407" i="9"/>
  <c r="Q407" i="9" s="1"/>
  <c r="P263" i="9"/>
  <c r="I414" i="9" s="1"/>
  <c r="P374" i="9"/>
  <c r="P410" i="9"/>
  <c r="Q410" i="9" s="1"/>
  <c r="M68" i="9"/>
  <c r="P162" i="9"/>
  <c r="J141" i="9"/>
  <c r="M141" i="9" s="1"/>
  <c r="M131" i="9"/>
  <c r="P166" i="9"/>
  <c r="P167" i="9"/>
  <c r="M15" i="9"/>
  <c r="J25" i="9"/>
  <c r="M25" i="9" s="1"/>
  <c r="M272" i="9"/>
  <c r="O58" i="9"/>
  <c r="P58" i="9" s="1"/>
  <c r="P168" i="9"/>
  <c r="O411" i="9" s="1"/>
  <c r="P404" i="9"/>
  <c r="Q404" i="9" s="1"/>
  <c r="P368" i="9"/>
  <c r="J410" i="9"/>
  <c r="P52" i="9"/>
  <c r="I410" i="9" s="1"/>
  <c r="P177" i="9"/>
  <c r="H427" i="9"/>
  <c r="H428" i="9"/>
  <c r="K428" i="9"/>
  <c r="P181" i="9"/>
  <c r="O378" i="9"/>
  <c r="M378" i="9"/>
  <c r="O262" i="9"/>
  <c r="P54" i="9"/>
  <c r="P66" i="9"/>
  <c r="P60" i="9"/>
  <c r="P64" i="9"/>
  <c r="I422" i="9" s="1"/>
  <c r="P59" i="9"/>
  <c r="I417" i="9" s="1"/>
  <c r="P63" i="9"/>
  <c r="P369" i="8"/>
  <c r="P405" i="8"/>
  <c r="Q405" i="8" s="1"/>
  <c r="M416" i="8"/>
  <c r="N416" i="8" s="1"/>
  <c r="M303" i="8"/>
  <c r="L416" i="8" s="1"/>
  <c r="M415" i="8"/>
  <c r="N415" i="8" s="1"/>
  <c r="M302" i="8"/>
  <c r="L415" i="8" s="1"/>
  <c r="J405" i="8"/>
  <c r="P47" i="8"/>
  <c r="J407" i="8"/>
  <c r="P49" i="8"/>
  <c r="O171" i="8"/>
  <c r="P171" i="8" s="1"/>
  <c r="M171" i="8"/>
  <c r="O264" i="8"/>
  <c r="M264" i="8"/>
  <c r="P376" i="8"/>
  <c r="P384" i="8"/>
  <c r="P388" i="8"/>
  <c r="O428" i="8" s="1"/>
  <c r="J409" i="8"/>
  <c r="P51" i="8"/>
  <c r="P407" i="8"/>
  <c r="Q407" i="8" s="1"/>
  <c r="P371" i="8"/>
  <c r="P374" i="8"/>
  <c r="P410" i="8"/>
  <c r="Q410" i="8" s="1"/>
  <c r="J103" i="8"/>
  <c r="M103" i="8" s="1"/>
  <c r="M93" i="8"/>
  <c r="G416" i="8"/>
  <c r="H416" i="8" s="1"/>
  <c r="P381" i="8"/>
  <c r="I402" i="8"/>
  <c r="K428" i="8" s="1"/>
  <c r="J412" i="8"/>
  <c r="P261" i="8"/>
  <c r="P266" i="8"/>
  <c r="P274" i="8"/>
  <c r="P268" i="8"/>
  <c r="P270" i="8"/>
  <c r="P383" i="8"/>
  <c r="G415" i="8"/>
  <c r="H415" i="8" s="1"/>
  <c r="M224" i="8"/>
  <c r="F415" i="8" s="1"/>
  <c r="M265" i="8"/>
  <c r="O265" i="8"/>
  <c r="O380" i="8"/>
  <c r="P273" i="8"/>
  <c r="P368" i="8"/>
  <c r="P54" i="8"/>
  <c r="P66" i="8"/>
  <c r="P61" i="8"/>
  <c r="P62" i="8"/>
  <c r="I420" i="8" s="1"/>
  <c r="P63" i="8"/>
  <c r="P64" i="8"/>
  <c r="P60" i="8"/>
  <c r="P59" i="8"/>
  <c r="O56" i="8"/>
  <c r="P56" i="8" s="1"/>
  <c r="M56" i="8"/>
  <c r="P411" i="8"/>
  <c r="Q411" i="8" s="1"/>
  <c r="P375" i="8"/>
  <c r="P409" i="8"/>
  <c r="Q409" i="8" s="1"/>
  <c r="P373" i="8"/>
  <c r="O409" i="8" s="1"/>
  <c r="M310" i="8"/>
  <c r="M390" i="8"/>
  <c r="M170" i="8"/>
  <c r="O170" i="8"/>
  <c r="P170" i="8" s="1"/>
  <c r="J180" i="8"/>
  <c r="M263" i="8"/>
  <c r="O263" i="8"/>
  <c r="P404" i="8"/>
  <c r="Q404" i="8" s="1"/>
  <c r="P271" i="8"/>
  <c r="J25" i="8"/>
  <c r="M25" i="8" s="1"/>
  <c r="M15" i="8"/>
  <c r="F413" i="8" s="1"/>
  <c r="J410" i="8"/>
  <c r="P52" i="8"/>
  <c r="O57" i="8"/>
  <c r="P57" i="8" s="1"/>
  <c r="M57" i="8"/>
  <c r="F416" i="8"/>
  <c r="P406" i="8"/>
  <c r="Q406" i="8" s="1"/>
  <c r="G413" i="8"/>
  <c r="H413" i="8" s="1"/>
  <c r="J141" i="8"/>
  <c r="M141" i="8" s="1"/>
  <c r="M131" i="8"/>
  <c r="M413" i="8"/>
  <c r="N413" i="8" s="1"/>
  <c r="P389" i="8"/>
  <c r="M173" i="8"/>
  <c r="O173" i="8"/>
  <c r="P173" i="8" s="1"/>
  <c r="M262" i="8"/>
  <c r="J272" i="8"/>
  <c r="O262" i="8"/>
  <c r="P256" i="8"/>
  <c r="M338" i="8"/>
  <c r="J348" i="8"/>
  <c r="M348" i="8" s="1"/>
  <c r="G414" i="8"/>
  <c r="H414" i="8" s="1"/>
  <c r="M223" i="8"/>
  <c r="F414" i="8" s="1"/>
  <c r="O55" i="8"/>
  <c r="P55" i="8" s="1"/>
  <c r="M55" i="8"/>
  <c r="J65" i="8"/>
  <c r="J404" i="8"/>
  <c r="P46" i="8"/>
  <c r="P370" i="8"/>
  <c r="P385" i="8"/>
  <c r="J406" i="8"/>
  <c r="P48" i="8"/>
  <c r="P378" i="8"/>
  <c r="P169" i="8"/>
  <c r="P177" i="8"/>
  <c r="P164" i="8"/>
  <c r="P175" i="8"/>
  <c r="P179" i="8"/>
  <c r="P372" i="8"/>
  <c r="P382" i="8"/>
  <c r="M339" i="8"/>
  <c r="P386" i="8"/>
  <c r="O58" i="8"/>
  <c r="P58" i="8" s="1"/>
  <c r="M58" i="8"/>
  <c r="J232" i="8"/>
  <c r="J235" i="8" s="1"/>
  <c r="M235" i="8" s="1"/>
  <c r="P50" i="8"/>
  <c r="J408" i="8"/>
  <c r="P267" i="8"/>
  <c r="M172" i="8"/>
  <c r="O172" i="8"/>
  <c r="P172" i="8" s="1"/>
  <c r="P408" i="8"/>
  <c r="Q408" i="8" s="1"/>
  <c r="P167" i="8"/>
  <c r="P410" i="5"/>
  <c r="Q410" i="5" s="1"/>
  <c r="H408" i="5"/>
  <c r="P165" i="5"/>
  <c r="P167" i="5"/>
  <c r="H411" i="5"/>
  <c r="F411" i="5"/>
  <c r="P168" i="5"/>
  <c r="P176" i="5"/>
  <c r="H405" i="5"/>
  <c r="F408" i="5"/>
  <c r="P178" i="5"/>
  <c r="M413" i="5"/>
  <c r="N413" i="5" s="1"/>
  <c r="M93" i="5"/>
  <c r="L413" i="5" s="1"/>
  <c r="H412" i="5"/>
  <c r="H410" i="5"/>
  <c r="H407" i="5"/>
  <c r="F420" i="7"/>
  <c r="O172" i="7"/>
  <c r="P172" i="7" s="1"/>
  <c r="F427" i="7"/>
  <c r="H428" i="7"/>
  <c r="H412" i="7"/>
  <c r="F411" i="7"/>
  <c r="O58" i="7"/>
  <c r="P53" i="7"/>
  <c r="G416" i="7"/>
  <c r="M225" i="7"/>
  <c r="F416" i="7" s="1"/>
  <c r="P63" i="7"/>
  <c r="P179" i="7"/>
  <c r="J407" i="6"/>
  <c r="P162" i="6"/>
  <c r="P49" i="6"/>
  <c r="P165" i="6"/>
  <c r="F426" i="6"/>
  <c r="F404" i="6"/>
  <c r="P374" i="6"/>
  <c r="F418" i="6"/>
  <c r="J25" i="6"/>
  <c r="M25" i="6" s="1"/>
  <c r="H417" i="6"/>
  <c r="H411" i="6"/>
  <c r="H427" i="6"/>
  <c r="H406" i="6"/>
  <c r="H421" i="6"/>
  <c r="H412" i="6"/>
  <c r="F408" i="6"/>
  <c r="H419" i="5"/>
  <c r="H406" i="5"/>
  <c r="J180" i="5"/>
  <c r="J183" i="5" s="1"/>
  <c r="H420" i="5"/>
  <c r="H404" i="5"/>
  <c r="H422" i="5"/>
  <c r="H409" i="5"/>
  <c r="H418" i="5"/>
  <c r="O170" i="5"/>
  <c r="P170" i="5" s="1"/>
  <c r="H417" i="5"/>
  <c r="J310" i="5"/>
  <c r="J313" i="5" s="1"/>
  <c r="M313" i="5" s="1"/>
  <c r="P388" i="7"/>
  <c r="O428" i="7" s="1"/>
  <c r="P386" i="7"/>
  <c r="P372" i="7"/>
  <c r="P384" i="7"/>
  <c r="O420" i="7" s="1"/>
  <c r="P382" i="7"/>
  <c r="O418" i="7" s="1"/>
  <c r="P389" i="7"/>
  <c r="O427" i="7" s="1"/>
  <c r="F417" i="7"/>
  <c r="P258" i="7"/>
  <c r="P257" i="7"/>
  <c r="I408" i="7" s="1"/>
  <c r="H417" i="7"/>
  <c r="F405" i="7"/>
  <c r="F421" i="7"/>
  <c r="F419" i="7"/>
  <c r="P409" i="7"/>
  <c r="Q409" i="7" s="1"/>
  <c r="M131" i="7"/>
  <c r="J141" i="7"/>
  <c r="M141" i="7" s="1"/>
  <c r="O421" i="7"/>
  <c r="J103" i="7"/>
  <c r="M103" i="7" s="1"/>
  <c r="P46" i="7"/>
  <c r="J404" i="7"/>
  <c r="P66" i="7"/>
  <c r="P62" i="7"/>
  <c r="P50" i="7"/>
  <c r="P58" i="7"/>
  <c r="P59" i="7"/>
  <c r="P54" i="7"/>
  <c r="P67" i="7"/>
  <c r="P61" i="7"/>
  <c r="P64" i="7"/>
  <c r="P49" i="7"/>
  <c r="F414" i="7"/>
  <c r="H418" i="7"/>
  <c r="H420" i="7"/>
  <c r="H427" i="7"/>
  <c r="O56" i="7"/>
  <c r="P56" i="7" s="1"/>
  <c r="H410" i="7"/>
  <c r="H422" i="7"/>
  <c r="F415" i="7"/>
  <c r="H416" i="7"/>
  <c r="H408" i="7"/>
  <c r="G415" i="7"/>
  <c r="H415" i="7" s="1"/>
  <c r="O57" i="7"/>
  <c r="P57" i="7" s="1"/>
  <c r="H421" i="7"/>
  <c r="H407" i="7"/>
  <c r="H426" i="7"/>
  <c r="H406" i="7"/>
  <c r="F426" i="7"/>
  <c r="H411" i="7"/>
  <c r="H419" i="7"/>
  <c r="H409" i="7"/>
  <c r="O408" i="7"/>
  <c r="G414" i="7"/>
  <c r="H414" i="7" s="1"/>
  <c r="P408" i="7"/>
  <c r="Q408" i="7" s="1"/>
  <c r="F410" i="7"/>
  <c r="M310" i="7"/>
  <c r="O180" i="7"/>
  <c r="P180" i="7" s="1"/>
  <c r="M180" i="7"/>
  <c r="J183" i="7"/>
  <c r="O379" i="7"/>
  <c r="M379" i="7"/>
  <c r="M263" i="7"/>
  <c r="O263" i="7"/>
  <c r="J65" i="7"/>
  <c r="J68" i="7" s="1"/>
  <c r="O55" i="7"/>
  <c r="P55" i="7" s="1"/>
  <c r="M55" i="7"/>
  <c r="O378" i="7"/>
  <c r="M378" i="7"/>
  <c r="J409" i="7"/>
  <c r="P51" i="7"/>
  <c r="I409" i="7" s="1"/>
  <c r="J406" i="7"/>
  <c r="P48" i="7"/>
  <c r="M265" i="7"/>
  <c r="O265" i="7"/>
  <c r="P407" i="7"/>
  <c r="Q407" i="7" s="1"/>
  <c r="P371" i="7"/>
  <c r="O407" i="7" s="1"/>
  <c r="P370" i="7"/>
  <c r="O406" i="7" s="1"/>
  <c r="P406" i="7"/>
  <c r="Q406" i="7" s="1"/>
  <c r="P256" i="7"/>
  <c r="I407" i="7" s="1"/>
  <c r="O380" i="7"/>
  <c r="M380" i="7"/>
  <c r="J408" i="7"/>
  <c r="L413" i="7"/>
  <c r="P254" i="7"/>
  <c r="J405" i="7"/>
  <c r="P47" i="7"/>
  <c r="J412" i="7"/>
  <c r="P261" i="7"/>
  <c r="I402" i="7"/>
  <c r="K417" i="7" s="1"/>
  <c r="E417" i="7" s="1"/>
  <c r="P271" i="7"/>
  <c r="I422" i="7" s="1"/>
  <c r="P273" i="7"/>
  <c r="P268" i="7"/>
  <c r="P274" i="7"/>
  <c r="I427" i="7" s="1"/>
  <c r="P270" i="7"/>
  <c r="I421" i="7" s="1"/>
  <c r="P267" i="7"/>
  <c r="I418" i="7" s="1"/>
  <c r="P269" i="7"/>
  <c r="P376" i="7"/>
  <c r="P383" i="7"/>
  <c r="O419" i="7" s="1"/>
  <c r="P375" i="7"/>
  <c r="O411" i="7" s="1"/>
  <c r="P411" i="7"/>
  <c r="Q411" i="7" s="1"/>
  <c r="P368" i="7"/>
  <c r="O404" i="7" s="1"/>
  <c r="P404" i="7"/>
  <c r="Q404" i="7" s="1"/>
  <c r="M262" i="7"/>
  <c r="J272" i="7"/>
  <c r="J275" i="7" s="1"/>
  <c r="O262" i="7"/>
  <c r="J410" i="7"/>
  <c r="P52" i="7"/>
  <c r="P373" i="7"/>
  <c r="O409" i="7" s="1"/>
  <c r="P266" i="7"/>
  <c r="P369" i="7"/>
  <c r="O405" i="7" s="1"/>
  <c r="P405" i="7"/>
  <c r="Q405" i="7" s="1"/>
  <c r="P381" i="7"/>
  <c r="O417" i="7" s="1"/>
  <c r="P260" i="7"/>
  <c r="M264" i="7"/>
  <c r="O264" i="7"/>
  <c r="M339" i="7"/>
  <c r="M414" i="7"/>
  <c r="N414" i="7" s="1"/>
  <c r="J313" i="7"/>
  <c r="M313" i="7" s="1"/>
  <c r="M301" i="7"/>
  <c r="L414" i="7" s="1"/>
  <c r="O171" i="7"/>
  <c r="P171" i="7" s="1"/>
  <c r="M171" i="7"/>
  <c r="P410" i="7"/>
  <c r="Q410" i="7" s="1"/>
  <c r="P374" i="7"/>
  <c r="O410" i="7" s="1"/>
  <c r="L415" i="7"/>
  <c r="P255" i="7"/>
  <c r="J25" i="7"/>
  <c r="M25" i="7" s="1"/>
  <c r="M15" i="7"/>
  <c r="J348" i="7"/>
  <c r="M348" i="7" s="1"/>
  <c r="M338" i="7"/>
  <c r="O377" i="7"/>
  <c r="J387" i="7"/>
  <c r="M377" i="7"/>
  <c r="J232" i="7"/>
  <c r="G413" i="7"/>
  <c r="H413" i="7" s="1"/>
  <c r="M222" i="7"/>
  <c r="P259" i="7"/>
  <c r="P253" i="7"/>
  <c r="I404" i="7" s="1"/>
  <c r="P383" i="6"/>
  <c r="P253" i="6"/>
  <c r="F405" i="6"/>
  <c r="P177" i="6"/>
  <c r="P167" i="6"/>
  <c r="P410" i="6"/>
  <c r="Q410" i="6" s="1"/>
  <c r="P163" i="6"/>
  <c r="J106" i="6"/>
  <c r="F421" i="6"/>
  <c r="M15" i="6"/>
  <c r="F411" i="6"/>
  <c r="P46" i="6"/>
  <c r="F417" i="6"/>
  <c r="P270" i="6"/>
  <c r="F406" i="6"/>
  <c r="P274" i="6"/>
  <c r="F428" i="6"/>
  <c r="F409" i="6"/>
  <c r="P273" i="6"/>
  <c r="P52" i="6"/>
  <c r="J28" i="6"/>
  <c r="M28" i="6" s="1"/>
  <c r="P48" i="6"/>
  <c r="I406" i="6" s="1"/>
  <c r="P166" i="6"/>
  <c r="J272" i="6"/>
  <c r="J275" i="6" s="1"/>
  <c r="O262" i="6"/>
  <c r="M262" i="6"/>
  <c r="G413" i="6"/>
  <c r="H413" i="6" s="1"/>
  <c r="M222" i="6"/>
  <c r="J232" i="6"/>
  <c r="J235" i="6" s="1"/>
  <c r="M235" i="6" s="1"/>
  <c r="P259" i="6"/>
  <c r="J404" i="6"/>
  <c r="M303" i="6"/>
  <c r="L416" i="6" s="1"/>
  <c r="M416" i="6"/>
  <c r="N416" i="6" s="1"/>
  <c r="O378" i="6"/>
  <c r="M378" i="6"/>
  <c r="M263" i="6"/>
  <c r="O263" i="6"/>
  <c r="M415" i="6"/>
  <c r="N415" i="6" s="1"/>
  <c r="M302" i="6"/>
  <c r="L415" i="6" s="1"/>
  <c r="J412" i="6"/>
  <c r="I402" i="6"/>
  <c r="K421" i="6" s="1"/>
  <c r="E421" i="6" s="1"/>
  <c r="P261" i="6"/>
  <c r="P268" i="6"/>
  <c r="J405" i="6"/>
  <c r="P47" i="6"/>
  <c r="P266" i="6"/>
  <c r="M131" i="6"/>
  <c r="J141" i="6"/>
  <c r="M141" i="6" s="1"/>
  <c r="O410" i="6"/>
  <c r="O173" i="6"/>
  <c r="P173" i="6" s="1"/>
  <c r="M300" i="6"/>
  <c r="L413" i="6" s="1"/>
  <c r="M413" i="6"/>
  <c r="N413" i="6" s="1"/>
  <c r="J310" i="6"/>
  <c r="J313" i="6" s="1"/>
  <c r="M313" i="6" s="1"/>
  <c r="O380" i="6"/>
  <c r="M380" i="6"/>
  <c r="M223" i="6"/>
  <c r="F414" i="6" s="1"/>
  <c r="G414" i="6"/>
  <c r="H414" i="6" s="1"/>
  <c r="M56" i="6"/>
  <c r="O56" i="6"/>
  <c r="P56" i="6" s="1"/>
  <c r="O264" i="6"/>
  <c r="M264" i="6"/>
  <c r="M106" i="6"/>
  <c r="G416" i="6"/>
  <c r="H416" i="6" s="1"/>
  <c r="M225" i="6"/>
  <c r="F416" i="6" s="1"/>
  <c r="P405" i="6"/>
  <c r="Q405" i="6" s="1"/>
  <c r="P369" i="6"/>
  <c r="O405" i="6" s="1"/>
  <c r="M339" i="6"/>
  <c r="J411" i="6"/>
  <c r="P53" i="6"/>
  <c r="M414" i="6"/>
  <c r="N414" i="6" s="1"/>
  <c r="M301" i="6"/>
  <c r="L414" i="6" s="1"/>
  <c r="P384" i="6"/>
  <c r="P376" i="6"/>
  <c r="P386" i="6"/>
  <c r="O422" i="6" s="1"/>
  <c r="P382" i="6"/>
  <c r="P388" i="6"/>
  <c r="P385" i="6"/>
  <c r="P389" i="6"/>
  <c r="P381" i="6"/>
  <c r="J180" i="6"/>
  <c r="M170" i="6"/>
  <c r="O170" i="6"/>
  <c r="P170" i="6" s="1"/>
  <c r="P267" i="6"/>
  <c r="P408" i="6"/>
  <c r="Q408" i="6" s="1"/>
  <c r="P372" i="6"/>
  <c r="O408" i="6" s="1"/>
  <c r="P169" i="6"/>
  <c r="P182" i="6"/>
  <c r="P181" i="6"/>
  <c r="P174" i="6"/>
  <c r="P178" i="6"/>
  <c r="P175" i="6"/>
  <c r="P176" i="6"/>
  <c r="J65" i="6"/>
  <c r="O55" i="6"/>
  <c r="P55" i="6" s="1"/>
  <c r="M55" i="6"/>
  <c r="O265" i="6"/>
  <c r="M265" i="6"/>
  <c r="J409" i="6"/>
  <c r="P51" i="6"/>
  <c r="O379" i="6"/>
  <c r="M379" i="6"/>
  <c r="P271" i="6"/>
  <c r="P258" i="6"/>
  <c r="P407" i="6"/>
  <c r="Q407" i="6" s="1"/>
  <c r="P371" i="6"/>
  <c r="P254" i="6"/>
  <c r="O172" i="6"/>
  <c r="P172" i="6" s="1"/>
  <c r="P164" i="6"/>
  <c r="P269" i="6"/>
  <c r="P161" i="6"/>
  <c r="P54" i="6"/>
  <c r="P62" i="6"/>
  <c r="P64" i="6"/>
  <c r="P60" i="6"/>
  <c r="P59" i="6"/>
  <c r="P67" i="6"/>
  <c r="P63" i="6"/>
  <c r="P61" i="6"/>
  <c r="P66" i="6"/>
  <c r="O171" i="6"/>
  <c r="P171" i="6" s="1"/>
  <c r="F413" i="6"/>
  <c r="O57" i="6"/>
  <c r="P57" i="6" s="1"/>
  <c r="M57" i="6"/>
  <c r="P409" i="6"/>
  <c r="Q409" i="6" s="1"/>
  <c r="P373" i="6"/>
  <c r="P256" i="6"/>
  <c r="I407" i="6" s="1"/>
  <c r="P370" i="6"/>
  <c r="P406" i="6"/>
  <c r="Q406" i="6" s="1"/>
  <c r="P375" i="6"/>
  <c r="P411" i="6"/>
  <c r="Q411" i="6" s="1"/>
  <c r="G415" i="6"/>
  <c r="H415" i="6" s="1"/>
  <c r="M224" i="6"/>
  <c r="F415" i="6" s="1"/>
  <c r="P404" i="6"/>
  <c r="Q404" i="6" s="1"/>
  <c r="P368" i="6"/>
  <c r="M338" i="6"/>
  <c r="J348" i="6"/>
  <c r="M348" i="6" s="1"/>
  <c r="P260" i="6"/>
  <c r="J408" i="6"/>
  <c r="P50" i="6"/>
  <c r="P257" i="6"/>
  <c r="O58" i="6"/>
  <c r="P58" i="6" s="1"/>
  <c r="M58" i="6"/>
  <c r="O377" i="6"/>
  <c r="M377" i="6"/>
  <c r="J387" i="6"/>
  <c r="J390" i="6" s="1"/>
  <c r="P168" i="6"/>
  <c r="P381" i="5"/>
  <c r="P253" i="5"/>
  <c r="P255" i="5"/>
  <c r="P256" i="5"/>
  <c r="P274" i="5"/>
  <c r="I427" i="5" s="1"/>
  <c r="P254" i="5"/>
  <c r="P163" i="5"/>
  <c r="P177" i="5"/>
  <c r="H427" i="5"/>
  <c r="P59" i="5"/>
  <c r="F419" i="5"/>
  <c r="F417" i="5"/>
  <c r="O173" i="5"/>
  <c r="P173" i="5" s="1"/>
  <c r="L414" i="5"/>
  <c r="F407" i="5"/>
  <c r="P374" i="5"/>
  <c r="O410" i="5" s="1"/>
  <c r="F404" i="5"/>
  <c r="P266" i="5"/>
  <c r="P258" i="5"/>
  <c r="P383" i="5"/>
  <c r="M414" i="5"/>
  <c r="N414" i="5" s="1"/>
  <c r="P273" i="5"/>
  <c r="P260" i="5"/>
  <c r="F418" i="5"/>
  <c r="P164" i="5"/>
  <c r="P161" i="5"/>
  <c r="M173" i="5"/>
  <c r="P162" i="5"/>
  <c r="O418" i="5"/>
  <c r="O171" i="5"/>
  <c r="P171" i="5" s="1"/>
  <c r="M416" i="5"/>
  <c r="N416" i="5" s="1"/>
  <c r="J103" i="5"/>
  <c r="L416" i="5"/>
  <c r="P64" i="5"/>
  <c r="F409" i="5"/>
  <c r="M223" i="5"/>
  <c r="F414" i="5" s="1"/>
  <c r="G414" i="5"/>
  <c r="H414" i="5" s="1"/>
  <c r="O265" i="5"/>
  <c r="M265" i="5"/>
  <c r="G415" i="5"/>
  <c r="H415" i="5" s="1"/>
  <c r="M224" i="5"/>
  <c r="F415" i="5" s="1"/>
  <c r="J405" i="5"/>
  <c r="P47" i="5"/>
  <c r="M262" i="5"/>
  <c r="O262" i="5"/>
  <c r="J272" i="5"/>
  <c r="J275" i="5" s="1"/>
  <c r="O380" i="5"/>
  <c r="M380" i="5"/>
  <c r="J404" i="5"/>
  <c r="P46" i="5"/>
  <c r="J409" i="5"/>
  <c r="P51" i="5"/>
  <c r="M56" i="5"/>
  <c r="O56" i="5"/>
  <c r="P56" i="5" s="1"/>
  <c r="G416" i="5"/>
  <c r="H416" i="5" s="1"/>
  <c r="M225" i="5"/>
  <c r="F416" i="5" s="1"/>
  <c r="J406" i="5"/>
  <c r="P48" i="5"/>
  <c r="P404" i="5"/>
  <c r="Q404" i="5" s="1"/>
  <c r="P368" i="5"/>
  <c r="M183" i="5"/>
  <c r="M310" i="5"/>
  <c r="O172" i="5"/>
  <c r="P172" i="5" s="1"/>
  <c r="P376" i="5"/>
  <c r="P384" i="5"/>
  <c r="P385" i="5"/>
  <c r="O421" i="5" s="1"/>
  <c r="P386" i="5"/>
  <c r="O422" i="5" s="1"/>
  <c r="P389" i="5"/>
  <c r="P388" i="5"/>
  <c r="O428" i="5" s="1"/>
  <c r="M131" i="5"/>
  <c r="J141" i="5"/>
  <c r="M141" i="5" s="1"/>
  <c r="J25" i="5"/>
  <c r="M25" i="5" s="1"/>
  <c r="M15" i="5"/>
  <c r="P409" i="5"/>
  <c r="Q409" i="5" s="1"/>
  <c r="P373" i="5"/>
  <c r="O409" i="5" s="1"/>
  <c r="J65" i="5"/>
  <c r="J68" i="5" s="1"/>
  <c r="M55" i="5"/>
  <c r="O55" i="5"/>
  <c r="P55" i="5" s="1"/>
  <c r="M338" i="5"/>
  <c r="J348" i="5"/>
  <c r="J410" i="5"/>
  <c r="P52" i="5"/>
  <c r="J412" i="5"/>
  <c r="I402" i="5"/>
  <c r="K418" i="5" s="1"/>
  <c r="P261" i="5"/>
  <c r="P269" i="5"/>
  <c r="P267" i="5"/>
  <c r="P271" i="5"/>
  <c r="P268" i="5"/>
  <c r="P270" i="5"/>
  <c r="P408" i="5"/>
  <c r="Q408" i="5" s="1"/>
  <c r="P372" i="5"/>
  <c r="O408" i="5" s="1"/>
  <c r="J407" i="5"/>
  <c r="P49" i="5"/>
  <c r="O58" i="5"/>
  <c r="P58" i="5" s="1"/>
  <c r="M58" i="5"/>
  <c r="F405" i="5"/>
  <c r="H428" i="5"/>
  <c r="H426" i="5"/>
  <c r="M264" i="5"/>
  <c r="O264" i="5"/>
  <c r="O377" i="5"/>
  <c r="M377" i="5"/>
  <c r="J387" i="5"/>
  <c r="M263" i="5"/>
  <c r="O263" i="5"/>
  <c r="F420" i="5"/>
  <c r="P54" i="5"/>
  <c r="P63" i="5"/>
  <c r="P61" i="5"/>
  <c r="P67" i="5"/>
  <c r="P60" i="5"/>
  <c r="J232" i="5"/>
  <c r="J235" i="5" s="1"/>
  <c r="M235" i="5" s="1"/>
  <c r="G413" i="5"/>
  <c r="H413" i="5" s="1"/>
  <c r="M222" i="5"/>
  <c r="P62" i="5"/>
  <c r="F421" i="5"/>
  <c r="F422" i="5"/>
  <c r="P259" i="5"/>
  <c r="O379" i="5"/>
  <c r="M379" i="5"/>
  <c r="J408" i="5"/>
  <c r="P50" i="5"/>
  <c r="I408" i="5" s="1"/>
  <c r="P407" i="5"/>
  <c r="Q407" i="5" s="1"/>
  <c r="P371" i="5"/>
  <c r="O57" i="5"/>
  <c r="P57" i="5" s="1"/>
  <c r="M57" i="5"/>
  <c r="J411" i="5"/>
  <c r="P53" i="5"/>
  <c r="O417" i="5"/>
  <c r="F410" i="5"/>
  <c r="P375" i="5"/>
  <c r="O411" i="5" s="1"/>
  <c r="P411" i="5"/>
  <c r="Q411" i="5" s="1"/>
  <c r="P405" i="5"/>
  <c r="Q405" i="5" s="1"/>
  <c r="P369" i="5"/>
  <c r="P370" i="5"/>
  <c r="P406" i="5"/>
  <c r="Q406" i="5" s="1"/>
  <c r="F406" i="5"/>
  <c r="O378" i="5"/>
  <c r="M378" i="5"/>
  <c r="P383" i="4"/>
  <c r="P385" i="4"/>
  <c r="P384" i="4"/>
  <c r="O380" i="4"/>
  <c r="P380" i="4" s="1"/>
  <c r="O416" i="4" s="1"/>
  <c r="J348" i="4"/>
  <c r="M348" i="4" s="1"/>
  <c r="M300" i="4"/>
  <c r="L413" i="4" s="1"/>
  <c r="J310" i="4"/>
  <c r="J313" i="4" s="1"/>
  <c r="M313" i="4" s="1"/>
  <c r="M222" i="4"/>
  <c r="F413" i="4" s="1"/>
  <c r="F418" i="4"/>
  <c r="F404" i="4"/>
  <c r="F405" i="4"/>
  <c r="F411" i="4"/>
  <c r="F408" i="4"/>
  <c r="F421" i="4"/>
  <c r="P256" i="4"/>
  <c r="P258" i="4"/>
  <c r="F420" i="4"/>
  <c r="P167" i="4"/>
  <c r="O410" i="4" s="1"/>
  <c r="P181" i="4"/>
  <c r="P177" i="4"/>
  <c r="P168" i="4"/>
  <c r="P163" i="4"/>
  <c r="J106" i="4"/>
  <c r="M425" i="4" s="1"/>
  <c r="H422" i="4"/>
  <c r="H412" i="4"/>
  <c r="H427" i="4"/>
  <c r="H419" i="4"/>
  <c r="H426" i="4"/>
  <c r="H417" i="4"/>
  <c r="H413" i="4"/>
  <c r="H421" i="4"/>
  <c r="H405" i="4"/>
  <c r="H410" i="4"/>
  <c r="H404" i="4"/>
  <c r="H406" i="4"/>
  <c r="H420" i="4"/>
  <c r="H418" i="4"/>
  <c r="H411" i="4"/>
  <c r="H407" i="4"/>
  <c r="O55" i="4"/>
  <c r="P55" i="4" s="1"/>
  <c r="M55" i="4"/>
  <c r="J65" i="4"/>
  <c r="J68" i="4" s="1"/>
  <c r="M171" i="4"/>
  <c r="O171" i="4"/>
  <c r="P171" i="4" s="1"/>
  <c r="O57" i="4"/>
  <c r="P57" i="4" s="1"/>
  <c r="M57" i="4"/>
  <c r="O377" i="4"/>
  <c r="M377" i="4"/>
  <c r="J387" i="4"/>
  <c r="M423" i="4"/>
  <c r="N423" i="4" s="1"/>
  <c r="M310" i="4"/>
  <c r="L423" i="4" s="1"/>
  <c r="P369" i="4"/>
  <c r="P405" i="4"/>
  <c r="Q405" i="4" s="1"/>
  <c r="L415" i="4"/>
  <c r="M223" i="4"/>
  <c r="G414" i="4"/>
  <c r="H414" i="4" s="1"/>
  <c r="J235" i="4"/>
  <c r="M235" i="4" s="1"/>
  <c r="P166" i="4"/>
  <c r="M262" i="4"/>
  <c r="J272" i="4"/>
  <c r="J275" i="4" s="1"/>
  <c r="O262" i="4"/>
  <c r="P255" i="4"/>
  <c r="I406" i="4" s="1"/>
  <c r="P410" i="4"/>
  <c r="Q410" i="4" s="1"/>
  <c r="P407" i="4"/>
  <c r="Q407" i="4" s="1"/>
  <c r="P371" i="4"/>
  <c r="O407" i="4" s="1"/>
  <c r="M173" i="4"/>
  <c r="O173" i="4"/>
  <c r="P173" i="4" s="1"/>
  <c r="P409" i="4"/>
  <c r="Q409" i="4" s="1"/>
  <c r="P373" i="4"/>
  <c r="J412" i="4"/>
  <c r="I402" i="4"/>
  <c r="K428" i="4" s="1"/>
  <c r="P261" i="4"/>
  <c r="P274" i="4"/>
  <c r="P266" i="4"/>
  <c r="P268" i="4"/>
  <c r="P270" i="4"/>
  <c r="J408" i="4"/>
  <c r="P50" i="4"/>
  <c r="J409" i="4"/>
  <c r="P51" i="4"/>
  <c r="J25" i="4"/>
  <c r="G423" i="4" s="1"/>
  <c r="H423" i="4" s="1"/>
  <c r="P254" i="4"/>
  <c r="I405" i="4" s="1"/>
  <c r="M415" i="4"/>
  <c r="N415" i="4" s="1"/>
  <c r="P408" i="4"/>
  <c r="Q408" i="4" s="1"/>
  <c r="P372" i="4"/>
  <c r="P416" i="4"/>
  <c r="Q416" i="4" s="1"/>
  <c r="M264" i="4"/>
  <c r="O264" i="4"/>
  <c r="O265" i="4"/>
  <c r="M265" i="4"/>
  <c r="F414" i="4"/>
  <c r="G416" i="4"/>
  <c r="H416" i="4" s="1"/>
  <c r="M225" i="4"/>
  <c r="F416" i="4" s="1"/>
  <c r="P271" i="4"/>
  <c r="P175" i="4"/>
  <c r="O418" i="4" s="1"/>
  <c r="P169" i="4"/>
  <c r="P182" i="4"/>
  <c r="P176" i="4"/>
  <c r="P174" i="4"/>
  <c r="O417" i="4" s="1"/>
  <c r="P178" i="4"/>
  <c r="O421" i="4" s="1"/>
  <c r="P179" i="4"/>
  <c r="O422" i="4" s="1"/>
  <c r="P165" i="4"/>
  <c r="J407" i="4"/>
  <c r="P49" i="4"/>
  <c r="P162" i="4"/>
  <c r="P260" i="4"/>
  <c r="O56" i="4"/>
  <c r="P56" i="4" s="1"/>
  <c r="M56" i="4"/>
  <c r="P404" i="4"/>
  <c r="Q404" i="4" s="1"/>
  <c r="P368" i="4"/>
  <c r="O404" i="4" s="1"/>
  <c r="O428" i="4"/>
  <c r="M106" i="4"/>
  <c r="L425" i="4" s="1"/>
  <c r="M232" i="4"/>
  <c r="P273" i="4"/>
  <c r="P267" i="4"/>
  <c r="P269" i="4"/>
  <c r="G415" i="4"/>
  <c r="H415" i="4" s="1"/>
  <c r="M224" i="4"/>
  <c r="F415" i="4" s="1"/>
  <c r="O172" i="4"/>
  <c r="P172" i="4" s="1"/>
  <c r="M172" i="4"/>
  <c r="M339" i="4"/>
  <c r="J351" i="4"/>
  <c r="M351" i="4" s="1"/>
  <c r="O58" i="4"/>
  <c r="P58" i="4" s="1"/>
  <c r="M58" i="4"/>
  <c r="P370" i="4"/>
  <c r="O406" i="4" s="1"/>
  <c r="P406" i="4"/>
  <c r="Q406" i="4" s="1"/>
  <c r="J180" i="4"/>
  <c r="O170" i="4"/>
  <c r="P170" i="4" s="1"/>
  <c r="M170" i="4"/>
  <c r="J410" i="4"/>
  <c r="P52" i="4"/>
  <c r="P257" i="4"/>
  <c r="P375" i="4"/>
  <c r="P411" i="4"/>
  <c r="Q411" i="4" s="1"/>
  <c r="J411" i="4"/>
  <c r="P53" i="4"/>
  <c r="I411" i="4" s="1"/>
  <c r="J404" i="4"/>
  <c r="P46" i="4"/>
  <c r="I404" i="4" s="1"/>
  <c r="J141" i="4"/>
  <c r="M141" i="4" s="1"/>
  <c r="J144" i="4"/>
  <c r="M144" i="4" s="1"/>
  <c r="M131" i="4"/>
  <c r="O263" i="4"/>
  <c r="M263" i="4"/>
  <c r="P67" i="4"/>
  <c r="I428" i="4" s="1"/>
  <c r="P63" i="4"/>
  <c r="P54" i="4"/>
  <c r="P61" i="4"/>
  <c r="P66" i="4"/>
  <c r="P60" i="4"/>
  <c r="P64" i="4"/>
  <c r="P59" i="4"/>
  <c r="P62" i="4"/>
  <c r="P259" i="4"/>
  <c r="P379" i="4"/>
  <c r="O378" i="4"/>
  <c r="P274" i="3"/>
  <c r="P267" i="3"/>
  <c r="P259" i="3"/>
  <c r="I410" i="3" s="1"/>
  <c r="G414" i="3"/>
  <c r="P256" i="3"/>
  <c r="H408" i="3"/>
  <c r="P268" i="3"/>
  <c r="P255" i="3"/>
  <c r="P254" i="3"/>
  <c r="H404" i="3"/>
  <c r="H414" i="3"/>
  <c r="H411" i="3"/>
  <c r="P270" i="3"/>
  <c r="P266" i="3"/>
  <c r="H405" i="3"/>
  <c r="H420" i="3"/>
  <c r="H412" i="3"/>
  <c r="H421" i="3"/>
  <c r="F418" i="3"/>
  <c r="P273" i="3"/>
  <c r="H419" i="3"/>
  <c r="H417" i="3"/>
  <c r="H426" i="3"/>
  <c r="H415" i="3"/>
  <c r="H407" i="3"/>
  <c r="P257" i="3"/>
  <c r="H406" i="3"/>
  <c r="F408" i="3"/>
  <c r="H409" i="3"/>
  <c r="P406" i="3"/>
  <c r="Q406" i="3" s="1"/>
  <c r="M58" i="3"/>
  <c r="I402" i="3"/>
  <c r="K417" i="3" s="1"/>
  <c r="F426" i="3"/>
  <c r="P58" i="3"/>
  <c r="J412" i="3"/>
  <c r="J310" i="3"/>
  <c r="M413" i="3"/>
  <c r="N413" i="3" s="1"/>
  <c r="M300" i="3"/>
  <c r="L413" i="3" s="1"/>
  <c r="J141" i="3"/>
  <c r="M141" i="3" s="1"/>
  <c r="J144" i="3"/>
  <c r="M144" i="3" s="1"/>
  <c r="M131" i="3"/>
  <c r="O170" i="3"/>
  <c r="P170" i="3" s="1"/>
  <c r="J408" i="3"/>
  <c r="P50" i="3"/>
  <c r="J406" i="3"/>
  <c r="P48" i="3"/>
  <c r="P374" i="3"/>
  <c r="O410" i="3" s="1"/>
  <c r="P410" i="3"/>
  <c r="Q410" i="3" s="1"/>
  <c r="M302" i="3"/>
  <c r="L415" i="3" s="1"/>
  <c r="M415" i="3"/>
  <c r="N415" i="3" s="1"/>
  <c r="P376" i="3"/>
  <c r="P388" i="3"/>
  <c r="O428" i="3" s="1"/>
  <c r="P385" i="3"/>
  <c r="O421" i="3" s="1"/>
  <c r="P389" i="3"/>
  <c r="P384" i="3"/>
  <c r="O420" i="3" s="1"/>
  <c r="P386" i="3"/>
  <c r="O422" i="3" s="1"/>
  <c r="P382" i="3"/>
  <c r="O418" i="3" s="1"/>
  <c r="P381" i="3"/>
  <c r="O417" i="3" s="1"/>
  <c r="P370" i="3"/>
  <c r="O406" i="3" s="1"/>
  <c r="M93" i="3"/>
  <c r="J103" i="3"/>
  <c r="M103" i="3" s="1"/>
  <c r="J106" i="3"/>
  <c r="P372" i="3"/>
  <c r="O408" i="3" s="1"/>
  <c r="P408" i="3"/>
  <c r="Q408" i="3" s="1"/>
  <c r="M414" i="3"/>
  <c r="N414" i="3" s="1"/>
  <c r="M301" i="3"/>
  <c r="L414" i="3" s="1"/>
  <c r="J313" i="3"/>
  <c r="M313" i="3" s="1"/>
  <c r="M172" i="3"/>
  <c r="O172" i="3"/>
  <c r="P172" i="3" s="1"/>
  <c r="M180" i="3"/>
  <c r="P54" i="3"/>
  <c r="P59" i="3"/>
  <c r="I417" i="3" s="1"/>
  <c r="P64" i="3"/>
  <c r="I422" i="3" s="1"/>
  <c r="P66" i="3"/>
  <c r="P61" i="3"/>
  <c r="P62" i="3"/>
  <c r="I420" i="3" s="1"/>
  <c r="P63" i="3"/>
  <c r="I421" i="3" s="1"/>
  <c r="P60" i="3"/>
  <c r="I418" i="3" s="1"/>
  <c r="P67" i="3"/>
  <c r="P405" i="3"/>
  <c r="Q405" i="3" s="1"/>
  <c r="P369" i="3"/>
  <c r="O405" i="3" s="1"/>
  <c r="J407" i="3"/>
  <c r="P49" i="3"/>
  <c r="J404" i="3"/>
  <c r="P46" i="3"/>
  <c r="I404" i="3" s="1"/>
  <c r="O56" i="3"/>
  <c r="P56" i="3" s="1"/>
  <c r="P263" i="3"/>
  <c r="O377" i="3"/>
  <c r="M377" i="3"/>
  <c r="J387" i="3"/>
  <c r="J410" i="3"/>
  <c r="M338" i="3"/>
  <c r="J348" i="3"/>
  <c r="M348" i="3" s="1"/>
  <c r="M183" i="3"/>
  <c r="G416" i="3"/>
  <c r="H416" i="3" s="1"/>
  <c r="M225" i="3"/>
  <c r="F416" i="3" s="1"/>
  <c r="F415" i="3"/>
  <c r="O379" i="3"/>
  <c r="M379" i="3"/>
  <c r="M15" i="3"/>
  <c r="J25" i="3"/>
  <c r="M25" i="3" s="1"/>
  <c r="J28" i="3"/>
  <c r="P368" i="3"/>
  <c r="O404" i="3" s="1"/>
  <c r="P404" i="3"/>
  <c r="Q404" i="3" s="1"/>
  <c r="O173" i="3"/>
  <c r="P173" i="3" s="1"/>
  <c r="O265" i="3"/>
  <c r="O378" i="3"/>
  <c r="M378" i="3"/>
  <c r="J390" i="3"/>
  <c r="O380" i="3"/>
  <c r="M380" i="3"/>
  <c r="O55" i="3"/>
  <c r="P55" i="3" s="1"/>
  <c r="J65" i="3"/>
  <c r="M55" i="3"/>
  <c r="J272" i="3"/>
  <c r="O262" i="3"/>
  <c r="M262" i="3"/>
  <c r="H428" i="3"/>
  <c r="H427" i="3"/>
  <c r="P407" i="3"/>
  <c r="Q407" i="3" s="1"/>
  <c r="P371" i="3"/>
  <c r="O407" i="3" s="1"/>
  <c r="P383" i="3"/>
  <c r="O419" i="3" s="1"/>
  <c r="H422" i="3"/>
  <c r="M264" i="3"/>
  <c r="O264" i="3"/>
  <c r="G413" i="3"/>
  <c r="H413" i="3" s="1"/>
  <c r="M222" i="3"/>
  <c r="J232" i="3"/>
  <c r="M339" i="3"/>
  <c r="J409" i="3"/>
  <c r="P51" i="3"/>
  <c r="I409" i="3" s="1"/>
  <c r="P411" i="3"/>
  <c r="Q411" i="3" s="1"/>
  <c r="P375" i="3"/>
  <c r="O411" i="3" s="1"/>
  <c r="P409" i="3"/>
  <c r="Q409" i="3" s="1"/>
  <c r="P373" i="3"/>
  <c r="O409" i="3" s="1"/>
  <c r="J405" i="3"/>
  <c r="P47" i="3"/>
  <c r="I405" i="3" s="1"/>
  <c r="J411" i="3"/>
  <c r="P53" i="3"/>
  <c r="I411" i="3" s="1"/>
  <c r="F414" i="3"/>
  <c r="M416" i="3"/>
  <c r="N416" i="3" s="1"/>
  <c r="M303" i="3"/>
  <c r="L416" i="3" s="1"/>
  <c r="O57" i="3"/>
  <c r="P57" i="3" s="1"/>
  <c r="J232" i="2"/>
  <c r="J272" i="2"/>
  <c r="J28" i="2"/>
  <c r="I423" i="25" l="1"/>
  <c r="Q272" i="25"/>
  <c r="O426" i="25"/>
  <c r="E426" i="25" s="1"/>
  <c r="P426" i="25"/>
  <c r="E423" i="25"/>
  <c r="E443" i="25" s="1"/>
  <c r="E423" i="24"/>
  <c r="I425" i="24"/>
  <c r="J425" i="24"/>
  <c r="P183" i="24"/>
  <c r="O425" i="24" s="1"/>
  <c r="P425" i="24"/>
  <c r="M425" i="23"/>
  <c r="E415" i="23"/>
  <c r="E414" i="23"/>
  <c r="E413" i="23"/>
  <c r="E416" i="23"/>
  <c r="P272" i="23"/>
  <c r="I423" i="23" s="1"/>
  <c r="J423" i="23"/>
  <c r="K423" i="23" s="1"/>
  <c r="P68" i="23"/>
  <c r="I425" i="23" s="1"/>
  <c r="J425" i="23"/>
  <c r="O390" i="23"/>
  <c r="P390" i="23" s="1"/>
  <c r="M390" i="23"/>
  <c r="P423" i="23"/>
  <c r="Q423" i="23" s="1"/>
  <c r="P387" i="23"/>
  <c r="O423" i="23" s="1"/>
  <c r="O183" i="23"/>
  <c r="E414" i="22"/>
  <c r="O275" i="22"/>
  <c r="P275" i="22" s="1"/>
  <c r="O390" i="22"/>
  <c r="P390" i="22" s="1"/>
  <c r="E415" i="22"/>
  <c r="E416" i="22"/>
  <c r="O183" i="22"/>
  <c r="M425" i="22"/>
  <c r="E413" i="22"/>
  <c r="P423" i="22"/>
  <c r="Q423" i="22" s="1"/>
  <c r="P387" i="22"/>
  <c r="O423" i="22" s="1"/>
  <c r="G425" i="22"/>
  <c r="M28" i="22"/>
  <c r="F425" i="22" s="1"/>
  <c r="P68" i="22"/>
  <c r="J423" i="22"/>
  <c r="K423" i="22" s="1"/>
  <c r="P272" i="22"/>
  <c r="I423" i="22" s="1"/>
  <c r="M106" i="21"/>
  <c r="L425" i="21" s="1"/>
  <c r="E416" i="21"/>
  <c r="F425" i="21"/>
  <c r="E415" i="21"/>
  <c r="G425" i="21"/>
  <c r="E413" i="21"/>
  <c r="P423" i="21"/>
  <c r="Q423" i="21" s="1"/>
  <c r="P387" i="21"/>
  <c r="O423" i="21" s="1"/>
  <c r="O183" i="21"/>
  <c r="M183" i="21"/>
  <c r="O275" i="21"/>
  <c r="P275" i="21" s="1"/>
  <c r="M275" i="21"/>
  <c r="P272" i="21"/>
  <c r="I423" i="21" s="1"/>
  <c r="J423" i="21"/>
  <c r="K423" i="21" s="1"/>
  <c r="O68" i="21"/>
  <c r="M68" i="21"/>
  <c r="E414" i="20"/>
  <c r="M28" i="20"/>
  <c r="F425" i="20" s="1"/>
  <c r="M106" i="20"/>
  <c r="L425" i="20" s="1"/>
  <c r="E415" i="20"/>
  <c r="O183" i="20"/>
  <c r="E413" i="20"/>
  <c r="E416" i="20"/>
  <c r="J423" i="20"/>
  <c r="K423" i="20" s="1"/>
  <c r="P272" i="20"/>
  <c r="I423" i="20" s="1"/>
  <c r="P423" i="20"/>
  <c r="Q423" i="20" s="1"/>
  <c r="P387" i="20"/>
  <c r="O423" i="20" s="1"/>
  <c r="P183" i="20"/>
  <c r="O68" i="20"/>
  <c r="M68" i="20"/>
  <c r="O390" i="20"/>
  <c r="P390" i="20" s="1"/>
  <c r="E416" i="19"/>
  <c r="E414" i="19"/>
  <c r="E415" i="19"/>
  <c r="O390" i="19"/>
  <c r="P390" i="19" s="1"/>
  <c r="E413" i="19"/>
  <c r="P272" i="19"/>
  <c r="I423" i="19" s="1"/>
  <c r="J423" i="19"/>
  <c r="K423" i="19" s="1"/>
  <c r="M106" i="19"/>
  <c r="L425" i="19" s="1"/>
  <c r="M425" i="19"/>
  <c r="P423" i="19"/>
  <c r="Q423" i="19" s="1"/>
  <c r="E423" i="19" s="1"/>
  <c r="P387" i="19"/>
  <c r="O423" i="19" s="1"/>
  <c r="M183" i="19"/>
  <c r="O183" i="19"/>
  <c r="G425" i="19"/>
  <c r="M28" i="19"/>
  <c r="F425" i="19" s="1"/>
  <c r="O68" i="19"/>
  <c r="P423" i="18"/>
  <c r="Q423" i="18" s="1"/>
  <c r="E416" i="18"/>
  <c r="O390" i="18"/>
  <c r="P390" i="18" s="1"/>
  <c r="E413" i="18"/>
  <c r="O423" i="18"/>
  <c r="E414" i="18"/>
  <c r="E415" i="18"/>
  <c r="M144" i="18"/>
  <c r="O183" i="18"/>
  <c r="M28" i="18"/>
  <c r="F425" i="18" s="1"/>
  <c r="G425" i="18"/>
  <c r="O68" i="18"/>
  <c r="M68" i="18"/>
  <c r="P272" i="18"/>
  <c r="I423" i="18" s="1"/>
  <c r="J423" i="18"/>
  <c r="K423" i="18" s="1"/>
  <c r="O275" i="18"/>
  <c r="P275" i="18" s="1"/>
  <c r="M275" i="18"/>
  <c r="E415" i="17"/>
  <c r="F425" i="17"/>
  <c r="E413" i="17"/>
  <c r="E416" i="17"/>
  <c r="J423" i="17"/>
  <c r="K423" i="17" s="1"/>
  <c r="G425" i="17"/>
  <c r="E414" i="17"/>
  <c r="O275" i="17"/>
  <c r="P275" i="17" s="1"/>
  <c r="M183" i="17"/>
  <c r="O183" i="17"/>
  <c r="O390" i="17"/>
  <c r="P390" i="17" s="1"/>
  <c r="M390" i="17"/>
  <c r="P423" i="17"/>
  <c r="Q423" i="17" s="1"/>
  <c r="P387" i="17"/>
  <c r="O423" i="17" s="1"/>
  <c r="M106" i="17"/>
  <c r="L425" i="17" s="1"/>
  <c r="M425" i="17"/>
  <c r="I423" i="17"/>
  <c r="P68" i="17"/>
  <c r="O275" i="16"/>
  <c r="P275" i="16" s="1"/>
  <c r="E416" i="16"/>
  <c r="E415" i="16"/>
  <c r="E413" i="16"/>
  <c r="E414" i="16"/>
  <c r="M28" i="16"/>
  <c r="O183" i="16"/>
  <c r="P183" i="16" s="1"/>
  <c r="G425" i="16"/>
  <c r="L423" i="16"/>
  <c r="O390" i="16"/>
  <c r="P390" i="16" s="1"/>
  <c r="M390" i="16"/>
  <c r="P423" i="16"/>
  <c r="Q423" i="16" s="1"/>
  <c r="P387" i="16"/>
  <c r="O423" i="16" s="1"/>
  <c r="M106" i="16"/>
  <c r="L425" i="16" s="1"/>
  <c r="M425" i="16"/>
  <c r="J423" i="16"/>
  <c r="K423" i="16" s="1"/>
  <c r="P272" i="16"/>
  <c r="I423" i="16" s="1"/>
  <c r="F425" i="16"/>
  <c r="P68" i="16"/>
  <c r="I425" i="16" s="1"/>
  <c r="J425" i="16"/>
  <c r="G425" i="15"/>
  <c r="O390" i="15"/>
  <c r="P390" i="15" s="1"/>
  <c r="E414" i="15"/>
  <c r="L425" i="15"/>
  <c r="E416" i="15"/>
  <c r="M425" i="15"/>
  <c r="E413" i="15"/>
  <c r="M183" i="15"/>
  <c r="O183" i="15"/>
  <c r="J423" i="15"/>
  <c r="K423" i="15" s="1"/>
  <c r="P272" i="15"/>
  <c r="I423" i="15" s="1"/>
  <c r="E415" i="15"/>
  <c r="P423" i="15"/>
  <c r="Q423" i="15" s="1"/>
  <c r="P387" i="15"/>
  <c r="O423" i="15" s="1"/>
  <c r="O68" i="15"/>
  <c r="M68" i="15"/>
  <c r="O183" i="14"/>
  <c r="P183" i="14" s="1"/>
  <c r="E414" i="14"/>
  <c r="E413" i="14"/>
  <c r="E416" i="14"/>
  <c r="O425" i="14"/>
  <c r="P425" i="14"/>
  <c r="E415" i="14"/>
  <c r="M106" i="14"/>
  <c r="L425" i="14" s="1"/>
  <c r="M425" i="14"/>
  <c r="P387" i="14"/>
  <c r="O423" i="14" s="1"/>
  <c r="P423" i="14"/>
  <c r="Q423" i="14" s="1"/>
  <c r="J423" i="14"/>
  <c r="K423" i="14" s="1"/>
  <c r="P272" i="14"/>
  <c r="I423" i="14" s="1"/>
  <c r="G425" i="14"/>
  <c r="M28" i="14"/>
  <c r="F425" i="14" s="1"/>
  <c r="O68" i="14"/>
  <c r="J28" i="13"/>
  <c r="M28" i="13" s="1"/>
  <c r="K406" i="13"/>
  <c r="E406" i="13" s="1"/>
  <c r="O408" i="13"/>
  <c r="I411" i="13"/>
  <c r="I410" i="13"/>
  <c r="O406" i="13"/>
  <c r="I420" i="13"/>
  <c r="I404" i="13"/>
  <c r="O411" i="13"/>
  <c r="M235" i="13"/>
  <c r="I407" i="13"/>
  <c r="I409" i="13"/>
  <c r="O405" i="13"/>
  <c r="K404" i="13"/>
  <c r="E404" i="13" s="1"/>
  <c r="I406" i="13"/>
  <c r="I418" i="13"/>
  <c r="K428" i="13"/>
  <c r="E428" i="13" s="1"/>
  <c r="I417" i="13"/>
  <c r="O410" i="13"/>
  <c r="K411" i="13"/>
  <c r="E411" i="13" s="1"/>
  <c r="K418" i="13"/>
  <c r="E418" i="13" s="1"/>
  <c r="K426" i="13"/>
  <c r="E426" i="13" s="1"/>
  <c r="K422" i="13"/>
  <c r="E422" i="13" s="1"/>
  <c r="M423" i="13"/>
  <c r="N423" i="13" s="1"/>
  <c r="M310" i="13"/>
  <c r="O387" i="13"/>
  <c r="M387" i="13"/>
  <c r="O421" i="13"/>
  <c r="I421" i="13"/>
  <c r="K405" i="13"/>
  <c r="E405" i="13" s="1"/>
  <c r="I408" i="13"/>
  <c r="O422" i="13"/>
  <c r="O407" i="13"/>
  <c r="P379" i="13"/>
  <c r="O415" i="13" s="1"/>
  <c r="P415" i="13"/>
  <c r="Q415" i="13" s="1"/>
  <c r="J351" i="13"/>
  <c r="M351" i="13" s="1"/>
  <c r="P377" i="13"/>
  <c r="O413" i="13" s="1"/>
  <c r="P413" i="13"/>
  <c r="Q413" i="13" s="1"/>
  <c r="O417" i="13"/>
  <c r="I419" i="13"/>
  <c r="O65" i="13"/>
  <c r="P65" i="13" s="1"/>
  <c r="M65" i="13"/>
  <c r="I427" i="13"/>
  <c r="I426" i="13"/>
  <c r="J415" i="13"/>
  <c r="K415" i="13" s="1"/>
  <c r="P264" i="13"/>
  <c r="I415" i="13" s="1"/>
  <c r="O426" i="13"/>
  <c r="O427" i="13"/>
  <c r="K409" i="13"/>
  <c r="E409" i="13" s="1"/>
  <c r="I405" i="13"/>
  <c r="K408" i="13"/>
  <c r="E408" i="13" s="1"/>
  <c r="K420" i="13"/>
  <c r="E420" i="13" s="1"/>
  <c r="M103" i="13"/>
  <c r="J106" i="13"/>
  <c r="P414" i="13"/>
  <c r="Q414" i="13" s="1"/>
  <c r="P378" i="13"/>
  <c r="O414" i="13" s="1"/>
  <c r="M141" i="13"/>
  <c r="J144" i="13"/>
  <c r="M144" i="13" s="1"/>
  <c r="J313" i="13"/>
  <c r="M313" i="13" s="1"/>
  <c r="P416" i="13"/>
  <c r="Q416" i="13" s="1"/>
  <c r="P380" i="13"/>
  <c r="O416" i="13" s="1"/>
  <c r="O272" i="13"/>
  <c r="M272" i="13"/>
  <c r="K407" i="13"/>
  <c r="E407" i="13" s="1"/>
  <c r="J275" i="13"/>
  <c r="I428" i="13"/>
  <c r="O428" i="13"/>
  <c r="K412" i="13"/>
  <c r="E412" i="13" s="1"/>
  <c r="O180" i="13"/>
  <c r="P180" i="13" s="1"/>
  <c r="M180" i="13"/>
  <c r="K421" i="13"/>
  <c r="E421" i="13" s="1"/>
  <c r="K419" i="13"/>
  <c r="E419" i="13" s="1"/>
  <c r="K427" i="13"/>
  <c r="E427" i="13" s="1"/>
  <c r="K417" i="13"/>
  <c r="E417" i="13" s="1"/>
  <c r="M183" i="13"/>
  <c r="J390" i="13"/>
  <c r="P265" i="13"/>
  <c r="I416" i="13" s="1"/>
  <c r="J416" i="13"/>
  <c r="K416" i="13" s="1"/>
  <c r="J413" i="13"/>
  <c r="K413" i="13" s="1"/>
  <c r="P262" i="13"/>
  <c r="I413" i="13" s="1"/>
  <c r="J414" i="13"/>
  <c r="K414" i="13" s="1"/>
  <c r="P263" i="13"/>
  <c r="I414" i="13" s="1"/>
  <c r="I422" i="13"/>
  <c r="O418" i="13"/>
  <c r="O409" i="13"/>
  <c r="G423" i="13"/>
  <c r="H423" i="13" s="1"/>
  <c r="M232" i="13"/>
  <c r="F423" i="13" s="1"/>
  <c r="J68" i="13"/>
  <c r="O420" i="13"/>
  <c r="O404" i="13"/>
  <c r="K410" i="13"/>
  <c r="E410" i="13" s="1"/>
  <c r="O408" i="8"/>
  <c r="I406" i="8"/>
  <c r="O419" i="8"/>
  <c r="M387" i="8"/>
  <c r="I421" i="11"/>
  <c r="I420" i="11"/>
  <c r="I407" i="11"/>
  <c r="O408" i="11"/>
  <c r="I419" i="11"/>
  <c r="O419" i="11"/>
  <c r="I426" i="11"/>
  <c r="J106" i="11"/>
  <c r="M106" i="11" s="1"/>
  <c r="I417" i="11"/>
  <c r="J28" i="11"/>
  <c r="M28" i="11" s="1"/>
  <c r="F425" i="11" s="1"/>
  <c r="O404" i="11"/>
  <c r="O411" i="11"/>
  <c r="O417" i="11"/>
  <c r="O410" i="11"/>
  <c r="J351" i="11"/>
  <c r="M351" i="11" s="1"/>
  <c r="O418" i="11"/>
  <c r="O426" i="11"/>
  <c r="O427" i="11"/>
  <c r="I428" i="11"/>
  <c r="I411" i="11"/>
  <c r="O409" i="11"/>
  <c r="O407" i="11"/>
  <c r="O406" i="11"/>
  <c r="O421" i="11"/>
  <c r="J415" i="10"/>
  <c r="I410" i="10"/>
  <c r="O404" i="10"/>
  <c r="J28" i="10"/>
  <c r="M28" i="10" s="1"/>
  <c r="K420" i="10"/>
  <c r="O411" i="10"/>
  <c r="I405" i="10"/>
  <c r="K405" i="10"/>
  <c r="E405" i="10" s="1"/>
  <c r="K415" i="10"/>
  <c r="K412" i="10"/>
  <c r="E412" i="10" s="1"/>
  <c r="O410" i="10"/>
  <c r="J144" i="10"/>
  <c r="M144" i="10" s="1"/>
  <c r="O417" i="10"/>
  <c r="K421" i="10"/>
  <c r="E421" i="10" s="1"/>
  <c r="K410" i="10"/>
  <c r="E410" i="10" s="1"/>
  <c r="K407" i="9"/>
  <c r="K409" i="9"/>
  <c r="K410" i="9"/>
  <c r="E410" i="9" s="1"/>
  <c r="K405" i="9"/>
  <c r="K404" i="9"/>
  <c r="K426" i="9"/>
  <c r="E426" i="9" s="1"/>
  <c r="I421" i="9"/>
  <c r="K408" i="9"/>
  <c r="E408" i="9" s="1"/>
  <c r="K411" i="9"/>
  <c r="E411" i="9" s="1"/>
  <c r="I411" i="9"/>
  <c r="K412" i="9"/>
  <c r="E412" i="9" s="1"/>
  <c r="K419" i="9"/>
  <c r="K427" i="9"/>
  <c r="E427" i="9" s="1"/>
  <c r="J414" i="9"/>
  <c r="K414" i="9" s="1"/>
  <c r="E417" i="9"/>
  <c r="K422" i="9"/>
  <c r="E422" i="9" s="1"/>
  <c r="L413" i="9"/>
  <c r="K418" i="9"/>
  <c r="E418" i="9" s="1"/>
  <c r="K421" i="9"/>
  <c r="E421" i="9" s="1"/>
  <c r="I418" i="9"/>
  <c r="O407" i="9"/>
  <c r="O406" i="9"/>
  <c r="K420" i="9"/>
  <c r="E420" i="9" s="1"/>
  <c r="E409" i="9"/>
  <c r="M235" i="9"/>
  <c r="O275" i="9"/>
  <c r="P275" i="9" s="1"/>
  <c r="E419" i="9"/>
  <c r="O272" i="9"/>
  <c r="P272" i="9" s="1"/>
  <c r="O404" i="9"/>
  <c r="E407" i="9"/>
  <c r="O428" i="9"/>
  <c r="E404" i="9"/>
  <c r="E406" i="9"/>
  <c r="O408" i="9"/>
  <c r="J106" i="9"/>
  <c r="M106" i="9" s="1"/>
  <c r="O411" i="8"/>
  <c r="E428" i="8"/>
  <c r="O406" i="8"/>
  <c r="I418" i="8"/>
  <c r="O421" i="8"/>
  <c r="L413" i="8"/>
  <c r="O405" i="8"/>
  <c r="J351" i="8"/>
  <c r="M351" i="8" s="1"/>
  <c r="I408" i="8"/>
  <c r="O404" i="8"/>
  <c r="O417" i="8"/>
  <c r="O415" i="8"/>
  <c r="I422" i="8"/>
  <c r="I428" i="8"/>
  <c r="K410" i="8"/>
  <c r="E410" i="8" s="1"/>
  <c r="J28" i="8"/>
  <c r="G425" i="8" s="1"/>
  <c r="K409" i="8"/>
  <c r="E409" i="8" s="1"/>
  <c r="K418" i="8"/>
  <c r="E418" i="8" s="1"/>
  <c r="K406" i="8"/>
  <c r="E406" i="8" s="1"/>
  <c r="K407" i="8"/>
  <c r="E407" i="8" s="1"/>
  <c r="K420" i="8"/>
  <c r="E420" i="8" s="1"/>
  <c r="I404" i="8"/>
  <c r="K422" i="8"/>
  <c r="E422" i="8" s="1"/>
  <c r="K411" i="8"/>
  <c r="E411" i="8" s="1"/>
  <c r="I417" i="8"/>
  <c r="I405" i="8"/>
  <c r="K408" i="8"/>
  <c r="E408" i="8" s="1"/>
  <c r="O414" i="8"/>
  <c r="K404" i="8"/>
  <c r="E404" i="8" s="1"/>
  <c r="O387" i="8"/>
  <c r="P387" i="8" s="1"/>
  <c r="L423" i="8"/>
  <c r="K405" i="8"/>
  <c r="E405" i="8" s="1"/>
  <c r="I409" i="8"/>
  <c r="P414" i="8"/>
  <c r="Q414" i="8" s="1"/>
  <c r="I410" i="8"/>
  <c r="K412" i="8"/>
  <c r="E412" i="8" s="1"/>
  <c r="O405" i="9"/>
  <c r="J28" i="9"/>
  <c r="O68" i="9" s="1"/>
  <c r="J144" i="9"/>
  <c r="M144" i="9" s="1"/>
  <c r="O419" i="9"/>
  <c r="E405" i="9"/>
  <c r="J351" i="9"/>
  <c r="M351" i="9" s="1"/>
  <c r="L413" i="10"/>
  <c r="O408" i="10"/>
  <c r="E407" i="10"/>
  <c r="O419" i="10"/>
  <c r="K417" i="10"/>
  <c r="E417" i="10" s="1"/>
  <c r="O422" i="10"/>
  <c r="K408" i="10"/>
  <c r="E408" i="10" s="1"/>
  <c r="K404" i="10"/>
  <c r="E404" i="10" s="1"/>
  <c r="O407" i="10"/>
  <c r="K411" i="10"/>
  <c r="E411" i="10" s="1"/>
  <c r="K409" i="10"/>
  <c r="E409" i="10" s="1"/>
  <c r="K406" i="10"/>
  <c r="E406" i="10" s="1"/>
  <c r="K409" i="11"/>
  <c r="E409" i="11" s="1"/>
  <c r="I406" i="11"/>
  <c r="K422" i="11"/>
  <c r="E422" i="11" s="1"/>
  <c r="K406" i="11"/>
  <c r="E406" i="11" s="1"/>
  <c r="K408" i="11"/>
  <c r="E408" i="11" s="1"/>
  <c r="K412" i="11"/>
  <c r="E412" i="11" s="1"/>
  <c r="K420" i="11"/>
  <c r="E420" i="11" s="1"/>
  <c r="K411" i="11"/>
  <c r="E411" i="11" s="1"/>
  <c r="I410" i="11"/>
  <c r="F413" i="11"/>
  <c r="K410" i="11"/>
  <c r="E410" i="11" s="1"/>
  <c r="K407" i="11"/>
  <c r="E407" i="11" s="1"/>
  <c r="O428" i="11"/>
  <c r="K426" i="11"/>
  <c r="E426" i="11" s="1"/>
  <c r="K419" i="11"/>
  <c r="E419" i="11" s="1"/>
  <c r="K417" i="11"/>
  <c r="E417" i="11" s="1"/>
  <c r="K404" i="11"/>
  <c r="E404" i="11" s="1"/>
  <c r="P263" i="11"/>
  <c r="I414" i="11" s="1"/>
  <c r="J414" i="11"/>
  <c r="K414" i="11" s="1"/>
  <c r="I409" i="11"/>
  <c r="O272" i="11"/>
  <c r="M272" i="11"/>
  <c r="M390" i="11"/>
  <c r="I408" i="11"/>
  <c r="O275" i="11"/>
  <c r="P275" i="11" s="1"/>
  <c r="M275" i="11"/>
  <c r="O180" i="11"/>
  <c r="P180" i="11" s="1"/>
  <c r="M180" i="11"/>
  <c r="K418" i="11"/>
  <c r="E418" i="11" s="1"/>
  <c r="K428" i="11"/>
  <c r="E428" i="11" s="1"/>
  <c r="K427" i="11"/>
  <c r="E427" i="11" s="1"/>
  <c r="J413" i="11"/>
  <c r="K413" i="11" s="1"/>
  <c r="P262" i="11"/>
  <c r="I413" i="11" s="1"/>
  <c r="M183" i="11"/>
  <c r="M65" i="11"/>
  <c r="O65" i="11"/>
  <c r="P65" i="11" s="1"/>
  <c r="J144" i="11"/>
  <c r="M144" i="11" s="1"/>
  <c r="J68" i="11"/>
  <c r="M387" i="11"/>
  <c r="O387" i="11"/>
  <c r="P380" i="11"/>
  <c r="O416" i="11" s="1"/>
  <c r="P416" i="11"/>
  <c r="Q416" i="11" s="1"/>
  <c r="P413" i="11"/>
  <c r="Q413" i="11" s="1"/>
  <c r="P377" i="11"/>
  <c r="O413" i="11" s="1"/>
  <c r="M232" i="11"/>
  <c r="F423" i="11" s="1"/>
  <c r="G423" i="11"/>
  <c r="H423" i="11" s="1"/>
  <c r="M310" i="11"/>
  <c r="L423" i="11" s="1"/>
  <c r="M423" i="11"/>
  <c r="N423" i="11" s="1"/>
  <c r="J313" i="11"/>
  <c r="M313" i="11" s="1"/>
  <c r="O420" i="11"/>
  <c r="P379" i="11"/>
  <c r="O415" i="11" s="1"/>
  <c r="P415" i="11"/>
  <c r="Q415" i="11" s="1"/>
  <c r="K405" i="11"/>
  <c r="E405" i="11" s="1"/>
  <c r="J416" i="11"/>
  <c r="K416" i="11" s="1"/>
  <c r="P265" i="11"/>
  <c r="I416" i="11" s="1"/>
  <c r="J415" i="11"/>
  <c r="K415" i="11" s="1"/>
  <c r="P264" i="11"/>
  <c r="I415" i="11" s="1"/>
  <c r="P414" i="11"/>
  <c r="Q414" i="11" s="1"/>
  <c r="P378" i="11"/>
  <c r="O414" i="11" s="1"/>
  <c r="P263" i="10"/>
  <c r="I414" i="10" s="1"/>
  <c r="J414" i="10"/>
  <c r="K414" i="10" s="1"/>
  <c r="M183" i="10"/>
  <c r="P414" i="10"/>
  <c r="Q414" i="10" s="1"/>
  <c r="P378" i="10"/>
  <c r="O414" i="10" s="1"/>
  <c r="J416" i="10"/>
  <c r="K416" i="10" s="1"/>
  <c r="O272" i="10"/>
  <c r="M272" i="10"/>
  <c r="J275" i="10"/>
  <c r="I404" i="10"/>
  <c r="P380" i="10"/>
  <c r="O416" i="10" s="1"/>
  <c r="P416" i="10"/>
  <c r="Q416" i="10" s="1"/>
  <c r="I426" i="10"/>
  <c r="I428" i="10"/>
  <c r="O420" i="10"/>
  <c r="P415" i="10"/>
  <c r="Q415" i="10" s="1"/>
  <c r="P379" i="10"/>
  <c r="O415" i="10" s="1"/>
  <c r="M310" i="10"/>
  <c r="L423" i="10" s="1"/>
  <c r="M423" i="10"/>
  <c r="N423" i="10" s="1"/>
  <c r="J313" i="10"/>
  <c r="M313" i="10" s="1"/>
  <c r="O68" i="10"/>
  <c r="M68" i="10"/>
  <c r="K419" i="10"/>
  <c r="E419" i="10" s="1"/>
  <c r="J106" i="10"/>
  <c r="O427" i="10"/>
  <c r="O426" i="10"/>
  <c r="M180" i="10"/>
  <c r="O180" i="10"/>
  <c r="P180" i="10" s="1"/>
  <c r="M232" i="10"/>
  <c r="F423" i="10" s="1"/>
  <c r="G423" i="10"/>
  <c r="H423" i="10" s="1"/>
  <c r="O390" i="10"/>
  <c r="P390" i="10" s="1"/>
  <c r="M390" i="10"/>
  <c r="O428" i="10"/>
  <c r="P413" i="10"/>
  <c r="Q413" i="10" s="1"/>
  <c r="P377" i="10"/>
  <c r="O413" i="10" s="1"/>
  <c r="E420" i="10"/>
  <c r="K422" i="10"/>
  <c r="E422" i="10" s="1"/>
  <c r="K418" i="10"/>
  <c r="E418" i="10" s="1"/>
  <c r="K427" i="10"/>
  <c r="E427" i="10" s="1"/>
  <c r="K426" i="10"/>
  <c r="E426" i="10" s="1"/>
  <c r="K428" i="10"/>
  <c r="E428" i="10" s="1"/>
  <c r="I416" i="10"/>
  <c r="O421" i="10"/>
  <c r="J235" i="10"/>
  <c r="M387" i="10"/>
  <c r="O387" i="10"/>
  <c r="K413" i="10"/>
  <c r="M390" i="9"/>
  <c r="O65" i="9"/>
  <c r="P65" i="9" s="1"/>
  <c r="I416" i="9"/>
  <c r="O409" i="9"/>
  <c r="F413" i="9"/>
  <c r="J416" i="9"/>
  <c r="K416" i="9" s="1"/>
  <c r="P413" i="9"/>
  <c r="Q413" i="9" s="1"/>
  <c r="P377" i="9"/>
  <c r="O413" i="9" s="1"/>
  <c r="O421" i="9"/>
  <c r="J413" i="9"/>
  <c r="K413" i="9" s="1"/>
  <c r="P262" i="9"/>
  <c r="I413" i="9" s="1"/>
  <c r="M28" i="9"/>
  <c r="P414" i="9"/>
  <c r="Q414" i="9" s="1"/>
  <c r="P378" i="9"/>
  <c r="O414" i="9" s="1"/>
  <c r="P415" i="9"/>
  <c r="Q415" i="9" s="1"/>
  <c r="P379" i="9"/>
  <c r="O415" i="9" s="1"/>
  <c r="M387" i="9"/>
  <c r="O387" i="9"/>
  <c r="O418" i="9"/>
  <c r="M310" i="9"/>
  <c r="L423" i="9" s="1"/>
  <c r="M423" i="9"/>
  <c r="N423" i="9" s="1"/>
  <c r="O410" i="9"/>
  <c r="J415" i="9"/>
  <c r="K415" i="9" s="1"/>
  <c r="P264" i="9"/>
  <c r="I415" i="9" s="1"/>
  <c r="O420" i="9"/>
  <c r="P380" i="9"/>
  <c r="O416" i="9" s="1"/>
  <c r="P416" i="9"/>
  <c r="Q416" i="9" s="1"/>
  <c r="O422" i="9"/>
  <c r="I426" i="9"/>
  <c r="I427" i="9"/>
  <c r="E428" i="9"/>
  <c r="O427" i="9"/>
  <c r="O426" i="9"/>
  <c r="M232" i="9"/>
  <c r="F423" i="9" s="1"/>
  <c r="G423" i="9"/>
  <c r="H423" i="9" s="1"/>
  <c r="M183" i="9"/>
  <c r="J313" i="9"/>
  <c r="M313" i="9" s="1"/>
  <c r="O417" i="9"/>
  <c r="O180" i="9"/>
  <c r="P180" i="9" s="1"/>
  <c r="O413" i="8"/>
  <c r="J413" i="8"/>
  <c r="K413" i="8" s="1"/>
  <c r="P262" i="8"/>
  <c r="I413" i="8" s="1"/>
  <c r="J144" i="8"/>
  <c r="M144" i="8" s="1"/>
  <c r="P413" i="8"/>
  <c r="Q413" i="8" s="1"/>
  <c r="P415" i="8"/>
  <c r="Q415" i="8" s="1"/>
  <c r="I421" i="8"/>
  <c r="J415" i="8"/>
  <c r="K415" i="8" s="1"/>
  <c r="P264" i="8"/>
  <c r="I415" i="8" s="1"/>
  <c r="O272" i="8"/>
  <c r="M272" i="8"/>
  <c r="I419" i="8"/>
  <c r="O422" i="8"/>
  <c r="J275" i="8"/>
  <c r="I426" i="8"/>
  <c r="I427" i="8"/>
  <c r="J106" i="8"/>
  <c r="M28" i="8"/>
  <c r="F425" i="8" s="1"/>
  <c r="P263" i="8"/>
  <c r="I414" i="8" s="1"/>
  <c r="J414" i="8"/>
  <c r="K414" i="8" s="1"/>
  <c r="P380" i="8"/>
  <c r="O416" i="8" s="1"/>
  <c r="P416" i="8"/>
  <c r="Q416" i="8" s="1"/>
  <c r="M423" i="8"/>
  <c r="N423" i="8" s="1"/>
  <c r="O420" i="8"/>
  <c r="I407" i="8"/>
  <c r="O418" i="8"/>
  <c r="O65" i="8"/>
  <c r="P65" i="8" s="1"/>
  <c r="M65" i="8"/>
  <c r="O427" i="8"/>
  <c r="O426" i="8"/>
  <c r="M180" i="8"/>
  <c r="O180" i="8"/>
  <c r="P180" i="8" s="1"/>
  <c r="J416" i="8"/>
  <c r="K416" i="8" s="1"/>
  <c r="P265" i="8"/>
  <c r="I416" i="8" s="1"/>
  <c r="O410" i="8"/>
  <c r="G423" i="8"/>
  <c r="H423" i="8" s="1"/>
  <c r="M232" i="8"/>
  <c r="F423" i="8" s="1"/>
  <c r="J68" i="8"/>
  <c r="J183" i="8"/>
  <c r="K421" i="8"/>
  <c r="E421" i="8" s="1"/>
  <c r="K417" i="8"/>
  <c r="E417" i="8" s="1"/>
  <c r="K427" i="8"/>
  <c r="E427" i="8" s="1"/>
  <c r="K419" i="8"/>
  <c r="E419" i="8" s="1"/>
  <c r="O407" i="8"/>
  <c r="K426" i="8"/>
  <c r="E426" i="8" s="1"/>
  <c r="O419" i="5"/>
  <c r="M180" i="5"/>
  <c r="O405" i="5"/>
  <c r="J144" i="7"/>
  <c r="M144" i="7" s="1"/>
  <c r="I411" i="7"/>
  <c r="O422" i="7"/>
  <c r="J28" i="7"/>
  <c r="O420" i="6"/>
  <c r="I404" i="6"/>
  <c r="I421" i="6"/>
  <c r="I404" i="5"/>
  <c r="K411" i="5"/>
  <c r="K421" i="5"/>
  <c r="K419" i="5"/>
  <c r="E419" i="5" s="1"/>
  <c r="K407" i="5"/>
  <c r="E407" i="5" s="1"/>
  <c r="K420" i="5"/>
  <c r="E420" i="5" s="1"/>
  <c r="K412" i="5"/>
  <c r="E412" i="5" s="1"/>
  <c r="K409" i="5"/>
  <c r="E409" i="5" s="1"/>
  <c r="K422" i="5"/>
  <c r="E422" i="5" s="1"/>
  <c r="K408" i="5"/>
  <c r="E408" i="5" s="1"/>
  <c r="K405" i="5"/>
  <c r="E405" i="5" s="1"/>
  <c r="K417" i="5"/>
  <c r="E417" i="5" s="1"/>
  <c r="K410" i="5"/>
  <c r="E410" i="5" s="1"/>
  <c r="K406" i="5"/>
  <c r="E406" i="5" s="1"/>
  <c r="K404" i="5"/>
  <c r="E404" i="5" s="1"/>
  <c r="O426" i="7"/>
  <c r="I426" i="7"/>
  <c r="L423" i="7"/>
  <c r="M423" i="7"/>
  <c r="N423" i="7" s="1"/>
  <c r="J106" i="7"/>
  <c r="I420" i="7"/>
  <c r="I417" i="7"/>
  <c r="I419" i="7"/>
  <c r="I428" i="7"/>
  <c r="K410" i="7"/>
  <c r="K412" i="7"/>
  <c r="E412" i="7" s="1"/>
  <c r="K427" i="7"/>
  <c r="E427" i="7" s="1"/>
  <c r="K408" i="7"/>
  <c r="E408" i="7" s="1"/>
  <c r="K409" i="7"/>
  <c r="E409" i="7" s="1"/>
  <c r="I410" i="7"/>
  <c r="K404" i="7"/>
  <c r="E404" i="7" s="1"/>
  <c r="K428" i="7"/>
  <c r="E428" i="7" s="1"/>
  <c r="J351" i="7"/>
  <c r="M351" i="7" s="1"/>
  <c r="K411" i="7"/>
  <c r="E411" i="7" s="1"/>
  <c r="K426" i="7"/>
  <c r="E426" i="7" s="1"/>
  <c r="K407" i="7"/>
  <c r="E407" i="7" s="1"/>
  <c r="O387" i="7"/>
  <c r="M387" i="7"/>
  <c r="M425" i="7"/>
  <c r="M106" i="7"/>
  <c r="L425" i="7" s="1"/>
  <c r="E410" i="7"/>
  <c r="J416" i="7"/>
  <c r="K416" i="7" s="1"/>
  <c r="P265" i="7"/>
  <c r="I416" i="7" s="1"/>
  <c r="P414" i="7"/>
  <c r="Q414" i="7" s="1"/>
  <c r="P378" i="7"/>
  <c r="O414" i="7" s="1"/>
  <c r="P413" i="7"/>
  <c r="Q413" i="7" s="1"/>
  <c r="P377" i="7"/>
  <c r="O413" i="7" s="1"/>
  <c r="J413" i="7"/>
  <c r="K413" i="7" s="1"/>
  <c r="P262" i="7"/>
  <c r="I413" i="7" s="1"/>
  <c r="O68" i="7"/>
  <c r="M68" i="7"/>
  <c r="P416" i="7"/>
  <c r="Q416" i="7" s="1"/>
  <c r="P380" i="7"/>
  <c r="O416" i="7" s="1"/>
  <c r="G423" i="7"/>
  <c r="H423" i="7" s="1"/>
  <c r="M232" i="7"/>
  <c r="F423" i="7" s="1"/>
  <c r="J235" i="7"/>
  <c r="M235" i="7" s="1"/>
  <c r="M275" i="7"/>
  <c r="M272" i="7"/>
  <c r="O272" i="7"/>
  <c r="P415" i="7"/>
  <c r="Q415" i="7" s="1"/>
  <c r="P379" i="7"/>
  <c r="O415" i="7" s="1"/>
  <c r="I405" i="7"/>
  <c r="K406" i="7"/>
  <c r="E406" i="7" s="1"/>
  <c r="M183" i="7"/>
  <c r="O183" i="7"/>
  <c r="M28" i="7"/>
  <c r="I406" i="7"/>
  <c r="F413" i="7"/>
  <c r="P264" i="7"/>
  <c r="I415" i="7" s="1"/>
  <c r="J415" i="7"/>
  <c r="K415" i="7" s="1"/>
  <c r="K422" i="7"/>
  <c r="E422" i="7" s="1"/>
  <c r="K418" i="7"/>
  <c r="E418" i="7" s="1"/>
  <c r="K420" i="7"/>
  <c r="E420" i="7" s="1"/>
  <c r="K421" i="7"/>
  <c r="E421" i="7" s="1"/>
  <c r="K419" i="7"/>
  <c r="E419" i="7" s="1"/>
  <c r="K405" i="7"/>
  <c r="E405" i="7" s="1"/>
  <c r="O65" i="7"/>
  <c r="P65" i="7" s="1"/>
  <c r="M65" i="7"/>
  <c r="J390" i="7"/>
  <c r="J414" i="7"/>
  <c r="K414" i="7" s="1"/>
  <c r="P263" i="7"/>
  <c r="I414" i="7" s="1"/>
  <c r="O419" i="6"/>
  <c r="I428" i="6"/>
  <c r="K408" i="6"/>
  <c r="E408" i="6" s="1"/>
  <c r="K422" i="6"/>
  <c r="E422" i="6" s="1"/>
  <c r="I411" i="6"/>
  <c r="O406" i="6"/>
  <c r="O404" i="6"/>
  <c r="O417" i="6"/>
  <c r="O409" i="6"/>
  <c r="K406" i="6"/>
  <c r="E406" i="6" s="1"/>
  <c r="K417" i="6"/>
  <c r="E417" i="6" s="1"/>
  <c r="K410" i="6"/>
  <c r="E410" i="6" s="1"/>
  <c r="K420" i="6"/>
  <c r="E420" i="6" s="1"/>
  <c r="O407" i="6"/>
  <c r="K409" i="6"/>
  <c r="E409" i="6" s="1"/>
  <c r="O428" i="6"/>
  <c r="I418" i="6"/>
  <c r="I410" i="6"/>
  <c r="K405" i="6"/>
  <c r="E405" i="6" s="1"/>
  <c r="I422" i="6"/>
  <c r="M390" i="6"/>
  <c r="I426" i="6"/>
  <c r="I427" i="6"/>
  <c r="P264" i="6"/>
  <c r="I415" i="6" s="1"/>
  <c r="J415" i="6"/>
  <c r="K415" i="6" s="1"/>
  <c r="I419" i="6"/>
  <c r="F425" i="6"/>
  <c r="J416" i="6"/>
  <c r="K416" i="6" s="1"/>
  <c r="P265" i="6"/>
  <c r="I416" i="6" s="1"/>
  <c r="O427" i="6"/>
  <c r="O426" i="6"/>
  <c r="P416" i="6"/>
  <c r="Q416" i="6" s="1"/>
  <c r="P380" i="6"/>
  <c r="O416" i="6" s="1"/>
  <c r="O275" i="6"/>
  <c r="P275" i="6" s="1"/>
  <c r="M275" i="6"/>
  <c r="I408" i="6"/>
  <c r="G425" i="6"/>
  <c r="I420" i="6"/>
  <c r="O421" i="6"/>
  <c r="M423" i="6"/>
  <c r="N423" i="6" s="1"/>
  <c r="M310" i="6"/>
  <c r="L423" i="6" s="1"/>
  <c r="K427" i="6"/>
  <c r="E427" i="6" s="1"/>
  <c r="K428" i="6"/>
  <c r="E428" i="6" s="1"/>
  <c r="K419" i="6"/>
  <c r="E419" i="6" s="1"/>
  <c r="K426" i="6"/>
  <c r="E426" i="6" s="1"/>
  <c r="K404" i="6"/>
  <c r="E404" i="6" s="1"/>
  <c r="J413" i="6"/>
  <c r="K413" i="6" s="1"/>
  <c r="P262" i="6"/>
  <c r="I413" i="6" s="1"/>
  <c r="J144" i="6"/>
  <c r="M144" i="6" s="1"/>
  <c r="K412" i="6"/>
  <c r="E412" i="6" s="1"/>
  <c r="O272" i="6"/>
  <c r="M272" i="6"/>
  <c r="O387" i="6"/>
  <c r="M387" i="6"/>
  <c r="P415" i="6"/>
  <c r="Q415" i="6" s="1"/>
  <c r="P379" i="6"/>
  <c r="O415" i="6" s="1"/>
  <c r="O418" i="6"/>
  <c r="K411" i="6"/>
  <c r="E411" i="6" s="1"/>
  <c r="L425" i="6"/>
  <c r="G423" i="6"/>
  <c r="H423" i="6" s="1"/>
  <c r="M232" i="6"/>
  <c r="F423" i="6" s="1"/>
  <c r="M65" i="6"/>
  <c r="O65" i="6"/>
  <c r="P65" i="6" s="1"/>
  <c r="J68" i="6"/>
  <c r="O180" i="6"/>
  <c r="P180" i="6" s="1"/>
  <c r="M180" i="6"/>
  <c r="J351" i="6"/>
  <c r="M351" i="6" s="1"/>
  <c r="M425" i="6"/>
  <c r="I417" i="6"/>
  <c r="P414" i="6"/>
  <c r="Q414" i="6" s="1"/>
  <c r="P378" i="6"/>
  <c r="O414" i="6" s="1"/>
  <c r="P413" i="6"/>
  <c r="Q413" i="6" s="1"/>
  <c r="P377" i="6"/>
  <c r="O413" i="6" s="1"/>
  <c r="O411" i="6"/>
  <c r="I409" i="6"/>
  <c r="J183" i="6"/>
  <c r="K418" i="6"/>
  <c r="E418" i="6" s="1"/>
  <c r="I405" i="6"/>
  <c r="J414" i="6"/>
  <c r="K414" i="6" s="1"/>
  <c r="P263" i="6"/>
  <c r="I414" i="6" s="1"/>
  <c r="K407" i="6"/>
  <c r="E407" i="6" s="1"/>
  <c r="I409" i="5"/>
  <c r="I407" i="5"/>
  <c r="I411" i="5"/>
  <c r="I406" i="5"/>
  <c r="I405" i="5"/>
  <c r="I428" i="5"/>
  <c r="I417" i="5"/>
  <c r="O420" i="5"/>
  <c r="O406" i="5"/>
  <c r="J144" i="5"/>
  <c r="M144" i="5" s="1"/>
  <c r="I422" i="5"/>
  <c r="O407" i="5"/>
  <c r="O404" i="5"/>
  <c r="M103" i="5"/>
  <c r="L423" i="5" s="1"/>
  <c r="J106" i="5"/>
  <c r="M423" i="5"/>
  <c r="N423" i="5" s="1"/>
  <c r="I421" i="5"/>
  <c r="P414" i="5"/>
  <c r="Q414" i="5" s="1"/>
  <c r="P378" i="5"/>
  <c r="O414" i="5" s="1"/>
  <c r="J28" i="5"/>
  <c r="O68" i="5" s="1"/>
  <c r="P416" i="5"/>
  <c r="Q416" i="5" s="1"/>
  <c r="P380" i="5"/>
  <c r="O416" i="5" s="1"/>
  <c r="P263" i="5"/>
  <c r="I414" i="5" s="1"/>
  <c r="J414" i="5"/>
  <c r="K414" i="5" s="1"/>
  <c r="P413" i="5"/>
  <c r="Q413" i="5" s="1"/>
  <c r="P377" i="5"/>
  <c r="O413" i="5" s="1"/>
  <c r="I410" i="5"/>
  <c r="O275" i="5"/>
  <c r="P275" i="5" s="1"/>
  <c r="M275" i="5"/>
  <c r="P264" i="5"/>
  <c r="I415" i="5" s="1"/>
  <c r="J415" i="5"/>
  <c r="K415" i="5" s="1"/>
  <c r="I419" i="5"/>
  <c r="M272" i="5"/>
  <c r="O272" i="5"/>
  <c r="K428" i="5"/>
  <c r="E428" i="5" s="1"/>
  <c r="E421" i="5"/>
  <c r="E418" i="5"/>
  <c r="P415" i="5"/>
  <c r="Q415" i="5" s="1"/>
  <c r="P379" i="5"/>
  <c r="O415" i="5" s="1"/>
  <c r="K427" i="5"/>
  <c r="E427" i="5" s="1"/>
  <c r="I418" i="5"/>
  <c r="J416" i="5"/>
  <c r="K416" i="5" s="1"/>
  <c r="P265" i="5"/>
  <c r="I416" i="5" s="1"/>
  <c r="I420" i="5"/>
  <c r="M348" i="5"/>
  <c r="J351" i="5"/>
  <c r="M351" i="5" s="1"/>
  <c r="O427" i="5"/>
  <c r="O426" i="5"/>
  <c r="I426" i="5"/>
  <c r="O387" i="5"/>
  <c r="M387" i="5"/>
  <c r="G423" i="5"/>
  <c r="H423" i="5" s="1"/>
  <c r="M232" i="5"/>
  <c r="F423" i="5" s="1"/>
  <c r="M68" i="5"/>
  <c r="M65" i="5"/>
  <c r="O65" i="5"/>
  <c r="P65" i="5" s="1"/>
  <c r="J413" i="5"/>
  <c r="K413" i="5" s="1"/>
  <c r="P262" i="5"/>
  <c r="I413" i="5" s="1"/>
  <c r="E411" i="5"/>
  <c r="J390" i="5"/>
  <c r="O180" i="5"/>
  <c r="P180" i="5" s="1"/>
  <c r="K426" i="5"/>
  <c r="E426" i="5" s="1"/>
  <c r="F413" i="5"/>
  <c r="O420" i="4"/>
  <c r="O419" i="4"/>
  <c r="I407" i="4"/>
  <c r="K405" i="4"/>
  <c r="K406" i="4"/>
  <c r="E406" i="4" s="1"/>
  <c r="I409" i="4"/>
  <c r="O426" i="4"/>
  <c r="O408" i="4"/>
  <c r="O427" i="4"/>
  <c r="O411" i="4"/>
  <c r="O405" i="4"/>
  <c r="O415" i="4"/>
  <c r="K407" i="4"/>
  <c r="E407" i="4" s="1"/>
  <c r="K422" i="4"/>
  <c r="E422" i="4" s="1"/>
  <c r="K420" i="4"/>
  <c r="E420" i="4" s="1"/>
  <c r="K404" i="4"/>
  <c r="E404" i="4" s="1"/>
  <c r="K410" i="4"/>
  <c r="E410" i="4" s="1"/>
  <c r="K411" i="4"/>
  <c r="E411" i="4" s="1"/>
  <c r="K426" i="4"/>
  <c r="E405" i="4"/>
  <c r="I420" i="4"/>
  <c r="K418" i="4"/>
  <c r="E418" i="4" s="1"/>
  <c r="K409" i="4"/>
  <c r="E409" i="4" s="1"/>
  <c r="K408" i="4"/>
  <c r="E408" i="4" s="1"/>
  <c r="K412" i="4"/>
  <c r="E412" i="4" s="1"/>
  <c r="O275" i="4"/>
  <c r="P275" i="4" s="1"/>
  <c r="M275" i="4"/>
  <c r="I410" i="4"/>
  <c r="I408" i="4"/>
  <c r="K417" i="4"/>
  <c r="E417" i="4" s="1"/>
  <c r="K419" i="4"/>
  <c r="E419" i="4" s="1"/>
  <c r="K421" i="4"/>
  <c r="E421" i="4" s="1"/>
  <c r="K427" i="4"/>
  <c r="O180" i="4"/>
  <c r="P180" i="4" s="1"/>
  <c r="M180" i="4"/>
  <c r="I418" i="4"/>
  <c r="J416" i="4"/>
  <c r="K416" i="4" s="1"/>
  <c r="E416" i="4" s="1"/>
  <c r="P265" i="4"/>
  <c r="I416" i="4" s="1"/>
  <c r="O409" i="4"/>
  <c r="O387" i="4"/>
  <c r="M387" i="4"/>
  <c r="J390" i="4"/>
  <c r="M68" i="4"/>
  <c r="J414" i="4"/>
  <c r="K414" i="4" s="1"/>
  <c r="P263" i="4"/>
  <c r="I414" i="4" s="1"/>
  <c r="P414" i="4"/>
  <c r="Q414" i="4" s="1"/>
  <c r="P378" i="4"/>
  <c r="O414" i="4" s="1"/>
  <c r="I426" i="4"/>
  <c r="I427" i="4"/>
  <c r="P264" i="4"/>
  <c r="I415" i="4" s="1"/>
  <c r="J415" i="4"/>
  <c r="K415" i="4" s="1"/>
  <c r="I421" i="4"/>
  <c r="O65" i="4"/>
  <c r="P65" i="4" s="1"/>
  <c r="M65" i="4"/>
  <c r="I419" i="4"/>
  <c r="J413" i="4"/>
  <c r="K413" i="4" s="1"/>
  <c r="P262" i="4"/>
  <c r="I413" i="4" s="1"/>
  <c r="P413" i="4"/>
  <c r="Q413" i="4" s="1"/>
  <c r="P377" i="4"/>
  <c r="O413" i="4" s="1"/>
  <c r="P415" i="4"/>
  <c r="Q415" i="4" s="1"/>
  <c r="J183" i="4"/>
  <c r="I422" i="4"/>
  <c r="M25" i="4"/>
  <c r="F423" i="4" s="1"/>
  <c r="J28" i="4"/>
  <c r="O68" i="4" s="1"/>
  <c r="I417" i="4"/>
  <c r="M272" i="4"/>
  <c r="O272" i="4"/>
  <c r="I408" i="3"/>
  <c r="I428" i="3"/>
  <c r="I406" i="3"/>
  <c r="I407" i="3"/>
  <c r="I419" i="3"/>
  <c r="O183" i="3"/>
  <c r="O180" i="3"/>
  <c r="P180" i="3" s="1"/>
  <c r="K418" i="3"/>
  <c r="K410" i="3"/>
  <c r="K409" i="3"/>
  <c r="K421" i="3"/>
  <c r="K406" i="3"/>
  <c r="K405" i="3"/>
  <c r="K426" i="3"/>
  <c r="K407" i="3"/>
  <c r="K419" i="3"/>
  <c r="K411" i="3"/>
  <c r="K420" i="3"/>
  <c r="K404" i="3"/>
  <c r="K412" i="3"/>
  <c r="K428" i="3"/>
  <c r="K408" i="3"/>
  <c r="I414" i="3"/>
  <c r="K427" i="3"/>
  <c r="K422" i="3"/>
  <c r="J414" i="3"/>
  <c r="K414" i="3" s="1"/>
  <c r="O65" i="3"/>
  <c r="P65" i="3" s="1"/>
  <c r="M65" i="3"/>
  <c r="J415" i="3"/>
  <c r="K415" i="3" s="1"/>
  <c r="P264" i="3"/>
  <c r="I415" i="3" s="1"/>
  <c r="P380" i="3"/>
  <c r="O416" i="3" s="1"/>
  <c r="P416" i="3"/>
  <c r="Q416" i="3" s="1"/>
  <c r="J416" i="3"/>
  <c r="K416" i="3" s="1"/>
  <c r="P265" i="3"/>
  <c r="I416" i="3" s="1"/>
  <c r="M310" i="3"/>
  <c r="L423" i="3" s="1"/>
  <c r="M423" i="3"/>
  <c r="N423" i="3" s="1"/>
  <c r="P183" i="3"/>
  <c r="P379" i="3"/>
  <c r="O415" i="3" s="1"/>
  <c r="P415" i="3"/>
  <c r="Q415" i="3" s="1"/>
  <c r="J413" i="3"/>
  <c r="K413" i="3" s="1"/>
  <c r="P262" i="3"/>
  <c r="I413" i="3" s="1"/>
  <c r="M390" i="3"/>
  <c r="M425" i="3"/>
  <c r="M106" i="3"/>
  <c r="L425" i="3" s="1"/>
  <c r="O427" i="3"/>
  <c r="O426" i="3"/>
  <c r="M28" i="3"/>
  <c r="J351" i="3"/>
  <c r="M351" i="3" s="1"/>
  <c r="O387" i="3"/>
  <c r="M387" i="3"/>
  <c r="P377" i="3"/>
  <c r="O413" i="3" s="1"/>
  <c r="P413" i="3"/>
  <c r="Q413" i="3" s="1"/>
  <c r="O272" i="3"/>
  <c r="M272" i="3"/>
  <c r="J275" i="3"/>
  <c r="F413" i="3"/>
  <c r="G423" i="3"/>
  <c r="H423" i="3" s="1"/>
  <c r="M232" i="3"/>
  <c r="F423" i="3" s="1"/>
  <c r="J235" i="3"/>
  <c r="M235" i="3" s="1"/>
  <c r="J68" i="3"/>
  <c r="P378" i="3"/>
  <c r="O414" i="3" s="1"/>
  <c r="P414" i="3"/>
  <c r="Q414" i="3" s="1"/>
  <c r="I427" i="3"/>
  <c r="I426" i="3"/>
  <c r="E425" i="24" l="1"/>
  <c r="E423" i="23"/>
  <c r="P183" i="23"/>
  <c r="O425" i="23" s="1"/>
  <c r="E425" i="23" s="1"/>
  <c r="P425" i="23"/>
  <c r="P425" i="22"/>
  <c r="I425" i="22"/>
  <c r="J425" i="22"/>
  <c r="P183" i="22"/>
  <c r="O425" i="22" s="1"/>
  <c r="E423" i="22"/>
  <c r="E423" i="21"/>
  <c r="P425" i="21"/>
  <c r="P183" i="21"/>
  <c r="O425" i="21" s="1"/>
  <c r="J425" i="21"/>
  <c r="P68" i="21"/>
  <c r="I425" i="21" s="1"/>
  <c r="E423" i="20"/>
  <c r="P425" i="20"/>
  <c r="O425" i="20"/>
  <c r="P68" i="20"/>
  <c r="I425" i="20" s="1"/>
  <c r="J425" i="20"/>
  <c r="J425" i="19"/>
  <c r="P68" i="19"/>
  <c r="I425" i="19" s="1"/>
  <c r="P183" i="19"/>
  <c r="O425" i="19" s="1"/>
  <c r="P425" i="19"/>
  <c r="E423" i="18"/>
  <c r="P68" i="18"/>
  <c r="I425" i="18" s="1"/>
  <c r="J425" i="18"/>
  <c r="P425" i="18"/>
  <c r="P183" i="18"/>
  <c r="O425" i="18" s="1"/>
  <c r="E423" i="17"/>
  <c r="J425" i="17"/>
  <c r="I425" i="17"/>
  <c r="P425" i="17"/>
  <c r="P183" i="17"/>
  <c r="O425" i="17" s="1"/>
  <c r="E423" i="16"/>
  <c r="O425" i="16"/>
  <c r="E425" i="16"/>
  <c r="P425" i="16"/>
  <c r="J425" i="15"/>
  <c r="P68" i="15"/>
  <c r="I425" i="15" s="1"/>
  <c r="E423" i="15"/>
  <c r="P425" i="15"/>
  <c r="P183" i="15"/>
  <c r="O425" i="15" s="1"/>
  <c r="E423" i="14"/>
  <c r="J425" i="14"/>
  <c r="P68" i="14"/>
  <c r="I425" i="14" s="1"/>
  <c r="E425" i="14" s="1"/>
  <c r="F425" i="13"/>
  <c r="G425" i="13"/>
  <c r="E415" i="13"/>
  <c r="E413" i="13"/>
  <c r="E416" i="13"/>
  <c r="E414" i="13"/>
  <c r="O183" i="13"/>
  <c r="P183" i="13" s="1"/>
  <c r="O275" i="13"/>
  <c r="P275" i="13" s="1"/>
  <c r="M275" i="13"/>
  <c r="P387" i="13"/>
  <c r="O423" i="13" s="1"/>
  <c r="P423" i="13"/>
  <c r="Q423" i="13" s="1"/>
  <c r="O390" i="13"/>
  <c r="P390" i="13" s="1"/>
  <c r="M390" i="13"/>
  <c r="L423" i="13"/>
  <c r="O68" i="13"/>
  <c r="M68" i="13"/>
  <c r="J423" i="13"/>
  <c r="K423" i="13" s="1"/>
  <c r="P272" i="13"/>
  <c r="I423" i="13" s="1"/>
  <c r="M425" i="13"/>
  <c r="M106" i="13"/>
  <c r="L425" i="13" s="1"/>
  <c r="O390" i="11"/>
  <c r="P390" i="11" s="1"/>
  <c r="G425" i="11"/>
  <c r="E413" i="11"/>
  <c r="E414" i="11"/>
  <c r="E416" i="11"/>
  <c r="E415" i="10"/>
  <c r="O183" i="10"/>
  <c r="P425" i="10" s="1"/>
  <c r="E414" i="10"/>
  <c r="E414" i="9"/>
  <c r="F425" i="9"/>
  <c r="E415" i="9"/>
  <c r="G425" i="9"/>
  <c r="O390" i="8"/>
  <c r="P390" i="8" s="1"/>
  <c r="E414" i="8"/>
  <c r="E415" i="8"/>
  <c r="E416" i="8"/>
  <c r="E413" i="8"/>
  <c r="E416" i="9"/>
  <c r="J423" i="9"/>
  <c r="K423" i="9" s="1"/>
  <c r="E413" i="9"/>
  <c r="O183" i="9"/>
  <c r="O390" i="9"/>
  <c r="P390" i="9" s="1"/>
  <c r="E416" i="10"/>
  <c r="E413" i="10"/>
  <c r="E415" i="11"/>
  <c r="P423" i="11"/>
  <c r="Q423" i="11" s="1"/>
  <c r="P387" i="11"/>
  <c r="O423" i="11" s="1"/>
  <c r="O183" i="11"/>
  <c r="M425" i="11"/>
  <c r="P272" i="11"/>
  <c r="I423" i="11" s="1"/>
  <c r="J423" i="11"/>
  <c r="K423" i="11" s="1"/>
  <c r="M68" i="11"/>
  <c r="O68" i="11"/>
  <c r="L425" i="11"/>
  <c r="J423" i="10"/>
  <c r="K423" i="10" s="1"/>
  <c r="P272" i="10"/>
  <c r="I423" i="10" s="1"/>
  <c r="P423" i="10"/>
  <c r="Q423" i="10" s="1"/>
  <c r="P387" i="10"/>
  <c r="O423" i="10" s="1"/>
  <c r="M425" i="10"/>
  <c r="M106" i="10"/>
  <c r="L425" i="10" s="1"/>
  <c r="M235" i="10"/>
  <c r="F425" i="10" s="1"/>
  <c r="G425" i="10"/>
  <c r="P68" i="10"/>
  <c r="O275" i="10"/>
  <c r="P275" i="10" s="1"/>
  <c r="M275" i="10"/>
  <c r="M425" i="9"/>
  <c r="J425" i="9"/>
  <c r="P68" i="9"/>
  <c r="I425" i="9" s="1"/>
  <c r="I423" i="9"/>
  <c r="P423" i="9"/>
  <c r="Q423" i="9" s="1"/>
  <c r="P387" i="9"/>
  <c r="O423" i="9" s="1"/>
  <c r="L425" i="9"/>
  <c r="M183" i="8"/>
  <c r="O183" i="8"/>
  <c r="O423" i="8"/>
  <c r="J423" i="8"/>
  <c r="K423" i="8" s="1"/>
  <c r="P272" i="8"/>
  <c r="I423" i="8" s="1"/>
  <c r="P423" i="8"/>
  <c r="Q423" i="8" s="1"/>
  <c r="O68" i="8"/>
  <c r="M68" i="8"/>
  <c r="M425" i="8"/>
  <c r="M106" i="8"/>
  <c r="L425" i="8" s="1"/>
  <c r="M275" i="8"/>
  <c r="O275" i="8"/>
  <c r="P275" i="8" s="1"/>
  <c r="F425" i="7"/>
  <c r="G425" i="7"/>
  <c r="E414" i="7"/>
  <c r="E413" i="7"/>
  <c r="P272" i="7"/>
  <c r="I423" i="7" s="1"/>
  <c r="J423" i="7"/>
  <c r="K423" i="7" s="1"/>
  <c r="P423" i="7"/>
  <c r="Q423" i="7" s="1"/>
  <c r="P387" i="7"/>
  <c r="O423" i="7" s="1"/>
  <c r="P183" i="7"/>
  <c r="E415" i="7"/>
  <c r="O275" i="7"/>
  <c r="P275" i="7" s="1"/>
  <c r="P68" i="7"/>
  <c r="E416" i="7"/>
  <c r="O390" i="7"/>
  <c r="P390" i="7" s="1"/>
  <c r="M390" i="7"/>
  <c r="E413" i="6"/>
  <c r="E414" i="6"/>
  <c r="E415" i="6"/>
  <c r="E416" i="6"/>
  <c r="O390" i="6"/>
  <c r="P390" i="6" s="1"/>
  <c r="O68" i="6"/>
  <c r="M68" i="6"/>
  <c r="O183" i="6"/>
  <c r="M183" i="6"/>
  <c r="P423" i="6"/>
  <c r="Q423" i="6" s="1"/>
  <c r="P387" i="6"/>
  <c r="O423" i="6" s="1"/>
  <c r="P272" i="6"/>
  <c r="I423" i="6" s="1"/>
  <c r="J423" i="6"/>
  <c r="K423" i="6" s="1"/>
  <c r="O183" i="5"/>
  <c r="P183" i="5" s="1"/>
  <c r="E416" i="5"/>
  <c r="E413" i="5"/>
  <c r="E414" i="5"/>
  <c r="M425" i="5"/>
  <c r="M106" i="5"/>
  <c r="L425" i="5" s="1"/>
  <c r="E415" i="5"/>
  <c r="O390" i="5"/>
  <c r="P390" i="5" s="1"/>
  <c r="M390" i="5"/>
  <c r="G425" i="5"/>
  <c r="M28" i="5"/>
  <c r="F425" i="5" s="1"/>
  <c r="P423" i="5"/>
  <c r="Q423" i="5" s="1"/>
  <c r="P387" i="5"/>
  <c r="O423" i="5" s="1"/>
  <c r="J425" i="5"/>
  <c r="P68" i="5"/>
  <c r="I425" i="5" s="1"/>
  <c r="P272" i="5"/>
  <c r="I423" i="5" s="1"/>
  <c r="J423" i="5"/>
  <c r="K423" i="5" s="1"/>
  <c r="E415" i="4"/>
  <c r="E414" i="4"/>
  <c r="P272" i="4"/>
  <c r="I423" i="4" s="1"/>
  <c r="J423" i="4"/>
  <c r="K423" i="4" s="1"/>
  <c r="J425" i="4"/>
  <c r="P68" i="4"/>
  <c r="I425" i="4" s="1"/>
  <c r="M183" i="4"/>
  <c r="O183" i="4"/>
  <c r="G425" i="4"/>
  <c r="M28" i="4"/>
  <c r="F425" i="4" s="1"/>
  <c r="E413" i="4"/>
  <c r="O390" i="4"/>
  <c r="P390" i="4" s="1"/>
  <c r="M390" i="4"/>
  <c r="P423" i="4"/>
  <c r="Q423" i="4" s="1"/>
  <c r="P387" i="4"/>
  <c r="O423" i="4" s="1"/>
  <c r="O390" i="3"/>
  <c r="P390" i="3" s="1"/>
  <c r="O425" i="3" s="1"/>
  <c r="G425" i="3"/>
  <c r="J423" i="3"/>
  <c r="K423" i="3" s="1"/>
  <c r="P272" i="3"/>
  <c r="I423" i="3" s="1"/>
  <c r="O68" i="3"/>
  <c r="M68" i="3"/>
  <c r="P387" i="3"/>
  <c r="O423" i="3" s="1"/>
  <c r="P423" i="3"/>
  <c r="Q423" i="3" s="1"/>
  <c r="O275" i="3"/>
  <c r="P275" i="3" s="1"/>
  <c r="M275" i="3"/>
  <c r="F425" i="3"/>
  <c r="E425" i="22" l="1"/>
  <c r="E425" i="21"/>
  <c r="E425" i="20"/>
  <c r="E425" i="19"/>
  <c r="E425" i="18"/>
  <c r="E425" i="17"/>
  <c r="E425" i="15"/>
  <c r="E423" i="13"/>
  <c r="P425" i="13"/>
  <c r="O425" i="13"/>
  <c r="P68" i="13"/>
  <c r="I425" i="13" s="1"/>
  <c r="J425" i="13"/>
  <c r="E423" i="11"/>
  <c r="P183" i="10"/>
  <c r="O425" i="10" s="1"/>
  <c r="E423" i="10"/>
  <c r="P425" i="9"/>
  <c r="P183" i="9"/>
  <c r="O425" i="9" s="1"/>
  <c r="E425" i="9" s="1"/>
  <c r="E423" i="9"/>
  <c r="E423" i="8"/>
  <c r="P183" i="11"/>
  <c r="O425" i="11" s="1"/>
  <c r="P425" i="11"/>
  <c r="J425" i="11"/>
  <c r="P68" i="11"/>
  <c r="I425" i="11" s="1"/>
  <c r="I425" i="10"/>
  <c r="J425" i="10"/>
  <c r="J425" i="8"/>
  <c r="P68" i="8"/>
  <c r="I425" i="8" s="1"/>
  <c r="P425" i="8"/>
  <c r="P183" i="8"/>
  <c r="O425" i="8" s="1"/>
  <c r="E423" i="7"/>
  <c r="O425" i="7"/>
  <c r="P425" i="7"/>
  <c r="I425" i="7"/>
  <c r="J425" i="7"/>
  <c r="E423" i="6"/>
  <c r="J425" i="6"/>
  <c r="P68" i="6"/>
  <c r="I425" i="6" s="1"/>
  <c r="E425" i="6" s="1"/>
  <c r="P183" i="6"/>
  <c r="O425" i="6" s="1"/>
  <c r="P425" i="6"/>
  <c r="E423" i="5"/>
  <c r="P425" i="5"/>
  <c r="O425" i="5"/>
  <c r="E425" i="5" s="1"/>
  <c r="E423" i="4"/>
  <c r="P425" i="4"/>
  <c r="P183" i="4"/>
  <c r="O425" i="4" s="1"/>
  <c r="P425" i="3"/>
  <c r="J425" i="3"/>
  <c r="P68" i="3"/>
  <c r="I425" i="3" s="1"/>
  <c r="E425" i="13" l="1"/>
  <c r="E425" i="10"/>
  <c r="E425" i="11"/>
  <c r="E425" i="8"/>
</calcChain>
</file>

<file path=xl/sharedStrings.xml><?xml version="1.0" encoding="utf-8"?>
<sst xmlns="http://schemas.openxmlformats.org/spreadsheetml/2006/main" count="20336" uniqueCount="513">
  <si>
    <t>Kyoto Sanga</t>
  </si>
  <si>
    <t>Urawa RD</t>
  </si>
  <si>
    <t>Vissel Kobe</t>
  </si>
  <si>
    <t>Gamba Osaka</t>
  </si>
  <si>
    <t>K. Frontale</t>
  </si>
  <si>
    <t>Shonan Bellmare</t>
  </si>
  <si>
    <t>Sagan Tosu</t>
  </si>
  <si>
    <t>Jubilo Iwata</t>
  </si>
  <si>
    <t>C. Sapporo</t>
  </si>
  <si>
    <t>Shimizu S-Pulse</t>
  </si>
  <si>
    <t>FC Tokyo</t>
  </si>
  <si>
    <t>Kashiwa Reysol</t>
  </si>
  <si>
    <t>S. Hiroshima</t>
  </si>
  <si>
    <t>Yokohama M.</t>
  </si>
  <si>
    <t>Kashima Antlers</t>
  </si>
  <si>
    <t>Cerezo Osaka</t>
  </si>
  <si>
    <t>Avispa Fukuoka</t>
  </si>
  <si>
    <t>Nagoya G.</t>
  </si>
  <si>
    <t>local</t>
  </si>
  <si>
    <t>visitante</t>
  </si>
  <si>
    <t>sit</t>
  </si>
  <si>
    <t>tot</t>
  </si>
  <si>
    <t>4 sit</t>
  </si>
  <si>
    <t>8tot</t>
  </si>
  <si>
    <t>goles totales</t>
  </si>
  <si>
    <t>diferencia</t>
  </si>
  <si>
    <t>contador</t>
  </si>
  <si>
    <t>mas 1,5</t>
  </si>
  <si>
    <t>mas 2,5</t>
  </si>
  <si>
    <t>menos 3,5</t>
  </si>
  <si>
    <t>menos 4,5</t>
  </si>
  <si>
    <t>handicap +0,5 local</t>
  </si>
  <si>
    <t>handicap +0,5 visitante</t>
  </si>
  <si>
    <t>limite</t>
  </si>
  <si>
    <t>handicap +1,5 local</t>
  </si>
  <si>
    <t>handicap +1,5 visitante</t>
  </si>
  <si>
    <t>partidos</t>
  </si>
  <si>
    <t>handicap -0,5 local</t>
  </si>
  <si>
    <t>handicap -0,5 visitante</t>
  </si>
  <si>
    <t>handicap -1,5 local</t>
  </si>
  <si>
    <t>handicap -1,5 visitante</t>
  </si>
  <si>
    <t>mas 0,5 goles local</t>
  </si>
  <si>
    <t>mas 0,5 goles visitante</t>
  </si>
  <si>
    <t>menos 1,5 goles local</t>
  </si>
  <si>
    <t>menos 1,5 voles visitante</t>
  </si>
  <si>
    <t>menos 2,5 goles local</t>
  </si>
  <si>
    <t>menos 2,5 goles visitante</t>
  </si>
  <si>
    <t>no empate</t>
  </si>
  <si>
    <t>goles marcados</t>
  </si>
  <si>
    <t>goles encajados</t>
  </si>
  <si>
    <t>puntos</t>
  </si>
  <si>
    <t>local apuesta juega como local</t>
  </si>
  <si>
    <t>local apuesta juega como visitante</t>
  </si>
  <si>
    <t>visitante apuesta juega como visitante</t>
  </si>
  <si>
    <t>visitante apuesta juega como local</t>
  </si>
  <si>
    <t>kaw no pierde</t>
  </si>
  <si>
    <t>kaw no gana</t>
  </si>
  <si>
    <t>kaw pierde</t>
  </si>
  <si>
    <t>kaw gana</t>
  </si>
  <si>
    <t>kaw no pierde de 2</t>
  </si>
  <si>
    <t>kaw no gana de 2</t>
  </si>
  <si>
    <t>total</t>
  </si>
  <si>
    <t>media</t>
  </si>
  <si>
    <t>8sit</t>
  </si>
  <si>
    <t>16tot</t>
  </si>
  <si>
    <t>sit contador</t>
  </si>
  <si>
    <t>tot contador</t>
  </si>
  <si>
    <t>8sit contador</t>
  </si>
  <si>
    <t>16tot contador</t>
  </si>
  <si>
    <t>prop puntos</t>
  </si>
  <si>
    <t>prop goles</t>
  </si>
  <si>
    <t>marcados local</t>
  </si>
  <si>
    <t>marcados visitante</t>
  </si>
  <si>
    <t>xx</t>
  </si>
  <si>
    <t>Chapecoense</t>
  </si>
  <si>
    <t>Internacional</t>
  </si>
  <si>
    <t>+</t>
  </si>
  <si>
    <t>Flamengo</t>
  </si>
  <si>
    <t>Palmeiras</t>
  </si>
  <si>
    <t>Cruzeiro</t>
  </si>
  <si>
    <t>CSA</t>
  </si>
  <si>
    <t>Santos</t>
  </si>
  <si>
    <t>Avai</t>
  </si>
  <si>
    <t>Vasco da Gama</t>
  </si>
  <si>
    <t>Bahia</t>
  </si>
  <si>
    <t>Athletico PR</t>
  </si>
  <si>
    <t>Gremio</t>
  </si>
  <si>
    <t>Ceara</t>
  </si>
  <si>
    <t>Fluminense</t>
  </si>
  <si>
    <t>Corinthians</t>
  </si>
  <si>
    <t>Sao Paulo</t>
  </si>
  <si>
    <t>Fortaleza</t>
  </si>
  <si>
    <t>Goias</t>
  </si>
  <si>
    <t>mas 1,5 goles</t>
  </si>
  <si>
    <t>mas 2,5 goles</t>
  </si>
  <si>
    <t>menos 3,5 goles</t>
  </si>
  <si>
    <t>menos 4,5 goles</t>
  </si>
  <si>
    <t xml:space="preserve">handicap </t>
  </si>
  <si>
    <t>0,5 visitante</t>
  </si>
  <si>
    <t>0,5 local</t>
  </si>
  <si>
    <t>menos 1,5 goles visitante</t>
  </si>
  <si>
    <t>Inter Miami</t>
  </si>
  <si>
    <t>New York RB</t>
  </si>
  <si>
    <t>Botafogo</t>
  </si>
  <si>
    <t>Atletico MG</t>
  </si>
  <si>
    <t>Daegu</t>
  </si>
  <si>
    <t>Seoul</t>
  </si>
  <si>
    <t>-</t>
  </si>
  <si>
    <t>0-1</t>
  </si>
  <si>
    <t>stats</t>
  </si>
  <si>
    <t>Incheon Utd</t>
  </si>
  <si>
    <t>1-0</t>
  </si>
  <si>
    <t>Seongnam</t>
  </si>
  <si>
    <t>0-0</t>
  </si>
  <si>
    <t>Gimcheon Sangmu</t>
  </si>
  <si>
    <t>Ulsan</t>
  </si>
  <si>
    <t>Jeju Utd</t>
  </si>
  <si>
    <t>0-2</t>
  </si>
  <si>
    <t>3 Apr</t>
  </si>
  <si>
    <t>Pohang Steelers</t>
  </si>
  <si>
    <t>6 Apr</t>
  </si>
  <si>
    <t>Gangwon</t>
  </si>
  <si>
    <t>10 Apr</t>
  </si>
  <si>
    <t>Suwon Bluewings</t>
  </si>
  <si>
    <t>Jeonbuk Motors</t>
  </si>
  <si>
    <t>Suwon City</t>
  </si>
  <si>
    <t>2 Aug</t>
  </si>
  <si>
    <t>19 Feb</t>
  </si>
  <si>
    <t>26 Feb</t>
  </si>
  <si>
    <t>1 Mar</t>
  </si>
  <si>
    <t>6 Mar</t>
  </si>
  <si>
    <t>11 Mar</t>
  </si>
  <si>
    <t>19 Mar</t>
  </si>
  <si>
    <t>5 May</t>
  </si>
  <si>
    <t>8 May</t>
  </si>
  <si>
    <t>15 May</t>
  </si>
  <si>
    <t>18 May</t>
  </si>
  <si>
    <t>21 May</t>
  </si>
  <si>
    <t>28 May</t>
  </si>
  <si>
    <t>19 Jun</t>
  </si>
  <si>
    <t>22 Jun</t>
  </si>
  <si>
    <t>25 Jun</t>
  </si>
  <si>
    <t>2 Jul</t>
  </si>
  <si>
    <t>2-1</t>
  </si>
  <si>
    <t>6 Jul</t>
  </si>
  <si>
    <t>10 Jul</t>
  </si>
  <si>
    <t>16 Jul</t>
  </si>
  <si>
    <t>30 Jul</t>
  </si>
  <si>
    <t>20 Feb</t>
  </si>
  <si>
    <t>12 Mar</t>
  </si>
  <si>
    <t>2 Apr</t>
  </si>
  <si>
    <t>5 Apr</t>
  </si>
  <si>
    <t>1-1</t>
  </si>
  <si>
    <t>1-2</t>
  </si>
  <si>
    <t>22 May</t>
  </si>
  <si>
    <t>18 Jun</t>
  </si>
  <si>
    <t>21 Jun</t>
  </si>
  <si>
    <t>26 Jun</t>
  </si>
  <si>
    <t>2-0</t>
  </si>
  <si>
    <t>5 Jul</t>
  </si>
  <si>
    <t>8 Jul</t>
  </si>
  <si>
    <t>0-3</t>
  </si>
  <si>
    <t>17 Apr</t>
  </si>
  <si>
    <t>24 Apr</t>
  </si>
  <si>
    <t>Atletico GO</t>
  </si>
  <si>
    <t>1 May</t>
  </si>
  <si>
    <t>Juventude</t>
  </si>
  <si>
    <t>America MG</t>
  </si>
  <si>
    <t>29 May</t>
  </si>
  <si>
    <t>Coritiba</t>
  </si>
  <si>
    <t>6 Jun</t>
  </si>
  <si>
    <t>9 Jun</t>
  </si>
  <si>
    <t>3-0</t>
  </si>
  <si>
    <t>13 Jun</t>
  </si>
  <si>
    <t>16 Jun</t>
  </si>
  <si>
    <t>4 Jul</t>
  </si>
  <si>
    <t>Bragantino</t>
  </si>
  <si>
    <t>Cuiaba</t>
  </si>
  <si>
    <t>17 Jul</t>
  </si>
  <si>
    <t>21 Jul</t>
  </si>
  <si>
    <t>24 Jul</t>
  </si>
  <si>
    <t>30 Apr</t>
  </si>
  <si>
    <t>7 May</t>
  </si>
  <si>
    <t>14 May</t>
  </si>
  <si>
    <t>1 Jun</t>
  </si>
  <si>
    <t>4 Jun</t>
  </si>
  <si>
    <t>8 Jun</t>
  </si>
  <si>
    <t>12 Jun</t>
  </si>
  <si>
    <t>15 Jun</t>
  </si>
  <si>
    <t>9 Jul</t>
  </si>
  <si>
    <t>20 Jul</t>
  </si>
  <si>
    <t>Columbus Crew</t>
  </si>
  <si>
    <t>Vancouver</t>
  </si>
  <si>
    <t>5 Mar</t>
  </si>
  <si>
    <t>New York City</t>
  </si>
  <si>
    <t>Houston Dynamo</t>
  </si>
  <si>
    <t>21 Mar</t>
  </si>
  <si>
    <t>Los Angeles FC</t>
  </si>
  <si>
    <t>Sporting KC</t>
  </si>
  <si>
    <t>Portland</t>
  </si>
  <si>
    <t>16 Apr</t>
  </si>
  <si>
    <t>CF Montreal</t>
  </si>
  <si>
    <t>Austin</t>
  </si>
  <si>
    <t>Toronto</t>
  </si>
  <si>
    <t>SJ Earthquakes</t>
  </si>
  <si>
    <t>19 May</t>
  </si>
  <si>
    <t>Dallas</t>
  </si>
  <si>
    <t>Charlotte</t>
  </si>
  <si>
    <t>Real Salt Lake</t>
  </si>
  <si>
    <t>Seattle</t>
  </si>
  <si>
    <t>27 Jun</t>
  </si>
  <si>
    <t>New England</t>
  </si>
  <si>
    <t>3 Jul</t>
  </si>
  <si>
    <t>Minnesota Utd</t>
  </si>
  <si>
    <t>14 Jul</t>
  </si>
  <si>
    <t>Cincinnati</t>
  </si>
  <si>
    <t>18 Jul</t>
  </si>
  <si>
    <t>Chicago Fire</t>
  </si>
  <si>
    <t>31 Jul</t>
  </si>
  <si>
    <t>Nashville SC</t>
  </si>
  <si>
    <t>8 Feb</t>
  </si>
  <si>
    <t>20 Mar</t>
  </si>
  <si>
    <t>Colorado Rapids</t>
  </si>
  <si>
    <t>2-2</t>
  </si>
  <si>
    <t>23 Apr</t>
  </si>
  <si>
    <t>DC United</t>
  </si>
  <si>
    <t>23 May</t>
  </si>
  <si>
    <t>LA Galaxy</t>
  </si>
  <si>
    <t>Orlando City</t>
  </si>
  <si>
    <t>30 Jun</t>
  </si>
  <si>
    <t>13 Jul</t>
  </si>
  <si>
    <t>Philadelphia</t>
  </si>
  <si>
    <t>prop</t>
  </si>
  <si>
    <t>Chapecoense-Atletico MG</t>
  </si>
  <si>
    <t>Sarpsborg 08-Mjondalen</t>
  </si>
  <si>
    <t>Elfsborg-Malmoe FF</t>
  </si>
  <si>
    <t>1 Apr 19</t>
  </si>
  <si>
    <t>Elfsborg</t>
  </si>
  <si>
    <t>Hammarby</t>
  </si>
  <si>
    <t>7 Apr 19</t>
  </si>
  <si>
    <t>IFK Goteborg</t>
  </si>
  <si>
    <t>14 Apr 19</t>
  </si>
  <si>
    <t>GIF Sundsvall</t>
  </si>
  <si>
    <t>19 Apr 19</t>
  </si>
  <si>
    <t>Ostersunds</t>
  </si>
  <si>
    <t>24 Apr 19</t>
  </si>
  <si>
    <t>Orebro</t>
  </si>
  <si>
    <t>27 Apr 19</t>
  </si>
  <si>
    <t>Sirius</t>
  </si>
  <si>
    <t>1-4</t>
  </si>
  <si>
    <t>6 May 19</t>
  </si>
  <si>
    <t>Norrkoping</t>
  </si>
  <si>
    <t>12 May 19</t>
  </si>
  <si>
    <t>Malmoe FF</t>
  </si>
  <si>
    <t>15 May 19</t>
  </si>
  <si>
    <t>AFC Eskilstuna</t>
  </si>
  <si>
    <t>19 May 19</t>
  </si>
  <si>
    <t>Djurgardens</t>
  </si>
  <si>
    <t>26 May 19</t>
  </si>
  <si>
    <t>Kalmar FF</t>
  </si>
  <si>
    <t>2 Jun 19</t>
  </si>
  <si>
    <t>BK Hacken</t>
  </si>
  <si>
    <t>29 Jun 19</t>
  </si>
  <si>
    <t>Falkenberg</t>
  </si>
  <si>
    <t>8 Jul 19</t>
  </si>
  <si>
    <t>Helsingborg</t>
  </si>
  <si>
    <t>13 Jul 19</t>
  </si>
  <si>
    <t>AIK Stockholm</t>
  </si>
  <si>
    <t>22 Jul 19</t>
  </si>
  <si>
    <t>4-1</t>
  </si>
  <si>
    <t>29 Jul 19</t>
  </si>
  <si>
    <t>5 Aug 19</t>
  </si>
  <si>
    <t>11 Aug 19</t>
  </si>
  <si>
    <t>19 Aug 19</t>
  </si>
  <si>
    <t>26 Aug 19</t>
  </si>
  <si>
    <t>31 Aug 19</t>
  </si>
  <si>
    <t>16 Sep 19</t>
  </si>
  <si>
    <t>6 Apr 19</t>
  </si>
  <si>
    <t>20 Apr 19</t>
  </si>
  <si>
    <t>28 Apr 19</t>
  </si>
  <si>
    <t>5 May 19</t>
  </si>
  <si>
    <t>16 May 19</t>
  </si>
  <si>
    <t>25 May 19</t>
  </si>
  <si>
    <t>28 May 19</t>
  </si>
  <si>
    <t>30 Jun 19</t>
  </si>
  <si>
    <t>6 Jul 19</t>
  </si>
  <si>
    <t>14 Jul 19</t>
  </si>
  <si>
    <t>21 Jul 19</t>
  </si>
  <si>
    <t>28 Jul 19</t>
  </si>
  <si>
    <t>18 Aug 19</t>
  </si>
  <si>
    <t>25 Aug 19</t>
  </si>
  <si>
    <t>1 Sep 19</t>
  </si>
  <si>
    <t>15 Sep 19</t>
  </si>
  <si>
    <t>1</t>
  </si>
  <si>
    <t>16 Jun 20</t>
  </si>
  <si>
    <t>Sarpsborg 08</t>
  </si>
  <si>
    <t>Valerenga</t>
  </si>
  <si>
    <t>20 Jun 20</t>
  </si>
  <si>
    <t>Mjondalen</t>
  </si>
  <si>
    <t>25 Jun 20</t>
  </si>
  <si>
    <t>Stromsgodset</t>
  </si>
  <si>
    <t>28 Jun 20</t>
  </si>
  <si>
    <t>Bodo/Glimt</t>
  </si>
  <si>
    <t>2 Jul 20</t>
  </si>
  <si>
    <t>Brann</t>
  </si>
  <si>
    <t>5 Jul 20</t>
  </si>
  <si>
    <t>Sandefjord</t>
  </si>
  <si>
    <t>12 Jul 20</t>
  </si>
  <si>
    <t>Start</t>
  </si>
  <si>
    <t>16 Jul 20</t>
  </si>
  <si>
    <t>Stabaek</t>
  </si>
  <si>
    <t>19 Jul 20</t>
  </si>
  <si>
    <t>Odd BK</t>
  </si>
  <si>
    <t>26 Jul 20</t>
  </si>
  <si>
    <t>Viking</t>
  </si>
  <si>
    <t>29 Jul 20</t>
  </si>
  <si>
    <t>Haugesund</t>
  </si>
  <si>
    <t>2 Aug 20</t>
  </si>
  <si>
    <t>Aalesund FK</t>
  </si>
  <si>
    <t>9 Aug 20</t>
  </si>
  <si>
    <t>Rosenborg</t>
  </si>
  <si>
    <t>15 Aug 20</t>
  </si>
  <si>
    <t>Molde</t>
  </si>
  <si>
    <t>22 Aug 20</t>
  </si>
  <si>
    <t>Kristiansund</t>
  </si>
  <si>
    <t>30 Aug 20</t>
  </si>
  <si>
    <t>13 Sep 20</t>
  </si>
  <si>
    <t>24 Jun 20</t>
  </si>
  <si>
    <t>1 Jul 20</t>
  </si>
  <si>
    <t>15 Jul 20</t>
  </si>
  <si>
    <t>18 Jul 20</t>
  </si>
  <si>
    <t>16 Aug 20</t>
  </si>
  <si>
    <t>30 May 21</t>
  </si>
  <si>
    <t>6 Jun 21</t>
  </si>
  <si>
    <t>13 Jun 21</t>
  </si>
  <si>
    <t>16 Jun 21</t>
  </si>
  <si>
    <t>21 Jun 21</t>
  </si>
  <si>
    <t>24 Jun 21</t>
  </si>
  <si>
    <t>27 Jun 21</t>
  </si>
  <si>
    <t>30 Jun 21</t>
  </si>
  <si>
    <t>4 Jul 21</t>
  </si>
  <si>
    <t>9 Jul 21</t>
  </si>
  <si>
    <t>11 Jul 21</t>
  </si>
  <si>
    <t>18 Jul 21</t>
  </si>
  <si>
    <t>26 Jul 21</t>
  </si>
  <si>
    <t>1 Aug 21</t>
  </si>
  <si>
    <t>9 Aug 21</t>
  </si>
  <si>
    <t>16 Aug 21</t>
  </si>
  <si>
    <t>21 Aug 21</t>
  </si>
  <si>
    <t>28 Aug 21</t>
  </si>
  <si>
    <t>Sport Recife</t>
  </si>
  <si>
    <t>8 Sep 21</t>
  </si>
  <si>
    <t>11 Sep 21</t>
  </si>
  <si>
    <t>18 Sep 21</t>
  </si>
  <si>
    <t>25 Sep 21</t>
  </si>
  <si>
    <t>3 Oct 21</t>
  </si>
  <si>
    <t>1 Jul 21</t>
  </si>
  <si>
    <t>3-1</t>
  </si>
  <si>
    <t>7 Jul 21</t>
  </si>
  <si>
    <t>10 Jul 21</t>
  </si>
  <si>
    <t>17 Jul 21</t>
  </si>
  <si>
    <t>25 Jul 21</t>
  </si>
  <si>
    <t>8 Aug 21</t>
  </si>
  <si>
    <t>14 Aug 21</t>
  </si>
  <si>
    <t>23 Aug 21</t>
  </si>
  <si>
    <t>29 Aug 21</t>
  </si>
  <si>
    <t>12 Sep 21</t>
  </si>
  <si>
    <t>26 Sep 21</t>
  </si>
  <si>
    <t>26 Feb 21</t>
  </si>
  <si>
    <t>3 Mar 21</t>
  </si>
  <si>
    <t>6 Mar 21</t>
  </si>
  <si>
    <t>Vegalta Sendai</t>
  </si>
  <si>
    <t>0-4</t>
  </si>
  <si>
    <t>10 Mar 21</t>
  </si>
  <si>
    <t>Tokushima V.</t>
  </si>
  <si>
    <t>13 Mar 21</t>
  </si>
  <si>
    <t>17 Mar 21</t>
  </si>
  <si>
    <t>21 Mar 21</t>
  </si>
  <si>
    <t>3 Apr 21</t>
  </si>
  <si>
    <t>Oita Trinita</t>
  </si>
  <si>
    <t>7 Apr 21</t>
  </si>
  <si>
    <t>11 Apr 21</t>
  </si>
  <si>
    <t>14 Apr 21</t>
  </si>
  <si>
    <t>18 Apr 21</t>
  </si>
  <si>
    <t>29 Apr 21</t>
  </si>
  <si>
    <t>4 May 21</t>
  </si>
  <si>
    <t>8 May 21</t>
  </si>
  <si>
    <t>12 May 21</t>
  </si>
  <si>
    <t>16 May 21</t>
  </si>
  <si>
    <t>22 May 21</t>
  </si>
  <si>
    <t>Yokohama FC</t>
  </si>
  <si>
    <t>26 May 21</t>
  </si>
  <si>
    <t>27 Feb 21</t>
  </si>
  <si>
    <t>17 Apr 21</t>
  </si>
  <si>
    <t>24 Apr 21</t>
  </si>
  <si>
    <t>1 May 21</t>
  </si>
  <si>
    <t>9 May 21</t>
  </si>
  <si>
    <t>15 May 21</t>
  </si>
  <si>
    <t>verificado</t>
  </si>
  <si>
    <t>K, Frontale-Kashima Antlers</t>
  </si>
  <si>
    <t>Sarpsborg 08-Molde</t>
  </si>
  <si>
    <t>verificada</t>
  </si>
  <si>
    <t>Vancouver-Seattle</t>
  </si>
  <si>
    <t>FC Tokyo-Kyoto Sanga</t>
  </si>
  <si>
    <t>X</t>
  </si>
  <si>
    <t>Varnamo</t>
  </si>
  <si>
    <t>0</t>
  </si>
  <si>
    <t>9 Apr</t>
  </si>
  <si>
    <t>Kalmar</t>
  </si>
  <si>
    <t>2</t>
  </si>
  <si>
    <t>Malmo FF</t>
  </si>
  <si>
    <t>Djurgarden</t>
  </si>
  <si>
    <t>4 May</t>
  </si>
  <si>
    <t>Degerfors</t>
  </si>
  <si>
    <t>6</t>
  </si>
  <si>
    <t>Brommapojkarna</t>
  </si>
  <si>
    <t>AIK</t>
  </si>
  <si>
    <t>Hacken</t>
  </si>
  <si>
    <t>4</t>
  </si>
  <si>
    <t>3 Jun</t>
  </si>
  <si>
    <t>Mjallby</t>
  </si>
  <si>
    <t>11 Jun</t>
  </si>
  <si>
    <t>Halmstad</t>
  </si>
  <si>
    <t>Varberg BoIS</t>
  </si>
  <si>
    <t>23 Jul</t>
  </si>
  <si>
    <t>3</t>
  </si>
  <si>
    <t>13 May</t>
  </si>
  <si>
    <t>V</t>
  </si>
  <si>
    <t>L</t>
  </si>
  <si>
    <t>HJK Helsinki</t>
  </si>
  <si>
    <t>Honka</t>
  </si>
  <si>
    <t>SJK</t>
  </si>
  <si>
    <t>KuPS</t>
  </si>
  <si>
    <t>Haka</t>
  </si>
  <si>
    <t>VPS</t>
  </si>
  <si>
    <t>Lahti</t>
  </si>
  <si>
    <t>Oulu</t>
  </si>
  <si>
    <t>KTP</t>
  </si>
  <si>
    <t>Inter Turku</t>
  </si>
  <si>
    <t>Mariehamn</t>
  </si>
  <si>
    <t>Ilves</t>
  </si>
  <si>
    <t>Aalesund</t>
  </si>
  <si>
    <t>Lillestrom</t>
  </si>
  <si>
    <t>HamKam</t>
  </si>
  <si>
    <t>Bodo / Glimt</t>
  </si>
  <si>
    <t>Tromso</t>
  </si>
  <si>
    <t>Odd</t>
  </si>
  <si>
    <t>loca</t>
  </si>
  <si>
    <t>re</t>
  </si>
  <si>
    <t>res1</t>
  </si>
  <si>
    <t>vis</t>
  </si>
  <si>
    <t>ambos marcan</t>
  </si>
  <si>
    <t>ambos</t>
  </si>
  <si>
    <t>menos 1,5</t>
  </si>
  <si>
    <t>menos 2,5</t>
  </si>
  <si>
    <t>mas 4,5</t>
  </si>
  <si>
    <t>mas 3,5</t>
  </si>
  <si>
    <t>menos 0,5 goles local</t>
  </si>
  <si>
    <t>menos 0,5 goles visitante</t>
  </si>
  <si>
    <t>mas 1,5 goles local</t>
  </si>
  <si>
    <t>mas 1,5 goles visitante</t>
  </si>
  <si>
    <t>mas 2,5 goles local</t>
  </si>
  <si>
    <t>empate</t>
  </si>
  <si>
    <t>ambos no marcan</t>
  </si>
  <si>
    <t>mas 2,5 goles visitante</t>
  </si>
  <si>
    <t>Tianjin T.</t>
  </si>
  <si>
    <t>Cangzhou</t>
  </si>
  <si>
    <t>Zhejiang</t>
  </si>
  <si>
    <t>Shenzhen</t>
  </si>
  <si>
    <t>Changchun Yatai</t>
  </si>
  <si>
    <t>Shanghai Port</t>
  </si>
  <si>
    <t>Beijing Guoan</t>
  </si>
  <si>
    <t>Henan SL</t>
  </si>
  <si>
    <t>S. Taishan</t>
  </si>
  <si>
    <t>Meizhou Hakka</t>
  </si>
  <si>
    <t>Dalian P.</t>
  </si>
  <si>
    <t>Wuhan Three T.</t>
  </si>
  <si>
    <t>Chengdu</t>
  </si>
  <si>
    <t>Qingdao Jonoon</t>
  </si>
  <si>
    <t>S. Shenhua</t>
  </si>
  <si>
    <t>Nantong Zhiyun</t>
  </si>
  <si>
    <t>Villarreal</t>
  </si>
  <si>
    <t>Real Betis</t>
  </si>
  <si>
    <t>Atletico Madrid</t>
  </si>
  <si>
    <t>Athletic Bilbao</t>
  </si>
  <si>
    <t>Rayo Vallecano</t>
  </si>
  <si>
    <t>FC Barcelona</t>
  </si>
  <si>
    <t>Cadiz</t>
  </si>
  <si>
    <t>Granada</t>
  </si>
  <si>
    <t>Valencia</t>
  </si>
  <si>
    <t>Alaves</t>
  </si>
  <si>
    <t>Getafe</t>
  </si>
  <si>
    <t>Osasuna</t>
  </si>
  <si>
    <t>Mallorca</t>
  </si>
  <si>
    <t>Sevilla FC</t>
  </si>
  <si>
    <t>Las Palmas</t>
  </si>
  <si>
    <t>Almeria</t>
  </si>
  <si>
    <t>Real Madrid</t>
  </si>
  <si>
    <t>Real Sociedad</t>
  </si>
  <si>
    <t>Girona</t>
  </si>
  <si>
    <t>Celta Vigo</t>
  </si>
  <si>
    <t>mas 1,5 local sitio</t>
  </si>
  <si>
    <t>mas 1,5 local general</t>
  </si>
  <si>
    <t>mas 1,5 visitante sitio</t>
  </si>
  <si>
    <t>mas 1,5 visitante general</t>
  </si>
  <si>
    <t>mas 2,5 local sitio</t>
  </si>
  <si>
    <t>mas 2,5 local general</t>
  </si>
  <si>
    <t>mas 2,5 visitante sitio</t>
  </si>
  <si>
    <t>mas 2,5 visitante general</t>
  </si>
  <si>
    <t>mas 3,5 local sitio</t>
  </si>
  <si>
    <t>mas 3,5 local general</t>
  </si>
  <si>
    <t>mas 3,5 visitante sitio</t>
  </si>
  <si>
    <t>mas 3,5 visitante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</si>
</sst>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0" fillId="8" borderId="0" xfId="0" applyNumberFormat="1" applyFill="1"/>
    <xf numFmtId="164" fontId="0" fillId="6" borderId="0" xfId="0" applyNumberFormat="1" applyFill="1"/>
    <xf numFmtId="164" fontId="0" fillId="9" borderId="0" xfId="0" applyNumberFormat="1" applyFill="1"/>
    <xf numFmtId="164" fontId="0" fillId="4" borderId="0" xfId="0" applyNumberFormat="1" applyFill="1"/>
    <xf numFmtId="16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165" fontId="0" fillId="0" borderId="0" xfId="0" applyNumberFormat="1"/>
    <xf numFmtId="0" fontId="0" fillId="6" borderId="0" xfId="0" applyFill="1"/>
    <xf numFmtId="164" fontId="0" fillId="10" borderId="0" xfId="0" applyNumberFormat="1" applyFill="1"/>
    <xf numFmtId="164" fontId="0" fillId="11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DD53-151A-405A-ADD9-3964AD9DDF0C}">
  <dimension ref="A1:BB779"/>
  <sheetViews>
    <sheetView tabSelected="1" topLeftCell="D219" zoomScaleNormal="100" workbookViewId="0">
      <selection activeCell="N230" sqref="N230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5.140625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54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  <c r="AF1" s="1"/>
      <c r="AK1" s="1" t="s">
        <v>491</v>
      </c>
      <c r="AL1" s="1">
        <v>0</v>
      </c>
      <c r="AM1">
        <v>0</v>
      </c>
      <c r="AN1" t="s">
        <v>486</v>
      </c>
      <c r="AR1" s="12"/>
      <c r="AU1" s="12"/>
      <c r="AV1" s="12"/>
      <c r="AY1" t="s">
        <v>465</v>
      </c>
      <c r="AZ1">
        <v>1</v>
      </c>
      <c r="BA1">
        <v>1</v>
      </c>
      <c r="BB1" t="s">
        <v>466</v>
      </c>
    </row>
    <row r="2" spans="1:54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F2" s="1"/>
      <c r="AK2" s="1" t="s">
        <v>499</v>
      </c>
      <c r="AL2" s="1">
        <v>3</v>
      </c>
      <c r="AM2">
        <v>0</v>
      </c>
      <c r="AN2" t="s">
        <v>491</v>
      </c>
      <c r="AR2" s="12"/>
      <c r="AS2" s="12"/>
      <c r="AU2" s="12"/>
      <c r="AV2" s="12"/>
      <c r="AY2" t="s">
        <v>465</v>
      </c>
      <c r="AZ2">
        <v>2</v>
      </c>
      <c r="BA2">
        <v>1</v>
      </c>
      <c r="BB2" t="s">
        <v>467</v>
      </c>
    </row>
    <row r="3" spans="1:54" x14ac:dyDescent="0.25">
      <c r="R3" s="1"/>
      <c r="S3" s="1"/>
      <c r="V3"/>
      <c r="X3"/>
      <c r="Y3"/>
      <c r="AA3"/>
      <c r="AC3" s="12"/>
      <c r="AF3" s="1"/>
      <c r="AK3" s="1" t="s">
        <v>491</v>
      </c>
      <c r="AL3" s="1">
        <v>1</v>
      </c>
      <c r="AM3">
        <v>0</v>
      </c>
      <c r="AN3" t="s">
        <v>490</v>
      </c>
      <c r="AR3" s="12"/>
      <c r="AS3" s="12"/>
      <c r="AU3" s="12"/>
      <c r="AV3" s="12"/>
      <c r="AY3" t="s">
        <v>468</v>
      </c>
      <c r="AZ3">
        <v>0</v>
      </c>
      <c r="BA3">
        <v>2</v>
      </c>
      <c r="BB3" t="s">
        <v>465</v>
      </c>
    </row>
    <row r="4" spans="1:54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F4" s="1"/>
      <c r="AJ4" s="12"/>
      <c r="AK4" s="1" t="s">
        <v>497</v>
      </c>
      <c r="AL4" s="1">
        <v>2</v>
      </c>
      <c r="AM4">
        <v>1</v>
      </c>
      <c r="AN4" t="s">
        <v>491</v>
      </c>
      <c r="AR4" s="12"/>
      <c r="AS4" s="12"/>
      <c r="AT4" s="12"/>
      <c r="AU4" s="12"/>
      <c r="AV4" s="12"/>
      <c r="AY4" t="s">
        <v>469</v>
      </c>
      <c r="AZ4">
        <v>1</v>
      </c>
      <c r="BA4">
        <v>1</v>
      </c>
      <c r="BB4" t="s">
        <v>465</v>
      </c>
    </row>
    <row r="5" spans="1:54" x14ac:dyDescent="0.25">
      <c r="E5" s="3" t="s">
        <v>24</v>
      </c>
      <c r="F5" s="3" t="s">
        <v>25</v>
      </c>
      <c r="G5" s="3" t="s">
        <v>452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12"/>
      <c r="AF5" s="1"/>
      <c r="AJ5" s="12"/>
      <c r="AK5" s="1" t="s">
        <v>491</v>
      </c>
      <c r="AL5" s="1">
        <v>3</v>
      </c>
      <c r="AM5">
        <v>2</v>
      </c>
      <c r="AN5" t="s">
        <v>492</v>
      </c>
      <c r="AQ5" s="12"/>
      <c r="AR5" s="12"/>
      <c r="AS5" s="12"/>
      <c r="AT5" s="12"/>
      <c r="AU5" s="12"/>
      <c r="AV5" s="12"/>
      <c r="AW5" s="12"/>
      <c r="AY5" t="s">
        <v>465</v>
      </c>
      <c r="AZ5">
        <v>0</v>
      </c>
      <c r="BA5">
        <v>0</v>
      </c>
      <c r="BB5" t="s">
        <v>470</v>
      </c>
    </row>
    <row r="6" spans="1:54" x14ac:dyDescent="0.25">
      <c r="A6" s="2" t="s">
        <v>491</v>
      </c>
      <c r="B6" s="1">
        <v>0</v>
      </c>
      <c r="C6">
        <v>0</v>
      </c>
      <c r="D6" t="s">
        <v>486</v>
      </c>
      <c r="E6" s="1">
        <f>B6+C6</f>
        <v>0</v>
      </c>
      <c r="F6" s="1">
        <f>B6-C6</f>
        <v>0</v>
      </c>
      <c r="G6">
        <f>IF(AND(B6&gt;0,C6&gt;0),1,0)</f>
        <v>0</v>
      </c>
      <c r="I6" t="s">
        <v>27</v>
      </c>
      <c r="J6">
        <f>COUNTIF(E6:E30,"&gt;1")</f>
        <v>9</v>
      </c>
      <c r="M6" s="9">
        <f>J6/$J$14</f>
        <v>0.5625</v>
      </c>
      <c r="R6" s="1"/>
      <c r="S6" s="1"/>
      <c r="X6"/>
      <c r="Y6"/>
      <c r="AA6"/>
      <c r="AC6" s="1"/>
      <c r="AD6" s="12"/>
      <c r="AE6" s="12"/>
      <c r="AF6" s="1"/>
      <c r="AJ6" s="12"/>
      <c r="AK6" s="1" t="s">
        <v>498</v>
      </c>
      <c r="AL6" s="1">
        <v>4</v>
      </c>
      <c r="AM6">
        <v>3</v>
      </c>
      <c r="AN6" t="s">
        <v>491</v>
      </c>
      <c r="AQ6" s="12"/>
      <c r="AR6" s="12"/>
      <c r="AS6" s="12"/>
      <c r="AT6" s="12"/>
      <c r="AU6" s="12"/>
      <c r="AW6" s="12"/>
      <c r="AY6" t="s">
        <v>471</v>
      </c>
      <c r="AZ6">
        <v>1</v>
      </c>
      <c r="BA6">
        <v>1</v>
      </c>
      <c r="BB6" t="s">
        <v>465</v>
      </c>
    </row>
    <row r="7" spans="1:54" x14ac:dyDescent="0.25">
      <c r="A7" s="2" t="s">
        <v>491</v>
      </c>
      <c r="B7" s="1">
        <v>1</v>
      </c>
      <c r="C7">
        <v>0</v>
      </c>
      <c r="D7" t="s">
        <v>490</v>
      </c>
      <c r="E7" s="1">
        <f t="shared" ref="E7:E14" si="0">B7+C7</f>
        <v>1</v>
      </c>
      <c r="F7" s="1">
        <f t="shared" ref="F7:F14" si="1">B7-C7</f>
        <v>1</v>
      </c>
      <c r="G7">
        <f t="shared" ref="G7:G14" si="2">IF(AND(B7&gt;0,C7&gt;0),1,0)</f>
        <v>0</v>
      </c>
      <c r="I7" t="s">
        <v>28</v>
      </c>
      <c r="J7">
        <f>COUNTIF(E6:E30,"&gt;2")</f>
        <v>4</v>
      </c>
      <c r="M7" s="9">
        <f t="shared" ref="M7:M29" si="3">J7/$J$14</f>
        <v>0.25</v>
      </c>
      <c r="R7" s="1"/>
      <c r="S7" s="1"/>
      <c r="X7"/>
      <c r="Y7"/>
      <c r="AA7"/>
      <c r="AB7" s="12"/>
      <c r="AC7" s="12"/>
      <c r="AD7" s="12"/>
      <c r="AE7" s="12"/>
      <c r="AF7" s="1"/>
      <c r="AJ7" s="12"/>
      <c r="AK7" s="1" t="s">
        <v>484</v>
      </c>
      <c r="AL7" s="1">
        <v>2</v>
      </c>
      <c r="AM7">
        <v>2</v>
      </c>
      <c r="AN7" t="s">
        <v>491</v>
      </c>
      <c r="AS7" s="12"/>
      <c r="AT7" s="12"/>
      <c r="AU7" s="12"/>
      <c r="AW7" s="12"/>
      <c r="AY7" t="s">
        <v>465</v>
      </c>
      <c r="AZ7">
        <v>1</v>
      </c>
      <c r="BA7">
        <v>0</v>
      </c>
      <c r="BB7" t="s">
        <v>472</v>
      </c>
    </row>
    <row r="8" spans="1:54" x14ac:dyDescent="0.25">
      <c r="A8" s="2" t="s">
        <v>491</v>
      </c>
      <c r="B8" s="1">
        <v>3</v>
      </c>
      <c r="C8">
        <v>2</v>
      </c>
      <c r="D8" t="s">
        <v>492</v>
      </c>
      <c r="E8" s="1">
        <f t="shared" si="0"/>
        <v>5</v>
      </c>
      <c r="F8" s="1">
        <f t="shared" si="1"/>
        <v>1</v>
      </c>
      <c r="G8">
        <f t="shared" si="2"/>
        <v>1</v>
      </c>
      <c r="I8" t="s">
        <v>29</v>
      </c>
      <c r="J8">
        <f>COUNTIF(E6:E30,"&lt;4")</f>
        <v>13</v>
      </c>
      <c r="M8" s="5">
        <f t="shared" si="3"/>
        <v>0.8125</v>
      </c>
      <c r="N8" s="9">
        <f>1-M8</f>
        <v>0.1875</v>
      </c>
      <c r="R8" s="1"/>
      <c r="S8" s="1"/>
      <c r="V8" s="12"/>
      <c r="X8"/>
      <c r="Y8"/>
      <c r="AA8"/>
      <c r="AB8" s="12"/>
      <c r="AC8" s="1"/>
      <c r="AD8" s="12"/>
      <c r="AE8" s="12"/>
      <c r="AF8" s="1"/>
      <c r="AJ8" s="12"/>
      <c r="AK8" s="1" t="s">
        <v>491</v>
      </c>
      <c r="AL8" s="1">
        <v>0</v>
      </c>
      <c r="AM8">
        <v>0</v>
      </c>
      <c r="AN8" t="s">
        <v>481</v>
      </c>
      <c r="AR8" s="12"/>
      <c r="AS8" s="12"/>
      <c r="AT8" s="12"/>
      <c r="AU8" s="12"/>
      <c r="AW8" s="12"/>
      <c r="AY8" t="s">
        <v>465</v>
      </c>
      <c r="AZ8">
        <v>3</v>
      </c>
      <c r="BA8">
        <v>3</v>
      </c>
      <c r="BB8" t="s">
        <v>473</v>
      </c>
    </row>
    <row r="9" spans="1:54" x14ac:dyDescent="0.25">
      <c r="A9" s="2" t="s">
        <v>491</v>
      </c>
      <c r="B9" s="1">
        <v>0</v>
      </c>
      <c r="C9">
        <v>0</v>
      </c>
      <c r="D9" t="s">
        <v>481</v>
      </c>
      <c r="E9" s="1">
        <f t="shared" si="0"/>
        <v>0</v>
      </c>
      <c r="F9" s="1">
        <f t="shared" si="1"/>
        <v>0</v>
      </c>
      <c r="G9">
        <f t="shared" si="2"/>
        <v>0</v>
      </c>
      <c r="I9" t="s">
        <v>30</v>
      </c>
      <c r="J9">
        <f>COUNTIF(E6:E30,"&lt;5")</f>
        <v>13</v>
      </c>
      <c r="M9" s="5">
        <f t="shared" si="3"/>
        <v>0.8125</v>
      </c>
      <c r="N9" s="9">
        <f>1-M9</f>
        <v>0.1875</v>
      </c>
      <c r="R9" s="1"/>
      <c r="S9" s="1"/>
      <c r="X9"/>
      <c r="Y9"/>
      <c r="AA9"/>
      <c r="AB9" s="12"/>
      <c r="AC9" s="12"/>
      <c r="AD9" s="12"/>
      <c r="AE9" s="12"/>
      <c r="AF9" s="1"/>
      <c r="AJ9" s="12"/>
      <c r="AK9" s="1" t="s">
        <v>500</v>
      </c>
      <c r="AL9" s="1">
        <v>2</v>
      </c>
      <c r="AM9">
        <v>2</v>
      </c>
      <c r="AN9" t="s">
        <v>491</v>
      </c>
      <c r="AQ9" s="12"/>
      <c r="AR9" s="12"/>
      <c r="AS9" s="12"/>
      <c r="AT9" s="12"/>
      <c r="AU9" s="12"/>
      <c r="AW9" s="12"/>
      <c r="AY9" t="s">
        <v>474</v>
      </c>
      <c r="AZ9">
        <v>1</v>
      </c>
      <c r="BA9">
        <v>1</v>
      </c>
      <c r="BB9" t="s">
        <v>465</v>
      </c>
    </row>
    <row r="10" spans="1:54" x14ac:dyDescent="0.25">
      <c r="A10" s="2" t="s">
        <v>491</v>
      </c>
      <c r="B10" s="1">
        <v>1</v>
      </c>
      <c r="C10">
        <v>1</v>
      </c>
      <c r="D10" t="s">
        <v>482</v>
      </c>
      <c r="E10" s="1">
        <f t="shared" si="0"/>
        <v>2</v>
      </c>
      <c r="F10" s="1">
        <f t="shared" si="1"/>
        <v>0</v>
      </c>
      <c r="G10">
        <f t="shared" si="2"/>
        <v>1</v>
      </c>
      <c r="I10" t="s">
        <v>31</v>
      </c>
      <c r="J10">
        <f>COUNTIF(F6:F30,"&gt;=0")</f>
        <v>13</v>
      </c>
      <c r="M10" s="5">
        <f t="shared" si="3"/>
        <v>0.8125</v>
      </c>
      <c r="N10" s="9">
        <f>1-M10</f>
        <v>0.1875</v>
      </c>
      <c r="R10" s="1"/>
      <c r="S10" s="1"/>
      <c r="V10" s="12"/>
      <c r="X10"/>
      <c r="Y10"/>
      <c r="AA10"/>
      <c r="AB10" s="12"/>
      <c r="AC10" s="1"/>
      <c r="AD10" s="12"/>
      <c r="AE10" s="12"/>
      <c r="AF10" s="1"/>
      <c r="AJ10" s="12"/>
      <c r="AK10" s="1" t="s">
        <v>491</v>
      </c>
      <c r="AL10" s="1">
        <v>1</v>
      </c>
      <c r="AM10">
        <v>1</v>
      </c>
      <c r="AN10" t="s">
        <v>482</v>
      </c>
      <c r="AQ10" s="12"/>
      <c r="AR10" s="12"/>
      <c r="AS10" s="12"/>
      <c r="AT10" s="12"/>
      <c r="AU10" s="12"/>
      <c r="AW10" s="12"/>
      <c r="AY10" t="s">
        <v>475</v>
      </c>
      <c r="AZ10">
        <v>0</v>
      </c>
      <c r="BA10">
        <v>1</v>
      </c>
      <c r="BB10" t="s">
        <v>465</v>
      </c>
    </row>
    <row r="11" spans="1:54" x14ac:dyDescent="0.25">
      <c r="A11" s="2" t="s">
        <v>491</v>
      </c>
      <c r="B11" s="1">
        <v>1</v>
      </c>
      <c r="C11">
        <v>0</v>
      </c>
      <c r="D11" t="s">
        <v>487</v>
      </c>
      <c r="E11" s="1">
        <f t="shared" si="0"/>
        <v>1</v>
      </c>
      <c r="F11" s="1">
        <f t="shared" si="1"/>
        <v>1</v>
      </c>
      <c r="G11">
        <f t="shared" si="2"/>
        <v>0</v>
      </c>
      <c r="I11" t="s">
        <v>32</v>
      </c>
      <c r="J11">
        <f>COUNTIF(F6:F30,"&lt;=0")</f>
        <v>8</v>
      </c>
      <c r="M11" s="5">
        <f t="shared" si="3"/>
        <v>0.5</v>
      </c>
      <c r="R11" s="1"/>
      <c r="S11" s="1"/>
      <c r="X11"/>
      <c r="Y11"/>
      <c r="AA11"/>
      <c r="AB11" s="12"/>
      <c r="AC11" s="12"/>
      <c r="AD11" s="12"/>
      <c r="AE11" s="12"/>
      <c r="AF11" s="1"/>
      <c r="AJ11" s="12"/>
      <c r="AK11" s="1" t="s">
        <v>493</v>
      </c>
      <c r="AL11" s="1">
        <v>0</v>
      </c>
      <c r="AM11">
        <v>0</v>
      </c>
      <c r="AN11" t="s">
        <v>491</v>
      </c>
      <c r="AR11" s="12"/>
      <c r="AS11" s="12"/>
      <c r="AT11" s="12"/>
      <c r="AU11" s="12"/>
      <c r="AV11" s="12"/>
      <c r="AW11" s="12"/>
      <c r="AY11" t="s">
        <v>465</v>
      </c>
      <c r="AZ11">
        <v>1</v>
      </c>
      <c r="BA11">
        <v>1</v>
      </c>
      <c r="BB11" t="s">
        <v>476</v>
      </c>
    </row>
    <row r="12" spans="1:54" x14ac:dyDescent="0.25">
      <c r="A12" s="2" t="s">
        <v>491</v>
      </c>
      <c r="B12" s="1">
        <v>2</v>
      </c>
      <c r="C12">
        <v>1</v>
      </c>
      <c r="D12" t="s">
        <v>496</v>
      </c>
      <c r="E12" s="1">
        <f t="shared" si="0"/>
        <v>3</v>
      </c>
      <c r="F12" s="1">
        <f t="shared" si="1"/>
        <v>1</v>
      </c>
      <c r="G12">
        <f t="shared" si="2"/>
        <v>1</v>
      </c>
      <c r="I12" t="s">
        <v>34</v>
      </c>
      <c r="J12">
        <f>COUNTIF(F6:F30,"&gt;=-1")</f>
        <v>14</v>
      </c>
      <c r="M12" s="5">
        <f t="shared" si="3"/>
        <v>0.875</v>
      </c>
      <c r="R12" s="1"/>
      <c r="S12" s="1"/>
      <c r="V12" s="12"/>
      <c r="X12"/>
      <c r="Y12"/>
      <c r="AA12"/>
      <c r="AB12" s="12"/>
      <c r="AC12" s="12"/>
      <c r="AD12" s="12"/>
      <c r="AE12" s="12"/>
      <c r="AF12" s="1"/>
      <c r="AJ12" s="12"/>
      <c r="AK12" s="1" t="s">
        <v>491</v>
      </c>
      <c r="AL12" s="1">
        <v>1</v>
      </c>
      <c r="AM12">
        <v>0</v>
      </c>
      <c r="AN12" t="s">
        <v>487</v>
      </c>
      <c r="AR12" s="12"/>
      <c r="AS12" s="12"/>
      <c r="AT12" s="12"/>
      <c r="AU12" s="12"/>
      <c r="AV12" s="12"/>
      <c r="AW12" s="12"/>
      <c r="AY12" t="s">
        <v>477</v>
      </c>
      <c r="AZ12">
        <v>0</v>
      </c>
      <c r="BA12">
        <v>0</v>
      </c>
      <c r="BB12" t="s">
        <v>465</v>
      </c>
    </row>
    <row r="13" spans="1:54" x14ac:dyDescent="0.25">
      <c r="A13" s="2" t="s">
        <v>491</v>
      </c>
      <c r="B13" s="1">
        <v>1</v>
      </c>
      <c r="C13">
        <v>0</v>
      </c>
      <c r="D13" t="s">
        <v>489</v>
      </c>
      <c r="E13" s="1">
        <f t="shared" si="0"/>
        <v>1</v>
      </c>
      <c r="F13" s="1">
        <f t="shared" si="1"/>
        <v>1</v>
      </c>
      <c r="G13">
        <f t="shared" si="2"/>
        <v>0</v>
      </c>
      <c r="I13" t="s">
        <v>35</v>
      </c>
      <c r="J13">
        <f>COUNTIF(F6:F30,"&lt;=1")</f>
        <v>15</v>
      </c>
      <c r="M13" s="5">
        <f t="shared" si="3"/>
        <v>0.9375</v>
      </c>
      <c r="R13" s="1"/>
      <c r="S13" s="1"/>
      <c r="V13" s="12"/>
      <c r="X13"/>
      <c r="Y13"/>
      <c r="AA13"/>
      <c r="AB13" s="12"/>
      <c r="AC13" s="12"/>
      <c r="AD13" s="12"/>
      <c r="AE13" s="12"/>
      <c r="AF13" s="1"/>
      <c r="AJ13" s="12"/>
      <c r="AK13" s="1" t="s">
        <v>488</v>
      </c>
      <c r="AL13" s="1">
        <v>1</v>
      </c>
      <c r="AM13">
        <v>1</v>
      </c>
      <c r="AN13" t="s">
        <v>491</v>
      </c>
      <c r="AQ13" s="12"/>
      <c r="AR13" s="12"/>
      <c r="AS13" s="12"/>
      <c r="AT13" s="12"/>
      <c r="AU13" s="12"/>
      <c r="AV13" s="12"/>
      <c r="AW13" s="12"/>
      <c r="AY13" t="s">
        <v>465</v>
      </c>
      <c r="AZ13">
        <v>3</v>
      </c>
      <c r="BA13">
        <v>2</v>
      </c>
      <c r="BB13" t="s">
        <v>478</v>
      </c>
    </row>
    <row r="14" spans="1:54" x14ac:dyDescent="0.25">
      <c r="A14" s="2" t="s">
        <v>491</v>
      </c>
      <c r="B14" s="1">
        <v>0</v>
      </c>
      <c r="C14">
        <v>2</v>
      </c>
      <c r="D14" t="s">
        <v>485</v>
      </c>
      <c r="E14" s="1">
        <f t="shared" si="0"/>
        <v>2</v>
      </c>
      <c r="F14" s="1">
        <f t="shared" si="1"/>
        <v>-2</v>
      </c>
      <c r="G14">
        <f t="shared" si="2"/>
        <v>0</v>
      </c>
      <c r="I14" t="s">
        <v>36</v>
      </c>
      <c r="J14">
        <f>COUNT(F6:F30)</f>
        <v>16</v>
      </c>
      <c r="R14" s="1"/>
      <c r="S14" s="1"/>
      <c r="X14"/>
      <c r="Y14"/>
      <c r="AA14"/>
      <c r="AB14" s="12"/>
      <c r="AC14" s="12"/>
      <c r="AD14" s="12"/>
      <c r="AE14" s="12"/>
      <c r="AF14" s="1"/>
      <c r="AJ14" s="12"/>
      <c r="AK14" s="1" t="s">
        <v>491</v>
      </c>
      <c r="AL14" s="1">
        <v>2</v>
      </c>
      <c r="AM14">
        <v>1</v>
      </c>
      <c r="AN14" t="s">
        <v>496</v>
      </c>
      <c r="AQ14" s="12"/>
      <c r="AR14" s="12"/>
      <c r="AS14" s="12"/>
      <c r="AT14" s="12"/>
      <c r="AU14" s="12"/>
      <c r="AV14" s="12"/>
      <c r="AW14" s="12"/>
      <c r="AY14" t="s">
        <v>479</v>
      </c>
      <c r="AZ14">
        <v>1</v>
      </c>
      <c r="BA14">
        <v>2</v>
      </c>
      <c r="BB14" t="s">
        <v>465</v>
      </c>
    </row>
    <row r="15" spans="1:54" x14ac:dyDescent="0.25">
      <c r="A15" s="2" t="s">
        <v>491</v>
      </c>
      <c r="B15" s="1">
        <v>2</v>
      </c>
      <c r="C15">
        <v>0</v>
      </c>
      <c r="D15" t="s">
        <v>488</v>
      </c>
      <c r="E15" s="1">
        <f t="shared" ref="E15" si="4">B15+C15</f>
        <v>2</v>
      </c>
      <c r="F15" s="1">
        <f t="shared" ref="F15" si="5">B15-C15</f>
        <v>2</v>
      </c>
      <c r="G15">
        <f t="shared" ref="G15" si="6">IF(AND(B15&gt;0,C15&gt;0),1,0)</f>
        <v>0</v>
      </c>
      <c r="I15" t="s">
        <v>37</v>
      </c>
      <c r="J15">
        <f>J14-J11</f>
        <v>8</v>
      </c>
      <c r="M15" s="9">
        <f t="shared" si="3"/>
        <v>0.5</v>
      </c>
      <c r="R15" s="1"/>
      <c r="S15" s="1"/>
      <c r="V15" s="12"/>
      <c r="X15"/>
      <c r="Y15"/>
      <c r="AA15"/>
      <c r="AB15" s="12"/>
      <c r="AC15" s="12"/>
      <c r="AD15" s="12"/>
      <c r="AE15" s="12"/>
      <c r="AF15" s="1"/>
      <c r="AK15" s="1" t="s">
        <v>495</v>
      </c>
      <c r="AL15" s="1">
        <v>2</v>
      </c>
      <c r="AM15">
        <v>0</v>
      </c>
      <c r="AN15" t="s">
        <v>491</v>
      </c>
      <c r="AR15" s="12"/>
      <c r="AS15" s="12"/>
      <c r="AT15" s="12"/>
      <c r="AU15" s="12"/>
      <c r="AV15" s="12"/>
      <c r="AW15" s="12"/>
      <c r="AY15" t="s">
        <v>465</v>
      </c>
      <c r="AZ15">
        <v>1</v>
      </c>
      <c r="BA15">
        <v>1</v>
      </c>
      <c r="BB15" t="s">
        <v>480</v>
      </c>
    </row>
    <row r="16" spans="1:54" x14ac:dyDescent="0.25">
      <c r="A16" s="2" t="s">
        <v>491</v>
      </c>
      <c r="B16" s="1">
        <v>0</v>
      </c>
      <c r="C16">
        <v>2</v>
      </c>
      <c r="D16" t="s">
        <v>497</v>
      </c>
      <c r="E16" s="1">
        <f t="shared" ref="E16" si="7">B16+C16</f>
        <v>2</v>
      </c>
      <c r="F16" s="1">
        <f t="shared" ref="F16" si="8">B16-C16</f>
        <v>-2</v>
      </c>
      <c r="G16">
        <f t="shared" ref="G16" si="9">IF(AND(B16&gt;0,C16&gt;0),1,0)</f>
        <v>0</v>
      </c>
      <c r="I16" t="s">
        <v>38</v>
      </c>
      <c r="J16">
        <f>J14-J10</f>
        <v>3</v>
      </c>
      <c r="M16" s="9">
        <f t="shared" si="3"/>
        <v>0.1875</v>
      </c>
      <c r="R16" s="1"/>
      <c r="S16" s="1"/>
      <c r="X16"/>
      <c r="Y16"/>
      <c r="AA16"/>
      <c r="AB16" s="12"/>
      <c r="AC16" s="12"/>
      <c r="AD16" s="12"/>
      <c r="AE16" s="12"/>
      <c r="AF16" s="1"/>
      <c r="AK16" s="1" t="s">
        <v>491</v>
      </c>
      <c r="AL16" s="1">
        <v>1</v>
      </c>
      <c r="AM16">
        <v>0</v>
      </c>
      <c r="AN16" t="s">
        <v>489</v>
      </c>
      <c r="AR16" s="12"/>
      <c r="AS16" s="12"/>
      <c r="AT16" s="12"/>
      <c r="AU16" s="12"/>
      <c r="AV16" s="12"/>
      <c r="AW16" s="12"/>
      <c r="AY16" t="s">
        <v>466</v>
      </c>
      <c r="AZ16">
        <v>1</v>
      </c>
      <c r="BA16">
        <v>1</v>
      </c>
      <c r="BB16" t="s">
        <v>465</v>
      </c>
    </row>
    <row r="17" spans="1:54" x14ac:dyDescent="0.25">
      <c r="A17" s="2" t="s">
        <v>491</v>
      </c>
      <c r="B17" s="1">
        <v>3</v>
      </c>
      <c r="C17">
        <v>2</v>
      </c>
      <c r="D17" t="s">
        <v>500</v>
      </c>
      <c r="E17" s="1">
        <f t="shared" ref="E17" si="10">B17+C17</f>
        <v>5</v>
      </c>
      <c r="F17" s="1">
        <f t="shared" ref="F17" si="11">B17-C17</f>
        <v>1</v>
      </c>
      <c r="G17">
        <f t="shared" ref="G17" si="12">IF(AND(B17&gt;0,C17&gt;0),1,0)</f>
        <v>1</v>
      </c>
      <c r="I17" t="s">
        <v>39</v>
      </c>
      <c r="J17">
        <f>J14-J13</f>
        <v>1</v>
      </c>
      <c r="M17" s="5">
        <f t="shared" si="3"/>
        <v>6.25E-2</v>
      </c>
      <c r="R17" s="1"/>
      <c r="S17" s="1"/>
      <c r="V17" s="12"/>
      <c r="X17"/>
      <c r="Y17"/>
      <c r="AA17"/>
      <c r="AB17" s="12"/>
      <c r="AD17" s="12"/>
      <c r="AE17" s="12"/>
      <c r="AF17" s="1"/>
      <c r="AK17" s="1" t="s">
        <v>494</v>
      </c>
      <c r="AL17" s="1">
        <v>0</v>
      </c>
      <c r="AM17">
        <v>3</v>
      </c>
      <c r="AN17" t="s">
        <v>491</v>
      </c>
      <c r="AR17" s="12"/>
      <c r="AT17" s="12"/>
      <c r="AU17" s="12"/>
      <c r="AV17" s="12"/>
      <c r="AW17" s="12"/>
      <c r="AY17" t="s">
        <v>467</v>
      </c>
      <c r="AZ17">
        <v>2</v>
      </c>
      <c r="BA17">
        <v>1</v>
      </c>
      <c r="BB17" t="s">
        <v>465</v>
      </c>
    </row>
    <row r="18" spans="1:54" x14ac:dyDescent="0.25">
      <c r="A18" s="2" t="s">
        <v>491</v>
      </c>
      <c r="B18" s="1">
        <v>3</v>
      </c>
      <c r="C18">
        <v>3</v>
      </c>
      <c r="D18" t="s">
        <v>495</v>
      </c>
      <c r="E18" s="1">
        <f t="shared" ref="E18:E21" si="13">B18+C18</f>
        <v>6</v>
      </c>
      <c r="F18" s="1">
        <f t="shared" ref="F18:F21" si="14">B18-C18</f>
        <v>0</v>
      </c>
      <c r="G18">
        <f t="shared" ref="G18:G21" si="15">IF(AND(B18&gt;0,C18&gt;0),1,0)</f>
        <v>1</v>
      </c>
      <c r="I18" t="s">
        <v>40</v>
      </c>
      <c r="J18">
        <f>J14-J12</f>
        <v>2</v>
      </c>
      <c r="M18" s="5">
        <f t="shared" si="3"/>
        <v>0.125</v>
      </c>
      <c r="R18" s="1"/>
      <c r="S18" s="1"/>
      <c r="V18"/>
      <c r="X18"/>
      <c r="Y18"/>
      <c r="AA18"/>
      <c r="AB18" s="12"/>
      <c r="AD18" s="12"/>
      <c r="AE18" s="12"/>
      <c r="AF18" s="1"/>
      <c r="AK18" s="1" t="s">
        <v>483</v>
      </c>
      <c r="AL18" s="1">
        <v>3</v>
      </c>
      <c r="AM18">
        <v>3</v>
      </c>
      <c r="AN18" t="s">
        <v>491</v>
      </c>
      <c r="AR18" s="12"/>
      <c r="AU18" s="12"/>
      <c r="AV18" s="12"/>
      <c r="AW18" s="12"/>
      <c r="AY18" t="s">
        <v>465</v>
      </c>
      <c r="AZ18">
        <v>3</v>
      </c>
      <c r="BA18">
        <v>3</v>
      </c>
      <c r="BB18" t="s">
        <v>468</v>
      </c>
    </row>
    <row r="19" spans="1:54" x14ac:dyDescent="0.25">
      <c r="A19" s="2" t="s">
        <v>491</v>
      </c>
      <c r="B19" s="1">
        <v>1</v>
      </c>
      <c r="C19">
        <v>0</v>
      </c>
      <c r="D19" t="s">
        <v>499</v>
      </c>
      <c r="E19" s="1">
        <f t="shared" si="13"/>
        <v>1</v>
      </c>
      <c r="F19" s="1">
        <f t="shared" si="14"/>
        <v>1</v>
      </c>
      <c r="G19">
        <f t="shared" si="15"/>
        <v>0</v>
      </c>
      <c r="I19" t="s">
        <v>41</v>
      </c>
      <c r="J19">
        <f>COUNTIF(B6:B30,"&gt;0")</f>
        <v>11</v>
      </c>
      <c r="M19" s="9">
        <f t="shared" si="3"/>
        <v>0.6875</v>
      </c>
      <c r="R19" s="1"/>
      <c r="S19" s="1"/>
      <c r="X19"/>
      <c r="Y19"/>
      <c r="AA19"/>
      <c r="AF19" s="1"/>
      <c r="AK19" s="1" t="s">
        <v>491</v>
      </c>
      <c r="AL19" s="1">
        <v>0</v>
      </c>
      <c r="AM19">
        <v>2</v>
      </c>
      <c r="AN19" t="s">
        <v>485</v>
      </c>
      <c r="AR19" s="12"/>
      <c r="AU19" s="12"/>
      <c r="AV19" s="12"/>
      <c r="AW19" s="12"/>
      <c r="AY19" t="s">
        <v>465</v>
      </c>
      <c r="AZ19">
        <v>0</v>
      </c>
      <c r="BA19">
        <v>0</v>
      </c>
      <c r="BB19" t="s">
        <v>469</v>
      </c>
    </row>
    <row r="20" spans="1:54" x14ac:dyDescent="0.25">
      <c r="A20" s="2" t="s">
        <v>491</v>
      </c>
      <c r="B20" s="1">
        <v>0</v>
      </c>
      <c r="C20">
        <v>1</v>
      </c>
      <c r="D20" t="s">
        <v>494</v>
      </c>
      <c r="E20" s="1">
        <f t="shared" si="13"/>
        <v>1</v>
      </c>
      <c r="F20" s="1">
        <f t="shared" si="14"/>
        <v>-1</v>
      </c>
      <c r="G20">
        <f t="shared" si="15"/>
        <v>0</v>
      </c>
      <c r="I20" t="s">
        <v>42</v>
      </c>
      <c r="J20">
        <f>COUNTIF(C6:C30,"&gt;0")</f>
        <v>9</v>
      </c>
      <c r="M20" s="9">
        <f t="shared" si="3"/>
        <v>0.5625</v>
      </c>
      <c r="R20" s="1"/>
      <c r="S20" s="1"/>
      <c r="V20"/>
      <c r="X20"/>
      <c r="AA20"/>
      <c r="AF20" s="1"/>
      <c r="AK20" s="1" t="s">
        <v>492</v>
      </c>
      <c r="AL20" s="1">
        <v>3</v>
      </c>
      <c r="AM20">
        <v>2</v>
      </c>
      <c r="AN20" t="s">
        <v>491</v>
      </c>
      <c r="AR20" s="12"/>
      <c r="AU20" s="12"/>
      <c r="AV20" s="12"/>
      <c r="AY20" t="s">
        <v>470</v>
      </c>
      <c r="AZ20">
        <v>2</v>
      </c>
      <c r="BA20">
        <v>1</v>
      </c>
      <c r="BB20" t="s">
        <v>465</v>
      </c>
    </row>
    <row r="21" spans="1:54" x14ac:dyDescent="0.25">
      <c r="A21" s="2" t="s">
        <v>491</v>
      </c>
      <c r="B21" s="1">
        <v>1</v>
      </c>
      <c r="C21">
        <v>1</v>
      </c>
      <c r="D21" t="s">
        <v>498</v>
      </c>
      <c r="E21" s="1">
        <f t="shared" si="13"/>
        <v>2</v>
      </c>
      <c r="F21" s="1">
        <f t="shared" si="14"/>
        <v>0</v>
      </c>
      <c r="G21">
        <f t="shared" si="15"/>
        <v>1</v>
      </c>
      <c r="I21" t="s">
        <v>43</v>
      </c>
      <c r="J21">
        <f>COUNTIF(B6:B30,"&lt;2")</f>
        <v>11</v>
      </c>
      <c r="M21" s="5">
        <f t="shared" si="3"/>
        <v>0.6875</v>
      </c>
      <c r="N21" s="9">
        <f>1-M21</f>
        <v>0.3125</v>
      </c>
      <c r="R21" s="1"/>
      <c r="S21" s="1"/>
      <c r="AF21" s="1"/>
      <c r="AK21" s="1" t="s">
        <v>491</v>
      </c>
      <c r="AL21" s="1">
        <v>2</v>
      </c>
      <c r="AM21">
        <v>0</v>
      </c>
      <c r="AN21" t="s">
        <v>488</v>
      </c>
      <c r="AR21" s="12"/>
      <c r="AS21" s="12"/>
      <c r="AU21" s="12"/>
      <c r="AV21" s="12"/>
      <c r="AY21" t="s">
        <v>465</v>
      </c>
      <c r="AZ21">
        <v>0</v>
      </c>
      <c r="BA21">
        <v>0</v>
      </c>
      <c r="BB21" t="s">
        <v>471</v>
      </c>
    </row>
    <row r="22" spans="1:54" x14ac:dyDescent="0.25">
      <c r="A22" s="6"/>
      <c r="E22" s="1"/>
      <c r="F22" s="1"/>
      <c r="I22" t="s">
        <v>44</v>
      </c>
      <c r="J22">
        <f>COUNTIF(C6:C30,"&lt;2")</f>
        <v>11</v>
      </c>
      <c r="M22" s="5">
        <f t="shared" si="3"/>
        <v>0.6875</v>
      </c>
      <c r="N22" s="9">
        <f>1-M22</f>
        <v>0.3125</v>
      </c>
      <c r="R22" s="1"/>
      <c r="S22" s="1"/>
      <c r="AF22" s="1"/>
      <c r="AJ22" s="12"/>
      <c r="AK22" s="1" t="s">
        <v>491</v>
      </c>
      <c r="AL22" s="1">
        <v>0</v>
      </c>
      <c r="AM22">
        <v>2</v>
      </c>
      <c r="AN22" t="s">
        <v>497</v>
      </c>
      <c r="AR22" s="12"/>
      <c r="AT22" s="12"/>
      <c r="AU22" s="12"/>
      <c r="AW22" s="12"/>
      <c r="AY22" t="s">
        <v>472</v>
      </c>
      <c r="AZ22">
        <v>1</v>
      </c>
      <c r="BA22">
        <v>0</v>
      </c>
      <c r="BB22" t="s">
        <v>465</v>
      </c>
    </row>
    <row r="23" spans="1:54" x14ac:dyDescent="0.25">
      <c r="A23" s="6"/>
      <c r="E23" s="1"/>
      <c r="F23" s="1"/>
      <c r="I23" t="s">
        <v>45</v>
      </c>
      <c r="J23">
        <f>COUNTIF(B6:B30,"&lt;3")</f>
        <v>13</v>
      </c>
      <c r="M23" s="5">
        <f t="shared" si="3"/>
        <v>0.8125</v>
      </c>
      <c r="N23" s="9">
        <f>1-M23</f>
        <v>0.1875</v>
      </c>
      <c r="R23" s="1"/>
      <c r="S23" s="1"/>
      <c r="AF23" s="1"/>
      <c r="AJ23" s="12"/>
      <c r="AK23" s="1" t="s">
        <v>482</v>
      </c>
      <c r="AL23" s="1">
        <v>1</v>
      </c>
      <c r="AM23">
        <v>1</v>
      </c>
      <c r="AN23" t="s">
        <v>491</v>
      </c>
      <c r="AQ23" s="12"/>
      <c r="AR23" s="12"/>
      <c r="AS23" s="12"/>
      <c r="AU23" s="12"/>
      <c r="AY23" t="s">
        <v>473</v>
      </c>
      <c r="AZ23">
        <v>1</v>
      </c>
      <c r="BA23">
        <v>0</v>
      </c>
      <c r="BB23" t="s">
        <v>465</v>
      </c>
    </row>
    <row r="24" spans="1:54" x14ac:dyDescent="0.25">
      <c r="E24" s="1"/>
      <c r="F24" s="1"/>
      <c r="I24" t="s">
        <v>46</v>
      </c>
      <c r="J24">
        <f>COUNTIF(C6:C30,"&lt;3")</f>
        <v>15</v>
      </c>
      <c r="M24" s="5">
        <f t="shared" si="3"/>
        <v>0.9375</v>
      </c>
      <c r="N24" s="9">
        <f>1-M24</f>
        <v>6.25E-2</v>
      </c>
      <c r="R24" s="1"/>
      <c r="S24" s="1"/>
      <c r="AF24" s="1"/>
      <c r="AJ24" s="12"/>
      <c r="AK24" s="1" t="s">
        <v>491</v>
      </c>
      <c r="AL24" s="1">
        <v>3</v>
      </c>
      <c r="AM24">
        <v>2</v>
      </c>
      <c r="AN24" t="s">
        <v>500</v>
      </c>
      <c r="AR24" s="12"/>
      <c r="AS24" s="12"/>
      <c r="AU24" s="12"/>
      <c r="AY24" t="s">
        <v>465</v>
      </c>
      <c r="AZ24">
        <v>3</v>
      </c>
      <c r="BA24">
        <v>1</v>
      </c>
      <c r="BB24" t="s">
        <v>474</v>
      </c>
    </row>
    <row r="25" spans="1:54" x14ac:dyDescent="0.25">
      <c r="E25" s="1"/>
      <c r="F25" s="1"/>
      <c r="I25" t="s">
        <v>47</v>
      </c>
      <c r="J25">
        <f>J15+J16</f>
        <v>11</v>
      </c>
      <c r="M25" s="5">
        <f t="shared" si="3"/>
        <v>0.6875</v>
      </c>
      <c r="N25" s="9">
        <f>1-M25</f>
        <v>0.3125</v>
      </c>
      <c r="R25" s="1"/>
      <c r="S25" s="1"/>
      <c r="AF25" s="1"/>
      <c r="AJ25" s="12"/>
      <c r="AK25" s="1" t="s">
        <v>481</v>
      </c>
      <c r="AL25" s="1">
        <v>1</v>
      </c>
      <c r="AM25">
        <v>1</v>
      </c>
      <c r="AN25" t="s">
        <v>491</v>
      </c>
      <c r="AR25" s="12"/>
      <c r="AS25" s="12"/>
      <c r="AU25" s="12"/>
    </row>
    <row r="26" spans="1:54" x14ac:dyDescent="0.25">
      <c r="E26" s="1"/>
      <c r="F26" s="1"/>
      <c r="I26" t="s">
        <v>48</v>
      </c>
      <c r="J26" s="1">
        <f>SUM(B6:B30)</f>
        <v>19</v>
      </c>
      <c r="M26" s="9">
        <f t="shared" si="3"/>
        <v>1.1875</v>
      </c>
      <c r="R26" s="1"/>
      <c r="S26" s="1"/>
      <c r="AF26" s="1"/>
      <c r="AJ26" s="12"/>
      <c r="AK26" s="1" t="s">
        <v>486</v>
      </c>
      <c r="AL26" s="1">
        <v>4</v>
      </c>
      <c r="AM26">
        <v>0</v>
      </c>
      <c r="AN26" t="s">
        <v>491</v>
      </c>
      <c r="AR26" s="12"/>
      <c r="AS26" s="12"/>
      <c r="AT26" s="12"/>
      <c r="AU26" s="12"/>
      <c r="AV26" s="12"/>
    </row>
    <row r="27" spans="1:54" x14ac:dyDescent="0.25">
      <c r="E27" s="1"/>
      <c r="F27" s="1"/>
      <c r="I27" t="s">
        <v>49</v>
      </c>
      <c r="J27" s="1">
        <f>SUM(C6:C30)</f>
        <v>15</v>
      </c>
      <c r="M27" s="9">
        <f t="shared" si="3"/>
        <v>0.9375</v>
      </c>
      <c r="N27" s="9">
        <f>M26+M27</f>
        <v>2.125</v>
      </c>
      <c r="R27" s="1"/>
      <c r="S27" s="1"/>
      <c r="AF27" s="1"/>
      <c r="AJ27" s="12"/>
      <c r="AK27" s="1" t="s">
        <v>491</v>
      </c>
      <c r="AL27" s="1">
        <v>3</v>
      </c>
      <c r="AM27">
        <v>3</v>
      </c>
      <c r="AN27" t="s">
        <v>495</v>
      </c>
      <c r="AQ27" s="12"/>
      <c r="AS27" s="12"/>
      <c r="AT27" s="12"/>
      <c r="AU27" s="12"/>
    </row>
    <row r="28" spans="1:54" x14ac:dyDescent="0.25">
      <c r="E28" s="1"/>
      <c r="F28" s="1"/>
      <c r="I28" t="s">
        <v>50</v>
      </c>
      <c r="J28">
        <f>3*J15+J14-J25</f>
        <v>29</v>
      </c>
      <c r="M28" s="9">
        <f t="shared" si="3"/>
        <v>1.8125</v>
      </c>
      <c r="R28" s="1"/>
      <c r="S28" s="1"/>
      <c r="AF28" s="1"/>
      <c r="AJ28" s="12"/>
      <c r="AK28" s="1" t="s">
        <v>489</v>
      </c>
      <c r="AL28" s="1">
        <v>1</v>
      </c>
      <c r="AM28">
        <v>0</v>
      </c>
      <c r="AN28" t="s">
        <v>491</v>
      </c>
      <c r="AS28" s="12"/>
      <c r="AT28" s="12"/>
      <c r="AU28" s="12"/>
      <c r="AY28" t="s">
        <v>475</v>
      </c>
      <c r="AZ28">
        <v>2</v>
      </c>
      <c r="BA28">
        <v>1</v>
      </c>
      <c r="BB28" t="s">
        <v>480</v>
      </c>
    </row>
    <row r="29" spans="1:54" x14ac:dyDescent="0.25">
      <c r="E29" s="1"/>
      <c r="F29" s="1"/>
      <c r="I29" t="s">
        <v>451</v>
      </c>
      <c r="J29">
        <f>SUM(G6:G30)</f>
        <v>6</v>
      </c>
      <c r="M29" s="5">
        <f t="shared" si="3"/>
        <v>0.375</v>
      </c>
      <c r="R29" s="1"/>
      <c r="S29" s="1"/>
      <c r="AF29" s="1"/>
      <c r="AJ29" s="12"/>
      <c r="AK29" s="1" t="s">
        <v>491</v>
      </c>
      <c r="AL29" s="1">
        <v>1</v>
      </c>
      <c r="AM29">
        <v>0</v>
      </c>
      <c r="AN29" t="s">
        <v>499</v>
      </c>
      <c r="AR29" s="12"/>
      <c r="AS29" s="12"/>
      <c r="AT29" s="12"/>
      <c r="AU29" s="12"/>
      <c r="AV29" s="12"/>
      <c r="AY29" t="s">
        <v>469</v>
      </c>
      <c r="AZ29">
        <v>3</v>
      </c>
      <c r="BA29">
        <v>2</v>
      </c>
      <c r="BB29" t="s">
        <v>475</v>
      </c>
    </row>
    <row r="30" spans="1:54" x14ac:dyDescent="0.25">
      <c r="E30" s="1"/>
      <c r="F30" s="1"/>
      <c r="R30" s="1"/>
      <c r="S30" s="1"/>
      <c r="AF30" s="1"/>
      <c r="AJ30" s="12"/>
      <c r="AK30" s="1" t="s">
        <v>491</v>
      </c>
      <c r="AL30" s="1">
        <v>0</v>
      </c>
      <c r="AM30">
        <v>1</v>
      </c>
      <c r="AN30" t="s">
        <v>494</v>
      </c>
      <c r="AR30" s="12"/>
      <c r="AS30" s="12"/>
      <c r="AT30" s="12"/>
      <c r="AU30" s="12"/>
      <c r="AV30" s="12"/>
      <c r="AW30" s="12"/>
      <c r="AY30" t="s">
        <v>475</v>
      </c>
      <c r="AZ30">
        <v>0</v>
      </c>
      <c r="BA30">
        <v>0</v>
      </c>
      <c r="BB30" t="s">
        <v>477</v>
      </c>
    </row>
    <row r="31" spans="1:54" x14ac:dyDescent="0.25">
      <c r="A31" s="21" t="s">
        <v>33</v>
      </c>
      <c r="B31" s="21"/>
      <c r="C31" s="21"/>
      <c r="D31" s="21"/>
      <c r="E31" s="21"/>
      <c r="F31" s="21"/>
      <c r="R31" s="1"/>
      <c r="S31" s="1"/>
      <c r="AF31" s="1"/>
      <c r="AK31" s="1" t="s">
        <v>485</v>
      </c>
      <c r="AL31" s="1">
        <v>0</v>
      </c>
      <c r="AM31">
        <v>0</v>
      </c>
      <c r="AN31" t="s">
        <v>491</v>
      </c>
      <c r="AR31" s="12"/>
      <c r="AS31" s="12"/>
      <c r="AT31" s="12"/>
      <c r="AU31" s="12"/>
      <c r="AV31" s="12"/>
      <c r="AW31" s="12"/>
      <c r="AY31" t="s">
        <v>475</v>
      </c>
      <c r="AZ31">
        <v>1</v>
      </c>
      <c r="BA31">
        <v>1</v>
      </c>
      <c r="BB31" t="s">
        <v>474</v>
      </c>
    </row>
    <row r="32" spans="1:54" x14ac:dyDescent="0.25">
      <c r="E32" s="1"/>
      <c r="F32" s="1"/>
      <c r="R32" s="1"/>
      <c r="S32" s="1"/>
      <c r="AF32" s="1"/>
      <c r="AK32" s="1" t="s">
        <v>491</v>
      </c>
      <c r="AL32" s="1">
        <v>1</v>
      </c>
      <c r="AM32">
        <v>1</v>
      </c>
      <c r="AN32" t="s">
        <v>498</v>
      </c>
      <c r="AQ32" s="12"/>
      <c r="AR32" s="12"/>
      <c r="AS32" s="12"/>
      <c r="AT32" s="12"/>
      <c r="AU32" s="12"/>
      <c r="AV32" s="12"/>
      <c r="AW32" s="12"/>
      <c r="AY32" t="s">
        <v>479</v>
      </c>
      <c r="AZ32">
        <v>1</v>
      </c>
      <c r="BA32">
        <v>0</v>
      </c>
      <c r="BB32" t="s">
        <v>475</v>
      </c>
    </row>
    <row r="33" spans="1:54" x14ac:dyDescent="0.25">
      <c r="E33" s="1"/>
      <c r="F33" s="1"/>
      <c r="R33" s="1"/>
      <c r="S33" s="1"/>
      <c r="AF33" s="1"/>
      <c r="AG33" s="1"/>
      <c r="AH33" s="1"/>
      <c r="AI33" s="1"/>
      <c r="AJ33" s="1"/>
      <c r="AK33" s="1" t="s">
        <v>496</v>
      </c>
      <c r="AL33" s="1">
        <v>1</v>
      </c>
      <c r="AM33">
        <v>3</v>
      </c>
      <c r="AN33" s="1" t="s">
        <v>491</v>
      </c>
      <c r="AO33" s="1"/>
      <c r="AP33" s="1"/>
      <c r="AQ33" s="12"/>
      <c r="AR33" s="12"/>
      <c r="AS33" s="12"/>
      <c r="AT33" s="12"/>
      <c r="AU33" s="12"/>
      <c r="AV33" s="12"/>
      <c r="AW33" s="12"/>
      <c r="AY33" t="s">
        <v>475</v>
      </c>
      <c r="AZ33">
        <v>1</v>
      </c>
      <c r="BA33">
        <v>1</v>
      </c>
      <c r="BB33" t="s">
        <v>466</v>
      </c>
    </row>
    <row r="34" spans="1:54" x14ac:dyDescent="0.25">
      <c r="E34" s="1"/>
      <c r="F34" s="1"/>
      <c r="R34" s="1"/>
      <c r="S34" s="1"/>
      <c r="AF34" s="1"/>
      <c r="AG34" s="1"/>
      <c r="AH34" s="1"/>
      <c r="AI34" s="1"/>
      <c r="AJ34" s="1"/>
      <c r="AK34" s="1"/>
      <c r="AL34" s="1"/>
      <c r="AN34" s="1"/>
      <c r="AO34" s="1"/>
      <c r="AP34" s="1"/>
      <c r="AR34" s="12"/>
      <c r="AS34" s="12"/>
      <c r="AT34" s="12"/>
      <c r="AU34" s="12"/>
      <c r="AW34" s="12"/>
      <c r="AY34" t="s">
        <v>468</v>
      </c>
      <c r="AZ34">
        <v>2</v>
      </c>
      <c r="BA34">
        <v>1</v>
      </c>
      <c r="BB34" t="s">
        <v>475</v>
      </c>
    </row>
    <row r="35" spans="1:54" x14ac:dyDescent="0.25">
      <c r="E35" s="1"/>
      <c r="F35" s="1"/>
      <c r="R35" s="1"/>
      <c r="S35" s="1"/>
      <c r="AF35" s="1"/>
      <c r="AG35" s="1"/>
      <c r="AH35" s="1"/>
      <c r="AI35" s="1"/>
      <c r="AJ35" s="1"/>
      <c r="AK35" s="1"/>
      <c r="AL35" s="1"/>
      <c r="AN35" s="1"/>
      <c r="AO35" s="1"/>
      <c r="AP35" s="1"/>
      <c r="AR35" s="12"/>
      <c r="AS35" s="12"/>
      <c r="AT35" s="12"/>
      <c r="AU35" s="12"/>
      <c r="AW35" s="12"/>
      <c r="AY35" t="s">
        <v>472</v>
      </c>
      <c r="AZ35">
        <v>1</v>
      </c>
      <c r="BA35">
        <v>0</v>
      </c>
      <c r="BB35" t="s">
        <v>475</v>
      </c>
    </row>
    <row r="36" spans="1:54" x14ac:dyDescent="0.25">
      <c r="E36" s="1"/>
      <c r="F36" s="1"/>
      <c r="R36" s="1"/>
      <c r="S36" s="1"/>
      <c r="AF36" s="1"/>
      <c r="AG36" s="1"/>
      <c r="AH36" s="1"/>
      <c r="AI36" s="1"/>
      <c r="AJ36" s="1"/>
      <c r="AK36" s="1"/>
      <c r="AL36" s="1"/>
      <c r="AN36" s="12"/>
      <c r="AR36" s="12"/>
      <c r="AT36" s="12"/>
      <c r="AU36" s="12"/>
      <c r="AW36" s="12"/>
      <c r="AY36" t="s">
        <v>475</v>
      </c>
      <c r="AZ36">
        <v>1</v>
      </c>
      <c r="BA36">
        <v>2</v>
      </c>
      <c r="BB36" t="s">
        <v>467</v>
      </c>
    </row>
    <row r="37" spans="1:54" x14ac:dyDescent="0.25">
      <c r="R37" s="1"/>
      <c r="S37" s="1"/>
      <c r="AJ37" s="1"/>
      <c r="AK37" s="1" t="s">
        <v>484</v>
      </c>
      <c r="AL37" s="1">
        <v>0</v>
      </c>
      <c r="AM37">
        <v>2</v>
      </c>
      <c r="AN37" s="1" t="s">
        <v>497</v>
      </c>
      <c r="AO37" s="1"/>
      <c r="AP37" s="1"/>
      <c r="AQ37" s="1"/>
      <c r="AR37" s="1"/>
      <c r="AT37" s="12"/>
      <c r="AU37" s="12"/>
      <c r="AW37" s="12"/>
      <c r="AY37" t="s">
        <v>475</v>
      </c>
      <c r="AZ37">
        <v>0</v>
      </c>
      <c r="BA37">
        <v>1</v>
      </c>
      <c r="BB37" t="s">
        <v>465</v>
      </c>
    </row>
    <row r="38" spans="1:54" x14ac:dyDescent="0.25">
      <c r="R38" s="1"/>
      <c r="S38" s="1"/>
      <c r="AJ38" s="1"/>
      <c r="AK38" s="1" t="s">
        <v>492</v>
      </c>
      <c r="AL38" s="1">
        <v>0</v>
      </c>
      <c r="AM38">
        <v>2</v>
      </c>
      <c r="AN38" s="1" t="s">
        <v>484</v>
      </c>
      <c r="AO38" s="1"/>
      <c r="AP38" s="1"/>
      <c r="AQ38" s="1"/>
      <c r="AR38" s="1"/>
      <c r="AT38" s="12"/>
      <c r="AU38" s="12"/>
      <c r="AW38" s="12"/>
      <c r="AY38" t="s">
        <v>473</v>
      </c>
      <c r="AZ38">
        <v>2</v>
      </c>
      <c r="BA38">
        <v>0</v>
      </c>
      <c r="BB38" t="s">
        <v>475</v>
      </c>
    </row>
    <row r="39" spans="1:54" x14ac:dyDescent="0.25">
      <c r="R39" s="1"/>
      <c r="S39" s="1"/>
      <c r="AJ39" s="1"/>
      <c r="AK39" s="1" t="s">
        <v>484</v>
      </c>
      <c r="AL39" s="1">
        <v>4</v>
      </c>
      <c r="AM39">
        <v>2</v>
      </c>
      <c r="AN39" s="1" t="s">
        <v>482</v>
      </c>
      <c r="AO39" s="1"/>
      <c r="AP39" s="1"/>
      <c r="AQ39" s="1"/>
      <c r="AR39" s="1"/>
      <c r="AT39" s="12"/>
      <c r="AU39" s="12"/>
      <c r="AV39" s="12"/>
      <c r="AW39" s="12"/>
      <c r="AY39" t="s">
        <v>475</v>
      </c>
      <c r="AZ39">
        <v>2</v>
      </c>
      <c r="BA39">
        <v>2</v>
      </c>
      <c r="BB39" t="s">
        <v>471</v>
      </c>
    </row>
    <row r="40" spans="1:54" x14ac:dyDescent="0.25">
      <c r="R40" s="1"/>
      <c r="S40" s="1"/>
      <c r="AJ40" s="1"/>
      <c r="AK40" s="1" t="s">
        <v>493</v>
      </c>
      <c r="AL40" s="1">
        <v>0</v>
      </c>
      <c r="AM40">
        <v>0</v>
      </c>
      <c r="AN40" s="1" t="s">
        <v>484</v>
      </c>
      <c r="AO40" s="1"/>
      <c r="AP40" s="1"/>
      <c r="AQ40" s="1"/>
      <c r="AR40" s="1"/>
      <c r="AS40" s="12"/>
      <c r="AT40" s="12"/>
      <c r="AU40" s="12"/>
      <c r="AV40" s="12"/>
      <c r="AW40" s="12"/>
      <c r="AY40" t="s">
        <v>476</v>
      </c>
      <c r="AZ40">
        <v>0</v>
      </c>
      <c r="BA40">
        <v>0</v>
      </c>
      <c r="BB40" t="s">
        <v>475</v>
      </c>
    </row>
    <row r="41" spans="1:54" x14ac:dyDescent="0.25">
      <c r="R41" s="1"/>
      <c r="S41" s="1"/>
      <c r="AJ41" s="1"/>
      <c r="AK41" s="1" t="s">
        <v>484</v>
      </c>
      <c r="AL41" s="1">
        <v>3</v>
      </c>
      <c r="AM41">
        <v>0</v>
      </c>
      <c r="AN41" s="1" t="s">
        <v>487</v>
      </c>
      <c r="AO41" s="1"/>
      <c r="AP41" s="1"/>
      <c r="AQ41" s="1"/>
      <c r="AR41" s="1"/>
      <c r="AS41" s="12"/>
      <c r="AT41" s="12"/>
      <c r="AU41" s="12"/>
      <c r="AV41" s="12"/>
      <c r="AW41" s="12"/>
      <c r="AY41" t="s">
        <v>475</v>
      </c>
      <c r="AZ41">
        <v>1</v>
      </c>
      <c r="BA41">
        <v>1</v>
      </c>
      <c r="BB41" t="s">
        <v>478</v>
      </c>
    </row>
    <row r="42" spans="1:54" x14ac:dyDescent="0.25">
      <c r="R42" s="1"/>
      <c r="S42" s="1"/>
      <c r="AJ42" s="1"/>
      <c r="AK42" s="1" t="s">
        <v>490</v>
      </c>
      <c r="AL42" s="1">
        <v>0</v>
      </c>
      <c r="AM42">
        <v>2</v>
      </c>
      <c r="AN42" s="1" t="s">
        <v>484</v>
      </c>
      <c r="AO42" s="1"/>
      <c r="AP42" s="1"/>
      <c r="AQ42" s="1"/>
      <c r="AR42" s="1"/>
      <c r="AS42" s="12"/>
      <c r="AU42" s="12"/>
      <c r="AV42" s="12"/>
      <c r="AW42" s="12"/>
      <c r="AY42" t="s">
        <v>470</v>
      </c>
      <c r="AZ42">
        <v>1</v>
      </c>
      <c r="BA42">
        <v>1</v>
      </c>
      <c r="BB42" t="s">
        <v>475</v>
      </c>
    </row>
    <row r="43" spans="1:54" x14ac:dyDescent="0.25">
      <c r="R43" s="1"/>
      <c r="S43" s="1"/>
      <c r="AJ43" s="1"/>
      <c r="AK43" s="1" t="s">
        <v>484</v>
      </c>
      <c r="AL43" s="1">
        <v>2</v>
      </c>
      <c r="AM43">
        <v>2</v>
      </c>
      <c r="AN43" s="1" t="s">
        <v>491</v>
      </c>
      <c r="AO43" s="1"/>
      <c r="AP43" s="1"/>
      <c r="AQ43" s="1"/>
      <c r="AR43" s="1"/>
      <c r="AS43" s="12"/>
      <c r="AU43" s="12"/>
      <c r="AV43" s="12"/>
      <c r="AW43" s="12"/>
      <c r="AY43" t="s">
        <v>480</v>
      </c>
      <c r="AZ43">
        <v>1</v>
      </c>
      <c r="BA43">
        <v>1</v>
      </c>
      <c r="BB43" t="s">
        <v>475</v>
      </c>
    </row>
    <row r="44" spans="1:54" x14ac:dyDescent="0.25">
      <c r="A44" s="19" t="s">
        <v>19</v>
      </c>
      <c r="B44" s="19"/>
      <c r="C44" s="19"/>
      <c r="D44" s="19"/>
      <c r="E44" s="19"/>
      <c r="F44" s="19"/>
      <c r="R44" s="1"/>
      <c r="S44" s="1"/>
      <c r="AJ44" s="1"/>
      <c r="AK44" s="1" t="s">
        <v>498</v>
      </c>
      <c r="AL44" s="1">
        <v>3</v>
      </c>
      <c r="AM44">
        <v>0</v>
      </c>
      <c r="AN44" s="1" t="s">
        <v>484</v>
      </c>
      <c r="AO44" s="1"/>
      <c r="AP44" s="1"/>
      <c r="AQ44" s="1"/>
      <c r="AR44" s="1"/>
      <c r="AS44" s="12"/>
      <c r="AU44" s="12"/>
      <c r="AV44" s="12"/>
      <c r="AW44" s="12"/>
      <c r="AY44" t="s">
        <v>475</v>
      </c>
      <c r="AZ44">
        <v>0</v>
      </c>
      <c r="BA44">
        <v>0</v>
      </c>
      <c r="BB44" t="s">
        <v>469</v>
      </c>
    </row>
    <row r="45" spans="1:54" x14ac:dyDescent="0.25">
      <c r="E45" s="3" t="s">
        <v>24</v>
      </c>
      <c r="F45" s="3" t="s">
        <v>25</v>
      </c>
      <c r="G45" s="3" t="s">
        <v>452</v>
      </c>
      <c r="I45" s="4" t="s">
        <v>26</v>
      </c>
      <c r="J45" t="s">
        <v>52</v>
      </c>
      <c r="O45" s="5" t="s">
        <v>61</v>
      </c>
      <c r="R45" s="1"/>
      <c r="S45" s="1"/>
      <c r="AJ45" s="1"/>
      <c r="AK45" s="1" t="s">
        <v>484</v>
      </c>
      <c r="AL45" s="1">
        <v>3</v>
      </c>
      <c r="AM45">
        <v>0</v>
      </c>
      <c r="AN45" s="1" t="s">
        <v>496</v>
      </c>
      <c r="AO45" s="1"/>
      <c r="AP45" s="1"/>
      <c r="AQ45" s="1"/>
      <c r="AR45" s="1"/>
      <c r="AS45" s="12"/>
      <c r="AU45" s="12"/>
      <c r="AV45" s="12"/>
      <c r="AW45" s="12"/>
      <c r="AY45" t="s">
        <v>477</v>
      </c>
      <c r="AZ45">
        <v>4</v>
      </c>
      <c r="BA45">
        <v>1</v>
      </c>
      <c r="BB45" t="s">
        <v>475</v>
      </c>
    </row>
    <row r="46" spans="1:54" x14ac:dyDescent="0.25">
      <c r="A46" s="1" t="s">
        <v>499</v>
      </c>
      <c r="B46" s="1">
        <v>3</v>
      </c>
      <c r="C46">
        <v>0</v>
      </c>
      <c r="D46" s="6" t="s">
        <v>491</v>
      </c>
      <c r="E46" s="1">
        <f t="shared" ref="E46:E54" si="16">B46+C46</f>
        <v>3</v>
      </c>
      <c r="F46" s="1">
        <f t="shared" ref="F46:F54" si="17">B46-C46</f>
        <v>3</v>
      </c>
      <c r="G46">
        <f>IF(AND(B46&gt;0,C46&gt;0),1,0)</f>
        <v>0</v>
      </c>
      <c r="I46" t="s">
        <v>27</v>
      </c>
      <c r="J46">
        <f>COUNTIF(E46:E66,"&gt;1")</f>
        <v>14</v>
      </c>
      <c r="M46" s="5">
        <f>J46/$J$54</f>
        <v>0.82352941176470584</v>
      </c>
      <c r="O46" s="5">
        <f>J46+J6</f>
        <v>23</v>
      </c>
      <c r="P46" s="9">
        <f>O46/$O$54</f>
        <v>0.69696969696969702</v>
      </c>
      <c r="R46" s="1"/>
      <c r="S46" s="1"/>
      <c r="AJ46" s="1"/>
      <c r="AK46" s="1" t="s">
        <v>486</v>
      </c>
      <c r="AL46" s="1">
        <v>1</v>
      </c>
      <c r="AM46">
        <v>0</v>
      </c>
      <c r="AN46" s="1" t="s">
        <v>484</v>
      </c>
      <c r="AO46" s="1"/>
      <c r="AP46" s="1"/>
      <c r="AQ46" s="1"/>
      <c r="AR46" s="1"/>
      <c r="AS46" s="12"/>
      <c r="AU46" s="12"/>
      <c r="AV46" s="12"/>
      <c r="AW46" s="12"/>
      <c r="AY46" t="s">
        <v>474</v>
      </c>
      <c r="AZ46">
        <v>2</v>
      </c>
      <c r="BA46">
        <v>1</v>
      </c>
      <c r="BB46" t="s">
        <v>475</v>
      </c>
    </row>
    <row r="47" spans="1:54" x14ac:dyDescent="0.25">
      <c r="A47" s="1" t="s">
        <v>497</v>
      </c>
      <c r="B47" s="1">
        <v>2</v>
      </c>
      <c r="C47">
        <v>1</v>
      </c>
      <c r="D47" s="6" t="s">
        <v>491</v>
      </c>
      <c r="E47" s="1">
        <f t="shared" si="16"/>
        <v>3</v>
      </c>
      <c r="F47" s="1">
        <f t="shared" si="17"/>
        <v>1</v>
      </c>
      <c r="G47">
        <f t="shared" ref="G47:G54" si="18">IF(AND(B47&gt;0,C47&gt;0),1,0)</f>
        <v>1</v>
      </c>
      <c r="I47" t="s">
        <v>28</v>
      </c>
      <c r="J47">
        <f>COUNTIF(E46:E66,"&gt;2")</f>
        <v>10</v>
      </c>
      <c r="M47" s="5">
        <f t="shared" ref="M47:M69" si="19">J47/$J$54</f>
        <v>0.58823529411764708</v>
      </c>
      <c r="O47" s="5">
        <f t="shared" ref="O47:O69" si="20">J47+J7</f>
        <v>14</v>
      </c>
      <c r="P47" s="9">
        <f t="shared" ref="P47:P69" si="21">O47/$O$54</f>
        <v>0.42424242424242425</v>
      </c>
      <c r="R47" s="1"/>
      <c r="S47" s="1"/>
      <c r="AJ47" s="1"/>
      <c r="AK47" s="1" t="s">
        <v>484</v>
      </c>
      <c r="AL47" s="1">
        <v>2</v>
      </c>
      <c r="AM47">
        <v>2</v>
      </c>
      <c r="AN47" s="1" t="s">
        <v>489</v>
      </c>
      <c r="AO47" s="1"/>
      <c r="AP47" s="1"/>
      <c r="AQ47" s="1"/>
      <c r="AR47" s="1"/>
      <c r="AS47" s="12"/>
      <c r="AU47" s="12"/>
      <c r="AV47" s="12"/>
      <c r="AW47" s="12"/>
      <c r="AY47" t="s">
        <v>475</v>
      </c>
      <c r="AZ47">
        <v>2</v>
      </c>
      <c r="BA47">
        <v>1</v>
      </c>
      <c r="BB47" t="s">
        <v>479</v>
      </c>
    </row>
    <row r="48" spans="1:54" x14ac:dyDescent="0.25">
      <c r="A48" s="1" t="s">
        <v>498</v>
      </c>
      <c r="B48" s="1">
        <v>4</v>
      </c>
      <c r="C48">
        <v>3</v>
      </c>
      <c r="D48" s="6" t="s">
        <v>491</v>
      </c>
      <c r="E48" s="1">
        <f t="shared" si="16"/>
        <v>7</v>
      </c>
      <c r="F48" s="1">
        <f t="shared" si="17"/>
        <v>1</v>
      </c>
      <c r="G48">
        <f t="shared" si="18"/>
        <v>1</v>
      </c>
      <c r="I48" t="s">
        <v>29</v>
      </c>
      <c r="J48">
        <f>COUNTIF(E46:E66,"&lt;4")</f>
        <v>10</v>
      </c>
      <c r="M48" s="5">
        <f t="shared" si="19"/>
        <v>0.58823529411764708</v>
      </c>
      <c r="O48" s="5">
        <f t="shared" si="20"/>
        <v>23</v>
      </c>
      <c r="P48" s="5">
        <f t="shared" si="21"/>
        <v>0.69696969696969702</v>
      </c>
      <c r="Q48" s="9">
        <f>1-P48</f>
        <v>0.30303030303030298</v>
      </c>
      <c r="R48" s="1"/>
      <c r="S48" s="1"/>
      <c r="AJ48" s="1"/>
      <c r="AK48" s="1" t="s">
        <v>481</v>
      </c>
      <c r="AL48" s="1">
        <v>2</v>
      </c>
      <c r="AM48">
        <v>3</v>
      </c>
      <c r="AN48" s="1" t="s">
        <v>484</v>
      </c>
      <c r="AO48" s="1"/>
      <c r="AP48" s="1"/>
      <c r="AQ48" s="1"/>
      <c r="AR48" s="1"/>
      <c r="AS48" s="12"/>
      <c r="AU48" s="12"/>
      <c r="AV48" s="12"/>
      <c r="AY48" t="s">
        <v>466</v>
      </c>
      <c r="AZ48">
        <v>2</v>
      </c>
      <c r="BA48">
        <v>1</v>
      </c>
      <c r="BB48" t="s">
        <v>475</v>
      </c>
    </row>
    <row r="49" spans="1:54" x14ac:dyDescent="0.25">
      <c r="A49" s="1" t="s">
        <v>484</v>
      </c>
      <c r="B49" s="1">
        <v>2</v>
      </c>
      <c r="C49">
        <v>2</v>
      </c>
      <c r="D49" s="6" t="s">
        <v>491</v>
      </c>
      <c r="E49" s="1">
        <f t="shared" si="16"/>
        <v>4</v>
      </c>
      <c r="F49" s="1">
        <f t="shared" si="17"/>
        <v>0</v>
      </c>
      <c r="G49">
        <f t="shared" si="18"/>
        <v>1</v>
      </c>
      <c r="I49" t="s">
        <v>30</v>
      </c>
      <c r="J49">
        <f>COUNTIF(E46:E66,"&lt;5")</f>
        <v>14</v>
      </c>
      <c r="M49" s="5">
        <f t="shared" si="19"/>
        <v>0.82352941176470584</v>
      </c>
      <c r="N49" s="1"/>
      <c r="O49" s="5">
        <f t="shared" si="20"/>
        <v>27</v>
      </c>
      <c r="P49" s="5">
        <f t="shared" si="21"/>
        <v>0.81818181818181823</v>
      </c>
      <c r="Q49" s="9">
        <f>1-P49</f>
        <v>0.18181818181818177</v>
      </c>
      <c r="R49" s="1"/>
      <c r="S49" s="1"/>
      <c r="AJ49" s="1"/>
      <c r="AK49" s="1" t="s">
        <v>484</v>
      </c>
      <c r="AL49" s="1">
        <v>4</v>
      </c>
      <c r="AM49">
        <v>3</v>
      </c>
      <c r="AN49" s="1" t="s">
        <v>500</v>
      </c>
      <c r="AO49" s="1"/>
      <c r="AP49" s="1"/>
      <c r="AQ49" s="1"/>
      <c r="AR49" s="1"/>
      <c r="AS49" s="12"/>
      <c r="AU49" s="12"/>
      <c r="AV49" s="12"/>
      <c r="AY49" t="s">
        <v>475</v>
      </c>
      <c r="AZ49">
        <v>2</v>
      </c>
      <c r="BA49">
        <v>1</v>
      </c>
      <c r="BB49" t="s">
        <v>468</v>
      </c>
    </row>
    <row r="50" spans="1:54" x14ac:dyDescent="0.25">
      <c r="A50" s="1" t="s">
        <v>500</v>
      </c>
      <c r="B50" s="1">
        <v>2</v>
      </c>
      <c r="C50">
        <v>2</v>
      </c>
      <c r="D50" s="6" t="s">
        <v>491</v>
      </c>
      <c r="E50" s="1">
        <f t="shared" si="16"/>
        <v>4</v>
      </c>
      <c r="F50" s="1">
        <f t="shared" si="17"/>
        <v>0</v>
      </c>
      <c r="G50">
        <f t="shared" si="18"/>
        <v>1</v>
      </c>
      <c r="I50" t="s">
        <v>31</v>
      </c>
      <c r="J50">
        <f>COUNTIF(F46:F66,"&lt;=0")</f>
        <v>10</v>
      </c>
      <c r="M50" s="5">
        <f t="shared" si="19"/>
        <v>0.58823529411764708</v>
      </c>
      <c r="O50" s="5">
        <f t="shared" si="20"/>
        <v>23</v>
      </c>
      <c r="P50" s="5">
        <f t="shared" si="21"/>
        <v>0.69696969696969702</v>
      </c>
      <c r="Q50" s="9">
        <f>1-P50</f>
        <v>0.30303030303030298</v>
      </c>
      <c r="R50" s="1"/>
      <c r="S50" s="1"/>
      <c r="AJ50" s="1"/>
      <c r="AK50" s="1" t="s">
        <v>499</v>
      </c>
      <c r="AL50" s="1">
        <v>1</v>
      </c>
      <c r="AM50">
        <v>1</v>
      </c>
      <c r="AN50" s="1" t="s">
        <v>484</v>
      </c>
      <c r="AO50" s="1"/>
      <c r="AP50" s="1"/>
      <c r="AQ50" s="1"/>
      <c r="AR50" s="1"/>
      <c r="AS50" s="12"/>
      <c r="AU50" s="12"/>
      <c r="AY50" t="s">
        <v>475</v>
      </c>
      <c r="AZ50">
        <v>0</v>
      </c>
      <c r="BA50">
        <v>3</v>
      </c>
      <c r="BB50" t="s">
        <v>472</v>
      </c>
    </row>
    <row r="51" spans="1:54" x14ac:dyDescent="0.25">
      <c r="A51" s="1" t="s">
        <v>493</v>
      </c>
      <c r="B51" s="1">
        <v>0</v>
      </c>
      <c r="C51">
        <v>0</v>
      </c>
      <c r="D51" s="6" t="s">
        <v>491</v>
      </c>
      <c r="E51" s="1">
        <f t="shared" si="16"/>
        <v>0</v>
      </c>
      <c r="F51" s="1">
        <f t="shared" si="17"/>
        <v>0</v>
      </c>
      <c r="G51">
        <f t="shared" si="18"/>
        <v>0</v>
      </c>
      <c r="I51" t="s">
        <v>32</v>
      </c>
      <c r="J51">
        <f>COUNTIF(F46:F66,"&gt;=0")</f>
        <v>15</v>
      </c>
      <c r="M51" s="5">
        <f t="shared" si="19"/>
        <v>0.88235294117647056</v>
      </c>
      <c r="O51" s="5">
        <f t="shared" si="20"/>
        <v>23</v>
      </c>
      <c r="P51" s="5">
        <f t="shared" si="21"/>
        <v>0.69696969696969702</v>
      </c>
      <c r="R51" s="1"/>
      <c r="S51" s="1"/>
      <c r="AJ51" s="1"/>
      <c r="AK51" s="1" t="s">
        <v>484</v>
      </c>
      <c r="AL51" s="1">
        <v>4</v>
      </c>
      <c r="AM51">
        <v>0</v>
      </c>
      <c r="AN51" s="1" t="s">
        <v>485</v>
      </c>
      <c r="AO51" s="1"/>
      <c r="AP51" s="1"/>
      <c r="AQ51" s="1"/>
      <c r="AR51" s="1"/>
      <c r="AS51" s="12"/>
      <c r="AU51" s="12"/>
      <c r="AY51" t="s">
        <v>467</v>
      </c>
      <c r="AZ51">
        <v>3</v>
      </c>
      <c r="BA51">
        <v>0</v>
      </c>
      <c r="BB51" t="s">
        <v>475</v>
      </c>
    </row>
    <row r="52" spans="1:54" x14ac:dyDescent="0.25">
      <c r="A52" s="1" t="s">
        <v>488</v>
      </c>
      <c r="B52" s="1">
        <v>1</v>
      </c>
      <c r="C52">
        <v>1</v>
      </c>
      <c r="D52" s="6" t="s">
        <v>491</v>
      </c>
      <c r="E52" s="1">
        <f t="shared" si="16"/>
        <v>2</v>
      </c>
      <c r="F52" s="1">
        <f t="shared" si="17"/>
        <v>0</v>
      </c>
      <c r="G52">
        <f t="shared" si="18"/>
        <v>1</v>
      </c>
      <c r="I52" t="s">
        <v>34</v>
      </c>
      <c r="J52">
        <f>COUNTIF(F46:F66,"&lt;=1")</f>
        <v>14</v>
      </c>
      <c r="M52" s="5">
        <f t="shared" si="19"/>
        <v>0.82352941176470584</v>
      </c>
      <c r="O52" s="5">
        <f t="shared" si="20"/>
        <v>28</v>
      </c>
      <c r="P52" s="5">
        <f t="shared" si="21"/>
        <v>0.84848484848484851</v>
      </c>
      <c r="R52" s="1"/>
      <c r="S52" s="1"/>
      <c r="AJ52" s="1"/>
      <c r="AK52" s="1" t="s">
        <v>488</v>
      </c>
      <c r="AL52" s="1">
        <v>1</v>
      </c>
      <c r="AM52">
        <v>1</v>
      </c>
      <c r="AN52" s="1" t="s">
        <v>484</v>
      </c>
      <c r="AO52" s="1"/>
      <c r="AP52" s="1"/>
      <c r="AQ52" s="1"/>
      <c r="AR52" s="1"/>
      <c r="AS52" s="12"/>
      <c r="AU52" s="12"/>
    </row>
    <row r="53" spans="1:54" x14ac:dyDescent="0.25">
      <c r="A53" s="1" t="s">
        <v>495</v>
      </c>
      <c r="B53" s="1">
        <v>2</v>
      </c>
      <c r="C53">
        <v>0</v>
      </c>
      <c r="D53" s="6" t="s">
        <v>491</v>
      </c>
      <c r="E53" s="1">
        <f t="shared" si="16"/>
        <v>2</v>
      </c>
      <c r="F53" s="1">
        <f t="shared" si="17"/>
        <v>2</v>
      </c>
      <c r="G53">
        <f t="shared" si="18"/>
        <v>0</v>
      </c>
      <c r="I53" t="s">
        <v>35</v>
      </c>
      <c r="J53">
        <f>COUNTIF(F46:F66,"&gt;=-1")</f>
        <v>15</v>
      </c>
      <c r="M53" s="5">
        <f t="shared" si="19"/>
        <v>0.88235294117647056</v>
      </c>
      <c r="O53" s="5">
        <f t="shared" si="20"/>
        <v>30</v>
      </c>
      <c r="P53" s="5">
        <f t="shared" si="21"/>
        <v>0.90909090909090906</v>
      </c>
      <c r="R53" s="1"/>
      <c r="S53" s="1"/>
      <c r="AJ53" s="1"/>
      <c r="AK53" s="1" t="s">
        <v>484</v>
      </c>
      <c r="AL53" s="1">
        <v>2</v>
      </c>
      <c r="AM53">
        <v>0</v>
      </c>
      <c r="AN53" s="1" t="s">
        <v>483</v>
      </c>
      <c r="AO53" s="1"/>
      <c r="AP53" s="1"/>
      <c r="AQ53" s="1"/>
      <c r="AR53" s="1"/>
      <c r="AS53" s="12"/>
      <c r="AU53" s="12"/>
    </row>
    <row r="54" spans="1:54" x14ac:dyDescent="0.25">
      <c r="A54" s="1" t="s">
        <v>494</v>
      </c>
      <c r="B54" s="1">
        <v>0</v>
      </c>
      <c r="C54">
        <v>3</v>
      </c>
      <c r="D54" s="6" t="s">
        <v>491</v>
      </c>
      <c r="E54" s="1">
        <f t="shared" si="16"/>
        <v>3</v>
      </c>
      <c r="F54" s="1">
        <f t="shared" si="17"/>
        <v>-3</v>
      </c>
      <c r="G54">
        <f t="shared" si="18"/>
        <v>0</v>
      </c>
      <c r="I54" t="s">
        <v>36</v>
      </c>
      <c r="J54">
        <f>COUNT(E46:E66)</f>
        <v>17</v>
      </c>
      <c r="O54" s="5">
        <f t="shared" si="20"/>
        <v>33</v>
      </c>
      <c r="P54" s="5">
        <f t="shared" si="21"/>
        <v>1</v>
      </c>
      <c r="R54" s="1"/>
      <c r="S54" s="1"/>
      <c r="AJ54" s="1"/>
      <c r="AK54" s="1" t="s">
        <v>484</v>
      </c>
      <c r="AL54" s="1">
        <v>1</v>
      </c>
      <c r="AM54">
        <v>0</v>
      </c>
      <c r="AN54" s="1" t="s">
        <v>495</v>
      </c>
      <c r="AO54" s="1"/>
      <c r="AP54" s="1"/>
      <c r="AQ54" s="1"/>
      <c r="AR54" s="1"/>
      <c r="AS54" s="12"/>
      <c r="AU54" s="12"/>
      <c r="AV54" s="12"/>
    </row>
    <row r="55" spans="1:54" x14ac:dyDescent="0.25">
      <c r="A55" s="1" t="s">
        <v>483</v>
      </c>
      <c r="B55" s="1">
        <v>3</v>
      </c>
      <c r="C55">
        <v>3</v>
      </c>
      <c r="D55" s="6" t="s">
        <v>491</v>
      </c>
      <c r="E55" s="1">
        <f t="shared" ref="E55:E56" si="22">B55+C55</f>
        <v>6</v>
      </c>
      <c r="F55" s="1">
        <f t="shared" ref="F55:F56" si="23">B55-C55</f>
        <v>0</v>
      </c>
      <c r="G55">
        <f t="shared" ref="G55:G56" si="24">IF(AND(B55&gt;0,C55&gt;0),1,0)</f>
        <v>1</v>
      </c>
      <c r="I55" t="s">
        <v>37</v>
      </c>
      <c r="J55">
        <f>J54-J51</f>
        <v>2</v>
      </c>
      <c r="M55" s="5">
        <f t="shared" si="19"/>
        <v>0.11764705882352941</v>
      </c>
      <c r="O55" s="5">
        <f t="shared" si="20"/>
        <v>10</v>
      </c>
      <c r="P55" s="9">
        <f t="shared" si="21"/>
        <v>0.30303030303030304</v>
      </c>
      <c r="R55" s="1"/>
      <c r="S55" s="1"/>
      <c r="AJ55" s="1"/>
      <c r="AK55" s="1" t="s">
        <v>494</v>
      </c>
      <c r="AL55" s="1">
        <v>0</v>
      </c>
      <c r="AM55">
        <v>2</v>
      </c>
      <c r="AN55" s="1" t="s">
        <v>484</v>
      </c>
      <c r="AO55" s="1"/>
      <c r="AP55" s="1"/>
      <c r="AQ55" s="1"/>
      <c r="AR55" s="1"/>
      <c r="AU55" s="12"/>
    </row>
    <row r="56" spans="1:54" x14ac:dyDescent="0.25">
      <c r="A56" s="1" t="s">
        <v>492</v>
      </c>
      <c r="B56" s="1">
        <v>3</v>
      </c>
      <c r="C56">
        <v>2</v>
      </c>
      <c r="D56" s="6" t="s">
        <v>491</v>
      </c>
      <c r="E56" s="1">
        <f t="shared" si="22"/>
        <v>5</v>
      </c>
      <c r="F56" s="1">
        <f t="shared" si="23"/>
        <v>1</v>
      </c>
      <c r="G56">
        <f t="shared" si="24"/>
        <v>1</v>
      </c>
      <c r="I56" t="s">
        <v>38</v>
      </c>
      <c r="J56">
        <f>J54-J50</f>
        <v>7</v>
      </c>
      <c r="M56" s="5">
        <f t="shared" si="19"/>
        <v>0.41176470588235292</v>
      </c>
      <c r="O56" s="5">
        <f t="shared" si="20"/>
        <v>10</v>
      </c>
      <c r="P56" s="9">
        <f t="shared" si="21"/>
        <v>0.30303030303030304</v>
      </c>
      <c r="R56" s="1"/>
      <c r="S56" s="1"/>
      <c r="AJ56" s="1"/>
      <c r="AK56" s="1" t="s">
        <v>484</v>
      </c>
      <c r="AL56" s="1">
        <v>2</v>
      </c>
      <c r="AM56">
        <v>1</v>
      </c>
      <c r="AN56" s="1" t="s">
        <v>498</v>
      </c>
      <c r="AO56" s="1"/>
      <c r="AP56" s="1"/>
      <c r="AQ56" s="1"/>
      <c r="AR56" s="1"/>
      <c r="AU56" s="12"/>
    </row>
    <row r="57" spans="1:54" x14ac:dyDescent="0.25">
      <c r="A57" s="1" t="s">
        <v>482</v>
      </c>
      <c r="B57" s="1">
        <v>1</v>
      </c>
      <c r="C57">
        <v>1</v>
      </c>
      <c r="D57" s="6" t="s">
        <v>491</v>
      </c>
      <c r="E57" s="1">
        <f t="shared" ref="E57" si="25">B57+C57</f>
        <v>2</v>
      </c>
      <c r="F57" s="1">
        <f t="shared" ref="F57" si="26">B57-C57</f>
        <v>0</v>
      </c>
      <c r="G57">
        <f t="shared" ref="G57" si="27">IF(AND(B57&gt;0,C57&gt;0),1,0)</f>
        <v>1</v>
      </c>
      <c r="I57" t="s">
        <v>39</v>
      </c>
      <c r="J57">
        <f>J54-J53</f>
        <v>2</v>
      </c>
      <c r="M57" s="5">
        <f t="shared" si="19"/>
        <v>0.11764705882352941</v>
      </c>
      <c r="O57" s="5">
        <f t="shared" si="20"/>
        <v>3</v>
      </c>
      <c r="P57" s="5">
        <f t="shared" si="21"/>
        <v>9.0909090909090912E-2</v>
      </c>
      <c r="R57" s="1"/>
      <c r="S57" s="1"/>
      <c r="AJ57" s="1"/>
      <c r="AK57" s="1" t="s">
        <v>489</v>
      </c>
      <c r="AL57" s="1">
        <v>1</v>
      </c>
      <c r="AM57">
        <v>0</v>
      </c>
      <c r="AN57" s="1" t="s">
        <v>484</v>
      </c>
      <c r="AO57" s="1"/>
      <c r="AP57" s="1"/>
      <c r="AQ57" s="1"/>
      <c r="AR57" s="1"/>
      <c r="AU57" s="12"/>
    </row>
    <row r="58" spans="1:54" x14ac:dyDescent="0.25">
      <c r="A58" s="1" t="s">
        <v>481</v>
      </c>
      <c r="B58" s="1">
        <v>1</v>
      </c>
      <c r="C58">
        <v>1</v>
      </c>
      <c r="D58" s="6" t="s">
        <v>491</v>
      </c>
      <c r="E58" s="1">
        <f t="shared" ref="E58:E61" si="28">B58+C58</f>
        <v>2</v>
      </c>
      <c r="F58" s="1">
        <f t="shared" ref="F58:F61" si="29">B58-C58</f>
        <v>0</v>
      </c>
      <c r="G58">
        <f t="shared" ref="G58:G61" si="30">IF(AND(B58&gt;0,C58&gt;0),1,0)</f>
        <v>1</v>
      </c>
      <c r="I58" t="s">
        <v>40</v>
      </c>
      <c r="J58">
        <f>J54-J52</f>
        <v>3</v>
      </c>
      <c r="M58" s="5">
        <f t="shared" si="19"/>
        <v>0.17647058823529413</v>
      </c>
      <c r="O58" s="5">
        <f t="shared" si="20"/>
        <v>5</v>
      </c>
      <c r="P58" s="5">
        <f t="shared" si="21"/>
        <v>0.15151515151515152</v>
      </c>
      <c r="R58" s="1"/>
      <c r="S58" s="1"/>
      <c r="AJ58" s="1"/>
      <c r="AK58" s="1" t="s">
        <v>487</v>
      </c>
      <c r="AL58" s="1">
        <v>0</v>
      </c>
      <c r="AM58">
        <v>0</v>
      </c>
      <c r="AN58" s="1" t="s">
        <v>484</v>
      </c>
      <c r="AO58" s="1"/>
      <c r="AP58" s="1"/>
      <c r="AQ58" s="1"/>
      <c r="AR58" s="1"/>
      <c r="AU58" s="12"/>
    </row>
    <row r="59" spans="1:54" x14ac:dyDescent="0.25">
      <c r="A59" s="1" t="s">
        <v>486</v>
      </c>
      <c r="B59" s="1">
        <v>4</v>
      </c>
      <c r="C59">
        <v>0</v>
      </c>
      <c r="D59" s="6" t="s">
        <v>491</v>
      </c>
      <c r="E59" s="1">
        <f t="shared" si="28"/>
        <v>4</v>
      </c>
      <c r="F59" s="1">
        <f t="shared" si="29"/>
        <v>4</v>
      </c>
      <c r="G59">
        <f t="shared" si="30"/>
        <v>0</v>
      </c>
      <c r="I59" t="s">
        <v>41</v>
      </c>
      <c r="J59">
        <f>COUNTIF(C46:C66,"&gt;0")</f>
        <v>11</v>
      </c>
      <c r="M59" s="5">
        <f t="shared" si="19"/>
        <v>0.6470588235294118</v>
      </c>
      <c r="O59" s="5">
        <f t="shared" si="20"/>
        <v>22</v>
      </c>
      <c r="P59" s="9">
        <f t="shared" si="21"/>
        <v>0.66666666666666663</v>
      </c>
      <c r="R59" s="1"/>
      <c r="S59" s="1"/>
      <c r="AJ59" s="1"/>
      <c r="AK59" s="1" t="s">
        <v>484</v>
      </c>
      <c r="AL59" s="1">
        <v>4</v>
      </c>
      <c r="AM59">
        <v>0</v>
      </c>
      <c r="AN59" s="1" t="s">
        <v>493</v>
      </c>
      <c r="AO59" s="1"/>
      <c r="AP59" s="1"/>
      <c r="AQ59" s="1"/>
      <c r="AR59" s="1"/>
      <c r="AU59" s="12"/>
    </row>
    <row r="60" spans="1:54" x14ac:dyDescent="0.25">
      <c r="A60" s="1" t="s">
        <v>489</v>
      </c>
      <c r="B60" s="1">
        <v>1</v>
      </c>
      <c r="C60">
        <v>0</v>
      </c>
      <c r="D60" s="6" t="s">
        <v>491</v>
      </c>
      <c r="E60" s="1">
        <f t="shared" si="28"/>
        <v>1</v>
      </c>
      <c r="F60" s="1">
        <f t="shared" si="29"/>
        <v>1</v>
      </c>
      <c r="G60">
        <f t="shared" si="30"/>
        <v>0</v>
      </c>
      <c r="I60" t="s">
        <v>42</v>
      </c>
      <c r="J60">
        <f>COUNTIF(B46:B66,"&gt;0")</f>
        <v>14</v>
      </c>
      <c r="M60" s="5">
        <f t="shared" si="19"/>
        <v>0.82352941176470584</v>
      </c>
      <c r="O60" s="5">
        <f t="shared" si="20"/>
        <v>23</v>
      </c>
      <c r="P60" s="9">
        <f t="shared" si="21"/>
        <v>0.69696969696969702</v>
      </c>
      <c r="R60" s="1"/>
      <c r="S60" s="1"/>
      <c r="AJ60" s="1"/>
      <c r="AK60" s="1" t="s">
        <v>496</v>
      </c>
      <c r="AL60" s="1">
        <v>0</v>
      </c>
      <c r="AM60">
        <v>0</v>
      </c>
      <c r="AN60" s="1" t="s">
        <v>484</v>
      </c>
      <c r="AO60" s="1"/>
      <c r="AP60" s="1"/>
      <c r="AQ60" s="1"/>
      <c r="AR60" s="1"/>
      <c r="AS60" s="12"/>
      <c r="AU60" s="12"/>
    </row>
    <row r="61" spans="1:54" x14ac:dyDescent="0.25">
      <c r="A61" s="1" t="s">
        <v>485</v>
      </c>
      <c r="B61" s="1">
        <v>0</v>
      </c>
      <c r="C61">
        <v>0</v>
      </c>
      <c r="D61" s="6" t="s">
        <v>491</v>
      </c>
      <c r="E61" s="1">
        <f t="shared" si="28"/>
        <v>0</v>
      </c>
      <c r="F61" s="1">
        <f t="shared" si="29"/>
        <v>0</v>
      </c>
      <c r="G61">
        <f t="shared" si="30"/>
        <v>0</v>
      </c>
      <c r="I61" t="s">
        <v>43</v>
      </c>
      <c r="J61">
        <f>COUNTIF(C46:C66,"&lt;2")</f>
        <v>10</v>
      </c>
      <c r="M61" s="5">
        <f t="shared" si="19"/>
        <v>0.58823529411764708</v>
      </c>
      <c r="O61" s="5">
        <f t="shared" si="20"/>
        <v>21</v>
      </c>
      <c r="P61" s="5">
        <f t="shared" si="21"/>
        <v>0.63636363636363635</v>
      </c>
      <c r="Q61" s="9">
        <f>1-P61</f>
        <v>0.36363636363636365</v>
      </c>
      <c r="R61" s="1"/>
      <c r="S61" s="1"/>
      <c r="AJ61" s="1"/>
      <c r="AK61" s="1" t="s">
        <v>484</v>
      </c>
      <c r="AL61" s="1">
        <v>3</v>
      </c>
      <c r="AM61">
        <v>2</v>
      </c>
      <c r="AN61" s="1" t="s">
        <v>499</v>
      </c>
      <c r="AO61" s="1"/>
      <c r="AP61" s="1"/>
      <c r="AQ61" s="1"/>
      <c r="AR61" s="1"/>
      <c r="AS61" s="12"/>
      <c r="AU61" s="12"/>
    </row>
    <row r="62" spans="1:54" x14ac:dyDescent="0.25">
      <c r="A62" s="1" t="s">
        <v>496</v>
      </c>
      <c r="B62" s="1">
        <v>1</v>
      </c>
      <c r="C62">
        <v>3</v>
      </c>
      <c r="D62" s="2" t="s">
        <v>491</v>
      </c>
      <c r="E62" s="1">
        <f t="shared" ref="E62" si="31">B62+C62</f>
        <v>4</v>
      </c>
      <c r="F62" s="1">
        <f t="shared" ref="F62" si="32">B62-C62</f>
        <v>-2</v>
      </c>
      <c r="G62">
        <f t="shared" ref="G62" si="33">IF(AND(B62&gt;0,C62&gt;0),1,0)</f>
        <v>1</v>
      </c>
      <c r="I62" t="s">
        <v>44</v>
      </c>
      <c r="J62">
        <f>COUNTIF(B46:B66,"&lt;2")</f>
        <v>8</v>
      </c>
      <c r="M62" s="5">
        <f t="shared" si="19"/>
        <v>0.47058823529411764</v>
      </c>
      <c r="O62" s="5">
        <f t="shared" si="20"/>
        <v>19</v>
      </c>
      <c r="P62" s="5">
        <f t="shared" si="21"/>
        <v>0.5757575757575758</v>
      </c>
      <c r="Q62" s="9">
        <f>1-P62</f>
        <v>0.4242424242424242</v>
      </c>
      <c r="R62" s="1"/>
      <c r="S62" s="1"/>
      <c r="AJ62" s="1"/>
      <c r="AK62" s="1" t="s">
        <v>482</v>
      </c>
      <c r="AL62" s="1">
        <v>3</v>
      </c>
      <c r="AM62">
        <v>1</v>
      </c>
      <c r="AN62" s="1" t="s">
        <v>484</v>
      </c>
      <c r="AO62" s="1"/>
      <c r="AP62" s="1"/>
      <c r="AQ62" s="1"/>
      <c r="AR62" s="1"/>
      <c r="AS62" s="12"/>
      <c r="AU62" s="12"/>
    </row>
    <row r="63" spans="1:54" x14ac:dyDescent="0.25">
      <c r="D63" s="6"/>
      <c r="E63" s="1"/>
      <c r="F63" s="1"/>
      <c r="I63" t="s">
        <v>45</v>
      </c>
      <c r="J63">
        <f>COUNTIF(C46:C66,"&lt;3")</f>
        <v>13</v>
      </c>
      <c r="M63" s="5">
        <f t="shared" si="19"/>
        <v>0.76470588235294112</v>
      </c>
      <c r="O63" s="5">
        <f t="shared" si="20"/>
        <v>26</v>
      </c>
      <c r="P63" s="5">
        <f t="shared" si="21"/>
        <v>0.78787878787878785</v>
      </c>
      <c r="Q63" s="9">
        <f>1-P63</f>
        <v>0.21212121212121215</v>
      </c>
      <c r="R63" s="1"/>
      <c r="S63" s="1"/>
      <c r="AJ63" s="1"/>
      <c r="AK63" s="1" t="s">
        <v>484</v>
      </c>
      <c r="AL63" s="1">
        <v>0</v>
      </c>
      <c r="AM63">
        <v>0</v>
      </c>
      <c r="AN63" s="1" t="s">
        <v>486</v>
      </c>
      <c r="AO63" s="1"/>
      <c r="AP63" s="1"/>
      <c r="AQ63" s="1"/>
      <c r="AR63" s="1"/>
      <c r="AS63" s="12"/>
      <c r="AU63" s="12"/>
    </row>
    <row r="64" spans="1:54" x14ac:dyDescent="0.25">
      <c r="D64" s="6"/>
      <c r="E64" s="1"/>
      <c r="F64" s="1"/>
      <c r="I64" t="s">
        <v>46</v>
      </c>
      <c r="J64">
        <f>COUNTIF(B46:B66,"&lt;3")</f>
        <v>12</v>
      </c>
      <c r="M64" s="5">
        <f t="shared" si="19"/>
        <v>0.70588235294117652</v>
      </c>
      <c r="O64" s="5">
        <f t="shared" si="20"/>
        <v>27</v>
      </c>
      <c r="P64" s="5">
        <f t="shared" si="21"/>
        <v>0.81818181818181823</v>
      </c>
      <c r="Q64" s="9">
        <f>1-P64</f>
        <v>0.18181818181818177</v>
      </c>
      <c r="R64" s="1"/>
      <c r="S64" s="1"/>
      <c r="AJ64" s="1"/>
      <c r="AK64" s="1" t="s">
        <v>495</v>
      </c>
      <c r="AL64" s="1">
        <v>0</v>
      </c>
      <c r="AM64">
        <v>2</v>
      </c>
      <c r="AN64" s="1" t="s">
        <v>484</v>
      </c>
      <c r="AO64" s="1"/>
      <c r="AP64" s="1"/>
      <c r="AQ64" s="1"/>
      <c r="AR64" s="1"/>
      <c r="AS64" s="12"/>
      <c r="AU64" s="12"/>
    </row>
    <row r="65" spans="1:47" x14ac:dyDescent="0.25">
      <c r="I65" t="s">
        <v>47</v>
      </c>
      <c r="J65">
        <f>J55+J56</f>
        <v>9</v>
      </c>
      <c r="M65" s="5">
        <f t="shared" si="19"/>
        <v>0.52941176470588236</v>
      </c>
      <c r="O65" s="5">
        <f t="shared" si="20"/>
        <v>20</v>
      </c>
      <c r="P65" s="5">
        <f t="shared" si="21"/>
        <v>0.60606060606060608</v>
      </c>
      <c r="Q65" s="9">
        <f>1-P65</f>
        <v>0.39393939393939392</v>
      </c>
      <c r="R65" s="1"/>
      <c r="S65" s="1"/>
      <c r="AJ65" s="1"/>
      <c r="AK65" s="1" t="s">
        <v>484</v>
      </c>
      <c r="AL65" s="1">
        <v>2</v>
      </c>
      <c r="AM65">
        <v>0</v>
      </c>
      <c r="AN65" s="1" t="s">
        <v>490</v>
      </c>
      <c r="AO65" s="1"/>
      <c r="AP65" s="1"/>
      <c r="AQ65" s="1"/>
      <c r="AR65" s="1"/>
      <c r="AS65" s="12"/>
    </row>
    <row r="66" spans="1:47" x14ac:dyDescent="0.25">
      <c r="I66" t="s">
        <v>48</v>
      </c>
      <c r="J66">
        <f>SUM(C46:C66)</f>
        <v>22</v>
      </c>
      <c r="K66" s="1"/>
      <c r="M66" s="5">
        <f t="shared" si="19"/>
        <v>1.2941176470588236</v>
      </c>
      <c r="O66" s="5">
        <f t="shared" si="20"/>
        <v>41</v>
      </c>
      <c r="P66" s="9">
        <f t="shared" si="21"/>
        <v>1.2424242424242424</v>
      </c>
      <c r="R66" s="1"/>
      <c r="S66" s="1"/>
      <c r="AJ66" s="1"/>
      <c r="AK66" s="1" t="s">
        <v>497</v>
      </c>
      <c r="AL66" s="1">
        <v>2</v>
      </c>
      <c r="AM66">
        <v>0</v>
      </c>
      <c r="AN66" s="1" t="s">
        <v>484</v>
      </c>
      <c r="AO66" s="1"/>
      <c r="AP66" s="1"/>
      <c r="AQ66" s="1"/>
      <c r="AR66" s="1"/>
      <c r="AS66" s="12"/>
      <c r="AU66" s="12"/>
    </row>
    <row r="67" spans="1:47" x14ac:dyDescent="0.25">
      <c r="A67" s="21" t="s">
        <v>33</v>
      </c>
      <c r="B67" s="21"/>
      <c r="C67" s="21"/>
      <c r="D67" s="21"/>
      <c r="E67" s="21"/>
      <c r="F67" s="21"/>
      <c r="I67" t="s">
        <v>49</v>
      </c>
      <c r="J67">
        <f>SUM(B46:B66)</f>
        <v>30</v>
      </c>
      <c r="K67" s="1"/>
      <c r="M67" s="5">
        <f t="shared" si="19"/>
        <v>1.7647058823529411</v>
      </c>
      <c r="O67" s="5">
        <f t="shared" si="20"/>
        <v>45</v>
      </c>
      <c r="P67" s="9">
        <f t="shared" si="21"/>
        <v>1.3636363636363635</v>
      </c>
      <c r="Q67" s="9">
        <f>P66+P67</f>
        <v>2.606060606060606</v>
      </c>
      <c r="R67" s="1"/>
      <c r="S67" s="1"/>
      <c r="AJ67" s="1"/>
      <c r="AK67" s="1" t="s">
        <v>484</v>
      </c>
      <c r="AL67" s="1">
        <v>1</v>
      </c>
      <c r="AM67">
        <v>1</v>
      </c>
      <c r="AN67" s="1" t="s">
        <v>481</v>
      </c>
      <c r="AO67" s="1"/>
      <c r="AP67" s="1"/>
      <c r="AQ67" s="1"/>
      <c r="AR67" s="1"/>
      <c r="AS67" s="12"/>
      <c r="AU67" s="12"/>
    </row>
    <row r="68" spans="1:47" x14ac:dyDescent="0.25">
      <c r="I68" t="s">
        <v>50</v>
      </c>
      <c r="J68">
        <f>J55*3+J54-J65</f>
        <v>14</v>
      </c>
      <c r="M68" s="5">
        <f t="shared" si="19"/>
        <v>0.82352941176470584</v>
      </c>
      <c r="O68" s="5">
        <f t="shared" si="20"/>
        <v>43</v>
      </c>
      <c r="P68" s="9">
        <f t="shared" si="21"/>
        <v>1.303030303030303</v>
      </c>
      <c r="R68" s="1"/>
      <c r="S68" s="1"/>
      <c r="AJ68" s="1"/>
      <c r="AK68" s="1" t="s">
        <v>484</v>
      </c>
      <c r="AL68" s="1">
        <v>1</v>
      </c>
      <c r="AM68">
        <v>1</v>
      </c>
      <c r="AN68" s="1" t="s">
        <v>488</v>
      </c>
      <c r="AO68" s="1"/>
      <c r="AP68" s="1"/>
      <c r="AQ68" s="1"/>
      <c r="AR68" s="1"/>
      <c r="AS68" s="12"/>
      <c r="AU68" s="12"/>
    </row>
    <row r="69" spans="1:47" x14ac:dyDescent="0.25">
      <c r="I69" t="s">
        <v>451</v>
      </c>
      <c r="J69">
        <f>SUM(G46:G66)</f>
        <v>10</v>
      </c>
      <c r="M69" s="5">
        <f t="shared" si="19"/>
        <v>0.58823529411764708</v>
      </c>
      <c r="O69" s="5">
        <f t="shared" si="20"/>
        <v>16</v>
      </c>
      <c r="P69" s="5">
        <f t="shared" si="21"/>
        <v>0.48484848484848486</v>
      </c>
      <c r="R69" s="1"/>
      <c r="S69" s="1"/>
      <c r="AJ69" s="1"/>
      <c r="AK69" s="1" t="s">
        <v>483</v>
      </c>
      <c r="AL69" s="1">
        <v>3</v>
      </c>
      <c r="AM69">
        <v>1</v>
      </c>
      <c r="AN69" s="1" t="s">
        <v>484</v>
      </c>
      <c r="AO69" s="1"/>
      <c r="AP69" s="1"/>
      <c r="AQ69" s="1"/>
      <c r="AR69" s="1"/>
      <c r="AS69" s="12"/>
      <c r="AU69" s="12"/>
    </row>
    <row r="70" spans="1:47" x14ac:dyDescent="0.25">
      <c r="AJ70" s="1"/>
      <c r="AK70" s="1"/>
      <c r="AL70" s="1"/>
      <c r="AN70" s="1"/>
      <c r="AO70" s="1"/>
      <c r="AP70" s="1"/>
      <c r="AQ70" s="1"/>
      <c r="AR70" s="1"/>
      <c r="AS70" s="12"/>
    </row>
    <row r="71" spans="1:47" x14ac:dyDescent="0.25">
      <c r="AJ71" s="1"/>
      <c r="AK71" s="1"/>
      <c r="AL71" s="1"/>
      <c r="AN71" s="1"/>
      <c r="AO71" s="1"/>
      <c r="AP71" s="1"/>
      <c r="AQ71" s="1"/>
      <c r="AR71" s="1"/>
      <c r="AS71" s="12"/>
      <c r="AU71" s="12"/>
    </row>
    <row r="72" spans="1:47" x14ac:dyDescent="0.25">
      <c r="AJ72" s="1"/>
      <c r="AK72" s="1"/>
      <c r="AL72" s="1"/>
      <c r="AN72" s="1"/>
      <c r="AO72" s="1"/>
      <c r="AP72" s="1"/>
      <c r="AQ72" s="1"/>
      <c r="AR72" s="1"/>
      <c r="AU72" s="12"/>
    </row>
    <row r="73" spans="1:47" x14ac:dyDescent="0.25">
      <c r="AJ73" s="1"/>
      <c r="AK73" s="1"/>
      <c r="AL73" s="1"/>
      <c r="AN73" s="1"/>
      <c r="AO73" s="1"/>
      <c r="AP73" s="1"/>
      <c r="AQ73" s="1"/>
      <c r="AR73" s="1"/>
      <c r="AU73" s="12"/>
    </row>
    <row r="74" spans="1:47" x14ac:dyDescent="0.25">
      <c r="AJ74" s="1"/>
      <c r="AK74" s="1"/>
      <c r="AL74" s="1"/>
      <c r="AN74" s="1"/>
      <c r="AO74" s="1"/>
      <c r="AP74" s="1"/>
      <c r="AQ74" s="1"/>
      <c r="AR74" s="1"/>
    </row>
    <row r="75" spans="1:47" x14ac:dyDescent="0.25">
      <c r="E75" s="1"/>
      <c r="F75" s="1"/>
      <c r="AJ75" s="1"/>
      <c r="AK75" s="1"/>
      <c r="AL75" s="1"/>
      <c r="AN75" s="1"/>
      <c r="AO75" s="1"/>
      <c r="AP75" s="1"/>
      <c r="AQ75" s="1"/>
      <c r="AR75" s="1"/>
    </row>
    <row r="76" spans="1:47" x14ac:dyDescent="0.25">
      <c r="E76" s="1"/>
      <c r="F76" s="1"/>
      <c r="AJ76" s="1"/>
      <c r="AK76" s="1"/>
      <c r="AL76" s="1"/>
      <c r="AN76" s="1"/>
      <c r="AO76" s="1"/>
      <c r="AP76" s="1"/>
      <c r="AQ76" s="1"/>
      <c r="AR76" s="1"/>
    </row>
    <row r="77" spans="1:47" x14ac:dyDescent="0.25">
      <c r="AJ77" s="1"/>
      <c r="AK77" s="1"/>
      <c r="AL77" s="1"/>
      <c r="AN77" s="1"/>
      <c r="AO77" s="1"/>
      <c r="AP77" s="1"/>
      <c r="AQ77" s="1"/>
      <c r="AR77" s="1"/>
    </row>
    <row r="78" spans="1:47" x14ac:dyDescent="0.25">
      <c r="AJ78" s="1"/>
      <c r="AK78" s="1"/>
      <c r="AL78" s="1"/>
      <c r="AN78" s="1"/>
      <c r="AO78" s="1"/>
      <c r="AP78" s="1"/>
      <c r="AQ78" s="1"/>
      <c r="AR78" s="1"/>
    </row>
    <row r="79" spans="1:47" x14ac:dyDescent="0.25">
      <c r="AJ79" s="1"/>
      <c r="AK79" s="1"/>
      <c r="AL79" s="1"/>
      <c r="AN79" s="1"/>
      <c r="AO79" s="1"/>
      <c r="AP79" s="1"/>
      <c r="AQ79" s="1"/>
      <c r="AR79" s="1"/>
    </row>
    <row r="80" spans="1:47" x14ac:dyDescent="0.25">
      <c r="AJ80" s="1"/>
      <c r="AK80" s="1"/>
      <c r="AL80" s="1"/>
      <c r="AN80" s="1"/>
      <c r="AO80" s="1"/>
      <c r="AP80" s="1"/>
      <c r="AQ80" s="1"/>
      <c r="AR80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G83" s="3" t="s">
        <v>452</v>
      </c>
      <c r="I83" s="4" t="s">
        <v>26</v>
      </c>
      <c r="J83" t="s">
        <v>51</v>
      </c>
    </row>
    <row r="84" spans="1:13" x14ac:dyDescent="0.25">
      <c r="A84" s="2" t="s">
        <v>482</v>
      </c>
      <c r="B84" s="1">
        <v>0</v>
      </c>
      <c r="C84">
        <v>0</v>
      </c>
      <c r="D84" s="1" t="s">
        <v>490</v>
      </c>
      <c r="E84" s="1">
        <f>B84+C84</f>
        <v>0</v>
      </c>
      <c r="F84" s="1">
        <f>B84-C84</f>
        <v>0</v>
      </c>
      <c r="G84">
        <f>IF(AND(B84&gt;0,C84&gt;0),1,0)</f>
        <v>0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2" t="s">
        <v>482</v>
      </c>
      <c r="B85" s="1">
        <v>3</v>
      </c>
      <c r="C85">
        <v>1</v>
      </c>
      <c r="D85" s="1" t="s">
        <v>484</v>
      </c>
      <c r="E85" s="1">
        <f t="shared" ref="E85:E87" si="34">B85+C85</f>
        <v>4</v>
      </c>
      <c r="F85" s="1">
        <f t="shared" ref="F85:F87" si="35">B85-C85</f>
        <v>2</v>
      </c>
      <c r="G85">
        <f t="shared" ref="G85:G87" si="36">IF(AND(B85&gt;0,C85&gt;0),1,0)</f>
        <v>1</v>
      </c>
      <c r="I85" t="s">
        <v>28</v>
      </c>
      <c r="J85">
        <f>COUNTIF(E84:E108,"&gt;2")</f>
        <v>3</v>
      </c>
      <c r="M85" s="5">
        <f t="shared" ref="M85:M107" si="37">J85/4</f>
        <v>0.75</v>
      </c>
    </row>
    <row r="86" spans="1:13" x14ac:dyDescent="0.25">
      <c r="A86" s="2" t="s">
        <v>482</v>
      </c>
      <c r="B86" s="1">
        <v>2</v>
      </c>
      <c r="C86">
        <v>3</v>
      </c>
      <c r="D86" s="1" t="s">
        <v>481</v>
      </c>
      <c r="E86" s="1">
        <f t="shared" si="34"/>
        <v>5</v>
      </c>
      <c r="F86" s="1">
        <f t="shared" si="35"/>
        <v>-1</v>
      </c>
      <c r="G86">
        <f t="shared" si="36"/>
        <v>1</v>
      </c>
      <c r="I86" t="s">
        <v>29</v>
      </c>
      <c r="J86">
        <f>COUNTIF(E84:E108,"&lt;4")</f>
        <v>2</v>
      </c>
      <c r="M86" s="5">
        <f t="shared" si="37"/>
        <v>0.5</v>
      </c>
    </row>
    <row r="87" spans="1:13" x14ac:dyDescent="0.25">
      <c r="A87" s="2" t="s">
        <v>482</v>
      </c>
      <c r="B87" s="1">
        <v>2</v>
      </c>
      <c r="C87">
        <v>1</v>
      </c>
      <c r="D87" s="1" t="s">
        <v>500</v>
      </c>
      <c r="E87" s="1">
        <f t="shared" si="34"/>
        <v>3</v>
      </c>
      <c r="F87" s="1">
        <f t="shared" si="35"/>
        <v>1</v>
      </c>
      <c r="G87">
        <f t="shared" si="36"/>
        <v>1</v>
      </c>
      <c r="I87" t="s">
        <v>30</v>
      </c>
      <c r="J87">
        <f>COUNTIF(E84:E108,"&lt;5")</f>
        <v>3</v>
      </c>
      <c r="M87" s="5">
        <f t="shared" si="37"/>
        <v>0.75</v>
      </c>
    </row>
    <row r="88" spans="1:13" x14ac:dyDescent="0.25">
      <c r="E88" s="1"/>
      <c r="F88" s="1"/>
      <c r="I88" t="s">
        <v>31</v>
      </c>
      <c r="J88">
        <f>COUNTIF(F84:F108,"&gt;=0")</f>
        <v>3</v>
      </c>
      <c r="M88" s="5">
        <f t="shared" si="37"/>
        <v>0.75</v>
      </c>
    </row>
    <row r="89" spans="1:13" x14ac:dyDescent="0.25">
      <c r="I89" t="s">
        <v>32</v>
      </c>
      <c r="J89">
        <f>COUNTIF(F84:F108,"&lt;=0")</f>
        <v>2</v>
      </c>
      <c r="M89" s="5">
        <f t="shared" si="37"/>
        <v>0.5</v>
      </c>
    </row>
    <row r="90" spans="1:13" x14ac:dyDescent="0.25">
      <c r="I90" t="s">
        <v>34</v>
      </c>
      <c r="J90">
        <f>COUNTIF(F84:F108,"&gt;=-1")</f>
        <v>4</v>
      </c>
      <c r="M90" s="5">
        <f t="shared" si="37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37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2</v>
      </c>
      <c r="M93" s="5">
        <f t="shared" si="37"/>
        <v>0.5</v>
      </c>
    </row>
    <row r="94" spans="1:13" x14ac:dyDescent="0.25">
      <c r="I94" t="s">
        <v>38</v>
      </c>
      <c r="J94">
        <f>J92-J88</f>
        <v>1</v>
      </c>
      <c r="M94" s="5">
        <f t="shared" si="37"/>
        <v>0.25</v>
      </c>
    </row>
    <row r="95" spans="1:13" x14ac:dyDescent="0.25">
      <c r="I95" t="s">
        <v>39</v>
      </c>
      <c r="J95">
        <f>J92-J91</f>
        <v>1</v>
      </c>
      <c r="M95" s="5">
        <f t="shared" si="37"/>
        <v>0.25</v>
      </c>
    </row>
    <row r="96" spans="1:13" x14ac:dyDescent="0.25">
      <c r="I96" t="s">
        <v>40</v>
      </c>
      <c r="J96">
        <f>J92-J90</f>
        <v>0</v>
      </c>
      <c r="M96" s="5">
        <f t="shared" si="37"/>
        <v>0</v>
      </c>
    </row>
    <row r="97" spans="9:13" x14ac:dyDescent="0.25">
      <c r="I97" t="s">
        <v>41</v>
      </c>
      <c r="J97">
        <f>COUNTIF(B84:B108,"&gt;0")</f>
        <v>3</v>
      </c>
      <c r="M97" s="5">
        <f t="shared" si="37"/>
        <v>0.75</v>
      </c>
    </row>
    <row r="98" spans="9:13" x14ac:dyDescent="0.25">
      <c r="I98" t="s">
        <v>42</v>
      </c>
      <c r="J98">
        <f>COUNTIF(C84:C108,"&gt;0")</f>
        <v>3</v>
      </c>
      <c r="M98" s="5">
        <f t="shared" si="37"/>
        <v>0.75</v>
      </c>
    </row>
    <row r="99" spans="9:13" x14ac:dyDescent="0.25">
      <c r="I99" t="s">
        <v>43</v>
      </c>
      <c r="J99">
        <f>COUNTIF(B84:B108,"&lt;2")</f>
        <v>1</v>
      </c>
      <c r="M99" s="5">
        <f t="shared" si="37"/>
        <v>0.25</v>
      </c>
    </row>
    <row r="100" spans="9:13" x14ac:dyDescent="0.25">
      <c r="I100" t="s">
        <v>44</v>
      </c>
      <c r="J100">
        <f>COUNTIF(C84:C108,"&lt;2")</f>
        <v>3</v>
      </c>
      <c r="M100" s="5">
        <f t="shared" si="37"/>
        <v>0.75</v>
      </c>
    </row>
    <row r="101" spans="9:13" x14ac:dyDescent="0.25">
      <c r="I101" t="s">
        <v>45</v>
      </c>
      <c r="J101">
        <f>COUNTIF(B84:B108,"&lt;3")</f>
        <v>3</v>
      </c>
      <c r="M101" s="5">
        <f t="shared" si="37"/>
        <v>0.75</v>
      </c>
    </row>
    <row r="102" spans="9:13" x14ac:dyDescent="0.25">
      <c r="I102" t="s">
        <v>46</v>
      </c>
      <c r="J102">
        <f>COUNTIF(C84:C108,"&lt;3")</f>
        <v>3</v>
      </c>
      <c r="M102" s="5">
        <f t="shared" si="37"/>
        <v>0.75</v>
      </c>
    </row>
    <row r="103" spans="9:13" x14ac:dyDescent="0.25">
      <c r="I103" t="s">
        <v>47</v>
      </c>
      <c r="J103">
        <f>J93+J94</f>
        <v>3</v>
      </c>
      <c r="M103" s="5">
        <f t="shared" si="37"/>
        <v>0.75</v>
      </c>
    </row>
    <row r="104" spans="9:13" x14ac:dyDescent="0.25">
      <c r="I104" t="s">
        <v>48</v>
      </c>
      <c r="J104" s="1">
        <f>SUM(B84:B108)</f>
        <v>7</v>
      </c>
      <c r="M104" s="5">
        <f t="shared" si="37"/>
        <v>1.75</v>
      </c>
    </row>
    <row r="105" spans="9:13" x14ac:dyDescent="0.25">
      <c r="I105" t="s">
        <v>49</v>
      </c>
      <c r="J105" s="1">
        <f>SUM(C84:C108)</f>
        <v>5</v>
      </c>
      <c r="M105" s="5">
        <f t="shared" si="37"/>
        <v>1.25</v>
      </c>
    </row>
    <row r="106" spans="9:13" x14ac:dyDescent="0.25">
      <c r="I106" t="s">
        <v>50</v>
      </c>
      <c r="J106">
        <f>3*J93+J92-J103</f>
        <v>7</v>
      </c>
      <c r="M106" s="5">
        <f t="shared" si="37"/>
        <v>1.75</v>
      </c>
    </row>
    <row r="107" spans="9:13" x14ac:dyDescent="0.25">
      <c r="I107" t="s">
        <v>451</v>
      </c>
      <c r="J107">
        <f>SUM(G84:G94)</f>
        <v>3</v>
      </c>
      <c r="M107" s="5">
        <f t="shared" si="37"/>
        <v>0.75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G121" s="3" t="s">
        <v>452</v>
      </c>
      <c r="I121" s="4" t="s">
        <v>26</v>
      </c>
      <c r="J121" t="s">
        <v>51</v>
      </c>
    </row>
    <row r="122" spans="1:13" x14ac:dyDescent="0.25">
      <c r="A122" s="2" t="s">
        <v>482</v>
      </c>
      <c r="B122" s="1">
        <v>0</v>
      </c>
      <c r="C122">
        <v>0</v>
      </c>
      <c r="D122" s="1" t="s">
        <v>490</v>
      </c>
      <c r="E122" s="1">
        <f>B122+C122</f>
        <v>0</v>
      </c>
      <c r="F122" s="1">
        <f>B122-C122</f>
        <v>0</v>
      </c>
      <c r="G122">
        <f>IF(AND(B122&gt;0,C122&gt;0),1,0)</f>
        <v>0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2" t="s">
        <v>482</v>
      </c>
      <c r="B123" s="1">
        <v>3</v>
      </c>
      <c r="C123">
        <v>1</v>
      </c>
      <c r="D123" s="1" t="s">
        <v>484</v>
      </c>
      <c r="E123" s="1">
        <f t="shared" ref="E123:E124" si="38">B123+C123</f>
        <v>4</v>
      </c>
      <c r="F123" s="1">
        <f t="shared" ref="F123:F124" si="39">B123-C123</f>
        <v>2</v>
      </c>
      <c r="G123">
        <f t="shared" ref="G123:G124" si="40">IF(AND(B123&gt;0,C123&gt;0),1,0)</f>
        <v>1</v>
      </c>
      <c r="I123" t="s">
        <v>28</v>
      </c>
      <c r="J123">
        <f>COUNTIF(E122:E146,"&gt;2")</f>
        <v>3</v>
      </c>
      <c r="M123" s="5">
        <f t="shared" ref="M123:M145" si="41">J123/$J$130</f>
        <v>0.75</v>
      </c>
    </row>
    <row r="124" spans="1:13" x14ac:dyDescent="0.25">
      <c r="A124" s="2" t="s">
        <v>482</v>
      </c>
      <c r="B124" s="1">
        <v>2</v>
      </c>
      <c r="C124">
        <v>3</v>
      </c>
      <c r="D124" s="1" t="s">
        <v>481</v>
      </c>
      <c r="E124" s="1">
        <f t="shared" si="38"/>
        <v>5</v>
      </c>
      <c r="F124" s="1">
        <f t="shared" si="39"/>
        <v>-1</v>
      </c>
      <c r="G124">
        <f t="shared" si="40"/>
        <v>1</v>
      </c>
      <c r="I124" t="s">
        <v>29</v>
      </c>
      <c r="J124">
        <f>COUNTIF(E122:E146,"&lt;4")</f>
        <v>2</v>
      </c>
      <c r="M124" s="5">
        <f t="shared" si="41"/>
        <v>0.5</v>
      </c>
    </row>
    <row r="125" spans="1:13" x14ac:dyDescent="0.25">
      <c r="A125" s="2" t="s">
        <v>482</v>
      </c>
      <c r="B125" s="1">
        <v>2</v>
      </c>
      <c r="C125">
        <v>1</v>
      </c>
      <c r="D125" s="1" t="s">
        <v>500</v>
      </c>
      <c r="E125" s="1">
        <f t="shared" ref="E125" si="42">B125+C125</f>
        <v>3</v>
      </c>
      <c r="F125" s="1">
        <f t="shared" ref="F125" si="43">B125-C125</f>
        <v>1</v>
      </c>
      <c r="G125">
        <f t="shared" ref="G125" si="44">IF(AND(B125&gt;0,C125&gt;0),1,0)</f>
        <v>1</v>
      </c>
      <c r="I125" t="s">
        <v>30</v>
      </c>
      <c r="J125">
        <f>COUNTIF(E122:E146,"&lt;5")</f>
        <v>3</v>
      </c>
      <c r="M125" s="5">
        <f t="shared" si="41"/>
        <v>0.75</v>
      </c>
    </row>
    <row r="126" spans="1:13" x14ac:dyDescent="0.25">
      <c r="A126" s="6"/>
      <c r="E126" s="1"/>
      <c r="F126" s="1"/>
      <c r="I126" t="s">
        <v>31</v>
      </c>
      <c r="J126">
        <f>COUNTIF(F122:F146,"&gt;=0")</f>
        <v>3</v>
      </c>
      <c r="M126" s="5">
        <f t="shared" si="41"/>
        <v>0.75</v>
      </c>
    </row>
    <row r="127" spans="1:13" x14ac:dyDescent="0.25">
      <c r="E127" s="1"/>
      <c r="F127" s="1"/>
      <c r="I127" t="s">
        <v>32</v>
      </c>
      <c r="J127">
        <f>COUNTIF(F122:F146,"&lt;=0")</f>
        <v>2</v>
      </c>
      <c r="M127" s="5">
        <f t="shared" si="41"/>
        <v>0.5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41"/>
        <v>1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41"/>
        <v>0.75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2</v>
      </c>
      <c r="M131" s="5">
        <f t="shared" si="41"/>
        <v>0.5</v>
      </c>
    </row>
    <row r="132" spans="5:13" x14ac:dyDescent="0.25">
      <c r="E132" s="1"/>
      <c r="F132" s="1"/>
      <c r="I132" t="s">
        <v>38</v>
      </c>
      <c r="J132">
        <f>J130-J126</f>
        <v>1</v>
      </c>
      <c r="M132" s="5">
        <f t="shared" si="41"/>
        <v>0.25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41"/>
        <v>0.25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41"/>
        <v>0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41"/>
        <v>0.75</v>
      </c>
    </row>
    <row r="136" spans="5:13" x14ac:dyDescent="0.25">
      <c r="E136" s="1"/>
      <c r="F136" s="1"/>
      <c r="I136" t="s">
        <v>42</v>
      </c>
      <c r="J136">
        <f>COUNTIF(C122:C146,"&gt;0")</f>
        <v>3</v>
      </c>
      <c r="M136" s="5">
        <f t="shared" si="41"/>
        <v>0.75</v>
      </c>
    </row>
    <row r="137" spans="5:13" x14ac:dyDescent="0.25">
      <c r="E137" s="1"/>
      <c r="F137" s="1"/>
      <c r="I137" t="s">
        <v>43</v>
      </c>
      <c r="J137">
        <f>COUNTIF(B122:B146,"&lt;2")</f>
        <v>1</v>
      </c>
      <c r="M137" s="5">
        <f t="shared" si="41"/>
        <v>0.25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41"/>
        <v>0.75</v>
      </c>
    </row>
    <row r="139" spans="5:13" x14ac:dyDescent="0.25">
      <c r="E139" s="1"/>
      <c r="F139" s="1"/>
      <c r="I139" t="s">
        <v>45</v>
      </c>
      <c r="J139">
        <f>COUNTIF(B122:B146,"&lt;3")</f>
        <v>3</v>
      </c>
      <c r="M139" s="5">
        <f t="shared" si="41"/>
        <v>0.75</v>
      </c>
    </row>
    <row r="140" spans="5:13" x14ac:dyDescent="0.25">
      <c r="E140" s="1"/>
      <c r="F140" s="1"/>
      <c r="I140" t="s">
        <v>46</v>
      </c>
      <c r="J140">
        <f>COUNTIF(C122:C146,"&lt;3")</f>
        <v>3</v>
      </c>
      <c r="M140" s="5">
        <f t="shared" si="41"/>
        <v>0.75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41"/>
        <v>0.75</v>
      </c>
    </row>
    <row r="142" spans="5:13" x14ac:dyDescent="0.25">
      <c r="E142" s="1"/>
      <c r="F142" s="1"/>
      <c r="I142" t="s">
        <v>48</v>
      </c>
      <c r="J142" s="1">
        <f>SUM(B122:B146)</f>
        <v>7</v>
      </c>
      <c r="M142" s="5">
        <f t="shared" si="41"/>
        <v>1.75</v>
      </c>
    </row>
    <row r="143" spans="5:13" x14ac:dyDescent="0.25">
      <c r="E143" s="1"/>
      <c r="F143" s="1"/>
      <c r="I143" t="s">
        <v>49</v>
      </c>
      <c r="J143" s="1">
        <f>SUM(C122:C146)</f>
        <v>5</v>
      </c>
      <c r="M143" s="5">
        <f t="shared" si="41"/>
        <v>1.25</v>
      </c>
    </row>
    <row r="144" spans="5:13" x14ac:dyDescent="0.25">
      <c r="E144" s="1"/>
      <c r="F144" s="1"/>
      <c r="I144" t="s">
        <v>50</v>
      </c>
      <c r="J144">
        <f>3*J131+J130-J141</f>
        <v>7</v>
      </c>
      <c r="M144" s="5">
        <f t="shared" si="41"/>
        <v>1.75</v>
      </c>
    </row>
    <row r="145" spans="5:15" x14ac:dyDescent="0.25">
      <c r="E145" s="1"/>
      <c r="F145" s="1"/>
      <c r="I145" t="s">
        <v>451</v>
      </c>
      <c r="J145">
        <f>SUM(G122:G132)</f>
        <v>3</v>
      </c>
      <c r="M145" s="5">
        <f t="shared" si="41"/>
        <v>0.75</v>
      </c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483</v>
      </c>
      <c r="B161" s="1">
        <v>2</v>
      </c>
      <c r="C161">
        <v>1</v>
      </c>
      <c r="D161" s="2" t="s">
        <v>482</v>
      </c>
      <c r="E161" s="1">
        <f>B161+C161</f>
        <v>3</v>
      </c>
      <c r="F161" s="1">
        <f>B161-C161</f>
        <v>1</v>
      </c>
      <c r="G161">
        <f>IF(AND(B161&gt;0,C161&gt;0),1,0)</f>
        <v>1</v>
      </c>
      <c r="I161" t="s">
        <v>27</v>
      </c>
      <c r="J161">
        <f>COUNTIF(E161:E177,"&gt;1")</f>
        <v>4</v>
      </c>
      <c r="M161" s="5">
        <f>J161/$J$169</f>
        <v>1</v>
      </c>
      <c r="O161" s="5">
        <f>J161+J122</f>
        <v>7</v>
      </c>
      <c r="P161" s="5">
        <f>O161/$O$169</f>
        <v>0.875</v>
      </c>
    </row>
    <row r="162" spans="1:16" x14ac:dyDescent="0.25">
      <c r="A162" s="1" t="s">
        <v>485</v>
      </c>
      <c r="B162" s="1">
        <v>2</v>
      </c>
      <c r="C162">
        <v>0</v>
      </c>
      <c r="D162" s="2" t="s">
        <v>482</v>
      </c>
      <c r="E162" s="1">
        <f>B162+C162</f>
        <v>2</v>
      </c>
      <c r="F162" s="1">
        <f>B162-C162</f>
        <v>2</v>
      </c>
      <c r="G162">
        <f t="shared" ref="G162:G163" si="45">IF(AND(B162&gt;0,C162&gt;0),1,0)</f>
        <v>0</v>
      </c>
      <c r="I162" t="s">
        <v>28</v>
      </c>
      <c r="J162">
        <f>COUNTIF(E161:E177,"&gt;2")</f>
        <v>3</v>
      </c>
      <c r="M162" s="5">
        <f t="shared" ref="M162:M184" si="46">J162/$J$169</f>
        <v>0.75</v>
      </c>
      <c r="O162" s="5">
        <f t="shared" ref="O162:O184" si="47">J162+J123</f>
        <v>6</v>
      </c>
      <c r="P162" s="5">
        <f t="shared" ref="P162:P184" si="48">O162/$O$169</f>
        <v>0.75</v>
      </c>
    </row>
    <row r="163" spans="1:16" x14ac:dyDescent="0.25">
      <c r="A163" s="1" t="s">
        <v>499</v>
      </c>
      <c r="B163" s="1">
        <v>3</v>
      </c>
      <c r="C163">
        <v>2</v>
      </c>
      <c r="D163" s="2" t="s">
        <v>482</v>
      </c>
      <c r="E163" s="1">
        <f>B163+C163</f>
        <v>5</v>
      </c>
      <c r="F163" s="1">
        <f>B163-C163</f>
        <v>1</v>
      </c>
      <c r="G163">
        <f t="shared" si="45"/>
        <v>1</v>
      </c>
      <c r="I163" t="s">
        <v>29</v>
      </c>
      <c r="J163">
        <f>COUNTIF(E161:E177,"&lt;4")</f>
        <v>3</v>
      </c>
      <c r="M163" s="5">
        <f t="shared" si="46"/>
        <v>0.75</v>
      </c>
      <c r="O163" s="5">
        <f t="shared" si="47"/>
        <v>5</v>
      </c>
      <c r="P163" s="5">
        <f t="shared" si="48"/>
        <v>0.625</v>
      </c>
    </row>
    <row r="164" spans="1:16" x14ac:dyDescent="0.25">
      <c r="A164" s="1" t="s">
        <v>489</v>
      </c>
      <c r="B164" s="1">
        <v>1</v>
      </c>
      <c r="C164">
        <v>2</v>
      </c>
      <c r="D164" s="2" t="s">
        <v>482</v>
      </c>
      <c r="E164" s="1">
        <f t="shared" ref="E164" si="49">B164+C164</f>
        <v>3</v>
      </c>
      <c r="F164" s="1">
        <f t="shared" ref="F164" si="50">B164-C164</f>
        <v>-1</v>
      </c>
      <c r="G164">
        <f t="shared" ref="G164" si="51">IF(AND(B164&gt;0,C164&gt;0),1,0)</f>
        <v>1</v>
      </c>
      <c r="I164" t="s">
        <v>30</v>
      </c>
      <c r="J164">
        <f>COUNTIF(E161:E177,"&lt;5")</f>
        <v>3</v>
      </c>
      <c r="M164" s="5">
        <f t="shared" si="46"/>
        <v>0.75</v>
      </c>
      <c r="O164" s="5">
        <f t="shared" si="47"/>
        <v>6</v>
      </c>
      <c r="P164" s="5">
        <f t="shared" si="48"/>
        <v>0.75</v>
      </c>
    </row>
    <row r="165" spans="1:16" x14ac:dyDescent="0.25">
      <c r="D165" s="6"/>
      <c r="E165" s="1"/>
      <c r="F165" s="1"/>
      <c r="I165" t="s">
        <v>31</v>
      </c>
      <c r="J165">
        <f>COUNTIF(F161:F177,"&lt;=0")</f>
        <v>1</v>
      </c>
      <c r="M165" s="5">
        <f t="shared" si="46"/>
        <v>0.25</v>
      </c>
      <c r="O165" s="5">
        <f t="shared" si="47"/>
        <v>4</v>
      </c>
      <c r="P165" s="5">
        <f t="shared" si="48"/>
        <v>0.5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3</v>
      </c>
      <c r="M166" s="5">
        <f t="shared" si="46"/>
        <v>0.75</v>
      </c>
      <c r="O166" s="5">
        <f t="shared" si="47"/>
        <v>5</v>
      </c>
      <c r="P166" s="5">
        <f t="shared" si="48"/>
        <v>0.625</v>
      </c>
    </row>
    <row r="167" spans="1:16" x14ac:dyDescent="0.25">
      <c r="I167" t="s">
        <v>34</v>
      </c>
      <c r="J167">
        <f>COUNTIF(F161:F177,"&lt;=1")</f>
        <v>3</v>
      </c>
      <c r="M167" s="5">
        <f t="shared" si="46"/>
        <v>0.75</v>
      </c>
      <c r="O167" s="5">
        <f t="shared" si="47"/>
        <v>7</v>
      </c>
      <c r="P167" s="5">
        <f t="shared" si="48"/>
        <v>0.875</v>
      </c>
    </row>
    <row r="168" spans="1:16" x14ac:dyDescent="0.25">
      <c r="I168" t="s">
        <v>35</v>
      </c>
      <c r="J168">
        <f>COUNTIF(F161:F177,"&gt;=-1")</f>
        <v>4</v>
      </c>
      <c r="M168" s="5">
        <f t="shared" si="46"/>
        <v>1</v>
      </c>
      <c r="O168" s="5">
        <f t="shared" si="47"/>
        <v>7</v>
      </c>
      <c r="P168" s="5">
        <f t="shared" si="48"/>
        <v>0.875</v>
      </c>
    </row>
    <row r="169" spans="1:16" x14ac:dyDescent="0.25">
      <c r="I169" t="s">
        <v>36</v>
      </c>
      <c r="J169">
        <f>COUNT(E161:E177)</f>
        <v>4</v>
      </c>
      <c r="O169" s="5">
        <f t="shared" si="47"/>
        <v>8</v>
      </c>
      <c r="P169" s="5">
        <f t="shared" si="48"/>
        <v>1</v>
      </c>
    </row>
    <row r="170" spans="1:16" x14ac:dyDescent="0.25">
      <c r="I170" t="s">
        <v>37</v>
      </c>
      <c r="J170">
        <f>J169-J166</f>
        <v>1</v>
      </c>
      <c r="M170" s="5">
        <f t="shared" si="46"/>
        <v>0.25</v>
      </c>
      <c r="O170" s="5">
        <f t="shared" si="47"/>
        <v>3</v>
      </c>
      <c r="P170" s="5">
        <f t="shared" si="48"/>
        <v>0.375</v>
      </c>
    </row>
    <row r="171" spans="1:16" x14ac:dyDescent="0.25">
      <c r="I171" t="s">
        <v>38</v>
      </c>
      <c r="J171">
        <f>J169-J165</f>
        <v>3</v>
      </c>
      <c r="M171" s="5">
        <f t="shared" si="46"/>
        <v>0.75</v>
      </c>
      <c r="O171" s="5">
        <f t="shared" si="47"/>
        <v>4</v>
      </c>
      <c r="P171" s="5">
        <f t="shared" si="48"/>
        <v>0.5</v>
      </c>
    </row>
    <row r="172" spans="1:16" x14ac:dyDescent="0.25">
      <c r="I172" t="s">
        <v>39</v>
      </c>
      <c r="J172">
        <f>J169-J168</f>
        <v>0</v>
      </c>
      <c r="M172" s="5">
        <f t="shared" si="46"/>
        <v>0</v>
      </c>
      <c r="O172" s="5">
        <f t="shared" si="47"/>
        <v>1</v>
      </c>
      <c r="P172" s="5">
        <f t="shared" si="48"/>
        <v>0.125</v>
      </c>
    </row>
    <row r="173" spans="1:16" x14ac:dyDescent="0.25">
      <c r="I173" t="s">
        <v>40</v>
      </c>
      <c r="J173">
        <f>J169-J167</f>
        <v>1</v>
      </c>
      <c r="M173" s="5">
        <f t="shared" si="46"/>
        <v>0.25</v>
      </c>
      <c r="O173" s="5">
        <f t="shared" si="47"/>
        <v>1</v>
      </c>
      <c r="P173" s="5">
        <f t="shared" si="48"/>
        <v>0.125</v>
      </c>
    </row>
    <row r="174" spans="1:16" x14ac:dyDescent="0.25">
      <c r="I174" t="s">
        <v>41</v>
      </c>
      <c r="J174">
        <f>COUNTIF(C161:C177,"&gt;0")</f>
        <v>3</v>
      </c>
      <c r="M174" s="5">
        <f t="shared" si="46"/>
        <v>0.75</v>
      </c>
      <c r="O174" s="5">
        <f t="shared" si="47"/>
        <v>6</v>
      </c>
      <c r="P174" s="5">
        <f t="shared" si="48"/>
        <v>0.75</v>
      </c>
    </row>
    <row r="175" spans="1:16" x14ac:dyDescent="0.25">
      <c r="I175" t="s">
        <v>42</v>
      </c>
      <c r="J175">
        <f>COUNTIF(B161:B177,"&gt;0")</f>
        <v>4</v>
      </c>
      <c r="M175" s="5">
        <f t="shared" si="46"/>
        <v>1</v>
      </c>
      <c r="O175" s="5">
        <f t="shared" si="47"/>
        <v>7</v>
      </c>
      <c r="P175" s="5">
        <f t="shared" si="48"/>
        <v>0.875</v>
      </c>
    </row>
    <row r="176" spans="1:16" x14ac:dyDescent="0.25">
      <c r="I176" t="s">
        <v>43</v>
      </c>
      <c r="J176">
        <f>COUNTIF(C161:C177,"&lt;2")</f>
        <v>2</v>
      </c>
      <c r="M176" s="5">
        <f t="shared" si="46"/>
        <v>0.5</v>
      </c>
      <c r="O176" s="5">
        <f t="shared" si="47"/>
        <v>3</v>
      </c>
      <c r="P176" s="5">
        <f t="shared" si="48"/>
        <v>0.375</v>
      </c>
    </row>
    <row r="177" spans="9:16" x14ac:dyDescent="0.25">
      <c r="I177" t="s">
        <v>44</v>
      </c>
      <c r="J177">
        <f>COUNTIF(B161:B177,"&lt;2")</f>
        <v>1</v>
      </c>
      <c r="M177" s="5">
        <f t="shared" si="46"/>
        <v>0.25</v>
      </c>
      <c r="O177" s="5">
        <f t="shared" si="47"/>
        <v>4</v>
      </c>
      <c r="P177" s="5">
        <f t="shared" si="48"/>
        <v>0.5</v>
      </c>
    </row>
    <row r="178" spans="9:16" x14ac:dyDescent="0.25">
      <c r="I178" t="s">
        <v>45</v>
      </c>
      <c r="J178">
        <f>COUNTIF(C161:C177,"&lt;3")</f>
        <v>4</v>
      </c>
      <c r="M178" s="5">
        <f t="shared" si="46"/>
        <v>1</v>
      </c>
      <c r="O178" s="5">
        <f t="shared" si="47"/>
        <v>7</v>
      </c>
      <c r="P178" s="5">
        <f t="shared" si="48"/>
        <v>0.875</v>
      </c>
    </row>
    <row r="179" spans="9:16" x14ac:dyDescent="0.25">
      <c r="I179" t="s">
        <v>46</v>
      </c>
      <c r="J179">
        <f>COUNTIF(B161:B177,"&lt;3")</f>
        <v>3</v>
      </c>
      <c r="M179" s="5">
        <f t="shared" si="46"/>
        <v>0.75</v>
      </c>
      <c r="O179" s="5">
        <f t="shared" si="47"/>
        <v>6</v>
      </c>
      <c r="P179" s="5">
        <f t="shared" si="48"/>
        <v>0.75</v>
      </c>
    </row>
    <row r="180" spans="9:16" x14ac:dyDescent="0.25">
      <c r="I180" t="s">
        <v>47</v>
      </c>
      <c r="J180">
        <f>J170+J171</f>
        <v>4</v>
      </c>
      <c r="M180" s="5">
        <f t="shared" si="46"/>
        <v>1</v>
      </c>
      <c r="O180" s="5">
        <f t="shared" si="47"/>
        <v>7</v>
      </c>
      <c r="P180" s="5">
        <f t="shared" si="48"/>
        <v>0.875</v>
      </c>
    </row>
    <row r="181" spans="9:16" x14ac:dyDescent="0.25">
      <c r="I181" t="s">
        <v>48</v>
      </c>
      <c r="J181" s="1">
        <f>SUM(C161:C177)</f>
        <v>5</v>
      </c>
      <c r="M181" s="5">
        <f t="shared" si="46"/>
        <v>1.25</v>
      </c>
      <c r="O181" s="5">
        <f t="shared" si="47"/>
        <v>12</v>
      </c>
      <c r="P181" s="5">
        <f t="shared" si="48"/>
        <v>1.5</v>
      </c>
    </row>
    <row r="182" spans="9:16" x14ac:dyDescent="0.25">
      <c r="I182" t="s">
        <v>49</v>
      </c>
      <c r="J182" s="1">
        <f>SUM(B161:B177)</f>
        <v>8</v>
      </c>
      <c r="M182" s="5">
        <f t="shared" si="46"/>
        <v>2</v>
      </c>
      <c r="O182" s="5">
        <f t="shared" si="47"/>
        <v>13</v>
      </c>
      <c r="P182" s="5">
        <f t="shared" si="48"/>
        <v>1.625</v>
      </c>
    </row>
    <row r="183" spans="9:16" x14ac:dyDescent="0.25">
      <c r="I183" t="s">
        <v>50</v>
      </c>
      <c r="J183">
        <f>J170*3+J169-J180</f>
        <v>3</v>
      </c>
      <c r="M183" s="5">
        <f t="shared" si="46"/>
        <v>0.75</v>
      </c>
      <c r="O183" s="5">
        <f t="shared" si="47"/>
        <v>10</v>
      </c>
      <c r="P183" s="5">
        <f t="shared" si="48"/>
        <v>1.25</v>
      </c>
    </row>
    <row r="184" spans="9:16" x14ac:dyDescent="0.25">
      <c r="I184" t="s">
        <v>451</v>
      </c>
      <c r="J184">
        <f>SUM(G161:G171)</f>
        <v>3</v>
      </c>
      <c r="M184" s="5">
        <f t="shared" si="46"/>
        <v>0.75</v>
      </c>
      <c r="O184" s="5">
        <f t="shared" si="47"/>
        <v>6</v>
      </c>
      <c r="P184" s="5">
        <f t="shared" si="48"/>
        <v>0.75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G212" s="3" t="s">
        <v>452</v>
      </c>
      <c r="I212" s="4" t="s">
        <v>26</v>
      </c>
      <c r="J212" t="s">
        <v>53</v>
      </c>
    </row>
    <row r="213" spans="1:16" x14ac:dyDescent="0.25">
      <c r="A213" s="1" t="s">
        <v>492</v>
      </c>
      <c r="B213" s="1">
        <v>0</v>
      </c>
      <c r="C213">
        <v>2</v>
      </c>
      <c r="D213" s="2" t="s">
        <v>484</v>
      </c>
      <c r="E213" s="1">
        <f>B213+C213</f>
        <v>2</v>
      </c>
      <c r="F213" s="1">
        <f>B213-C213</f>
        <v>-2</v>
      </c>
      <c r="G213">
        <f t="shared" ref="G213:G221" si="52">IF(AND(B213&gt;0,C213&gt;0),1,0)</f>
        <v>0</v>
      </c>
      <c r="I213" t="s">
        <v>27</v>
      </c>
      <c r="J213">
        <f>COUNTIF(E213:E237,"&gt;1")</f>
        <v>11</v>
      </c>
      <c r="M213" s="9">
        <f>J213/$J$221</f>
        <v>0.6875</v>
      </c>
    </row>
    <row r="214" spans="1:16" x14ac:dyDescent="0.25">
      <c r="A214" s="1" t="s">
        <v>493</v>
      </c>
      <c r="B214" s="1">
        <v>0</v>
      </c>
      <c r="C214">
        <v>0</v>
      </c>
      <c r="D214" s="2" t="s">
        <v>484</v>
      </c>
      <c r="E214" s="1">
        <f t="shared" ref="E214:E220" si="53">B214+C214</f>
        <v>0</v>
      </c>
      <c r="F214" s="1">
        <f t="shared" ref="F214:F220" si="54">B214-C214</f>
        <v>0</v>
      </c>
      <c r="G214">
        <f t="shared" si="52"/>
        <v>0</v>
      </c>
      <c r="I214" t="s">
        <v>28</v>
      </c>
      <c r="J214">
        <f>COUNTIF(E213:E237,"&gt;2")</f>
        <v>4</v>
      </c>
      <c r="M214" s="9">
        <f t="shared" ref="M214:M236" si="55">J214/$J$221</f>
        <v>0.25</v>
      </c>
    </row>
    <row r="215" spans="1:16" x14ac:dyDescent="0.25">
      <c r="A215" s="1" t="s">
        <v>490</v>
      </c>
      <c r="B215" s="1">
        <v>0</v>
      </c>
      <c r="C215">
        <v>2</v>
      </c>
      <c r="D215" s="2" t="s">
        <v>484</v>
      </c>
      <c r="E215" s="1">
        <f t="shared" si="53"/>
        <v>2</v>
      </c>
      <c r="F215" s="1">
        <f t="shared" si="54"/>
        <v>-2</v>
      </c>
      <c r="G215">
        <f t="shared" si="52"/>
        <v>0</v>
      </c>
      <c r="I215" t="s">
        <v>29</v>
      </c>
      <c r="J215">
        <f>COUNTIF(E213:E237,"&lt;4")</f>
        <v>13</v>
      </c>
      <c r="M215" s="5">
        <f t="shared" si="55"/>
        <v>0.8125</v>
      </c>
      <c r="N215" s="9">
        <f>1-M215</f>
        <v>0.1875</v>
      </c>
    </row>
    <row r="216" spans="1:16" x14ac:dyDescent="0.25">
      <c r="A216" s="1" t="s">
        <v>498</v>
      </c>
      <c r="B216" s="1">
        <v>3</v>
      </c>
      <c r="C216">
        <v>0</v>
      </c>
      <c r="D216" s="2" t="s">
        <v>484</v>
      </c>
      <c r="E216" s="1">
        <f t="shared" si="53"/>
        <v>3</v>
      </c>
      <c r="F216" s="1">
        <f t="shared" si="54"/>
        <v>3</v>
      </c>
      <c r="G216">
        <f t="shared" si="52"/>
        <v>0</v>
      </c>
      <c r="I216" t="s">
        <v>30</v>
      </c>
      <c r="J216">
        <f>COUNTIF(E213:E237,"&lt;5")</f>
        <v>15</v>
      </c>
      <c r="M216" s="5">
        <f t="shared" si="55"/>
        <v>0.9375</v>
      </c>
      <c r="N216" s="9">
        <f>1-M216</f>
        <v>6.25E-2</v>
      </c>
    </row>
    <row r="217" spans="1:16" x14ac:dyDescent="0.25">
      <c r="A217" s="1" t="s">
        <v>486</v>
      </c>
      <c r="B217" s="1">
        <v>1</v>
      </c>
      <c r="C217">
        <v>0</v>
      </c>
      <c r="D217" s="2" t="s">
        <v>484</v>
      </c>
      <c r="E217" s="1">
        <f t="shared" si="53"/>
        <v>1</v>
      </c>
      <c r="F217" s="1">
        <f t="shared" si="54"/>
        <v>1</v>
      </c>
      <c r="G217">
        <f t="shared" si="52"/>
        <v>0</v>
      </c>
      <c r="I217" t="s">
        <v>31</v>
      </c>
      <c r="J217">
        <f>COUNTIF(F213:F237,"&gt;=0")</f>
        <v>11</v>
      </c>
      <c r="L217" t="s">
        <v>56</v>
      </c>
      <c r="M217" s="5">
        <f t="shared" si="55"/>
        <v>0.6875</v>
      </c>
    </row>
    <row r="218" spans="1:16" x14ac:dyDescent="0.25">
      <c r="A218" s="1" t="s">
        <v>481</v>
      </c>
      <c r="B218" s="1">
        <v>2</v>
      </c>
      <c r="C218">
        <v>3</v>
      </c>
      <c r="D218" s="2" t="s">
        <v>484</v>
      </c>
      <c r="E218" s="1">
        <f t="shared" si="53"/>
        <v>5</v>
      </c>
      <c r="F218" s="1">
        <f t="shared" si="54"/>
        <v>-1</v>
      </c>
      <c r="G218">
        <f t="shared" si="52"/>
        <v>1</v>
      </c>
      <c r="I218" t="s">
        <v>32</v>
      </c>
      <c r="J218">
        <f>COUNTIF(F213:F237,"&lt;=0")</f>
        <v>10</v>
      </c>
      <c r="L218" t="s">
        <v>55</v>
      </c>
      <c r="M218" s="5">
        <f t="shared" si="55"/>
        <v>0.625</v>
      </c>
    </row>
    <row r="219" spans="1:16" x14ac:dyDescent="0.25">
      <c r="A219" s="1" t="s">
        <v>499</v>
      </c>
      <c r="B219" s="1">
        <v>1</v>
      </c>
      <c r="C219">
        <v>1</v>
      </c>
      <c r="D219" s="2" t="s">
        <v>484</v>
      </c>
      <c r="E219" s="1">
        <f t="shared" si="53"/>
        <v>2</v>
      </c>
      <c r="F219" s="1">
        <f t="shared" si="54"/>
        <v>0</v>
      </c>
      <c r="G219">
        <f t="shared" si="52"/>
        <v>1</v>
      </c>
      <c r="I219" t="s">
        <v>34</v>
      </c>
      <c r="J219">
        <f>COUNTIF(F213:F237,"&gt;=-1")</f>
        <v>12</v>
      </c>
      <c r="M219" s="5">
        <f t="shared" si="55"/>
        <v>0.75</v>
      </c>
    </row>
    <row r="220" spans="1:16" x14ac:dyDescent="0.25">
      <c r="A220" s="1" t="s">
        <v>488</v>
      </c>
      <c r="B220" s="1">
        <v>1</v>
      </c>
      <c r="C220">
        <v>1</v>
      </c>
      <c r="D220" s="2" t="s">
        <v>484</v>
      </c>
      <c r="E220" s="1">
        <f t="shared" si="53"/>
        <v>2</v>
      </c>
      <c r="F220" s="1">
        <f t="shared" si="54"/>
        <v>0</v>
      </c>
      <c r="G220">
        <f t="shared" si="52"/>
        <v>1</v>
      </c>
      <c r="I220" t="s">
        <v>35</v>
      </c>
      <c r="J220">
        <f>COUNTIF(F213:F237,"&lt;=1")</f>
        <v>12</v>
      </c>
      <c r="M220" s="5">
        <f t="shared" si="55"/>
        <v>0.75</v>
      </c>
    </row>
    <row r="221" spans="1:16" x14ac:dyDescent="0.25">
      <c r="A221" s="1" t="s">
        <v>494</v>
      </c>
      <c r="B221" s="1">
        <v>0</v>
      </c>
      <c r="C221">
        <v>2</v>
      </c>
      <c r="D221" s="2" t="s">
        <v>484</v>
      </c>
      <c r="E221" s="1">
        <f t="shared" ref="E221" si="56">B221+C221</f>
        <v>2</v>
      </c>
      <c r="F221" s="1">
        <f t="shared" ref="F221" si="57">B221-C221</f>
        <v>-2</v>
      </c>
      <c r="G221">
        <f t="shared" si="52"/>
        <v>0</v>
      </c>
      <c r="I221" t="s">
        <v>36</v>
      </c>
      <c r="J221">
        <f>COUNT(F213:F237)</f>
        <v>16</v>
      </c>
    </row>
    <row r="222" spans="1:16" x14ac:dyDescent="0.25">
      <c r="A222" s="1" t="s">
        <v>489</v>
      </c>
      <c r="B222" s="1">
        <v>1</v>
      </c>
      <c r="C222">
        <v>0</v>
      </c>
      <c r="D222" s="2" t="s">
        <v>484</v>
      </c>
      <c r="E222" s="1">
        <f t="shared" ref="E222:E223" si="58">B222+C222</f>
        <v>1</v>
      </c>
      <c r="F222" s="1">
        <f t="shared" ref="F222:F223" si="59">B222-C222</f>
        <v>1</v>
      </c>
      <c r="G222">
        <f t="shared" ref="G222:G223" si="60">IF(AND(B222&gt;0,C222&gt;0),1,0)</f>
        <v>0</v>
      </c>
      <c r="I222" t="s">
        <v>37</v>
      </c>
      <c r="J222">
        <f>J221-J218</f>
        <v>6</v>
      </c>
      <c r="L222" t="s">
        <v>57</v>
      </c>
      <c r="M222" s="9">
        <f t="shared" si="55"/>
        <v>0.375</v>
      </c>
    </row>
    <row r="223" spans="1:16" x14ac:dyDescent="0.25">
      <c r="A223" s="1" t="s">
        <v>487</v>
      </c>
      <c r="B223" s="1">
        <v>0</v>
      </c>
      <c r="C223">
        <v>0</v>
      </c>
      <c r="D223" s="2" t="s">
        <v>484</v>
      </c>
      <c r="E223" s="1">
        <f t="shared" si="58"/>
        <v>0</v>
      </c>
      <c r="F223" s="1">
        <f t="shared" si="59"/>
        <v>0</v>
      </c>
      <c r="G223">
        <f t="shared" si="60"/>
        <v>0</v>
      </c>
      <c r="I223" t="s">
        <v>38</v>
      </c>
      <c r="J223">
        <f>J221-J217</f>
        <v>5</v>
      </c>
      <c r="L223" t="s">
        <v>58</v>
      </c>
      <c r="M223" s="9">
        <f t="shared" si="55"/>
        <v>0.3125</v>
      </c>
    </row>
    <row r="224" spans="1:16" x14ac:dyDescent="0.25">
      <c r="A224" s="1" t="s">
        <v>496</v>
      </c>
      <c r="B224" s="1">
        <v>0</v>
      </c>
      <c r="C224">
        <v>0</v>
      </c>
      <c r="D224" s="2" t="s">
        <v>484</v>
      </c>
      <c r="E224" s="1">
        <f t="shared" ref="E224" si="61">B224+C224</f>
        <v>0</v>
      </c>
      <c r="F224" s="1">
        <f t="shared" ref="F224" si="62">B224-C224</f>
        <v>0</v>
      </c>
      <c r="G224">
        <f t="shared" ref="G224" si="63">IF(AND(B224&gt;0,C224&gt;0),1,0)</f>
        <v>0</v>
      </c>
      <c r="I224" t="s">
        <v>39</v>
      </c>
      <c r="J224">
        <f>J221-J220</f>
        <v>4</v>
      </c>
      <c r="M224" s="5">
        <f t="shared" si="55"/>
        <v>0.25</v>
      </c>
    </row>
    <row r="225" spans="1:14" x14ac:dyDescent="0.25">
      <c r="A225" s="1" t="s">
        <v>482</v>
      </c>
      <c r="B225" s="1">
        <v>3</v>
      </c>
      <c r="C225">
        <v>1</v>
      </c>
      <c r="D225" s="2" t="s">
        <v>484</v>
      </c>
      <c r="E225" s="1">
        <f t="shared" ref="E225:E228" si="64">B225+C225</f>
        <v>4</v>
      </c>
      <c r="F225" s="1">
        <f t="shared" ref="F225:F228" si="65">B225-C225</f>
        <v>2</v>
      </c>
      <c r="G225">
        <f t="shared" ref="G225:G228" si="66">IF(AND(B225&gt;0,C225&gt;0),1,0)</f>
        <v>1</v>
      </c>
      <c r="I225" t="s">
        <v>40</v>
      </c>
      <c r="J225">
        <f>J221-J219</f>
        <v>4</v>
      </c>
      <c r="M225" s="5">
        <f t="shared" si="55"/>
        <v>0.25</v>
      </c>
    </row>
    <row r="226" spans="1:14" x14ac:dyDescent="0.25">
      <c r="A226" s="1" t="s">
        <v>495</v>
      </c>
      <c r="B226" s="1">
        <v>0</v>
      </c>
      <c r="C226">
        <v>2</v>
      </c>
      <c r="D226" s="2" t="s">
        <v>484</v>
      </c>
      <c r="E226" s="1">
        <f t="shared" si="64"/>
        <v>2</v>
      </c>
      <c r="F226" s="1">
        <f t="shared" si="65"/>
        <v>-2</v>
      </c>
      <c r="G226">
        <f t="shared" si="66"/>
        <v>0</v>
      </c>
      <c r="I226" t="s">
        <v>41</v>
      </c>
      <c r="J226">
        <f>COUNTIF(B213:B237,"&gt;0")</f>
        <v>9</v>
      </c>
      <c r="M226" s="9">
        <f t="shared" si="55"/>
        <v>0.5625</v>
      </c>
    </row>
    <row r="227" spans="1:14" x14ac:dyDescent="0.25">
      <c r="A227" s="1" t="s">
        <v>497</v>
      </c>
      <c r="B227" s="1">
        <v>2</v>
      </c>
      <c r="C227">
        <v>0</v>
      </c>
      <c r="D227" s="2" t="s">
        <v>484</v>
      </c>
      <c r="E227" s="1">
        <f t="shared" si="64"/>
        <v>2</v>
      </c>
      <c r="F227" s="1">
        <f t="shared" si="65"/>
        <v>2</v>
      </c>
      <c r="G227">
        <f t="shared" si="66"/>
        <v>0</v>
      </c>
      <c r="I227" t="s">
        <v>42</v>
      </c>
      <c r="J227">
        <f>COUNTIF(C213:C237,"&gt;0")</f>
        <v>9</v>
      </c>
      <c r="M227" s="9">
        <f t="shared" si="55"/>
        <v>0.5625</v>
      </c>
    </row>
    <row r="228" spans="1:14" x14ac:dyDescent="0.25">
      <c r="A228" s="1" t="s">
        <v>483</v>
      </c>
      <c r="B228" s="1">
        <v>3</v>
      </c>
      <c r="C228">
        <v>1</v>
      </c>
      <c r="D228" s="2" t="s">
        <v>484</v>
      </c>
      <c r="E228" s="1">
        <f t="shared" si="64"/>
        <v>4</v>
      </c>
      <c r="F228" s="1">
        <f t="shared" si="65"/>
        <v>2</v>
      </c>
      <c r="G228">
        <f t="shared" si="66"/>
        <v>1</v>
      </c>
      <c r="I228" t="s">
        <v>43</v>
      </c>
      <c r="J228">
        <f>COUNTIF(B213:B237,"&lt;2")</f>
        <v>11</v>
      </c>
      <c r="M228" s="5">
        <f t="shared" si="55"/>
        <v>0.6875</v>
      </c>
      <c r="N228" s="9">
        <f>1-M228</f>
        <v>0.3125</v>
      </c>
    </row>
    <row r="229" spans="1:14" x14ac:dyDescent="0.25">
      <c r="D229" s="6"/>
      <c r="E229" s="1"/>
      <c r="F229" s="1"/>
      <c r="I229" t="s">
        <v>44</v>
      </c>
      <c r="J229">
        <f>COUNTIF(C213:C237,"&lt;2")</f>
        <v>11</v>
      </c>
      <c r="M229" s="5">
        <f t="shared" si="55"/>
        <v>0.6875</v>
      </c>
      <c r="N229" s="9">
        <f>1-M229</f>
        <v>0.3125</v>
      </c>
    </row>
    <row r="230" spans="1:14" x14ac:dyDescent="0.25">
      <c r="D230" s="6"/>
      <c r="E230" s="1"/>
      <c r="F230" s="1"/>
      <c r="I230" t="s">
        <v>45</v>
      </c>
      <c r="J230">
        <f>COUNTIF(B213:B237,"&lt;3")</f>
        <v>13</v>
      </c>
      <c r="M230" s="5">
        <f t="shared" si="55"/>
        <v>0.8125</v>
      </c>
      <c r="N230" s="9">
        <f>1-M230</f>
        <v>0.1875</v>
      </c>
    </row>
    <row r="231" spans="1:14" x14ac:dyDescent="0.25">
      <c r="D231" s="6"/>
      <c r="E231" s="1"/>
      <c r="F231" s="1"/>
      <c r="I231" t="s">
        <v>46</v>
      </c>
      <c r="J231">
        <f>COUNTIF(C213:C237,"&lt;3")</f>
        <v>15</v>
      </c>
      <c r="M231" s="5">
        <f t="shared" si="55"/>
        <v>0.9375</v>
      </c>
      <c r="N231" s="9">
        <f>1-M231</f>
        <v>6.25E-2</v>
      </c>
    </row>
    <row r="232" spans="1:14" x14ac:dyDescent="0.25">
      <c r="E232" s="1"/>
      <c r="F232" s="1"/>
      <c r="I232" t="s">
        <v>47</v>
      </c>
      <c r="J232">
        <f>J222+J223</f>
        <v>11</v>
      </c>
      <c r="M232" s="5">
        <f t="shared" si="55"/>
        <v>0.6875</v>
      </c>
      <c r="N232" s="9">
        <f>1-M232</f>
        <v>0.3125</v>
      </c>
    </row>
    <row r="233" spans="1:14" x14ac:dyDescent="0.25">
      <c r="E233" s="1"/>
      <c r="F233" s="1"/>
      <c r="I233" t="s">
        <v>48</v>
      </c>
      <c r="J233" s="1">
        <f>SUM(C213:C237)</f>
        <v>15</v>
      </c>
      <c r="M233" s="9">
        <f t="shared" si="55"/>
        <v>0.9375</v>
      </c>
    </row>
    <row r="234" spans="1:14" x14ac:dyDescent="0.25">
      <c r="E234" s="1"/>
      <c r="F234" s="1"/>
      <c r="I234" t="s">
        <v>49</v>
      </c>
      <c r="J234" s="1">
        <f>SUM(B213:B237)</f>
        <v>17</v>
      </c>
      <c r="M234" s="9">
        <f t="shared" si="55"/>
        <v>1.0625</v>
      </c>
      <c r="N234" s="9">
        <f>M233+M234</f>
        <v>2</v>
      </c>
    </row>
    <row r="235" spans="1:14" x14ac:dyDescent="0.25">
      <c r="E235" s="1"/>
      <c r="F235" s="1"/>
      <c r="I235" t="s">
        <v>50</v>
      </c>
      <c r="J235">
        <f>3*J223+J221-J232</f>
        <v>20</v>
      </c>
      <c r="M235" s="9">
        <f t="shared" si="55"/>
        <v>1.25</v>
      </c>
    </row>
    <row r="236" spans="1:14" x14ac:dyDescent="0.25">
      <c r="E236" s="1"/>
      <c r="F236" s="1"/>
      <c r="I236" t="s">
        <v>451</v>
      </c>
      <c r="J236">
        <f>SUM(G213:G237)</f>
        <v>5</v>
      </c>
      <c r="M236" s="5">
        <f t="shared" si="55"/>
        <v>0.3125</v>
      </c>
    </row>
    <row r="237" spans="1:14" x14ac:dyDescent="0.25">
      <c r="E237" s="1"/>
      <c r="F237" s="1"/>
    </row>
    <row r="238" spans="1:14" x14ac:dyDescent="0.25">
      <c r="A238" s="21" t="s">
        <v>33</v>
      </c>
      <c r="B238" s="21"/>
      <c r="C238" s="21"/>
      <c r="D238" s="21"/>
      <c r="E238" s="21"/>
      <c r="F238" s="21"/>
    </row>
    <row r="239" spans="1:14" x14ac:dyDescent="0.25">
      <c r="E239" s="1"/>
      <c r="F239" s="1"/>
    </row>
    <row r="240" spans="1:14" x14ac:dyDescent="0.25">
      <c r="E240" s="1"/>
      <c r="F240" s="1"/>
    </row>
    <row r="241" spans="1:17" x14ac:dyDescent="0.25">
      <c r="E241" s="1"/>
      <c r="F241" s="1"/>
    </row>
    <row r="242" spans="1:17" x14ac:dyDescent="0.25">
      <c r="E242" s="1"/>
      <c r="F242" s="1"/>
    </row>
    <row r="243" spans="1:17" x14ac:dyDescent="0.25">
      <c r="E243" s="1"/>
      <c r="F243" s="1"/>
    </row>
    <row r="251" spans="1:17" x14ac:dyDescent="0.25">
      <c r="A251" s="19" t="s">
        <v>18</v>
      </c>
      <c r="B251" s="19"/>
      <c r="C251" s="19"/>
      <c r="D251" s="19"/>
      <c r="E251" s="19"/>
      <c r="F251" s="19"/>
    </row>
    <row r="252" spans="1:17" x14ac:dyDescent="0.25">
      <c r="E252" s="3" t="s">
        <v>24</v>
      </c>
      <c r="F252" s="3" t="s">
        <v>25</v>
      </c>
      <c r="G252" s="3" t="s">
        <v>452</v>
      </c>
      <c r="I252" s="4" t="s">
        <v>26</v>
      </c>
      <c r="J252" t="s">
        <v>54</v>
      </c>
      <c r="O252" s="5" t="s">
        <v>61</v>
      </c>
    </row>
    <row r="253" spans="1:17" x14ac:dyDescent="0.25">
      <c r="A253" s="2" t="s">
        <v>484</v>
      </c>
      <c r="B253" s="1">
        <v>0</v>
      </c>
      <c r="C253">
        <v>2</v>
      </c>
      <c r="D253" s="1" t="s">
        <v>497</v>
      </c>
      <c r="E253" s="1">
        <f t="shared" ref="E253:E260" si="67">B253+C253</f>
        <v>2</v>
      </c>
      <c r="F253" s="1">
        <f t="shared" ref="F253:F260" si="68">B253-C253</f>
        <v>-2</v>
      </c>
      <c r="G253">
        <f t="shared" ref="G253:G262" si="69">IF(AND(B253&gt;0,C253&gt;0),1,0)</f>
        <v>0</v>
      </c>
      <c r="I253" t="s">
        <v>27</v>
      </c>
      <c r="J253">
        <f>COUNTIF(E253:E274,"&gt;1")</f>
        <v>15</v>
      </c>
      <c r="M253" s="5">
        <f>J253/$J$261</f>
        <v>0.88235294117647056</v>
      </c>
      <c r="O253" s="5">
        <f>J253+J213</f>
        <v>26</v>
      </c>
      <c r="P253" s="9">
        <f>O253/$O$261</f>
        <v>0.78787878787878785</v>
      </c>
    </row>
    <row r="254" spans="1:17" x14ac:dyDescent="0.25">
      <c r="A254" s="2" t="s">
        <v>484</v>
      </c>
      <c r="B254" s="1">
        <v>4</v>
      </c>
      <c r="C254">
        <v>2</v>
      </c>
      <c r="D254" s="1" t="s">
        <v>482</v>
      </c>
      <c r="E254" s="1">
        <f t="shared" si="67"/>
        <v>6</v>
      </c>
      <c r="F254" s="1">
        <f t="shared" si="68"/>
        <v>2</v>
      </c>
      <c r="G254">
        <f t="shared" si="69"/>
        <v>1</v>
      </c>
      <c r="I254" t="s">
        <v>28</v>
      </c>
      <c r="J254">
        <f>COUNTIF(E253:E274,"&gt;2")</f>
        <v>10</v>
      </c>
      <c r="M254" s="5">
        <f t="shared" ref="M254:M276" si="70">J254/$J$261</f>
        <v>0.58823529411764708</v>
      </c>
      <c r="O254" s="5">
        <f t="shared" ref="O254:O276" si="71">J254+J214</f>
        <v>14</v>
      </c>
      <c r="P254" s="9">
        <f t="shared" ref="P254:P276" si="72">O254/$O$261</f>
        <v>0.42424242424242425</v>
      </c>
    </row>
    <row r="255" spans="1:17" x14ac:dyDescent="0.25">
      <c r="A255" s="2" t="s">
        <v>484</v>
      </c>
      <c r="B255" s="1">
        <v>3</v>
      </c>
      <c r="C255">
        <v>0</v>
      </c>
      <c r="D255" s="1" t="s">
        <v>487</v>
      </c>
      <c r="E255" s="1">
        <f t="shared" si="67"/>
        <v>3</v>
      </c>
      <c r="F255" s="1">
        <f t="shared" si="68"/>
        <v>3</v>
      </c>
      <c r="G255">
        <f t="shared" si="69"/>
        <v>0</v>
      </c>
      <c r="I255" t="s">
        <v>29</v>
      </c>
      <c r="J255">
        <f>COUNTIF(E253:E274,"&lt;4")</f>
        <v>10</v>
      </c>
      <c r="M255" s="5">
        <f t="shared" si="70"/>
        <v>0.58823529411764708</v>
      </c>
      <c r="O255" s="5">
        <f t="shared" si="71"/>
        <v>23</v>
      </c>
      <c r="P255" s="5">
        <f t="shared" si="72"/>
        <v>0.69696969696969702</v>
      </c>
      <c r="Q255" s="9">
        <f>1-P255</f>
        <v>0.30303030303030298</v>
      </c>
    </row>
    <row r="256" spans="1:17" x14ac:dyDescent="0.25">
      <c r="A256" s="2" t="s">
        <v>484</v>
      </c>
      <c r="B256" s="1">
        <v>2</v>
      </c>
      <c r="C256">
        <v>2</v>
      </c>
      <c r="D256" s="1" t="s">
        <v>491</v>
      </c>
      <c r="E256" s="1">
        <f t="shared" si="67"/>
        <v>4</v>
      </c>
      <c r="F256" s="1">
        <f t="shared" si="68"/>
        <v>0</v>
      </c>
      <c r="G256">
        <f t="shared" si="69"/>
        <v>1</v>
      </c>
      <c r="I256" t="s">
        <v>30</v>
      </c>
      <c r="J256">
        <f>COUNTIF(E253:E274,"&lt;5")</f>
        <v>14</v>
      </c>
      <c r="M256" s="5">
        <f t="shared" si="70"/>
        <v>0.82352941176470584</v>
      </c>
      <c r="O256" s="5">
        <f t="shared" si="71"/>
        <v>29</v>
      </c>
      <c r="P256" s="5">
        <f t="shared" si="72"/>
        <v>0.87878787878787878</v>
      </c>
      <c r="Q256" s="9">
        <f>1-P256</f>
        <v>0.12121212121212122</v>
      </c>
    </row>
    <row r="257" spans="1:17" x14ac:dyDescent="0.25">
      <c r="A257" s="2" t="s">
        <v>484</v>
      </c>
      <c r="B257" s="1">
        <v>3</v>
      </c>
      <c r="C257">
        <v>0</v>
      </c>
      <c r="D257" s="1" t="s">
        <v>496</v>
      </c>
      <c r="E257" s="1">
        <f t="shared" si="67"/>
        <v>3</v>
      </c>
      <c r="F257" s="1">
        <f t="shared" si="68"/>
        <v>3</v>
      </c>
      <c r="G257">
        <f t="shared" si="69"/>
        <v>0</v>
      </c>
      <c r="I257" t="s">
        <v>31</v>
      </c>
      <c r="J257">
        <f>COUNTIF(F253:F274,"&lt;=0")</f>
        <v>6</v>
      </c>
      <c r="L257" t="s">
        <v>56</v>
      </c>
      <c r="M257" s="5">
        <f t="shared" si="70"/>
        <v>0.35294117647058826</v>
      </c>
      <c r="O257" s="5">
        <f t="shared" si="71"/>
        <v>17</v>
      </c>
      <c r="P257" s="5">
        <f t="shared" si="72"/>
        <v>0.51515151515151514</v>
      </c>
    </row>
    <row r="258" spans="1:17" x14ac:dyDescent="0.25">
      <c r="A258" s="2" t="s">
        <v>484</v>
      </c>
      <c r="B258" s="1">
        <v>2</v>
      </c>
      <c r="C258">
        <v>2</v>
      </c>
      <c r="D258" s="1" t="s">
        <v>489</v>
      </c>
      <c r="E258" s="1">
        <f t="shared" si="67"/>
        <v>4</v>
      </c>
      <c r="F258" s="1">
        <f t="shared" si="68"/>
        <v>0</v>
      </c>
      <c r="G258">
        <f t="shared" si="69"/>
        <v>1</v>
      </c>
      <c r="I258" t="s">
        <v>32</v>
      </c>
      <c r="J258">
        <f>COUNTIF(F253:F274,"&gt;=0")</f>
        <v>16</v>
      </c>
      <c r="L258" t="s">
        <v>55</v>
      </c>
      <c r="M258" s="5">
        <f t="shared" si="70"/>
        <v>0.94117647058823528</v>
      </c>
      <c r="O258" s="5">
        <f t="shared" si="71"/>
        <v>26</v>
      </c>
      <c r="P258" s="5">
        <f t="shared" si="72"/>
        <v>0.78787878787878785</v>
      </c>
    </row>
    <row r="259" spans="1:17" x14ac:dyDescent="0.25">
      <c r="A259" s="2" t="s">
        <v>484</v>
      </c>
      <c r="B259" s="1">
        <v>4</v>
      </c>
      <c r="C259">
        <v>3</v>
      </c>
      <c r="D259" s="1" t="s">
        <v>500</v>
      </c>
      <c r="E259" s="1">
        <f t="shared" si="67"/>
        <v>7</v>
      </c>
      <c r="F259" s="1">
        <f t="shared" si="68"/>
        <v>1</v>
      </c>
      <c r="G259">
        <f t="shared" si="69"/>
        <v>1</v>
      </c>
      <c r="I259" t="s">
        <v>34</v>
      </c>
      <c r="J259">
        <f>COUNTIF(F253:F274,"&lt;=1")</f>
        <v>10</v>
      </c>
      <c r="L259" t="s">
        <v>60</v>
      </c>
      <c r="M259" s="5">
        <f t="shared" si="70"/>
        <v>0.58823529411764708</v>
      </c>
      <c r="O259" s="5">
        <f t="shared" si="71"/>
        <v>22</v>
      </c>
      <c r="P259" s="5">
        <f t="shared" si="72"/>
        <v>0.66666666666666663</v>
      </c>
    </row>
    <row r="260" spans="1:17" x14ac:dyDescent="0.25">
      <c r="A260" s="2" t="s">
        <v>484</v>
      </c>
      <c r="B260" s="1">
        <v>4</v>
      </c>
      <c r="C260">
        <v>0</v>
      </c>
      <c r="D260" s="1" t="s">
        <v>485</v>
      </c>
      <c r="E260" s="1">
        <f t="shared" si="67"/>
        <v>4</v>
      </c>
      <c r="F260" s="1">
        <f t="shared" si="68"/>
        <v>4</v>
      </c>
      <c r="G260">
        <f t="shared" si="69"/>
        <v>0</v>
      </c>
      <c r="I260" t="s">
        <v>35</v>
      </c>
      <c r="J260">
        <f>COUNTIF(F253:F274,"&gt;=-1")</f>
        <v>16</v>
      </c>
      <c r="L260" t="s">
        <v>59</v>
      </c>
      <c r="M260" s="5">
        <f t="shared" si="70"/>
        <v>0.94117647058823528</v>
      </c>
      <c r="O260" s="5">
        <f t="shared" si="71"/>
        <v>28</v>
      </c>
      <c r="P260" s="5">
        <f t="shared" si="72"/>
        <v>0.84848484848484851</v>
      </c>
    </row>
    <row r="261" spans="1:17" x14ac:dyDescent="0.25">
      <c r="A261" s="2" t="s">
        <v>484</v>
      </c>
      <c r="B261" s="1">
        <v>2</v>
      </c>
      <c r="C261">
        <v>0</v>
      </c>
      <c r="D261" s="1" t="s">
        <v>483</v>
      </c>
      <c r="E261" s="1">
        <f t="shared" ref="E261" si="73">B261+C261</f>
        <v>2</v>
      </c>
      <c r="F261" s="1">
        <f t="shared" ref="F261" si="74">B261-C261</f>
        <v>2</v>
      </c>
      <c r="G261">
        <f t="shared" si="69"/>
        <v>0</v>
      </c>
      <c r="I261" t="s">
        <v>36</v>
      </c>
      <c r="J261">
        <f>COUNT(E253:E274)</f>
        <v>17</v>
      </c>
      <c r="O261" s="5">
        <f t="shared" si="71"/>
        <v>33</v>
      </c>
      <c r="P261" s="5">
        <f t="shared" si="72"/>
        <v>1</v>
      </c>
    </row>
    <row r="262" spans="1:17" x14ac:dyDescent="0.25">
      <c r="A262" s="2" t="s">
        <v>484</v>
      </c>
      <c r="B262" s="1">
        <v>1</v>
      </c>
      <c r="C262">
        <v>0</v>
      </c>
      <c r="D262" s="1" t="s">
        <v>495</v>
      </c>
      <c r="E262" s="1">
        <f t="shared" ref="E262" si="75">B262+C262</f>
        <v>1</v>
      </c>
      <c r="F262" s="1">
        <f t="shared" ref="F262" si="76">B262-C262</f>
        <v>1</v>
      </c>
      <c r="G262">
        <f t="shared" si="69"/>
        <v>0</v>
      </c>
      <c r="I262" t="s">
        <v>37</v>
      </c>
      <c r="J262">
        <f>J261-J258</f>
        <v>1</v>
      </c>
      <c r="L262" t="s">
        <v>57</v>
      </c>
      <c r="M262" s="5">
        <f t="shared" si="70"/>
        <v>5.8823529411764705E-2</v>
      </c>
      <c r="O262" s="5">
        <f t="shared" si="71"/>
        <v>7</v>
      </c>
      <c r="P262" s="9">
        <f t="shared" si="72"/>
        <v>0.21212121212121213</v>
      </c>
    </row>
    <row r="263" spans="1:17" x14ac:dyDescent="0.25">
      <c r="A263" s="2" t="s">
        <v>484</v>
      </c>
      <c r="B263" s="1">
        <v>2</v>
      </c>
      <c r="C263">
        <v>1</v>
      </c>
      <c r="D263" s="1" t="s">
        <v>498</v>
      </c>
      <c r="E263" s="1">
        <f t="shared" ref="E263" si="77">B263+C263</f>
        <v>3</v>
      </c>
      <c r="F263" s="1">
        <f t="shared" ref="F263" si="78">B263-C263</f>
        <v>1</v>
      </c>
      <c r="G263">
        <f t="shared" ref="G263" si="79">IF(AND(B263&gt;0,C263&gt;0),1,0)</f>
        <v>1</v>
      </c>
      <c r="I263" t="s">
        <v>38</v>
      </c>
      <c r="J263">
        <f>J261-J257</f>
        <v>11</v>
      </c>
      <c r="L263" t="s">
        <v>58</v>
      </c>
      <c r="M263" s="5">
        <f t="shared" si="70"/>
        <v>0.6470588235294118</v>
      </c>
      <c r="O263" s="5">
        <f t="shared" si="71"/>
        <v>16</v>
      </c>
      <c r="P263" s="9">
        <f t="shared" si="72"/>
        <v>0.48484848484848486</v>
      </c>
    </row>
    <row r="264" spans="1:17" x14ac:dyDescent="0.25">
      <c r="A264" s="2" t="s">
        <v>484</v>
      </c>
      <c r="B264" s="1">
        <v>4</v>
      </c>
      <c r="C264">
        <v>0</v>
      </c>
      <c r="D264" s="1" t="s">
        <v>493</v>
      </c>
      <c r="E264" s="1">
        <f t="shared" ref="E264" si="80">B264+C264</f>
        <v>4</v>
      </c>
      <c r="F264" s="1">
        <f t="shared" ref="F264" si="81">B264-C264</f>
        <v>4</v>
      </c>
      <c r="G264">
        <f t="shared" ref="G264" si="82">IF(AND(B264&gt;0,C264&gt;0),1,0)</f>
        <v>0</v>
      </c>
      <c r="I264" t="s">
        <v>39</v>
      </c>
      <c r="J264">
        <f>J261-J260</f>
        <v>1</v>
      </c>
      <c r="M264" s="5">
        <f t="shared" si="70"/>
        <v>5.8823529411764705E-2</v>
      </c>
      <c r="O264" s="5">
        <f t="shared" si="71"/>
        <v>5</v>
      </c>
      <c r="P264" s="5">
        <f t="shared" si="72"/>
        <v>0.15151515151515152</v>
      </c>
    </row>
    <row r="265" spans="1:17" x14ac:dyDescent="0.25">
      <c r="A265" s="2" t="s">
        <v>484</v>
      </c>
      <c r="B265" s="1">
        <v>3</v>
      </c>
      <c r="C265">
        <v>2</v>
      </c>
      <c r="D265" s="1" t="s">
        <v>499</v>
      </c>
      <c r="E265" s="1">
        <f t="shared" ref="E265:E268" si="83">B265+C265</f>
        <v>5</v>
      </c>
      <c r="F265" s="1">
        <f t="shared" ref="F265:F268" si="84">B265-C265</f>
        <v>1</v>
      </c>
      <c r="G265">
        <f t="shared" ref="G265:G268" si="85">IF(AND(B265&gt;0,C265&gt;0),1,0)</f>
        <v>1</v>
      </c>
      <c r="I265" t="s">
        <v>40</v>
      </c>
      <c r="J265">
        <f>J261-J259</f>
        <v>7</v>
      </c>
      <c r="M265" s="5">
        <f t="shared" si="70"/>
        <v>0.41176470588235292</v>
      </c>
      <c r="O265" s="5">
        <f t="shared" si="71"/>
        <v>11</v>
      </c>
      <c r="P265" s="5">
        <f t="shared" si="72"/>
        <v>0.33333333333333331</v>
      </c>
    </row>
    <row r="266" spans="1:17" x14ac:dyDescent="0.25">
      <c r="A266" s="2" t="s">
        <v>484</v>
      </c>
      <c r="B266" s="1">
        <v>0</v>
      </c>
      <c r="C266">
        <v>0</v>
      </c>
      <c r="D266" s="1" t="s">
        <v>486</v>
      </c>
      <c r="E266" s="1">
        <f t="shared" si="83"/>
        <v>0</v>
      </c>
      <c r="F266" s="1">
        <f t="shared" si="84"/>
        <v>0</v>
      </c>
      <c r="G266">
        <f t="shared" si="85"/>
        <v>0</v>
      </c>
      <c r="I266" t="s">
        <v>41</v>
      </c>
      <c r="J266">
        <f>COUNTIF(C253:C274,"&gt;0")</f>
        <v>9</v>
      </c>
      <c r="M266" s="5">
        <f t="shared" si="70"/>
        <v>0.52941176470588236</v>
      </c>
      <c r="O266" s="5">
        <f t="shared" si="71"/>
        <v>18</v>
      </c>
      <c r="P266" s="9">
        <f t="shared" si="72"/>
        <v>0.54545454545454541</v>
      </c>
    </row>
    <row r="267" spans="1:17" x14ac:dyDescent="0.25">
      <c r="A267" s="2" t="s">
        <v>484</v>
      </c>
      <c r="B267" s="1">
        <v>2</v>
      </c>
      <c r="C267">
        <v>0</v>
      </c>
      <c r="D267" s="1" t="s">
        <v>490</v>
      </c>
      <c r="E267" s="1">
        <f t="shared" si="83"/>
        <v>2</v>
      </c>
      <c r="F267" s="1">
        <f t="shared" si="84"/>
        <v>2</v>
      </c>
      <c r="G267">
        <f t="shared" si="85"/>
        <v>0</v>
      </c>
      <c r="I267" t="s">
        <v>42</v>
      </c>
      <c r="J267">
        <f>COUNTIF(B253:B274,"&gt;0")</f>
        <v>15</v>
      </c>
      <c r="M267" s="5">
        <f t="shared" si="70"/>
        <v>0.88235294117647056</v>
      </c>
      <c r="O267" s="5">
        <f t="shared" si="71"/>
        <v>24</v>
      </c>
      <c r="P267" s="9">
        <f t="shared" si="72"/>
        <v>0.72727272727272729</v>
      </c>
    </row>
    <row r="268" spans="1:17" x14ac:dyDescent="0.25">
      <c r="A268" s="2" t="s">
        <v>484</v>
      </c>
      <c r="B268" s="1">
        <v>1</v>
      </c>
      <c r="C268">
        <v>1</v>
      </c>
      <c r="D268" s="1" t="s">
        <v>481</v>
      </c>
      <c r="E268" s="1">
        <f t="shared" si="83"/>
        <v>2</v>
      </c>
      <c r="F268" s="1">
        <f t="shared" si="84"/>
        <v>0</v>
      </c>
      <c r="G268">
        <f t="shared" si="85"/>
        <v>1</v>
      </c>
      <c r="I268" t="s">
        <v>43</v>
      </c>
      <c r="J268">
        <f>COUNTIF(C253:C274,"&lt;2")</f>
        <v>11</v>
      </c>
      <c r="M268" s="5">
        <f t="shared" si="70"/>
        <v>0.6470588235294118</v>
      </c>
      <c r="O268" s="5">
        <f t="shared" si="71"/>
        <v>22</v>
      </c>
      <c r="P268" s="5">
        <f t="shared" si="72"/>
        <v>0.66666666666666663</v>
      </c>
      <c r="Q268" s="9">
        <f>1-P268</f>
        <v>0.33333333333333337</v>
      </c>
    </row>
    <row r="269" spans="1:17" x14ac:dyDescent="0.25">
      <c r="A269" s="2" t="s">
        <v>484</v>
      </c>
      <c r="B269" s="1">
        <v>1</v>
      </c>
      <c r="C269">
        <v>1</v>
      </c>
      <c r="D269" s="1" t="s">
        <v>488</v>
      </c>
      <c r="E269" s="1">
        <f t="shared" ref="E269" si="86">B269+C269</f>
        <v>2</v>
      </c>
      <c r="F269" s="1">
        <f t="shared" ref="F269" si="87">B269-C269</f>
        <v>0</v>
      </c>
      <c r="G269">
        <f t="shared" ref="G269" si="88">IF(AND(B269&gt;0,C269&gt;0),1,0)</f>
        <v>1</v>
      </c>
      <c r="I269" t="s">
        <v>44</v>
      </c>
      <c r="J269">
        <f>COUNTIF(B253:B274,"&lt;2")</f>
        <v>5</v>
      </c>
      <c r="M269" s="5">
        <f t="shared" si="70"/>
        <v>0.29411764705882354</v>
      </c>
      <c r="O269" s="5">
        <f t="shared" si="71"/>
        <v>16</v>
      </c>
      <c r="P269" s="5">
        <f t="shared" si="72"/>
        <v>0.48484848484848486</v>
      </c>
      <c r="Q269" s="9">
        <f>1-P269</f>
        <v>0.51515151515151514</v>
      </c>
    </row>
    <row r="270" spans="1:17" x14ac:dyDescent="0.25">
      <c r="A270" s="6"/>
      <c r="E270" s="1"/>
      <c r="F270" s="1"/>
      <c r="I270" t="s">
        <v>45</v>
      </c>
      <c r="J270">
        <f>COUNTIF(C253:C274,"&lt;3")</f>
        <v>16</v>
      </c>
      <c r="M270" s="5">
        <f t="shared" si="70"/>
        <v>0.94117647058823528</v>
      </c>
      <c r="O270" s="5">
        <f t="shared" si="71"/>
        <v>29</v>
      </c>
      <c r="P270" s="5">
        <f t="shared" si="72"/>
        <v>0.87878787878787878</v>
      </c>
      <c r="Q270" s="9">
        <f>1-P270</f>
        <v>0.12121212121212122</v>
      </c>
    </row>
    <row r="271" spans="1:17" x14ac:dyDescent="0.25">
      <c r="A271" s="6"/>
      <c r="E271" s="1"/>
      <c r="F271" s="1"/>
      <c r="I271" t="s">
        <v>46</v>
      </c>
      <c r="J271">
        <f>COUNTIF(B253:B274,"&lt;3")</f>
        <v>10</v>
      </c>
      <c r="M271" s="5">
        <f t="shared" si="70"/>
        <v>0.58823529411764708</v>
      </c>
      <c r="O271" s="5">
        <f t="shared" si="71"/>
        <v>25</v>
      </c>
      <c r="P271" s="5">
        <f t="shared" si="72"/>
        <v>0.75757575757575757</v>
      </c>
      <c r="Q271" s="9">
        <f>1-P271</f>
        <v>0.24242424242424243</v>
      </c>
    </row>
    <row r="272" spans="1:17" x14ac:dyDescent="0.25">
      <c r="I272" t="s">
        <v>47</v>
      </c>
      <c r="J272">
        <f>J262+J263</f>
        <v>12</v>
      </c>
      <c r="M272" s="5">
        <f t="shared" si="70"/>
        <v>0.70588235294117652</v>
      </c>
      <c r="O272" s="5">
        <f t="shared" si="71"/>
        <v>23</v>
      </c>
      <c r="P272" s="5">
        <f t="shared" si="72"/>
        <v>0.69696969696969702</v>
      </c>
      <c r="Q272" s="9">
        <f>1-P272</f>
        <v>0.30303030303030298</v>
      </c>
    </row>
    <row r="273" spans="1:17" x14ac:dyDescent="0.25">
      <c r="I273" t="s">
        <v>48</v>
      </c>
      <c r="J273">
        <f>SUM(B253:B274)</f>
        <v>38</v>
      </c>
      <c r="M273" s="5">
        <f t="shared" si="70"/>
        <v>2.2352941176470589</v>
      </c>
      <c r="O273" s="5">
        <f t="shared" si="71"/>
        <v>53</v>
      </c>
      <c r="P273" s="9">
        <f t="shared" si="72"/>
        <v>1.606060606060606</v>
      </c>
    </row>
    <row r="274" spans="1:17" x14ac:dyDescent="0.25">
      <c r="I274" t="s">
        <v>49</v>
      </c>
      <c r="J274">
        <f>SUM(C253:C274)</f>
        <v>16</v>
      </c>
      <c r="M274" s="5">
        <f t="shared" si="70"/>
        <v>0.94117647058823528</v>
      </c>
      <c r="O274" s="5">
        <f t="shared" si="71"/>
        <v>33</v>
      </c>
      <c r="P274" s="9">
        <f t="shared" si="72"/>
        <v>1</v>
      </c>
      <c r="Q274" s="9">
        <f>P273+P274</f>
        <v>2.606060606060606</v>
      </c>
    </row>
    <row r="275" spans="1:17" x14ac:dyDescent="0.25">
      <c r="I275" t="s">
        <v>50</v>
      </c>
      <c r="J275">
        <f>J263*3+J261-J272</f>
        <v>38</v>
      </c>
      <c r="M275" s="5">
        <f t="shared" si="70"/>
        <v>2.2352941176470589</v>
      </c>
      <c r="O275" s="5">
        <f t="shared" si="71"/>
        <v>58</v>
      </c>
      <c r="P275" s="9">
        <f t="shared" si="72"/>
        <v>1.7575757575757576</v>
      </c>
    </row>
    <row r="276" spans="1:17" x14ac:dyDescent="0.25">
      <c r="A276" s="21" t="s">
        <v>33</v>
      </c>
      <c r="B276" s="21"/>
      <c r="C276" s="21"/>
      <c r="D276" s="21"/>
      <c r="E276" s="21"/>
      <c r="F276" s="21"/>
      <c r="I276" t="s">
        <v>451</v>
      </c>
      <c r="J276">
        <f>SUM(G253:G275)</f>
        <v>8</v>
      </c>
      <c r="M276" s="5">
        <f t="shared" si="70"/>
        <v>0.47058823529411764</v>
      </c>
      <c r="O276" s="5">
        <f t="shared" si="71"/>
        <v>13</v>
      </c>
      <c r="P276" s="5">
        <f t="shared" si="72"/>
        <v>0.39393939393939392</v>
      </c>
    </row>
    <row r="282" spans="1:17" x14ac:dyDescent="0.25">
      <c r="E282" s="1"/>
      <c r="F282" s="1"/>
    </row>
    <row r="283" spans="1:17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G290" s="3" t="s">
        <v>452</v>
      </c>
      <c r="I290" s="4" t="s">
        <v>26</v>
      </c>
      <c r="J290" t="s">
        <v>53</v>
      </c>
    </row>
    <row r="291" spans="1:13" x14ac:dyDescent="0.25">
      <c r="A291" s="1" t="s">
        <v>497</v>
      </c>
      <c r="B291" s="1">
        <v>1</v>
      </c>
      <c r="C291">
        <v>0</v>
      </c>
      <c r="D291" s="2" t="s">
        <v>494</v>
      </c>
      <c r="E291" s="1">
        <f>B291+C291</f>
        <v>1</v>
      </c>
      <c r="F291" s="1">
        <f>B291-C291</f>
        <v>1</v>
      </c>
      <c r="G291">
        <f t="shared" ref="G291:G294" si="89">IF(AND(B291&gt;0,C291&gt;0),1,0)</f>
        <v>0</v>
      </c>
      <c r="I291" t="s">
        <v>27</v>
      </c>
      <c r="J291">
        <f>COUNTIF(E291:E315,"&gt;1")</f>
        <v>2</v>
      </c>
      <c r="M291" s="5">
        <f>J291/4</f>
        <v>0.5</v>
      </c>
    </row>
    <row r="292" spans="1:13" x14ac:dyDescent="0.25">
      <c r="A292" s="1" t="s">
        <v>496</v>
      </c>
      <c r="B292" s="1">
        <v>2</v>
      </c>
      <c r="C292">
        <v>2</v>
      </c>
      <c r="D292" s="2" t="s">
        <v>494</v>
      </c>
      <c r="E292" s="1">
        <f t="shared" ref="E292:E294" si="90">B292+C292</f>
        <v>4</v>
      </c>
      <c r="F292" s="1">
        <f t="shared" ref="F292:F294" si="91">B292-C292</f>
        <v>0</v>
      </c>
      <c r="G292">
        <f t="shared" si="89"/>
        <v>1</v>
      </c>
      <c r="I292" t="s">
        <v>28</v>
      </c>
      <c r="J292">
        <f>COUNTIF(E291:E315,"&gt;2")</f>
        <v>1</v>
      </c>
      <c r="M292" s="5">
        <f t="shared" ref="M292:M314" si="92">J292/4</f>
        <v>0.25</v>
      </c>
    </row>
    <row r="293" spans="1:13" x14ac:dyDescent="0.25">
      <c r="A293" s="1" t="s">
        <v>491</v>
      </c>
      <c r="B293" s="1">
        <v>0</v>
      </c>
      <c r="C293">
        <v>1</v>
      </c>
      <c r="D293" s="2" t="s">
        <v>494</v>
      </c>
      <c r="E293" s="1">
        <f t="shared" si="90"/>
        <v>1</v>
      </c>
      <c r="F293" s="1">
        <f t="shared" si="91"/>
        <v>-1</v>
      </c>
      <c r="G293">
        <f t="shared" si="89"/>
        <v>0</v>
      </c>
      <c r="I293" t="s">
        <v>29</v>
      </c>
      <c r="J293">
        <f>COUNTIF(E291:E315,"&lt;4")</f>
        <v>3</v>
      </c>
      <c r="M293" s="5">
        <f t="shared" si="92"/>
        <v>0.75</v>
      </c>
    </row>
    <row r="294" spans="1:13" x14ac:dyDescent="0.25">
      <c r="A294" s="1" t="s">
        <v>495</v>
      </c>
      <c r="B294" s="1">
        <v>0</v>
      </c>
      <c r="C294">
        <v>2</v>
      </c>
      <c r="D294" s="2" t="s">
        <v>494</v>
      </c>
      <c r="E294" s="1">
        <f t="shared" si="90"/>
        <v>2</v>
      </c>
      <c r="F294" s="1">
        <f t="shared" si="91"/>
        <v>-2</v>
      </c>
      <c r="G294">
        <f t="shared" si="89"/>
        <v>0</v>
      </c>
      <c r="I294" t="s">
        <v>30</v>
      </c>
      <c r="J294">
        <f>COUNTIF(E291:E315,"&lt;5")</f>
        <v>4</v>
      </c>
      <c r="M294" s="5">
        <f t="shared" si="92"/>
        <v>1</v>
      </c>
    </row>
    <row r="295" spans="1:13" x14ac:dyDescent="0.25">
      <c r="E295" s="1"/>
      <c r="F295" s="1"/>
      <c r="I295" t="s">
        <v>31</v>
      </c>
      <c r="J295">
        <f>COUNTIF(F291:F315,"&gt;=0")</f>
        <v>2</v>
      </c>
      <c r="M295" s="5">
        <f t="shared" si="92"/>
        <v>0.5</v>
      </c>
    </row>
    <row r="296" spans="1:13" x14ac:dyDescent="0.25">
      <c r="I296" t="s">
        <v>32</v>
      </c>
      <c r="J296">
        <f>COUNTIF(F291:F315,"&lt;=0")</f>
        <v>3</v>
      </c>
      <c r="M296" s="5">
        <f t="shared" si="92"/>
        <v>0.75</v>
      </c>
    </row>
    <row r="297" spans="1:13" x14ac:dyDescent="0.25">
      <c r="I297" t="s">
        <v>34</v>
      </c>
      <c r="J297">
        <f>COUNTIF(F291:F315,"&gt;=-1")</f>
        <v>3</v>
      </c>
      <c r="M297" s="5">
        <f t="shared" si="92"/>
        <v>0.75</v>
      </c>
    </row>
    <row r="298" spans="1:13" x14ac:dyDescent="0.25">
      <c r="I298" t="s">
        <v>35</v>
      </c>
      <c r="J298">
        <f>COUNTIF(F291:F315,"&lt;=1")</f>
        <v>4</v>
      </c>
      <c r="M298" s="5">
        <f t="shared" si="92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1</v>
      </c>
      <c r="M300" s="5">
        <f t="shared" si="92"/>
        <v>0.25</v>
      </c>
    </row>
    <row r="301" spans="1:13" x14ac:dyDescent="0.25">
      <c r="I301" t="s">
        <v>38</v>
      </c>
      <c r="J301">
        <f>J299-J295</f>
        <v>2</v>
      </c>
      <c r="M301" s="5">
        <f t="shared" si="92"/>
        <v>0.5</v>
      </c>
    </row>
    <row r="302" spans="1:13" x14ac:dyDescent="0.25">
      <c r="I302" t="s">
        <v>39</v>
      </c>
      <c r="J302">
        <f>J299-J298</f>
        <v>0</v>
      </c>
      <c r="M302" s="5">
        <f t="shared" si="92"/>
        <v>0</v>
      </c>
    </row>
    <row r="303" spans="1:13" x14ac:dyDescent="0.25">
      <c r="I303" t="s">
        <v>40</v>
      </c>
      <c r="J303">
        <f>J299-J297</f>
        <v>1</v>
      </c>
      <c r="M303" s="5">
        <f t="shared" si="92"/>
        <v>0.25</v>
      </c>
    </row>
    <row r="304" spans="1:13" x14ac:dyDescent="0.25">
      <c r="I304" t="s">
        <v>41</v>
      </c>
      <c r="J304">
        <f>COUNTIF(B291:B315,"&gt;0")</f>
        <v>2</v>
      </c>
      <c r="M304" s="5">
        <f t="shared" si="92"/>
        <v>0.5</v>
      </c>
    </row>
    <row r="305" spans="9:13" x14ac:dyDescent="0.25">
      <c r="I305" t="s">
        <v>42</v>
      </c>
      <c r="J305">
        <f>COUNTIF(C291:C315,"&gt;0")</f>
        <v>3</v>
      </c>
      <c r="M305" s="5">
        <f t="shared" si="92"/>
        <v>0.75</v>
      </c>
    </row>
    <row r="306" spans="9:13" x14ac:dyDescent="0.25">
      <c r="I306" t="s">
        <v>43</v>
      </c>
      <c r="J306">
        <f>COUNTIF(B291:B315,"&lt;2")</f>
        <v>3</v>
      </c>
      <c r="M306" s="5">
        <f t="shared" si="92"/>
        <v>0.75</v>
      </c>
    </row>
    <row r="307" spans="9:13" x14ac:dyDescent="0.25">
      <c r="I307" t="s">
        <v>44</v>
      </c>
      <c r="J307">
        <f>COUNTIF(C291:C315,"&lt;2")</f>
        <v>2</v>
      </c>
      <c r="M307" s="5">
        <f t="shared" si="92"/>
        <v>0.5</v>
      </c>
    </row>
    <row r="308" spans="9:13" x14ac:dyDescent="0.25">
      <c r="I308" t="s">
        <v>45</v>
      </c>
      <c r="J308">
        <f>COUNTIF(B291:B315,"&lt;3")</f>
        <v>4</v>
      </c>
      <c r="M308" s="5">
        <f t="shared" si="92"/>
        <v>1</v>
      </c>
    </row>
    <row r="309" spans="9:13" x14ac:dyDescent="0.25">
      <c r="I309" t="s">
        <v>46</v>
      </c>
      <c r="J309">
        <f>COUNTIF(C291:C315,"&lt;3")</f>
        <v>4</v>
      </c>
      <c r="M309" s="5">
        <f t="shared" si="92"/>
        <v>1</v>
      </c>
    </row>
    <row r="310" spans="9:13" x14ac:dyDescent="0.25">
      <c r="I310" t="s">
        <v>47</v>
      </c>
      <c r="J310">
        <f>J300+J301</f>
        <v>3</v>
      </c>
      <c r="M310" s="5">
        <f t="shared" si="92"/>
        <v>0.75</v>
      </c>
    </row>
    <row r="311" spans="9:13" x14ac:dyDescent="0.25">
      <c r="I311" t="s">
        <v>48</v>
      </c>
      <c r="J311" s="1">
        <f>SUM(C291:C315)</f>
        <v>5</v>
      </c>
      <c r="M311" s="5">
        <f t="shared" si="92"/>
        <v>1.25</v>
      </c>
    </row>
    <row r="312" spans="9:13" x14ac:dyDescent="0.25">
      <c r="I312" t="s">
        <v>49</v>
      </c>
      <c r="J312" s="1">
        <f>SUM(B291:B315)</f>
        <v>3</v>
      </c>
      <c r="M312" s="5">
        <f t="shared" si="92"/>
        <v>0.75</v>
      </c>
    </row>
    <row r="313" spans="9:13" x14ac:dyDescent="0.25">
      <c r="I313" t="s">
        <v>50</v>
      </c>
      <c r="J313">
        <f>3*J301+J299-J310</f>
        <v>7</v>
      </c>
      <c r="M313" s="5">
        <f t="shared" si="92"/>
        <v>1.75</v>
      </c>
    </row>
    <row r="314" spans="9:13" x14ac:dyDescent="0.25">
      <c r="I314" t="s">
        <v>451</v>
      </c>
      <c r="J314">
        <f>SUM(G291:G313)</f>
        <v>1</v>
      </c>
      <c r="M314" s="5">
        <f t="shared" si="92"/>
        <v>0.25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G328" s="3" t="s">
        <v>452</v>
      </c>
      <c r="I328" s="4" t="s">
        <v>26</v>
      </c>
      <c r="J328" t="s">
        <v>53</v>
      </c>
    </row>
    <row r="329" spans="1:13" x14ac:dyDescent="0.25">
      <c r="A329" s="1" t="s">
        <v>497</v>
      </c>
      <c r="B329" s="1">
        <v>1</v>
      </c>
      <c r="C329">
        <v>0</v>
      </c>
      <c r="D329" s="2" t="s">
        <v>494</v>
      </c>
      <c r="E329" s="1">
        <f>B329+C329</f>
        <v>1</v>
      </c>
      <c r="F329" s="1">
        <f>B329-C329</f>
        <v>1</v>
      </c>
      <c r="G329">
        <f t="shared" ref="G329:G331" si="93">IF(AND(B329&gt;0,C329&gt;0),1,0)</f>
        <v>0</v>
      </c>
      <c r="I329" t="s">
        <v>27</v>
      </c>
      <c r="J329">
        <f>COUNTIF(E329:E353,"&gt;1")</f>
        <v>2</v>
      </c>
      <c r="M329" s="5">
        <f>J329/$J$337</f>
        <v>0.5</v>
      </c>
    </row>
    <row r="330" spans="1:13" x14ac:dyDescent="0.25">
      <c r="A330" s="1" t="s">
        <v>496</v>
      </c>
      <c r="B330" s="1">
        <v>2</v>
      </c>
      <c r="C330">
        <v>2</v>
      </c>
      <c r="D330" s="2" t="s">
        <v>494</v>
      </c>
      <c r="E330" s="1">
        <f t="shared" ref="E330:E331" si="94">B330+C330</f>
        <v>4</v>
      </c>
      <c r="F330" s="1">
        <f t="shared" ref="F330:F331" si="95">B330-C330</f>
        <v>0</v>
      </c>
      <c r="G330">
        <f t="shared" si="93"/>
        <v>1</v>
      </c>
      <c r="I330" t="s">
        <v>28</v>
      </c>
      <c r="J330">
        <f>COUNTIF(E329:E353,"&gt;2")</f>
        <v>1</v>
      </c>
      <c r="M330" s="5">
        <f t="shared" ref="M330:M352" si="96">J330/$J$337</f>
        <v>0.25</v>
      </c>
    </row>
    <row r="331" spans="1:13" x14ac:dyDescent="0.25">
      <c r="A331" s="1" t="s">
        <v>491</v>
      </c>
      <c r="B331" s="1">
        <v>0</v>
      </c>
      <c r="C331">
        <v>1</v>
      </c>
      <c r="D331" s="2" t="s">
        <v>494</v>
      </c>
      <c r="E331" s="1">
        <f t="shared" si="94"/>
        <v>1</v>
      </c>
      <c r="F331" s="1">
        <f t="shared" si="95"/>
        <v>-1</v>
      </c>
      <c r="G331">
        <f t="shared" si="93"/>
        <v>0</v>
      </c>
      <c r="I331" t="s">
        <v>29</v>
      </c>
      <c r="J331">
        <f>COUNTIF(E329:E353,"&lt;4")</f>
        <v>3</v>
      </c>
      <c r="M331" s="5">
        <f t="shared" si="96"/>
        <v>0.75</v>
      </c>
    </row>
    <row r="332" spans="1:13" x14ac:dyDescent="0.25">
      <c r="A332" s="1" t="s">
        <v>495</v>
      </c>
      <c r="B332" s="1">
        <v>0</v>
      </c>
      <c r="C332">
        <v>2</v>
      </c>
      <c r="D332" s="2" t="s">
        <v>494</v>
      </c>
      <c r="E332" s="1">
        <f t="shared" ref="E332" si="97">B332+C332</f>
        <v>2</v>
      </c>
      <c r="F332" s="1">
        <f t="shared" ref="F332" si="98">B332-C332</f>
        <v>-2</v>
      </c>
      <c r="G332">
        <f t="shared" ref="G332" si="99">IF(AND(B332&gt;0,C332&gt;0),1,0)</f>
        <v>0</v>
      </c>
      <c r="I332" t="s">
        <v>30</v>
      </c>
      <c r="J332">
        <f>COUNTIF(E329:E353,"&lt;5")</f>
        <v>4</v>
      </c>
      <c r="M332" s="5">
        <f t="shared" si="96"/>
        <v>1</v>
      </c>
    </row>
    <row r="333" spans="1:13" x14ac:dyDescent="0.25">
      <c r="D333" s="6"/>
      <c r="E333" s="1"/>
      <c r="F333" s="1"/>
      <c r="I333" t="s">
        <v>31</v>
      </c>
      <c r="J333">
        <f>COUNTIF(F329:F353,"&gt;=0")</f>
        <v>2</v>
      </c>
      <c r="M333" s="5">
        <f t="shared" si="96"/>
        <v>0.5</v>
      </c>
    </row>
    <row r="334" spans="1:13" x14ac:dyDescent="0.25">
      <c r="E334" s="1"/>
      <c r="F334" s="1"/>
      <c r="I334" t="s">
        <v>32</v>
      </c>
      <c r="J334">
        <f>COUNTIF(F329:F353,"&lt;=0")</f>
        <v>3</v>
      </c>
      <c r="M334" s="5">
        <f t="shared" si="96"/>
        <v>0.75</v>
      </c>
    </row>
    <row r="335" spans="1:13" x14ac:dyDescent="0.25">
      <c r="E335" s="1"/>
      <c r="F335" s="1"/>
      <c r="I335" t="s">
        <v>34</v>
      </c>
      <c r="J335">
        <f>COUNTIF(F329:F353,"&gt;=-1")</f>
        <v>3</v>
      </c>
      <c r="M335" s="5">
        <f t="shared" si="96"/>
        <v>0.75</v>
      </c>
    </row>
    <row r="336" spans="1:13" x14ac:dyDescent="0.25">
      <c r="E336" s="1"/>
      <c r="F336" s="1"/>
      <c r="I336" t="s">
        <v>35</v>
      </c>
      <c r="J336">
        <f>COUNTIF(F329:F353,"&lt;=1")</f>
        <v>4</v>
      </c>
      <c r="M336" s="5">
        <f t="shared" si="96"/>
        <v>1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1</v>
      </c>
      <c r="M338" s="5">
        <f t="shared" si="96"/>
        <v>0.25</v>
      </c>
    </row>
    <row r="339" spans="5:13" x14ac:dyDescent="0.25">
      <c r="E339" s="1"/>
      <c r="F339" s="1"/>
      <c r="I339" t="s">
        <v>38</v>
      </c>
      <c r="J339">
        <f>J337-J333</f>
        <v>2</v>
      </c>
      <c r="M339" s="5">
        <f t="shared" si="96"/>
        <v>0.5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96"/>
        <v>0</v>
      </c>
    </row>
    <row r="341" spans="5:13" x14ac:dyDescent="0.25">
      <c r="E341" s="1"/>
      <c r="F341" s="1"/>
      <c r="I341" t="s">
        <v>40</v>
      </c>
      <c r="J341">
        <f>J337-J335</f>
        <v>1</v>
      </c>
      <c r="M341" s="5">
        <f t="shared" si="96"/>
        <v>0.25</v>
      </c>
    </row>
    <row r="342" spans="5:13" x14ac:dyDescent="0.25">
      <c r="E342" s="1"/>
      <c r="F342" s="1"/>
      <c r="I342" t="s">
        <v>41</v>
      </c>
      <c r="J342">
        <f>COUNTIF(B329:B353,"&gt;0")</f>
        <v>2</v>
      </c>
      <c r="M342" s="5">
        <f t="shared" si="96"/>
        <v>0.5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96"/>
        <v>0.75</v>
      </c>
    </row>
    <row r="344" spans="5:13" x14ac:dyDescent="0.25">
      <c r="E344" s="1"/>
      <c r="F344" s="1"/>
      <c r="I344" t="s">
        <v>43</v>
      </c>
      <c r="J344">
        <f>COUNTIF(B329:B353,"&lt;2")</f>
        <v>3</v>
      </c>
      <c r="M344" s="5">
        <f t="shared" si="96"/>
        <v>0.75</v>
      </c>
    </row>
    <row r="345" spans="5:13" x14ac:dyDescent="0.25">
      <c r="E345" s="1"/>
      <c r="F345" s="1"/>
      <c r="I345" t="s">
        <v>44</v>
      </c>
      <c r="J345">
        <f>COUNTIF(C329:C353,"&lt;2")</f>
        <v>2</v>
      </c>
      <c r="M345" s="5">
        <f t="shared" si="96"/>
        <v>0.5</v>
      </c>
    </row>
    <row r="346" spans="5:13" x14ac:dyDescent="0.25">
      <c r="E346" s="1"/>
      <c r="F346" s="1"/>
      <c r="I346" t="s">
        <v>45</v>
      </c>
      <c r="J346">
        <f>COUNTIF(B329:B353,"&lt;3")</f>
        <v>4</v>
      </c>
      <c r="M346" s="5">
        <f t="shared" si="96"/>
        <v>1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96"/>
        <v>1</v>
      </c>
    </row>
    <row r="348" spans="5:13" x14ac:dyDescent="0.25">
      <c r="E348" s="1"/>
      <c r="F348" s="1"/>
      <c r="I348" t="s">
        <v>47</v>
      </c>
      <c r="J348">
        <f>J338+J339</f>
        <v>3</v>
      </c>
      <c r="M348" s="5">
        <f t="shared" si="96"/>
        <v>0.75</v>
      </c>
    </row>
    <row r="349" spans="5:13" x14ac:dyDescent="0.25">
      <c r="E349" s="1"/>
      <c r="F349" s="1"/>
      <c r="I349" t="s">
        <v>48</v>
      </c>
      <c r="J349" s="1">
        <f>SUM(C329:C353)</f>
        <v>5</v>
      </c>
      <c r="M349" s="5">
        <f t="shared" si="96"/>
        <v>1.25</v>
      </c>
    </row>
    <row r="350" spans="5:13" x14ac:dyDescent="0.25">
      <c r="E350" s="1"/>
      <c r="F350" s="1"/>
      <c r="I350" t="s">
        <v>49</v>
      </c>
      <c r="J350" s="1">
        <f>SUM(B329:B353)</f>
        <v>3</v>
      </c>
      <c r="M350" s="5">
        <f t="shared" si="96"/>
        <v>0.75</v>
      </c>
    </row>
    <row r="351" spans="5:13" x14ac:dyDescent="0.25">
      <c r="E351" s="1"/>
      <c r="F351" s="1"/>
      <c r="I351" t="s">
        <v>50</v>
      </c>
      <c r="J351">
        <f>3*J339+J337-J348</f>
        <v>7</v>
      </c>
      <c r="M351" s="5">
        <f t="shared" si="96"/>
        <v>1.75</v>
      </c>
    </row>
    <row r="352" spans="5:13" x14ac:dyDescent="0.25">
      <c r="E352" s="1"/>
      <c r="F352" s="1"/>
      <c r="I352" t="s">
        <v>451</v>
      </c>
      <c r="J352">
        <f>SUM(G329:G351)</f>
        <v>1</v>
      </c>
      <c r="M352" s="5">
        <f t="shared" si="96"/>
        <v>0.25</v>
      </c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494</v>
      </c>
      <c r="B368" s="1">
        <v>1</v>
      </c>
      <c r="C368">
        <v>0</v>
      </c>
      <c r="D368" s="1" t="s">
        <v>483</v>
      </c>
      <c r="E368" s="1">
        <f>B368+C368</f>
        <v>1</v>
      </c>
      <c r="F368" s="1">
        <f>B368-C368</f>
        <v>1</v>
      </c>
      <c r="G368">
        <f t="shared" ref="G368:G370" si="100">IF(AND(B368&gt;0,C368&gt;0),1,0)</f>
        <v>0</v>
      </c>
      <c r="I368" t="s">
        <v>27</v>
      </c>
      <c r="J368">
        <f>COUNTIF(E368:E384,"&gt;1")</f>
        <v>3</v>
      </c>
      <c r="M368" s="5">
        <f>J368/$J$376</f>
        <v>0.75</v>
      </c>
      <c r="O368" s="5">
        <f>J368+J329</f>
        <v>5</v>
      </c>
      <c r="P368" s="5">
        <f>O368/$O$376</f>
        <v>0.625</v>
      </c>
    </row>
    <row r="369" spans="1:16" x14ac:dyDescent="0.25">
      <c r="A369" s="2" t="s">
        <v>494</v>
      </c>
      <c r="B369" s="1">
        <v>3</v>
      </c>
      <c r="C369">
        <v>2</v>
      </c>
      <c r="D369" s="1" t="s">
        <v>498</v>
      </c>
      <c r="E369" s="1">
        <f>B369+C369</f>
        <v>5</v>
      </c>
      <c r="F369" s="1">
        <f>B369-C369</f>
        <v>1</v>
      </c>
      <c r="G369">
        <f t="shared" si="100"/>
        <v>1</v>
      </c>
      <c r="I369" t="s">
        <v>28</v>
      </c>
      <c r="J369">
        <f>COUNTIF(E368:E384,"&gt;2")</f>
        <v>3</v>
      </c>
      <c r="M369" s="5">
        <f t="shared" ref="M369:M391" si="101">J369/$J$376</f>
        <v>0.75</v>
      </c>
      <c r="O369" s="5">
        <f t="shared" ref="O369:O391" si="102">J369+J330</f>
        <v>4</v>
      </c>
      <c r="P369" s="5">
        <f t="shared" ref="P369:P391" si="103">O369/$O$376</f>
        <v>0.5</v>
      </c>
    </row>
    <row r="370" spans="1:16" x14ac:dyDescent="0.25">
      <c r="A370" s="2" t="s">
        <v>494</v>
      </c>
      <c r="B370" s="1">
        <v>1</v>
      </c>
      <c r="C370">
        <v>2</v>
      </c>
      <c r="D370" s="1" t="s">
        <v>500</v>
      </c>
      <c r="E370" s="1">
        <f>B370+C370</f>
        <v>3</v>
      </c>
      <c r="F370" s="1">
        <f>B370-C370</f>
        <v>-1</v>
      </c>
      <c r="G370">
        <f t="shared" si="100"/>
        <v>1</v>
      </c>
      <c r="I370" t="s">
        <v>29</v>
      </c>
      <c r="J370">
        <f>COUNTIF(E368:E384,"&lt;4")</f>
        <v>3</v>
      </c>
      <c r="M370" s="5">
        <f t="shared" si="101"/>
        <v>0.75</v>
      </c>
      <c r="O370" s="5">
        <f t="shared" si="102"/>
        <v>6</v>
      </c>
      <c r="P370" s="5">
        <f t="shared" si="103"/>
        <v>0.75</v>
      </c>
    </row>
    <row r="371" spans="1:16" x14ac:dyDescent="0.25">
      <c r="A371" s="2" t="s">
        <v>494</v>
      </c>
      <c r="B371" s="1">
        <v>2</v>
      </c>
      <c r="C371">
        <v>1</v>
      </c>
      <c r="D371" s="1" t="s">
        <v>493</v>
      </c>
      <c r="E371" s="1">
        <f t="shared" ref="E371" si="104">B371+C371</f>
        <v>3</v>
      </c>
      <c r="F371" s="1">
        <f t="shared" ref="F371" si="105">B371-C371</f>
        <v>1</v>
      </c>
      <c r="G371">
        <f t="shared" ref="G371" si="106">IF(AND(B371&gt;0,C371&gt;0),1,0)</f>
        <v>1</v>
      </c>
      <c r="I371" t="s">
        <v>30</v>
      </c>
      <c r="J371">
        <f>COUNTIF(E368:E384,"&lt;5")</f>
        <v>3</v>
      </c>
      <c r="M371" s="5">
        <f t="shared" si="101"/>
        <v>0.75</v>
      </c>
      <c r="O371" s="5">
        <f t="shared" si="102"/>
        <v>7</v>
      </c>
      <c r="P371" s="5">
        <f t="shared" si="103"/>
        <v>0.875</v>
      </c>
    </row>
    <row r="372" spans="1:16" x14ac:dyDescent="0.25">
      <c r="A372" s="6"/>
      <c r="E372" s="1"/>
      <c r="F372" s="1"/>
      <c r="I372" t="s">
        <v>31</v>
      </c>
      <c r="J372">
        <f>COUNTIF(F368:F384,"&lt;=0")</f>
        <v>1</v>
      </c>
      <c r="M372" s="5">
        <f t="shared" si="101"/>
        <v>0.25</v>
      </c>
      <c r="O372" s="5">
        <f t="shared" si="102"/>
        <v>3</v>
      </c>
      <c r="P372" s="5">
        <f t="shared" si="103"/>
        <v>0.375</v>
      </c>
    </row>
    <row r="373" spans="1:16" x14ac:dyDescent="0.25">
      <c r="I373" t="s">
        <v>32</v>
      </c>
      <c r="J373">
        <f>COUNTIF(F368:F384,"&gt;=0")</f>
        <v>3</v>
      </c>
      <c r="M373" s="5">
        <f t="shared" si="101"/>
        <v>0.75</v>
      </c>
      <c r="O373" s="5">
        <f t="shared" si="102"/>
        <v>6</v>
      </c>
      <c r="P373" s="5">
        <f t="shared" si="103"/>
        <v>0.75</v>
      </c>
    </row>
    <row r="374" spans="1:16" x14ac:dyDescent="0.25">
      <c r="I374" t="s">
        <v>34</v>
      </c>
      <c r="J374">
        <f>COUNTIF(F368:F384,"&lt;=1")</f>
        <v>4</v>
      </c>
      <c r="M374" s="5">
        <f t="shared" si="101"/>
        <v>1</v>
      </c>
      <c r="O374" s="5">
        <f t="shared" si="102"/>
        <v>7</v>
      </c>
      <c r="P374" s="5">
        <f t="shared" si="103"/>
        <v>0.875</v>
      </c>
    </row>
    <row r="375" spans="1:16" x14ac:dyDescent="0.25">
      <c r="I375" t="s">
        <v>35</v>
      </c>
      <c r="J375">
        <f>COUNTIF(F368:F384,"&gt;=-1")</f>
        <v>4</v>
      </c>
      <c r="M375" s="5">
        <f t="shared" si="101"/>
        <v>1</v>
      </c>
      <c r="O375" s="5">
        <f t="shared" si="102"/>
        <v>8</v>
      </c>
      <c r="P375" s="5">
        <f t="shared" si="103"/>
        <v>1</v>
      </c>
    </row>
    <row r="376" spans="1:16" x14ac:dyDescent="0.25">
      <c r="I376" t="s">
        <v>36</v>
      </c>
      <c r="J376">
        <f>COUNT(E368:E384)</f>
        <v>4</v>
      </c>
      <c r="O376" s="5">
        <f t="shared" si="102"/>
        <v>8</v>
      </c>
      <c r="P376" s="5">
        <f t="shared" si="103"/>
        <v>1</v>
      </c>
    </row>
    <row r="377" spans="1:16" x14ac:dyDescent="0.25">
      <c r="I377" t="s">
        <v>37</v>
      </c>
      <c r="J377">
        <f>J376-J373</f>
        <v>1</v>
      </c>
      <c r="M377" s="5">
        <f t="shared" si="101"/>
        <v>0.25</v>
      </c>
      <c r="O377" s="5">
        <f t="shared" si="102"/>
        <v>2</v>
      </c>
      <c r="P377" s="5">
        <f t="shared" si="103"/>
        <v>0.25</v>
      </c>
    </row>
    <row r="378" spans="1:16" x14ac:dyDescent="0.25">
      <c r="I378" t="s">
        <v>38</v>
      </c>
      <c r="J378">
        <f>J376-J372</f>
        <v>3</v>
      </c>
      <c r="M378" s="5">
        <f t="shared" si="101"/>
        <v>0.75</v>
      </c>
      <c r="O378" s="5">
        <f t="shared" si="102"/>
        <v>5</v>
      </c>
      <c r="P378" s="5">
        <f t="shared" si="103"/>
        <v>0.625</v>
      </c>
    </row>
    <row r="379" spans="1:16" x14ac:dyDescent="0.25">
      <c r="I379" t="s">
        <v>39</v>
      </c>
      <c r="J379">
        <f>J376-J375</f>
        <v>0</v>
      </c>
      <c r="M379" s="5">
        <f t="shared" si="101"/>
        <v>0</v>
      </c>
      <c r="O379" s="5">
        <f t="shared" si="102"/>
        <v>0</v>
      </c>
      <c r="P379" s="5">
        <f t="shared" si="103"/>
        <v>0</v>
      </c>
    </row>
    <row r="380" spans="1:16" x14ac:dyDescent="0.25">
      <c r="I380" t="s">
        <v>40</v>
      </c>
      <c r="J380">
        <f>J376-J374</f>
        <v>0</v>
      </c>
      <c r="M380" s="5">
        <f t="shared" si="101"/>
        <v>0</v>
      </c>
      <c r="O380" s="5">
        <f t="shared" si="102"/>
        <v>1</v>
      </c>
      <c r="P380" s="5">
        <f t="shared" si="103"/>
        <v>0.125</v>
      </c>
    </row>
    <row r="381" spans="1:16" x14ac:dyDescent="0.25">
      <c r="I381" t="s">
        <v>41</v>
      </c>
      <c r="J381">
        <f>COUNTIF(C368:C384,"&gt;0")</f>
        <v>3</v>
      </c>
      <c r="M381" s="5">
        <f t="shared" si="101"/>
        <v>0.75</v>
      </c>
      <c r="O381" s="5">
        <f t="shared" si="102"/>
        <v>5</v>
      </c>
      <c r="P381" s="5">
        <f t="shared" si="103"/>
        <v>0.625</v>
      </c>
    </row>
    <row r="382" spans="1:16" x14ac:dyDescent="0.25">
      <c r="I382" t="s">
        <v>42</v>
      </c>
      <c r="J382">
        <f>COUNTIF(B368:B384,"&gt;0")</f>
        <v>4</v>
      </c>
      <c r="M382" s="5">
        <f t="shared" si="101"/>
        <v>1</v>
      </c>
      <c r="O382" s="5">
        <f t="shared" si="102"/>
        <v>7</v>
      </c>
      <c r="P382" s="5">
        <f t="shared" si="103"/>
        <v>0.875</v>
      </c>
    </row>
    <row r="383" spans="1:16" x14ac:dyDescent="0.25">
      <c r="I383" t="s">
        <v>43</v>
      </c>
      <c r="J383">
        <f>COUNTIF(C368:C384,"&lt;2")</f>
        <v>2</v>
      </c>
      <c r="M383" s="5">
        <f t="shared" si="101"/>
        <v>0.5</v>
      </c>
      <c r="O383" s="5">
        <f t="shared" si="102"/>
        <v>5</v>
      </c>
      <c r="P383" s="5">
        <f t="shared" si="103"/>
        <v>0.625</v>
      </c>
    </row>
    <row r="384" spans="1:16" x14ac:dyDescent="0.25">
      <c r="I384" t="s">
        <v>44</v>
      </c>
      <c r="J384">
        <f>COUNTIF(B368:B384,"&lt;2")</f>
        <v>2</v>
      </c>
      <c r="M384" s="5">
        <f t="shared" si="101"/>
        <v>0.5</v>
      </c>
      <c r="O384" s="5">
        <f t="shared" si="102"/>
        <v>4</v>
      </c>
      <c r="P384" s="5">
        <f t="shared" si="103"/>
        <v>0.5</v>
      </c>
    </row>
    <row r="385" spans="9:16" x14ac:dyDescent="0.25">
      <c r="I385" t="s">
        <v>45</v>
      </c>
      <c r="J385">
        <f>COUNTIF(C368:C384,"&lt;3")</f>
        <v>4</v>
      </c>
      <c r="M385" s="5">
        <f t="shared" si="101"/>
        <v>1</v>
      </c>
      <c r="O385" s="5">
        <f t="shared" si="102"/>
        <v>8</v>
      </c>
      <c r="P385" s="5">
        <f t="shared" si="103"/>
        <v>1</v>
      </c>
    </row>
    <row r="386" spans="9:16" x14ac:dyDescent="0.25">
      <c r="I386" t="s">
        <v>46</v>
      </c>
      <c r="J386">
        <f>COUNTIF(B368:B384,"&lt;3")</f>
        <v>3</v>
      </c>
      <c r="M386" s="5">
        <f t="shared" si="101"/>
        <v>0.75</v>
      </c>
      <c r="O386" s="5">
        <f t="shared" si="102"/>
        <v>7</v>
      </c>
      <c r="P386" s="5">
        <f t="shared" si="103"/>
        <v>0.875</v>
      </c>
    </row>
    <row r="387" spans="9:16" x14ac:dyDescent="0.25">
      <c r="I387" t="s">
        <v>47</v>
      </c>
      <c r="J387">
        <f>J377+J378</f>
        <v>4</v>
      </c>
      <c r="M387" s="5">
        <f t="shared" si="101"/>
        <v>1</v>
      </c>
      <c r="O387" s="5">
        <f t="shared" si="102"/>
        <v>7</v>
      </c>
      <c r="P387" s="5">
        <f t="shared" si="103"/>
        <v>0.875</v>
      </c>
    </row>
    <row r="388" spans="9:16" x14ac:dyDescent="0.25">
      <c r="I388" t="s">
        <v>48</v>
      </c>
      <c r="J388" s="1">
        <f>SUM(B368:B384)</f>
        <v>7</v>
      </c>
      <c r="M388" s="5">
        <f t="shared" si="101"/>
        <v>1.75</v>
      </c>
      <c r="O388" s="5">
        <f t="shared" si="102"/>
        <v>12</v>
      </c>
      <c r="P388" s="5">
        <f t="shared" si="103"/>
        <v>1.5</v>
      </c>
    </row>
    <row r="389" spans="9:16" x14ac:dyDescent="0.25">
      <c r="I389" t="s">
        <v>49</v>
      </c>
      <c r="J389" s="1">
        <f>SUM(C368:C384)</f>
        <v>5</v>
      </c>
      <c r="M389" s="5">
        <f t="shared" si="101"/>
        <v>1.25</v>
      </c>
      <c r="O389" s="5">
        <f t="shared" si="102"/>
        <v>8</v>
      </c>
      <c r="P389" s="5">
        <f t="shared" si="103"/>
        <v>1</v>
      </c>
    </row>
    <row r="390" spans="9:16" x14ac:dyDescent="0.25">
      <c r="I390" t="s">
        <v>50</v>
      </c>
      <c r="J390">
        <f>J378*3+J376-J387</f>
        <v>9</v>
      </c>
      <c r="M390" s="5">
        <f t="shared" si="101"/>
        <v>2.25</v>
      </c>
      <c r="O390" s="5">
        <f t="shared" si="102"/>
        <v>16</v>
      </c>
      <c r="P390" s="5">
        <f t="shared" si="103"/>
        <v>2</v>
      </c>
    </row>
    <row r="391" spans="9:16" x14ac:dyDescent="0.25">
      <c r="I391" t="s">
        <v>451</v>
      </c>
      <c r="J391">
        <f>SUM(G368:G390)</f>
        <v>3</v>
      </c>
      <c r="M391" s="5">
        <f t="shared" si="101"/>
        <v>0.75</v>
      </c>
      <c r="O391" s="5">
        <f t="shared" si="102"/>
        <v>4</v>
      </c>
      <c r="P391" s="5">
        <f t="shared" si="103"/>
        <v>0.5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32</v>
      </c>
      <c r="H402" s="6"/>
      <c r="I402" s="7">
        <f>O261+O54</f>
        <v>66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18">
        <f>AVERAGE(H404,K404,N404,Q404)</f>
        <v>68.560606060606062</v>
      </c>
      <c r="F404" s="5">
        <f>(M6+M213)/2</f>
        <v>0.625</v>
      </c>
      <c r="G404" s="10">
        <f>J6+J213</f>
        <v>20</v>
      </c>
      <c r="H404" s="17">
        <f>(G404/$G$402)*100</f>
        <v>62.5</v>
      </c>
      <c r="I404" s="5">
        <f t="shared" ref="I404:I411" si="107">(P46+P253)/2</f>
        <v>0.74242424242424243</v>
      </c>
      <c r="J404" s="10">
        <f t="shared" ref="J404:J411" si="108">O46+O253</f>
        <v>49</v>
      </c>
      <c r="K404" s="17">
        <f>(J404/$I$402)*100</f>
        <v>74.242424242424249</v>
      </c>
      <c r="L404" s="5">
        <f>(M84+M291)/2</f>
        <v>0.625</v>
      </c>
      <c r="M404" s="10">
        <f t="shared" ref="M404:M411" si="109">J84+J291</f>
        <v>5</v>
      </c>
      <c r="N404" s="17">
        <f>(M404/8)*100</f>
        <v>62.5</v>
      </c>
      <c r="O404" s="5">
        <f t="shared" ref="O404:O411" si="110">(P368+P161)/2</f>
        <v>0.75</v>
      </c>
      <c r="P404" s="10">
        <f t="shared" ref="P404:P411" si="111">O368+O161</f>
        <v>12</v>
      </c>
      <c r="Q404" s="17">
        <f>(P404/16)*100</f>
        <v>75</v>
      </c>
    </row>
    <row r="405" spans="4:17" x14ac:dyDescent="0.25">
      <c r="D405" t="s">
        <v>28</v>
      </c>
      <c r="E405" s="18">
        <f t="shared" ref="E405:E424" si="112">AVERAGE(H405,K405,N405,Q405)</f>
        <v>44.981060606060609</v>
      </c>
      <c r="F405" s="5">
        <f t="shared" ref="F405:F407" si="113">(M7+M214)/2</f>
        <v>0.25</v>
      </c>
      <c r="G405" s="10">
        <f t="shared" ref="G405:G407" si="114">J7+J214</f>
        <v>8</v>
      </c>
      <c r="H405" s="17">
        <f t="shared" ref="H405:H423" si="115">(G405/$G$402)*100</f>
        <v>25</v>
      </c>
      <c r="I405" s="5">
        <f t="shared" si="107"/>
        <v>0.42424242424242425</v>
      </c>
      <c r="J405" s="10">
        <f t="shared" si="108"/>
        <v>28</v>
      </c>
      <c r="K405" s="17">
        <f t="shared" ref="K405:K424" si="116">(J405/$I$402)*100</f>
        <v>42.424242424242422</v>
      </c>
      <c r="L405" s="5">
        <f>(M85+M292)/2</f>
        <v>0.5</v>
      </c>
      <c r="M405" s="10">
        <f t="shared" si="109"/>
        <v>4</v>
      </c>
      <c r="N405" s="17">
        <f t="shared" ref="N405:N423" si="117">(M405/8)*100</f>
        <v>50</v>
      </c>
      <c r="O405" s="5">
        <f t="shared" si="110"/>
        <v>0.625</v>
      </c>
      <c r="P405" s="10">
        <f t="shared" si="111"/>
        <v>10</v>
      </c>
      <c r="Q405" s="17">
        <f t="shared" ref="Q405:Q423" si="118">(P405/16)*100</f>
        <v>62.5</v>
      </c>
    </row>
    <row r="406" spans="4:17" x14ac:dyDescent="0.25">
      <c r="D406" t="s">
        <v>29</v>
      </c>
      <c r="E406" s="18">
        <f t="shared" si="112"/>
        <v>70.549242424242422</v>
      </c>
      <c r="F406" s="5">
        <f t="shared" si="113"/>
        <v>0.8125</v>
      </c>
      <c r="G406" s="10">
        <f t="shared" si="114"/>
        <v>26</v>
      </c>
      <c r="H406" s="17">
        <f t="shared" si="115"/>
        <v>81.25</v>
      </c>
      <c r="I406" s="5">
        <f t="shared" si="107"/>
        <v>0.69696969696969702</v>
      </c>
      <c r="J406" s="10">
        <f t="shared" si="108"/>
        <v>46</v>
      </c>
      <c r="K406" s="17">
        <f t="shared" si="116"/>
        <v>69.696969696969703</v>
      </c>
      <c r="L406" s="5">
        <f>(M86+M293)/2</f>
        <v>0.625</v>
      </c>
      <c r="M406" s="10">
        <f t="shared" si="109"/>
        <v>5</v>
      </c>
      <c r="N406" s="17">
        <f t="shared" si="117"/>
        <v>62.5</v>
      </c>
      <c r="O406" s="5">
        <f t="shared" si="110"/>
        <v>0.6875</v>
      </c>
      <c r="P406" s="10">
        <f t="shared" si="111"/>
        <v>11</v>
      </c>
      <c r="Q406" s="17">
        <f t="shared" si="118"/>
        <v>68.75</v>
      </c>
    </row>
    <row r="407" spans="4:17" x14ac:dyDescent="0.25">
      <c r="D407" t="s">
        <v>30</v>
      </c>
      <c r="E407" s="18">
        <f t="shared" si="112"/>
        <v>85.274621212121218</v>
      </c>
      <c r="F407" s="5">
        <f t="shared" si="113"/>
        <v>0.875</v>
      </c>
      <c r="G407" s="10">
        <f t="shared" si="114"/>
        <v>28</v>
      </c>
      <c r="H407" s="17">
        <f t="shared" si="115"/>
        <v>87.5</v>
      </c>
      <c r="I407" s="5">
        <f t="shared" si="107"/>
        <v>0.84848484848484851</v>
      </c>
      <c r="J407" s="10">
        <f t="shared" si="108"/>
        <v>56</v>
      </c>
      <c r="K407" s="17">
        <f t="shared" si="116"/>
        <v>84.848484848484844</v>
      </c>
      <c r="L407" s="5">
        <f>(M87+M294)/2</f>
        <v>0.875</v>
      </c>
      <c r="M407" s="10">
        <f t="shared" si="109"/>
        <v>7</v>
      </c>
      <c r="N407" s="17">
        <f t="shared" si="117"/>
        <v>87.5</v>
      </c>
      <c r="O407" s="5">
        <f t="shared" si="110"/>
        <v>0.8125</v>
      </c>
      <c r="P407" s="10">
        <f t="shared" si="111"/>
        <v>13</v>
      </c>
      <c r="Q407" s="17">
        <f t="shared" si="118"/>
        <v>81.25</v>
      </c>
    </row>
    <row r="408" spans="4:17" x14ac:dyDescent="0.25">
      <c r="D408" t="s">
        <v>31</v>
      </c>
      <c r="E408" s="18">
        <f t="shared" si="112"/>
        <v>60.464015151515156</v>
      </c>
      <c r="F408" s="5">
        <f>(M10+M217)/2</f>
        <v>0.75</v>
      </c>
      <c r="G408" s="10">
        <f>J10+J217</f>
        <v>24</v>
      </c>
      <c r="H408" s="17">
        <f t="shared" si="115"/>
        <v>75</v>
      </c>
      <c r="I408" s="5">
        <f t="shared" si="107"/>
        <v>0.60606060606060608</v>
      </c>
      <c r="J408" s="10">
        <f t="shared" si="108"/>
        <v>40</v>
      </c>
      <c r="K408" s="17">
        <f t="shared" si="116"/>
        <v>60.606060606060609</v>
      </c>
      <c r="L408" s="5">
        <f>(M295+M88)/2</f>
        <v>0.625</v>
      </c>
      <c r="M408" s="10">
        <f t="shared" si="109"/>
        <v>5</v>
      </c>
      <c r="N408" s="17">
        <f t="shared" si="117"/>
        <v>62.5</v>
      </c>
      <c r="O408" s="5">
        <f t="shared" si="110"/>
        <v>0.4375</v>
      </c>
      <c r="P408" s="10">
        <f t="shared" si="111"/>
        <v>7</v>
      </c>
      <c r="Q408" s="17">
        <f t="shared" si="118"/>
        <v>43.75</v>
      </c>
    </row>
    <row r="409" spans="4:17" x14ac:dyDescent="0.25">
      <c r="D409" t="s">
        <v>32</v>
      </c>
      <c r="E409" s="18">
        <f t="shared" si="112"/>
        <v>65.435606060606062</v>
      </c>
      <c r="F409" s="5">
        <f t="shared" ref="F409:F411" si="119">(M11+M218)/2</f>
        <v>0.5625</v>
      </c>
      <c r="G409" s="10">
        <f t="shared" ref="G409:G411" si="120">J11+J218</f>
        <v>18</v>
      </c>
      <c r="H409" s="17">
        <f t="shared" si="115"/>
        <v>56.25</v>
      </c>
      <c r="I409" s="5">
        <f t="shared" si="107"/>
        <v>0.74242424242424243</v>
      </c>
      <c r="J409" s="10">
        <f t="shared" si="108"/>
        <v>49</v>
      </c>
      <c r="K409" s="17">
        <f t="shared" si="116"/>
        <v>74.242424242424249</v>
      </c>
      <c r="L409" s="5">
        <f>(M296+M89)/2</f>
        <v>0.625</v>
      </c>
      <c r="M409" s="10">
        <f t="shared" si="109"/>
        <v>5</v>
      </c>
      <c r="N409" s="17">
        <f t="shared" si="117"/>
        <v>62.5</v>
      </c>
      <c r="O409" s="5">
        <f t="shared" si="110"/>
        <v>0.6875</v>
      </c>
      <c r="P409" s="10">
        <f t="shared" si="111"/>
        <v>11</v>
      </c>
      <c r="Q409" s="17">
        <f t="shared" si="118"/>
        <v>68.75</v>
      </c>
    </row>
    <row r="410" spans="4:17" x14ac:dyDescent="0.25">
      <c r="D410" t="s">
        <v>34</v>
      </c>
      <c r="E410" s="18">
        <f t="shared" si="112"/>
        <v>83.001893939393938</v>
      </c>
      <c r="F410" s="5">
        <f t="shared" si="119"/>
        <v>0.8125</v>
      </c>
      <c r="G410" s="10">
        <f t="shared" si="120"/>
        <v>26</v>
      </c>
      <c r="H410" s="17">
        <f t="shared" si="115"/>
        <v>81.25</v>
      </c>
      <c r="I410" s="5">
        <f t="shared" si="107"/>
        <v>0.75757575757575757</v>
      </c>
      <c r="J410" s="10">
        <f t="shared" si="108"/>
        <v>50</v>
      </c>
      <c r="K410" s="17">
        <f t="shared" si="116"/>
        <v>75.757575757575751</v>
      </c>
      <c r="L410" s="5">
        <f>(M297+M90)/2</f>
        <v>0.875</v>
      </c>
      <c r="M410" s="10">
        <f t="shared" si="109"/>
        <v>7</v>
      </c>
      <c r="N410" s="17">
        <f t="shared" si="117"/>
        <v>87.5</v>
      </c>
      <c r="O410" s="5">
        <f t="shared" si="110"/>
        <v>0.875</v>
      </c>
      <c r="P410" s="10">
        <f t="shared" si="111"/>
        <v>14</v>
      </c>
      <c r="Q410" s="17">
        <f t="shared" si="118"/>
        <v>87.5</v>
      </c>
    </row>
    <row r="411" spans="4:17" x14ac:dyDescent="0.25">
      <c r="D411" t="s">
        <v>35</v>
      </c>
      <c r="E411" s="18">
        <f t="shared" si="112"/>
        <v>88.375946969696969</v>
      </c>
      <c r="F411" s="5">
        <f t="shared" si="119"/>
        <v>0.84375</v>
      </c>
      <c r="G411" s="10">
        <f t="shared" si="120"/>
        <v>27</v>
      </c>
      <c r="H411" s="17">
        <f t="shared" si="115"/>
        <v>84.375</v>
      </c>
      <c r="I411" s="5">
        <f t="shared" si="107"/>
        <v>0.87878787878787878</v>
      </c>
      <c r="J411" s="10">
        <f t="shared" si="108"/>
        <v>58</v>
      </c>
      <c r="K411" s="17">
        <f t="shared" si="116"/>
        <v>87.878787878787875</v>
      </c>
      <c r="L411" s="5">
        <f>(M298+M91)/2</f>
        <v>0.875</v>
      </c>
      <c r="M411" s="10">
        <f t="shared" si="109"/>
        <v>7</v>
      </c>
      <c r="N411" s="17">
        <f t="shared" si="117"/>
        <v>87.5</v>
      </c>
      <c r="O411" s="5">
        <f t="shared" si="110"/>
        <v>0.9375</v>
      </c>
      <c r="P411" s="10">
        <f t="shared" si="111"/>
        <v>15</v>
      </c>
      <c r="Q411" s="17">
        <f t="shared" si="118"/>
        <v>93.75</v>
      </c>
    </row>
    <row r="412" spans="4:17" x14ac:dyDescent="0.25">
      <c r="D412" t="s">
        <v>36</v>
      </c>
      <c r="E412" s="5">
        <f t="shared" si="112"/>
        <v>100</v>
      </c>
      <c r="F412" s="5"/>
      <c r="G412" s="10">
        <f>J221+J14</f>
        <v>32</v>
      </c>
      <c r="H412" s="11">
        <f t="shared" si="115"/>
        <v>100</v>
      </c>
      <c r="I412" s="5"/>
      <c r="J412" s="10">
        <f t="shared" ref="J412:J423" si="121">O261+O54</f>
        <v>66</v>
      </c>
      <c r="K412" s="11">
        <f t="shared" si="116"/>
        <v>100</v>
      </c>
      <c r="L412" s="5"/>
      <c r="M412" s="10">
        <v>8</v>
      </c>
      <c r="N412" s="11">
        <f t="shared" si="117"/>
        <v>100</v>
      </c>
      <c r="P412" s="10">
        <v>16</v>
      </c>
      <c r="Q412" s="11">
        <f t="shared" si="118"/>
        <v>100</v>
      </c>
    </row>
    <row r="413" spans="4:17" x14ac:dyDescent="0.25">
      <c r="D413" t="s">
        <v>37</v>
      </c>
      <c r="E413" s="18">
        <f t="shared" si="112"/>
        <v>34.564393939393938</v>
      </c>
      <c r="F413" s="5">
        <f>(M15+M222)/2</f>
        <v>0.4375</v>
      </c>
      <c r="G413" s="10">
        <f>J222+J15</f>
        <v>14</v>
      </c>
      <c r="H413" s="17">
        <f t="shared" si="115"/>
        <v>43.75</v>
      </c>
      <c r="I413" s="5">
        <f t="shared" ref="I413:I423" si="122">(P262+P55)/2</f>
        <v>0.25757575757575757</v>
      </c>
      <c r="J413" s="10">
        <f t="shared" si="121"/>
        <v>17</v>
      </c>
      <c r="K413" s="17">
        <f t="shared" si="116"/>
        <v>25.757575757575758</v>
      </c>
      <c r="L413" s="5">
        <f t="shared" ref="L413:L423" si="123">(M300+M93)/2</f>
        <v>0.375</v>
      </c>
      <c r="M413" s="10">
        <f t="shared" ref="M413:M423" si="124">J300+J93</f>
        <v>3</v>
      </c>
      <c r="N413" s="17">
        <f t="shared" si="117"/>
        <v>37.5</v>
      </c>
      <c r="O413" s="5">
        <f t="shared" ref="O413:O423" si="125">(P377+P170)/2</f>
        <v>0.3125</v>
      </c>
      <c r="P413" s="10">
        <f t="shared" ref="P413:P423" si="126">O377+O170</f>
        <v>5</v>
      </c>
      <c r="Q413" s="17">
        <f t="shared" si="118"/>
        <v>31.25</v>
      </c>
    </row>
    <row r="414" spans="4:17" x14ac:dyDescent="0.25">
      <c r="D414" t="s">
        <v>38</v>
      </c>
      <c r="E414" s="18">
        <f t="shared" si="112"/>
        <v>39.535984848484844</v>
      </c>
      <c r="F414" s="5">
        <f t="shared" ref="F414:F423" si="127">(M16+M223)/2</f>
        <v>0.25</v>
      </c>
      <c r="G414" s="10">
        <f t="shared" ref="G414:G423" si="128">J223+J16</f>
        <v>8</v>
      </c>
      <c r="H414" s="17">
        <f t="shared" si="115"/>
        <v>25</v>
      </c>
      <c r="I414" s="5">
        <f t="shared" si="122"/>
        <v>0.39393939393939392</v>
      </c>
      <c r="J414" s="10">
        <f t="shared" si="121"/>
        <v>26</v>
      </c>
      <c r="K414" s="17">
        <f t="shared" si="116"/>
        <v>39.393939393939391</v>
      </c>
      <c r="L414" s="5">
        <f t="shared" si="123"/>
        <v>0.375</v>
      </c>
      <c r="M414" s="10">
        <f t="shared" si="124"/>
        <v>3</v>
      </c>
      <c r="N414" s="17">
        <f t="shared" si="117"/>
        <v>37.5</v>
      </c>
      <c r="O414" s="5">
        <f t="shared" si="125"/>
        <v>0.5625</v>
      </c>
      <c r="P414" s="10">
        <f t="shared" si="126"/>
        <v>9</v>
      </c>
      <c r="Q414" s="17">
        <f t="shared" si="118"/>
        <v>56.25</v>
      </c>
    </row>
    <row r="415" spans="4:17" x14ac:dyDescent="0.25">
      <c r="D415" t="s">
        <v>39</v>
      </c>
      <c r="E415" s="18">
        <f t="shared" si="112"/>
        <v>11.624053030303031</v>
      </c>
      <c r="F415" s="5">
        <f t="shared" si="127"/>
        <v>0.15625</v>
      </c>
      <c r="G415" s="10">
        <f t="shared" si="128"/>
        <v>5</v>
      </c>
      <c r="H415" s="17">
        <f t="shared" si="115"/>
        <v>15.625</v>
      </c>
      <c r="I415" s="5">
        <f t="shared" si="122"/>
        <v>0.12121212121212122</v>
      </c>
      <c r="J415" s="10">
        <f t="shared" si="121"/>
        <v>8</v>
      </c>
      <c r="K415" s="17">
        <f t="shared" si="116"/>
        <v>12.121212121212121</v>
      </c>
      <c r="L415" s="5">
        <f t="shared" si="123"/>
        <v>0.125</v>
      </c>
      <c r="M415" s="10">
        <f t="shared" si="124"/>
        <v>1</v>
      </c>
      <c r="N415" s="17">
        <f t="shared" si="117"/>
        <v>12.5</v>
      </c>
      <c r="O415" s="5">
        <f t="shared" si="125"/>
        <v>6.25E-2</v>
      </c>
      <c r="P415" s="10">
        <f t="shared" si="126"/>
        <v>1</v>
      </c>
      <c r="Q415" s="17">
        <f t="shared" si="118"/>
        <v>6.25</v>
      </c>
    </row>
    <row r="416" spans="4:17" x14ac:dyDescent="0.25">
      <c r="D416" t="s">
        <v>40</v>
      </c>
      <c r="E416" s="18">
        <f t="shared" si="112"/>
        <v>16.998106060606062</v>
      </c>
      <c r="F416" s="5">
        <f t="shared" si="127"/>
        <v>0.1875</v>
      </c>
      <c r="G416" s="10">
        <f t="shared" si="128"/>
        <v>6</v>
      </c>
      <c r="H416" s="17">
        <f t="shared" si="115"/>
        <v>18.75</v>
      </c>
      <c r="I416" s="5">
        <f t="shared" si="122"/>
        <v>0.24242424242424243</v>
      </c>
      <c r="J416" s="10">
        <f t="shared" si="121"/>
        <v>16</v>
      </c>
      <c r="K416" s="17">
        <f t="shared" si="116"/>
        <v>24.242424242424242</v>
      </c>
      <c r="L416" s="5">
        <f t="shared" si="123"/>
        <v>0.125</v>
      </c>
      <c r="M416" s="10">
        <f t="shared" si="124"/>
        <v>1</v>
      </c>
      <c r="N416" s="17">
        <f t="shared" si="117"/>
        <v>12.5</v>
      </c>
      <c r="O416" s="5">
        <f t="shared" si="125"/>
        <v>0.125</v>
      </c>
      <c r="P416" s="10">
        <f t="shared" si="126"/>
        <v>2</v>
      </c>
      <c r="Q416" s="17">
        <f t="shared" si="118"/>
        <v>12.5</v>
      </c>
    </row>
    <row r="417" spans="4:17" x14ac:dyDescent="0.25">
      <c r="D417" t="s">
        <v>41</v>
      </c>
      <c r="E417" s="18">
        <f t="shared" si="112"/>
        <v>63.589015151515156</v>
      </c>
      <c r="F417" s="5">
        <f t="shared" si="127"/>
        <v>0.625</v>
      </c>
      <c r="G417" s="10">
        <f t="shared" si="128"/>
        <v>20</v>
      </c>
      <c r="H417" s="17">
        <f t="shared" si="115"/>
        <v>62.5</v>
      </c>
      <c r="I417" s="5">
        <f t="shared" si="122"/>
        <v>0.60606060606060597</v>
      </c>
      <c r="J417" s="10">
        <f t="shared" si="121"/>
        <v>40</v>
      </c>
      <c r="K417" s="17">
        <f t="shared" si="116"/>
        <v>60.606060606060609</v>
      </c>
      <c r="L417" s="5">
        <f t="shared" si="123"/>
        <v>0.625</v>
      </c>
      <c r="M417" s="10">
        <f t="shared" si="124"/>
        <v>5</v>
      </c>
      <c r="N417" s="17">
        <f t="shared" si="117"/>
        <v>62.5</v>
      </c>
      <c r="O417" s="5">
        <f t="shared" si="125"/>
        <v>0.6875</v>
      </c>
      <c r="P417" s="10">
        <f t="shared" si="126"/>
        <v>11</v>
      </c>
      <c r="Q417" s="17">
        <f t="shared" si="118"/>
        <v>68.75</v>
      </c>
    </row>
    <row r="418" spans="4:17" x14ac:dyDescent="0.25">
      <c r="D418" t="s">
        <v>42</v>
      </c>
      <c r="E418" s="18">
        <f t="shared" si="112"/>
        <v>72.490530303030312</v>
      </c>
      <c r="F418" s="5">
        <f t="shared" si="127"/>
        <v>0.5625</v>
      </c>
      <c r="G418" s="10">
        <f t="shared" si="128"/>
        <v>18</v>
      </c>
      <c r="H418" s="17">
        <f t="shared" si="115"/>
        <v>56.25</v>
      </c>
      <c r="I418" s="5">
        <f t="shared" si="122"/>
        <v>0.71212121212121215</v>
      </c>
      <c r="J418" s="10">
        <f t="shared" si="121"/>
        <v>47</v>
      </c>
      <c r="K418" s="17">
        <f t="shared" si="116"/>
        <v>71.212121212121218</v>
      </c>
      <c r="L418" s="5">
        <f t="shared" si="123"/>
        <v>0.75</v>
      </c>
      <c r="M418" s="10">
        <f t="shared" si="124"/>
        <v>6</v>
      </c>
      <c r="N418" s="17">
        <f t="shared" si="117"/>
        <v>75</v>
      </c>
      <c r="O418" s="5">
        <f t="shared" si="125"/>
        <v>0.875</v>
      </c>
      <c r="P418" s="10">
        <f t="shared" si="126"/>
        <v>14</v>
      </c>
      <c r="Q418" s="17">
        <f t="shared" si="118"/>
        <v>87.5</v>
      </c>
    </row>
    <row r="419" spans="4:17" x14ac:dyDescent="0.25">
      <c r="D419" t="s">
        <v>43</v>
      </c>
      <c r="E419" s="18">
        <f t="shared" si="112"/>
        <v>58.475378787878789</v>
      </c>
      <c r="F419" s="5">
        <f t="shared" si="127"/>
        <v>0.6875</v>
      </c>
      <c r="G419" s="10">
        <f t="shared" si="128"/>
        <v>22</v>
      </c>
      <c r="H419" s="17">
        <f t="shared" si="115"/>
        <v>68.75</v>
      </c>
      <c r="I419" s="5">
        <f t="shared" si="122"/>
        <v>0.65151515151515149</v>
      </c>
      <c r="J419" s="10">
        <f t="shared" si="121"/>
        <v>43</v>
      </c>
      <c r="K419" s="17">
        <f t="shared" si="116"/>
        <v>65.151515151515156</v>
      </c>
      <c r="L419" s="5">
        <f t="shared" si="123"/>
        <v>0.5</v>
      </c>
      <c r="M419" s="10">
        <f t="shared" si="124"/>
        <v>4</v>
      </c>
      <c r="N419" s="17">
        <f t="shared" si="117"/>
        <v>50</v>
      </c>
      <c r="O419" s="5">
        <f t="shared" si="125"/>
        <v>0.5</v>
      </c>
      <c r="P419" s="10">
        <f t="shared" si="126"/>
        <v>8</v>
      </c>
      <c r="Q419" s="17">
        <f t="shared" si="118"/>
        <v>50</v>
      </c>
    </row>
    <row r="420" spans="4:17" x14ac:dyDescent="0.25">
      <c r="D420" t="s">
        <v>44</v>
      </c>
      <c r="E420" s="18">
        <f t="shared" si="112"/>
        <v>58.570075757575758</v>
      </c>
      <c r="F420" s="5">
        <f t="shared" si="127"/>
        <v>0.6875</v>
      </c>
      <c r="G420" s="10">
        <f t="shared" si="128"/>
        <v>22</v>
      </c>
      <c r="H420" s="17">
        <f t="shared" si="115"/>
        <v>68.75</v>
      </c>
      <c r="I420" s="5">
        <f t="shared" si="122"/>
        <v>0.53030303030303028</v>
      </c>
      <c r="J420" s="10">
        <f t="shared" si="121"/>
        <v>35</v>
      </c>
      <c r="K420" s="17">
        <f t="shared" si="116"/>
        <v>53.030303030303031</v>
      </c>
      <c r="L420" s="5">
        <f t="shared" si="123"/>
        <v>0.625</v>
      </c>
      <c r="M420" s="10">
        <f t="shared" si="124"/>
        <v>5</v>
      </c>
      <c r="N420" s="17">
        <f t="shared" si="117"/>
        <v>62.5</v>
      </c>
      <c r="O420" s="5">
        <f t="shared" si="125"/>
        <v>0.5</v>
      </c>
      <c r="P420" s="10">
        <f t="shared" si="126"/>
        <v>8</v>
      </c>
      <c r="Q420" s="17">
        <f t="shared" si="118"/>
        <v>50</v>
      </c>
    </row>
    <row r="421" spans="4:17" x14ac:dyDescent="0.25">
      <c r="D421" t="s">
        <v>45</v>
      </c>
      <c r="E421" s="18">
        <f t="shared" si="112"/>
        <v>86.458333333333343</v>
      </c>
      <c r="F421" s="5">
        <f t="shared" si="127"/>
        <v>0.8125</v>
      </c>
      <c r="G421" s="10">
        <f t="shared" si="128"/>
        <v>26</v>
      </c>
      <c r="H421" s="17">
        <f t="shared" si="115"/>
        <v>81.25</v>
      </c>
      <c r="I421" s="5">
        <f t="shared" si="122"/>
        <v>0.83333333333333326</v>
      </c>
      <c r="J421" s="10">
        <f t="shared" si="121"/>
        <v>55</v>
      </c>
      <c r="K421" s="17">
        <f t="shared" si="116"/>
        <v>83.333333333333343</v>
      </c>
      <c r="L421" s="5">
        <f t="shared" si="123"/>
        <v>0.875</v>
      </c>
      <c r="M421" s="10">
        <f t="shared" si="124"/>
        <v>7</v>
      </c>
      <c r="N421" s="17">
        <f t="shared" si="117"/>
        <v>87.5</v>
      </c>
      <c r="O421" s="5">
        <f t="shared" si="125"/>
        <v>0.9375</v>
      </c>
      <c r="P421" s="10">
        <f t="shared" si="126"/>
        <v>15</v>
      </c>
      <c r="Q421" s="17">
        <f t="shared" si="118"/>
        <v>93.75</v>
      </c>
    </row>
    <row r="422" spans="4:17" x14ac:dyDescent="0.25">
      <c r="D422" t="s">
        <v>46</v>
      </c>
      <c r="E422" s="18">
        <f t="shared" si="112"/>
        <v>85.321969696969688</v>
      </c>
      <c r="F422" s="5">
        <f t="shared" si="127"/>
        <v>0.9375</v>
      </c>
      <c r="G422" s="10">
        <f t="shared" si="128"/>
        <v>30</v>
      </c>
      <c r="H422" s="17">
        <f t="shared" si="115"/>
        <v>93.75</v>
      </c>
      <c r="I422" s="5">
        <f t="shared" si="122"/>
        <v>0.78787878787878785</v>
      </c>
      <c r="J422" s="10">
        <f t="shared" si="121"/>
        <v>52</v>
      </c>
      <c r="K422" s="17">
        <f t="shared" si="116"/>
        <v>78.787878787878782</v>
      </c>
      <c r="L422" s="5">
        <f t="shared" si="123"/>
        <v>0.875</v>
      </c>
      <c r="M422" s="10">
        <f t="shared" si="124"/>
        <v>7</v>
      </c>
      <c r="N422" s="17">
        <f t="shared" si="117"/>
        <v>87.5</v>
      </c>
      <c r="O422" s="5">
        <f t="shared" si="125"/>
        <v>0.8125</v>
      </c>
      <c r="P422" s="10">
        <f t="shared" si="126"/>
        <v>13</v>
      </c>
      <c r="Q422" s="17">
        <f t="shared" si="118"/>
        <v>81.25</v>
      </c>
    </row>
    <row r="423" spans="4:17" x14ac:dyDescent="0.25">
      <c r="D423" t="s">
        <v>47</v>
      </c>
      <c r="E423" s="18">
        <f t="shared" si="112"/>
        <v>74.100378787878782</v>
      </c>
      <c r="F423" s="5">
        <f t="shared" si="127"/>
        <v>0.6875</v>
      </c>
      <c r="G423" s="10">
        <f t="shared" si="128"/>
        <v>22</v>
      </c>
      <c r="H423" s="17">
        <f t="shared" si="115"/>
        <v>68.75</v>
      </c>
      <c r="I423" s="5">
        <f t="shared" si="122"/>
        <v>0.6515151515151516</v>
      </c>
      <c r="J423" s="10">
        <f t="shared" si="121"/>
        <v>43</v>
      </c>
      <c r="K423" s="17">
        <f t="shared" si="116"/>
        <v>65.151515151515156</v>
      </c>
      <c r="L423" s="5">
        <f t="shared" si="123"/>
        <v>0.75</v>
      </c>
      <c r="M423" s="10">
        <f t="shared" si="124"/>
        <v>6</v>
      </c>
      <c r="N423" s="17">
        <f t="shared" si="117"/>
        <v>75</v>
      </c>
      <c r="O423" s="5">
        <f t="shared" si="125"/>
        <v>0.875</v>
      </c>
      <c r="P423" s="10">
        <f t="shared" si="126"/>
        <v>14</v>
      </c>
      <c r="Q423" s="17">
        <f t="shared" si="118"/>
        <v>87.5</v>
      </c>
    </row>
    <row r="424" spans="4:17" x14ac:dyDescent="0.25">
      <c r="D424" t="s">
        <v>451</v>
      </c>
      <c r="E424" s="18">
        <f t="shared" si="112"/>
        <v>47.703598484848484</v>
      </c>
      <c r="F424" s="5">
        <f>(M29+M236)/2</f>
        <v>0.34375</v>
      </c>
      <c r="G424" s="10">
        <f>J236+J29</f>
        <v>11</v>
      </c>
      <c r="H424" s="17">
        <f>(G424/$G$402)*100</f>
        <v>34.375</v>
      </c>
      <c r="I424" s="5">
        <f>(P276+P69)/2</f>
        <v>0.43939393939393939</v>
      </c>
      <c r="J424" s="10">
        <f>O276+O69</f>
        <v>29</v>
      </c>
      <c r="K424" s="17">
        <f t="shared" si="116"/>
        <v>43.939393939393938</v>
      </c>
      <c r="L424" s="5">
        <f>(M314+M107)/2</f>
        <v>0.5</v>
      </c>
      <c r="M424" s="10">
        <f>J314+J107</f>
        <v>4</v>
      </c>
      <c r="N424" s="17">
        <f>(M424/8)*100</f>
        <v>50</v>
      </c>
      <c r="O424" s="5">
        <f>(P391+P184)/2</f>
        <v>0.625</v>
      </c>
      <c r="P424" s="10">
        <f>O391+O184</f>
        <v>10</v>
      </c>
      <c r="Q424" s="17">
        <f>(P424/16)*100</f>
        <v>62.5</v>
      </c>
    </row>
    <row r="425" spans="4:17" x14ac:dyDescent="0.25">
      <c r="F425" s="5"/>
      <c r="G425" s="10"/>
      <c r="H425" s="10"/>
      <c r="I425" s="5"/>
      <c r="J425" s="10"/>
      <c r="K425" s="10"/>
      <c r="L425" s="5"/>
      <c r="M425" s="10"/>
      <c r="N425" s="10"/>
      <c r="P425" s="10"/>
      <c r="Q425" s="10"/>
    </row>
    <row r="426" spans="4:17" x14ac:dyDescent="0.25">
      <c r="D426" t="s">
        <v>69</v>
      </c>
      <c r="E426" s="5">
        <f>AVERAGE(F426,I426,L426,O426)</f>
        <v>-0.16051136363636365</v>
      </c>
      <c r="F426" s="11">
        <f>M28-M235</f>
        <v>0.5625</v>
      </c>
      <c r="G426" s="10">
        <f>J28-J235</f>
        <v>9</v>
      </c>
      <c r="H426" s="10" t="s">
        <v>73</v>
      </c>
      <c r="I426" s="11">
        <f>P68-P275</f>
        <v>-0.45454545454545459</v>
      </c>
      <c r="J426" s="10">
        <f>O68-O275</f>
        <v>-15</v>
      </c>
      <c r="K426" s="10" t="s">
        <v>73</v>
      </c>
      <c r="L426" s="11">
        <f>M106-M313</f>
        <v>0</v>
      </c>
      <c r="M426" s="10">
        <f>J106-J313</f>
        <v>0</v>
      </c>
      <c r="N426" s="10" t="s">
        <v>73</v>
      </c>
      <c r="O426" s="11">
        <f>P183-P390</f>
        <v>-0.75</v>
      </c>
      <c r="P426" s="10">
        <f>O183-O390</f>
        <v>-6</v>
      </c>
      <c r="Q426" s="10" t="s">
        <v>73</v>
      </c>
    </row>
    <row r="427" spans="4:17" x14ac:dyDescent="0.25">
      <c r="D427" t="s">
        <v>70</v>
      </c>
      <c r="E427" s="5">
        <f>AVERAGE(H427,K427,N427,Q427)</f>
        <v>2.4952651515151514</v>
      </c>
      <c r="F427" s="5">
        <f>(M26+M27+M233+M234)/2</f>
        <v>2.0625</v>
      </c>
      <c r="G427" s="10">
        <f>J233+J234+J26+J27</f>
        <v>66</v>
      </c>
      <c r="H427" s="11">
        <f>G427/G402</f>
        <v>2.0625</v>
      </c>
      <c r="I427" s="5">
        <f>(P66+P67+P273+P274)/2</f>
        <v>2.606060606060606</v>
      </c>
      <c r="J427" s="10">
        <f>O66+O67+O273+O274</f>
        <v>172</v>
      </c>
      <c r="K427" s="11">
        <f>J427/$I$402</f>
        <v>2.606060606060606</v>
      </c>
      <c r="L427" s="5">
        <f>(M104+M105+M311+M312)/2</f>
        <v>2.5</v>
      </c>
      <c r="M427" s="10">
        <f>J104+J105+J311+J312</f>
        <v>20</v>
      </c>
      <c r="N427" s="11">
        <f>M427/8</f>
        <v>2.5</v>
      </c>
      <c r="O427" s="5">
        <f>(P389+P388+P182+P181)/2</f>
        <v>2.8125</v>
      </c>
      <c r="P427" s="10">
        <f>O389+O388+O182+O181</f>
        <v>45</v>
      </c>
      <c r="Q427" s="11">
        <f>P427/16</f>
        <v>2.8125</v>
      </c>
    </row>
    <row r="428" spans="4:17" x14ac:dyDescent="0.25">
      <c r="D428" t="s">
        <v>71</v>
      </c>
      <c r="E428" s="5">
        <f t="shared" ref="E428:E429" si="129">AVERAGE(H428,K428,N428,Q428)</f>
        <v>1.1865530303030303</v>
      </c>
      <c r="F428" s="5">
        <f>(M26+M234)/2</f>
        <v>1.125</v>
      </c>
      <c r="G428" s="10">
        <f>J26+J234</f>
        <v>36</v>
      </c>
      <c r="H428" s="11">
        <f>G428/G402</f>
        <v>1.125</v>
      </c>
      <c r="I428" s="5">
        <f>(P66+P274)/2</f>
        <v>1.1212121212121211</v>
      </c>
      <c r="J428" s="10">
        <f>O66+O274</f>
        <v>74</v>
      </c>
      <c r="K428" s="11">
        <f t="shared" ref="K428:K429" si="130">J428/$I$402</f>
        <v>1.1212121212121211</v>
      </c>
      <c r="L428" s="5">
        <f>(M104+M312)/2</f>
        <v>1.25</v>
      </c>
      <c r="M428" s="10">
        <f>J104+J312</f>
        <v>10</v>
      </c>
      <c r="N428" s="11">
        <f t="shared" ref="N428:N429" si="131">M428/8</f>
        <v>1.25</v>
      </c>
      <c r="O428" s="5">
        <f>(P389+P181)/2</f>
        <v>1.25</v>
      </c>
      <c r="P428" s="10">
        <f>O389+O181</f>
        <v>20</v>
      </c>
      <c r="Q428" s="11">
        <f t="shared" ref="Q428:Q429" si="132">P428/16</f>
        <v>1.25</v>
      </c>
    </row>
    <row r="429" spans="4:17" x14ac:dyDescent="0.25">
      <c r="D429" t="s">
        <v>72</v>
      </c>
      <c r="E429" s="5">
        <f t="shared" si="129"/>
        <v>1.3087121212121211</v>
      </c>
      <c r="F429" s="5">
        <f>(M27+M233)/2</f>
        <v>0.9375</v>
      </c>
      <c r="G429" s="10">
        <f>J27+J233</f>
        <v>30</v>
      </c>
      <c r="H429" s="11">
        <f>G429/G402</f>
        <v>0.9375</v>
      </c>
      <c r="I429" s="5">
        <f>(P67+P273)/2</f>
        <v>1.4848484848484849</v>
      </c>
      <c r="J429" s="10">
        <f>O67+O273</f>
        <v>98</v>
      </c>
      <c r="K429" s="11">
        <f t="shared" si="130"/>
        <v>1.4848484848484849</v>
      </c>
      <c r="L429" s="5">
        <f>(M105+M311)/2</f>
        <v>1.25</v>
      </c>
      <c r="M429" s="10">
        <f>J105+J311</f>
        <v>10</v>
      </c>
      <c r="N429" s="11">
        <f t="shared" si="131"/>
        <v>1.25</v>
      </c>
      <c r="O429" s="5">
        <f>(P388+P182)/2</f>
        <v>1.5625</v>
      </c>
      <c r="P429" s="10">
        <f>O388+O182</f>
        <v>25</v>
      </c>
      <c r="Q429" s="11">
        <f t="shared" si="132"/>
        <v>1.5625</v>
      </c>
    </row>
    <row r="433" spans="4:17" x14ac:dyDescent="0.25">
      <c r="D433" t="s">
        <v>453</v>
      </c>
      <c r="E433" s="18">
        <f>100-E404</f>
        <v>31.439393939393938</v>
      </c>
      <c r="H433" s="17">
        <f>100-H404</f>
        <v>37.5</v>
      </c>
      <c r="K433" s="17">
        <f>100-K404</f>
        <v>25.757575757575751</v>
      </c>
      <c r="N433" s="17">
        <f>100-N404</f>
        <v>37.5</v>
      </c>
      <c r="Q433" s="17">
        <f>100-Q404</f>
        <v>25</v>
      </c>
    </row>
    <row r="434" spans="4:17" x14ac:dyDescent="0.25">
      <c r="D434" t="s">
        <v>454</v>
      </c>
      <c r="E434" s="18">
        <f t="shared" ref="E434:E436" si="133">100-E405</f>
        <v>55.018939393939391</v>
      </c>
      <c r="H434" s="17">
        <f t="shared" ref="H434:H436" si="134">100-H405</f>
        <v>75</v>
      </c>
      <c r="K434" s="17">
        <f t="shared" ref="K434:K436" si="135">100-K405</f>
        <v>57.575757575757578</v>
      </c>
      <c r="N434" s="17">
        <f t="shared" ref="N434:N436" si="136">100-N405</f>
        <v>50</v>
      </c>
      <c r="Q434" s="17">
        <f t="shared" ref="Q434:Q436" si="137">100-Q405</f>
        <v>37.5</v>
      </c>
    </row>
    <row r="435" spans="4:17" x14ac:dyDescent="0.25">
      <c r="D435" t="s">
        <v>456</v>
      </c>
      <c r="E435" s="18">
        <f t="shared" si="133"/>
        <v>29.450757575757578</v>
      </c>
      <c r="H435" s="17">
        <f t="shared" si="134"/>
        <v>18.75</v>
      </c>
      <c r="K435" s="17">
        <f t="shared" si="135"/>
        <v>30.303030303030297</v>
      </c>
      <c r="N435" s="17">
        <f t="shared" si="136"/>
        <v>37.5</v>
      </c>
      <c r="Q435" s="17">
        <f t="shared" si="137"/>
        <v>31.25</v>
      </c>
    </row>
    <row r="436" spans="4:17" x14ac:dyDescent="0.25">
      <c r="D436" t="s">
        <v>455</v>
      </c>
      <c r="E436" s="18">
        <f t="shared" si="133"/>
        <v>14.725378787878782</v>
      </c>
      <c r="H436" s="17">
        <f t="shared" si="134"/>
        <v>12.5</v>
      </c>
      <c r="K436" s="17">
        <f t="shared" si="135"/>
        <v>15.151515151515156</v>
      </c>
      <c r="N436" s="17">
        <f t="shared" si="136"/>
        <v>12.5</v>
      </c>
      <c r="Q436" s="17">
        <f t="shared" si="137"/>
        <v>18.75</v>
      </c>
    </row>
    <row r="437" spans="4:17" x14ac:dyDescent="0.25">
      <c r="D437" t="s">
        <v>457</v>
      </c>
      <c r="E437" s="18">
        <f>100-E417</f>
        <v>36.410984848484844</v>
      </c>
      <c r="H437" s="17">
        <f>100-H417</f>
        <v>37.5</v>
      </c>
      <c r="K437" s="17">
        <f>100-K417</f>
        <v>39.393939393939391</v>
      </c>
      <c r="N437" s="17">
        <f>100-N417</f>
        <v>37.5</v>
      </c>
      <c r="Q437" s="17">
        <f>100-Q417</f>
        <v>31.25</v>
      </c>
    </row>
    <row r="438" spans="4:17" x14ac:dyDescent="0.25">
      <c r="D438" t="s">
        <v>458</v>
      </c>
      <c r="E438" s="18">
        <f t="shared" ref="E438:E441" si="138">100-E418</f>
        <v>27.509469696969688</v>
      </c>
      <c r="H438" s="17">
        <f t="shared" ref="H438:H441" si="139">100-H418</f>
        <v>43.75</v>
      </c>
      <c r="K438" s="17">
        <f t="shared" ref="K438:K441" si="140">100-K418</f>
        <v>28.787878787878782</v>
      </c>
      <c r="N438" s="17">
        <f t="shared" ref="N438:N441" si="141">100-N418</f>
        <v>25</v>
      </c>
      <c r="Q438" s="17">
        <f t="shared" ref="Q438:Q441" si="142">100-Q418</f>
        <v>12.5</v>
      </c>
    </row>
    <row r="439" spans="4:17" x14ac:dyDescent="0.25">
      <c r="D439" t="s">
        <v>459</v>
      </c>
      <c r="E439" s="18">
        <f t="shared" si="138"/>
        <v>41.524621212121211</v>
      </c>
      <c r="H439" s="17">
        <f t="shared" si="139"/>
        <v>31.25</v>
      </c>
      <c r="K439" s="17">
        <f t="shared" si="140"/>
        <v>34.848484848484844</v>
      </c>
      <c r="N439" s="17">
        <f t="shared" si="141"/>
        <v>50</v>
      </c>
      <c r="Q439" s="17">
        <f t="shared" si="142"/>
        <v>50</v>
      </c>
    </row>
    <row r="440" spans="4:17" x14ac:dyDescent="0.25">
      <c r="D440" t="s">
        <v>460</v>
      </c>
      <c r="E440" s="18">
        <f t="shared" si="138"/>
        <v>41.429924242424242</v>
      </c>
      <c r="H440" s="17">
        <f t="shared" si="139"/>
        <v>31.25</v>
      </c>
      <c r="K440" s="17">
        <f t="shared" si="140"/>
        <v>46.969696969696969</v>
      </c>
      <c r="N440" s="17">
        <f t="shared" si="141"/>
        <v>37.5</v>
      </c>
      <c r="Q440" s="17">
        <f t="shared" si="142"/>
        <v>50</v>
      </c>
    </row>
    <row r="441" spans="4:17" x14ac:dyDescent="0.25">
      <c r="D441" t="s">
        <v>461</v>
      </c>
      <c r="E441" s="18">
        <f t="shared" si="138"/>
        <v>13.541666666666657</v>
      </c>
      <c r="H441" s="17">
        <f t="shared" si="139"/>
        <v>18.75</v>
      </c>
      <c r="K441" s="17">
        <f t="shared" si="140"/>
        <v>16.666666666666657</v>
      </c>
      <c r="N441" s="17">
        <f t="shared" si="141"/>
        <v>12.5</v>
      </c>
      <c r="Q441" s="17">
        <f t="shared" si="142"/>
        <v>6.25</v>
      </c>
    </row>
    <row r="442" spans="4:17" x14ac:dyDescent="0.25">
      <c r="D442" t="s">
        <v>464</v>
      </c>
      <c r="E442" s="18">
        <f>100-E422</f>
        <v>14.678030303030312</v>
      </c>
      <c r="H442" s="17">
        <f>100-H422</f>
        <v>6.25</v>
      </c>
      <c r="K442" s="17">
        <f>100-K422</f>
        <v>21.212121212121218</v>
      </c>
      <c r="N442" s="17">
        <f>100-N422</f>
        <v>12.5</v>
      </c>
      <c r="Q442" s="17">
        <f>100-Q422</f>
        <v>18.75</v>
      </c>
    </row>
    <row r="443" spans="4:17" x14ac:dyDescent="0.25">
      <c r="D443" t="s">
        <v>462</v>
      </c>
      <c r="E443" s="18">
        <f t="shared" ref="E443:E444" si="143">100-E423</f>
        <v>25.899621212121218</v>
      </c>
      <c r="H443" s="17">
        <f t="shared" ref="H443:H444" si="144">100-H423</f>
        <v>31.25</v>
      </c>
      <c r="K443" s="17">
        <f t="shared" ref="K443:K444" si="145">100-K423</f>
        <v>34.848484848484844</v>
      </c>
      <c r="N443" s="17">
        <f t="shared" ref="N443:N444" si="146">100-N423</f>
        <v>25</v>
      </c>
      <c r="Q443" s="17">
        <f t="shared" ref="Q443:Q444" si="147">100-Q423</f>
        <v>12.5</v>
      </c>
    </row>
    <row r="444" spans="4:17" x14ac:dyDescent="0.25">
      <c r="D444" t="s">
        <v>463</v>
      </c>
      <c r="E444" s="18">
        <f t="shared" si="143"/>
        <v>52.296401515151516</v>
      </c>
      <c r="H444" s="17">
        <f t="shared" si="144"/>
        <v>65.625</v>
      </c>
      <c r="K444" s="17">
        <f t="shared" si="145"/>
        <v>56.060606060606062</v>
      </c>
      <c r="N444" s="17">
        <f t="shared" si="146"/>
        <v>50</v>
      </c>
      <c r="Q444" s="17">
        <f t="shared" si="147"/>
        <v>37.5</v>
      </c>
    </row>
    <row r="449" spans="4:4" x14ac:dyDescent="0.25">
      <c r="D449" t="s">
        <v>501</v>
      </c>
    </row>
    <row r="450" spans="4:4" x14ac:dyDescent="0.25">
      <c r="D450" t="s">
        <v>502</v>
      </c>
    </row>
    <row r="451" spans="4:4" x14ac:dyDescent="0.25">
      <c r="D451" t="s">
        <v>503</v>
      </c>
    </row>
    <row r="452" spans="4:4" x14ac:dyDescent="0.25">
      <c r="D452" t="s">
        <v>504</v>
      </c>
    </row>
    <row r="453" spans="4:4" x14ac:dyDescent="0.25">
      <c r="D453" t="s">
        <v>505</v>
      </c>
    </row>
    <row r="454" spans="4:4" x14ac:dyDescent="0.25">
      <c r="D454" t="s">
        <v>506</v>
      </c>
    </row>
    <row r="455" spans="4:4" x14ac:dyDescent="0.25">
      <c r="D455" t="s">
        <v>507</v>
      </c>
    </row>
    <row r="456" spans="4:4" x14ac:dyDescent="0.25">
      <c r="D456" t="s">
        <v>508</v>
      </c>
    </row>
    <row r="457" spans="4:4" x14ac:dyDescent="0.25">
      <c r="D457" t="s">
        <v>509</v>
      </c>
    </row>
    <row r="458" spans="4:4" x14ac:dyDescent="0.25">
      <c r="D458" t="s">
        <v>510</v>
      </c>
    </row>
    <row r="459" spans="4:4" x14ac:dyDescent="0.25">
      <c r="D459" t="s">
        <v>511</v>
      </c>
    </row>
    <row r="460" spans="4:4" x14ac:dyDescent="0.25">
      <c r="D460" t="s">
        <v>512</v>
      </c>
    </row>
    <row r="471" spans="5:9" x14ac:dyDescent="0.25">
      <c r="E471" s="14"/>
      <c r="F471" s="14"/>
      <c r="G471" s="14"/>
      <c r="H471" s="14"/>
      <c r="I471" s="14"/>
    </row>
    <row r="472" spans="5:9" x14ac:dyDescent="0.25">
      <c r="E472" s="14"/>
      <c r="F472" s="14"/>
      <c r="G472" s="14"/>
      <c r="H472" s="14"/>
      <c r="I472" s="14"/>
    </row>
    <row r="473" spans="5:9" x14ac:dyDescent="0.25">
      <c r="E473" s="14"/>
      <c r="F473" s="14"/>
      <c r="G473" s="14"/>
      <c r="H473" s="14"/>
      <c r="I473" s="14"/>
    </row>
    <row r="474" spans="5:9" x14ac:dyDescent="0.25">
      <c r="E474" s="14"/>
      <c r="F474" s="14"/>
      <c r="G474" s="14"/>
      <c r="H474" s="14"/>
      <c r="I474" s="14"/>
    </row>
    <row r="475" spans="5:9" x14ac:dyDescent="0.25">
      <c r="E475" s="14"/>
      <c r="F475" s="14"/>
      <c r="G475" s="14"/>
      <c r="H475" s="14"/>
      <c r="I475" s="14"/>
    </row>
    <row r="476" spans="5:9" x14ac:dyDescent="0.25">
      <c r="E476" s="14"/>
      <c r="F476" s="14"/>
      <c r="G476" s="14"/>
      <c r="H476" s="14"/>
      <c r="I476" s="14"/>
    </row>
    <row r="477" spans="5:9" x14ac:dyDescent="0.25">
      <c r="E477" s="14"/>
      <c r="F477" s="14"/>
      <c r="G477" s="14"/>
      <c r="H477" s="14"/>
      <c r="I477" s="14"/>
    </row>
    <row r="478" spans="5:9" x14ac:dyDescent="0.25">
      <c r="E478" s="14"/>
      <c r="F478" s="14"/>
      <c r="G478" s="14"/>
      <c r="H478" s="14"/>
      <c r="I478" s="14"/>
    </row>
    <row r="479" spans="5:9" x14ac:dyDescent="0.25">
      <c r="E479" s="14"/>
      <c r="F479" s="14"/>
      <c r="G479" s="14"/>
      <c r="H479" s="14"/>
      <c r="I479" s="14"/>
    </row>
    <row r="480" spans="5:9" x14ac:dyDescent="0.25">
      <c r="E480" s="14"/>
      <c r="F480" s="14"/>
      <c r="G480" s="14"/>
      <c r="H480" s="14"/>
      <c r="I480" s="14"/>
    </row>
    <row r="481" spans="5:9" x14ac:dyDescent="0.25">
      <c r="E481" s="14"/>
      <c r="F481" s="14"/>
      <c r="G481" s="14"/>
      <c r="H481" s="14"/>
      <c r="I481" s="14"/>
    </row>
    <row r="482" spans="5:9" x14ac:dyDescent="0.25">
      <c r="E482" s="14"/>
      <c r="F482" s="14"/>
      <c r="G482" s="14"/>
      <c r="H482" s="14"/>
      <c r="I482" s="14"/>
    </row>
    <row r="483" spans="5:9" x14ac:dyDescent="0.25">
      <c r="E483" s="14"/>
      <c r="F483" s="14"/>
      <c r="G483" s="14"/>
      <c r="H483" s="14"/>
      <c r="I483" s="14"/>
    </row>
    <row r="484" spans="5:9" x14ac:dyDescent="0.25">
      <c r="E484" s="14"/>
      <c r="F484" s="14"/>
      <c r="G484" s="14"/>
      <c r="H484" s="14"/>
      <c r="I484" s="14"/>
    </row>
    <row r="485" spans="5:9" x14ac:dyDescent="0.25">
      <c r="E485" s="14"/>
      <c r="F485" s="14"/>
      <c r="G485" s="14"/>
      <c r="H485" s="14"/>
      <c r="I485" s="14"/>
    </row>
    <row r="486" spans="5:9" x14ac:dyDescent="0.25">
      <c r="E486" s="14"/>
      <c r="F486" s="14"/>
      <c r="G486" s="14"/>
      <c r="H486" s="14"/>
      <c r="I486" s="14"/>
    </row>
    <row r="487" spans="5:9" x14ac:dyDescent="0.25">
      <c r="E487" s="14"/>
      <c r="F487" s="14"/>
      <c r="G487" s="14"/>
      <c r="H487" s="14"/>
      <c r="I487" s="14"/>
    </row>
    <row r="492" spans="5:9" x14ac:dyDescent="0.25">
      <c r="E492" s="14"/>
      <c r="F492" s="14"/>
      <c r="G492" s="5"/>
      <c r="H492" s="5"/>
      <c r="I492" s="5"/>
    </row>
    <row r="493" spans="5:9" x14ac:dyDescent="0.25">
      <c r="E493" s="14"/>
      <c r="F493" s="5"/>
      <c r="G493" s="5"/>
      <c r="H493" s="5"/>
      <c r="I493" s="5"/>
    </row>
    <row r="494" spans="5:9" x14ac:dyDescent="0.25">
      <c r="E494" s="14"/>
      <c r="F494" s="5"/>
      <c r="G494" s="5"/>
      <c r="H494" s="5"/>
      <c r="I494" s="5"/>
    </row>
    <row r="495" spans="5:9" x14ac:dyDescent="0.25">
      <c r="E495" s="14"/>
      <c r="F495" s="5"/>
      <c r="G495" s="5"/>
      <c r="H495" s="5"/>
      <c r="I495" s="5"/>
    </row>
    <row r="529" spans="5:9" x14ac:dyDescent="0.25">
      <c r="E529" s="14"/>
      <c r="F529" s="14"/>
      <c r="G529" s="14"/>
      <c r="H529" s="14"/>
      <c r="I529" s="14"/>
    </row>
    <row r="530" spans="5:9" x14ac:dyDescent="0.25">
      <c r="E530" s="14"/>
      <c r="F530" s="14"/>
      <c r="G530" s="14"/>
      <c r="H530" s="14"/>
      <c r="I530" s="14"/>
    </row>
    <row r="531" spans="5:9" x14ac:dyDescent="0.25">
      <c r="E531" s="14"/>
      <c r="F531" s="14"/>
      <c r="G531" s="14"/>
      <c r="H531" s="14"/>
      <c r="I531" s="14"/>
    </row>
    <row r="532" spans="5:9" x14ac:dyDescent="0.25">
      <c r="E532" s="14"/>
      <c r="F532" s="14"/>
      <c r="G532" s="14"/>
      <c r="H532" s="14"/>
      <c r="I532" s="14"/>
    </row>
    <row r="533" spans="5:9" x14ac:dyDescent="0.25">
      <c r="E533" s="14"/>
      <c r="F533" s="14"/>
      <c r="G533" s="14"/>
      <c r="H533" s="14"/>
      <c r="I533" s="14"/>
    </row>
    <row r="534" spans="5:9" x14ac:dyDescent="0.25">
      <c r="E534" s="14"/>
      <c r="F534" s="14"/>
      <c r="G534" s="14"/>
      <c r="H534" s="14"/>
      <c r="I534" s="14"/>
    </row>
    <row r="535" spans="5:9" x14ac:dyDescent="0.25">
      <c r="E535" s="14"/>
      <c r="F535" s="14"/>
      <c r="G535" s="14"/>
      <c r="H535" s="14"/>
      <c r="I535" s="14"/>
    </row>
    <row r="536" spans="5:9" x14ac:dyDescent="0.25">
      <c r="E536" s="14"/>
      <c r="F536" s="14"/>
      <c r="G536" s="14"/>
      <c r="H536" s="14"/>
      <c r="I536" s="14"/>
    </row>
    <row r="537" spans="5:9" x14ac:dyDescent="0.25">
      <c r="E537" s="14"/>
      <c r="F537" s="14"/>
      <c r="G537" s="14"/>
      <c r="H537" s="14"/>
      <c r="I537" s="14"/>
    </row>
    <row r="538" spans="5:9" x14ac:dyDescent="0.25">
      <c r="E538" s="14"/>
      <c r="F538" s="14"/>
      <c r="G538" s="14"/>
      <c r="H538" s="14"/>
      <c r="I538" s="14"/>
    </row>
    <row r="539" spans="5:9" x14ac:dyDescent="0.25">
      <c r="E539" s="14"/>
      <c r="F539" s="14"/>
      <c r="G539" s="14"/>
      <c r="H539" s="14"/>
      <c r="I539" s="14"/>
    </row>
    <row r="540" spans="5:9" x14ac:dyDescent="0.25">
      <c r="E540" s="14"/>
      <c r="F540" s="14"/>
      <c r="G540" s="14"/>
      <c r="H540" s="14"/>
      <c r="I540" s="14"/>
    </row>
    <row r="541" spans="5:9" x14ac:dyDescent="0.25">
      <c r="E541" s="14"/>
      <c r="F541" s="14"/>
      <c r="G541" s="14"/>
      <c r="H541" s="14"/>
      <c r="I541" s="14"/>
    </row>
    <row r="542" spans="5:9" x14ac:dyDescent="0.25">
      <c r="E542" s="14"/>
      <c r="F542" s="14"/>
      <c r="G542" s="14"/>
      <c r="H542" s="14"/>
      <c r="I542" s="14"/>
    </row>
    <row r="543" spans="5:9" x14ac:dyDescent="0.25">
      <c r="E543" s="14"/>
      <c r="F543" s="14"/>
      <c r="G543" s="14"/>
      <c r="H543" s="14"/>
      <c r="I543" s="14"/>
    </row>
    <row r="544" spans="5:9" x14ac:dyDescent="0.25">
      <c r="E544" s="14"/>
      <c r="F544" s="14"/>
      <c r="G544" s="14"/>
      <c r="H544" s="14"/>
      <c r="I544" s="14"/>
    </row>
    <row r="545" spans="5:16" x14ac:dyDescent="0.25">
      <c r="E545" s="14"/>
      <c r="F545" s="14"/>
      <c r="G545" s="14"/>
      <c r="H545" s="14"/>
      <c r="I545" s="14"/>
    </row>
    <row r="550" spans="5:16" x14ac:dyDescent="0.25">
      <c r="E550" s="14"/>
      <c r="F550" s="14"/>
      <c r="G550" s="14"/>
      <c r="H550" s="14"/>
      <c r="I550" s="14"/>
    </row>
    <row r="551" spans="5:16" x14ac:dyDescent="0.25">
      <c r="E551" s="14"/>
      <c r="F551" s="14"/>
      <c r="G551" s="14"/>
      <c r="H551" s="14"/>
      <c r="I551" s="14"/>
    </row>
    <row r="552" spans="5:16" x14ac:dyDescent="0.25">
      <c r="E552" s="14"/>
      <c r="F552" s="14"/>
      <c r="G552" s="14"/>
      <c r="H552" s="14"/>
      <c r="I552" s="14"/>
    </row>
    <row r="553" spans="5:16" x14ac:dyDescent="0.25">
      <c r="E553" s="14"/>
      <c r="F553" s="14"/>
      <c r="G553" s="14"/>
      <c r="H553" s="14"/>
      <c r="I553" s="14"/>
    </row>
    <row r="559" spans="5:16" x14ac:dyDescent="0.25">
      <c r="M559"/>
      <c r="O559"/>
      <c r="P559"/>
    </row>
    <row r="560" spans="5:16" x14ac:dyDescent="0.25">
      <c r="M560"/>
      <c r="O560"/>
      <c r="P560"/>
    </row>
    <row r="561" spans="13:16" x14ac:dyDescent="0.25">
      <c r="M561"/>
      <c r="O561"/>
      <c r="P561"/>
    </row>
    <row r="562" spans="13:16" x14ac:dyDescent="0.25">
      <c r="M562"/>
      <c r="O562"/>
      <c r="P562"/>
    </row>
    <row r="563" spans="13:16" x14ac:dyDescent="0.25">
      <c r="M563"/>
      <c r="O563"/>
      <c r="P563"/>
    </row>
    <row r="564" spans="13:16" x14ac:dyDescent="0.25">
      <c r="M564"/>
      <c r="O564"/>
      <c r="P564"/>
    </row>
    <row r="565" spans="13:16" x14ac:dyDescent="0.25">
      <c r="M565"/>
      <c r="O565"/>
      <c r="P565"/>
    </row>
    <row r="566" spans="13:16" x14ac:dyDescent="0.25">
      <c r="M566"/>
      <c r="O566"/>
      <c r="P566"/>
    </row>
    <row r="567" spans="13:16" x14ac:dyDescent="0.25">
      <c r="M567"/>
      <c r="O567"/>
      <c r="P567"/>
    </row>
    <row r="568" spans="13:16" x14ac:dyDescent="0.25">
      <c r="M568"/>
      <c r="O568"/>
      <c r="P568"/>
    </row>
    <row r="569" spans="13:16" x14ac:dyDescent="0.25">
      <c r="M569"/>
      <c r="O569"/>
      <c r="P569"/>
    </row>
    <row r="570" spans="13:16" x14ac:dyDescent="0.25">
      <c r="M570"/>
      <c r="O570"/>
      <c r="P570"/>
    </row>
    <row r="571" spans="13:16" x14ac:dyDescent="0.25">
      <c r="M571"/>
      <c r="O571"/>
      <c r="P571"/>
    </row>
    <row r="572" spans="13:16" x14ac:dyDescent="0.25">
      <c r="M572"/>
      <c r="O572"/>
      <c r="P572"/>
    </row>
    <row r="573" spans="13:16" x14ac:dyDescent="0.25">
      <c r="M573"/>
      <c r="O573"/>
      <c r="P573"/>
    </row>
    <row r="574" spans="13:16" x14ac:dyDescent="0.25">
      <c r="M574"/>
      <c r="O574"/>
      <c r="P574"/>
    </row>
    <row r="575" spans="13:16" x14ac:dyDescent="0.25">
      <c r="M575"/>
      <c r="O575"/>
      <c r="P575"/>
    </row>
    <row r="579" spans="5:15" x14ac:dyDescent="0.25">
      <c r="E579" s="14"/>
      <c r="F579" s="14"/>
      <c r="G579" s="14"/>
      <c r="H579" s="14"/>
      <c r="I579" s="14"/>
      <c r="K579" s="14"/>
      <c r="L579" s="14"/>
      <c r="M579" s="14"/>
      <c r="N579" s="14"/>
      <c r="O579" s="14"/>
    </row>
    <row r="580" spans="5:15" x14ac:dyDescent="0.25">
      <c r="E580" s="14"/>
      <c r="F580" s="14"/>
      <c r="G580" s="14"/>
      <c r="H580" s="14"/>
      <c r="I580" s="14"/>
      <c r="K580" s="14"/>
      <c r="L580" s="14"/>
      <c r="M580" s="14"/>
      <c r="N580" s="14"/>
      <c r="O580" s="14"/>
    </row>
    <row r="581" spans="5:15" x14ac:dyDescent="0.25">
      <c r="E581" s="14"/>
      <c r="F581" s="14"/>
      <c r="G581" s="14"/>
      <c r="H581" s="14"/>
      <c r="I581" s="14"/>
      <c r="K581" s="14"/>
      <c r="L581" s="14"/>
      <c r="M581" s="14"/>
      <c r="N581" s="14"/>
      <c r="O581" s="14"/>
    </row>
    <row r="582" spans="5:15" x14ac:dyDescent="0.25">
      <c r="E582" s="14"/>
      <c r="F582" s="14"/>
      <c r="G582" s="14"/>
      <c r="H582" s="14"/>
      <c r="I582" s="14"/>
      <c r="K582" s="14"/>
      <c r="L582" s="14"/>
      <c r="M582" s="14"/>
      <c r="N582" s="14"/>
      <c r="O582" s="14"/>
    </row>
    <row r="583" spans="5:15" x14ac:dyDescent="0.25">
      <c r="E583" s="14"/>
      <c r="F583" s="14"/>
      <c r="G583" s="14"/>
      <c r="H583" s="14"/>
      <c r="I583" s="14"/>
      <c r="K583" s="14"/>
      <c r="L583" s="14"/>
      <c r="M583" s="14"/>
      <c r="N583" s="14"/>
      <c r="O583" s="14"/>
    </row>
    <row r="584" spans="5:15" x14ac:dyDescent="0.25">
      <c r="E584" s="14"/>
      <c r="F584" s="14"/>
      <c r="G584" s="14"/>
      <c r="H584" s="14"/>
      <c r="I584" s="14"/>
      <c r="K584" s="14"/>
      <c r="L584" s="14"/>
      <c r="M584" s="14"/>
      <c r="N584" s="14"/>
      <c r="O584" s="14"/>
    </row>
    <row r="585" spans="5:15" x14ac:dyDescent="0.25">
      <c r="E585" s="14"/>
      <c r="F585" s="14"/>
      <c r="G585" s="14"/>
      <c r="H585" s="14"/>
      <c r="I585" s="14"/>
      <c r="K585" s="14"/>
      <c r="L585" s="14"/>
      <c r="M585" s="14"/>
      <c r="N585" s="14"/>
      <c r="O585" s="14"/>
    </row>
    <row r="586" spans="5:15" x14ac:dyDescent="0.25">
      <c r="E586" s="14"/>
      <c r="F586" s="14"/>
      <c r="G586" s="14"/>
      <c r="H586" s="14"/>
      <c r="I586" s="14"/>
      <c r="K586" s="14"/>
      <c r="L586" s="14"/>
      <c r="M586" s="14"/>
      <c r="N586" s="14"/>
      <c r="O586" s="14"/>
    </row>
    <row r="587" spans="5:15" x14ac:dyDescent="0.25">
      <c r="E587" s="14"/>
      <c r="F587" s="14"/>
      <c r="G587" s="14"/>
      <c r="H587" s="14"/>
      <c r="I587" s="14"/>
      <c r="K587" s="14"/>
      <c r="L587" s="14"/>
      <c r="M587" s="14"/>
      <c r="N587" s="14"/>
      <c r="O587" s="14"/>
    </row>
    <row r="588" spans="5:15" x14ac:dyDescent="0.25">
      <c r="E588" s="14"/>
      <c r="F588" s="14"/>
      <c r="G588" s="14"/>
      <c r="H588" s="14"/>
      <c r="I588" s="14"/>
      <c r="K588" s="14"/>
      <c r="L588" s="14"/>
      <c r="M588" s="14"/>
      <c r="N588" s="14"/>
      <c r="O588" s="14"/>
    </row>
    <row r="589" spans="5:15" x14ac:dyDescent="0.25">
      <c r="E589" s="14"/>
      <c r="F589" s="14"/>
      <c r="G589" s="14"/>
      <c r="H589" s="14"/>
      <c r="I589" s="14"/>
      <c r="K589" s="14"/>
      <c r="L589" s="14"/>
      <c r="M589" s="14"/>
      <c r="N589" s="14"/>
      <c r="O589" s="14"/>
    </row>
    <row r="590" spans="5:15" x14ac:dyDescent="0.25">
      <c r="E590" s="14"/>
      <c r="F590" s="14"/>
      <c r="G590" s="14"/>
      <c r="H590" s="14"/>
      <c r="I590" s="14"/>
      <c r="K590" s="14"/>
      <c r="L590" s="14"/>
      <c r="M590" s="14"/>
      <c r="N590" s="14"/>
      <c r="O590" s="14"/>
    </row>
    <row r="591" spans="5:15" x14ac:dyDescent="0.25">
      <c r="E591" s="14"/>
      <c r="F591" s="14"/>
      <c r="G591" s="14"/>
      <c r="H591" s="14"/>
      <c r="I591" s="14"/>
      <c r="K591" s="14"/>
      <c r="L591" s="14"/>
      <c r="M591" s="14"/>
      <c r="N591" s="14"/>
      <c r="O591" s="14"/>
    </row>
    <row r="592" spans="5:15" x14ac:dyDescent="0.25">
      <c r="E592" s="14"/>
      <c r="F592" s="14"/>
      <c r="G592" s="14"/>
      <c r="H592" s="14"/>
      <c r="I592" s="14"/>
      <c r="K592" s="14"/>
      <c r="L592" s="14"/>
      <c r="M592" s="14"/>
      <c r="N592" s="14"/>
      <c r="O592" s="14"/>
    </row>
    <row r="593" spans="5:15" x14ac:dyDescent="0.25">
      <c r="E593" s="14"/>
      <c r="F593" s="14"/>
      <c r="G593" s="14"/>
      <c r="H593" s="14"/>
      <c r="I593" s="14"/>
      <c r="K593" s="14"/>
      <c r="L593" s="14"/>
      <c r="M593" s="14"/>
      <c r="N593" s="14"/>
      <c r="O593" s="14"/>
    </row>
    <row r="594" spans="5:15" x14ac:dyDescent="0.25">
      <c r="E594" s="14"/>
      <c r="F594" s="14"/>
      <c r="G594" s="14"/>
      <c r="H594" s="14"/>
      <c r="I594" s="14"/>
      <c r="K594" s="14"/>
      <c r="L594" s="14"/>
      <c r="M594" s="14"/>
      <c r="N594" s="14"/>
      <c r="O594" s="14"/>
    </row>
    <row r="595" spans="5:15" x14ac:dyDescent="0.25">
      <c r="E595" s="14"/>
      <c r="F595" s="14"/>
      <c r="G595" s="14"/>
      <c r="H595" s="14"/>
      <c r="I595" s="14"/>
      <c r="K595" s="14"/>
      <c r="L595" s="14"/>
      <c r="M595" s="14"/>
      <c r="N595" s="14"/>
      <c r="O595" s="14"/>
    </row>
    <row r="600" spans="5:15" x14ac:dyDescent="0.25">
      <c r="E600" s="14"/>
      <c r="F600" s="14"/>
      <c r="G600" s="14"/>
      <c r="H600" s="14"/>
      <c r="I600" s="14"/>
      <c r="J600" s="14"/>
    </row>
    <row r="601" spans="5:15" x14ac:dyDescent="0.25">
      <c r="E601" s="14"/>
      <c r="F601" s="14"/>
      <c r="G601" s="14"/>
      <c r="H601" s="14"/>
      <c r="I601" s="14"/>
      <c r="J601" s="14"/>
    </row>
    <row r="602" spans="5:15" x14ac:dyDescent="0.25">
      <c r="E602" s="14"/>
      <c r="F602" s="14"/>
      <c r="G602" s="14"/>
      <c r="H602" s="14"/>
      <c r="I602" s="14"/>
      <c r="J602" s="14"/>
    </row>
    <row r="603" spans="5:15" x14ac:dyDescent="0.25">
      <c r="E603" s="14"/>
      <c r="F603" s="14"/>
      <c r="G603" s="14"/>
      <c r="H603" s="14"/>
      <c r="I603" s="14"/>
      <c r="J603" s="14"/>
    </row>
    <row r="612" spans="5:14" x14ac:dyDescent="0.25">
      <c r="E612" s="14"/>
      <c r="F612" s="14"/>
      <c r="G612" s="14"/>
      <c r="H612" s="14"/>
      <c r="I612" s="14"/>
    </row>
    <row r="613" spans="5:14" x14ac:dyDescent="0.25">
      <c r="E613" s="14"/>
      <c r="F613" s="14"/>
      <c r="G613" s="14"/>
      <c r="H613" s="14"/>
      <c r="I613" s="14"/>
    </row>
    <row r="614" spans="5:14" x14ac:dyDescent="0.25">
      <c r="E614" s="14"/>
      <c r="F614" s="14"/>
      <c r="G614" s="14"/>
      <c r="H614" s="14"/>
      <c r="I614" s="14"/>
    </row>
    <row r="615" spans="5:14" x14ac:dyDescent="0.25">
      <c r="E615" s="14"/>
      <c r="F615" s="14"/>
      <c r="G615" s="14"/>
      <c r="H615" s="14"/>
      <c r="I615" s="14"/>
    </row>
    <row r="620" spans="5:14" x14ac:dyDescent="0.25">
      <c r="M620"/>
      <c r="N620" s="5"/>
    </row>
    <row r="621" spans="5:14" x14ac:dyDescent="0.25">
      <c r="M621"/>
      <c r="N621" s="5"/>
    </row>
    <row r="622" spans="5:14" x14ac:dyDescent="0.25">
      <c r="M622"/>
      <c r="N622" s="5"/>
    </row>
    <row r="623" spans="5:14" x14ac:dyDescent="0.25">
      <c r="M623"/>
      <c r="N623" s="5"/>
    </row>
    <row r="624" spans="5:14" x14ac:dyDescent="0.25">
      <c r="M624"/>
      <c r="N624" s="5"/>
    </row>
    <row r="625" spans="6:15" x14ac:dyDescent="0.25">
      <c r="M625"/>
      <c r="N625" s="5"/>
    </row>
    <row r="626" spans="6:15" x14ac:dyDescent="0.25">
      <c r="M626"/>
      <c r="N626" s="5"/>
    </row>
    <row r="627" spans="6:15" x14ac:dyDescent="0.25">
      <c r="M627"/>
      <c r="N627" s="5"/>
    </row>
    <row r="628" spans="6:15" x14ac:dyDescent="0.25">
      <c r="M628"/>
      <c r="N628" s="5"/>
    </row>
    <row r="629" spans="6:15" x14ac:dyDescent="0.25">
      <c r="M629"/>
      <c r="N629" s="5"/>
    </row>
    <row r="630" spans="6:15" x14ac:dyDescent="0.25">
      <c r="M630"/>
      <c r="N630" s="5"/>
    </row>
    <row r="631" spans="6:15" x14ac:dyDescent="0.25">
      <c r="M631"/>
      <c r="N631" s="5"/>
    </row>
    <row r="632" spans="6:15" x14ac:dyDescent="0.25">
      <c r="M632"/>
      <c r="N632" s="5"/>
    </row>
    <row r="633" spans="6:15" x14ac:dyDescent="0.25">
      <c r="M633"/>
      <c r="N633" s="5"/>
    </row>
    <row r="634" spans="6:15" x14ac:dyDescent="0.25">
      <c r="M634"/>
      <c r="N634" s="5"/>
    </row>
    <row r="635" spans="6:15" x14ac:dyDescent="0.25">
      <c r="M635"/>
      <c r="N635" s="5"/>
    </row>
    <row r="636" spans="6:15" x14ac:dyDescent="0.25">
      <c r="M636"/>
      <c r="N636" s="5"/>
    </row>
    <row r="638" spans="6:15" x14ac:dyDescent="0.25">
      <c r="F638" s="5"/>
      <c r="G638" s="5"/>
      <c r="H638" s="5"/>
      <c r="I638" s="5"/>
      <c r="K638" s="14"/>
      <c r="L638" s="14"/>
      <c r="M638" s="14"/>
      <c r="N638" s="14"/>
      <c r="O638" s="14"/>
    </row>
    <row r="639" spans="6:15" x14ac:dyDescent="0.25">
      <c r="F639" s="5"/>
      <c r="G639" s="5"/>
      <c r="H639" s="5"/>
      <c r="I639" s="5"/>
      <c r="K639" s="14"/>
      <c r="L639" s="14"/>
      <c r="M639" s="14"/>
      <c r="N639" s="14"/>
      <c r="O639" s="14"/>
    </row>
    <row r="640" spans="6:15" x14ac:dyDescent="0.25">
      <c r="F640" s="5"/>
      <c r="G640" s="5"/>
      <c r="H640" s="5"/>
      <c r="I640" s="5"/>
      <c r="K640" s="14"/>
      <c r="L640" s="14"/>
      <c r="M640" s="14"/>
      <c r="N640" s="14"/>
      <c r="O640" s="14"/>
    </row>
    <row r="641" spans="6:15" x14ac:dyDescent="0.25">
      <c r="F641" s="5"/>
      <c r="G641" s="5"/>
      <c r="H641" s="5"/>
      <c r="I641" s="5"/>
      <c r="K641" s="14"/>
      <c r="L641" s="14"/>
      <c r="M641" s="14"/>
      <c r="N641" s="14"/>
      <c r="O641" s="14"/>
    </row>
    <row r="642" spans="6:15" x14ac:dyDescent="0.25">
      <c r="F642" s="5"/>
      <c r="G642" s="5"/>
      <c r="H642" s="5"/>
      <c r="I642" s="5"/>
      <c r="K642" s="14"/>
      <c r="L642" s="14"/>
      <c r="M642" s="14"/>
      <c r="N642" s="14"/>
      <c r="O642" s="14"/>
    </row>
    <row r="643" spans="6:15" x14ac:dyDescent="0.25">
      <c r="F643" s="5"/>
      <c r="G643" s="5"/>
      <c r="H643" s="5"/>
      <c r="I643" s="5"/>
      <c r="K643" s="14"/>
      <c r="L643" s="14"/>
      <c r="M643" s="14"/>
      <c r="N643" s="14"/>
      <c r="O643" s="14"/>
    </row>
    <row r="644" spans="6:15" x14ac:dyDescent="0.25">
      <c r="F644" s="5"/>
      <c r="G644" s="5"/>
      <c r="H644" s="5"/>
      <c r="I644" s="5"/>
      <c r="K644" s="14"/>
      <c r="L644" s="14"/>
      <c r="M644" s="14"/>
      <c r="N644" s="14"/>
      <c r="O644" s="14"/>
    </row>
    <row r="645" spans="6:15" x14ac:dyDescent="0.25">
      <c r="F645" s="5"/>
      <c r="G645" s="5"/>
      <c r="H645" s="5"/>
      <c r="I645" s="5"/>
      <c r="K645" s="14"/>
      <c r="L645" s="14"/>
      <c r="M645" s="14"/>
      <c r="N645" s="14"/>
      <c r="O645" s="14"/>
    </row>
    <row r="646" spans="6:15" x14ac:dyDescent="0.25">
      <c r="F646" s="5"/>
      <c r="G646" s="5"/>
      <c r="H646" s="5"/>
      <c r="I646" s="5"/>
      <c r="K646" s="14"/>
      <c r="L646" s="14"/>
      <c r="M646" s="14"/>
      <c r="N646" s="14"/>
      <c r="O646" s="14"/>
    </row>
    <row r="647" spans="6:15" x14ac:dyDescent="0.25">
      <c r="F647" s="5"/>
      <c r="G647" s="5"/>
      <c r="H647" s="5"/>
      <c r="I647" s="5"/>
      <c r="K647" s="14"/>
      <c r="L647" s="14"/>
      <c r="M647" s="14"/>
      <c r="N647" s="14"/>
      <c r="O647" s="14"/>
    </row>
    <row r="648" spans="6:15" x14ac:dyDescent="0.25">
      <c r="F648" s="5"/>
      <c r="G648" s="5"/>
      <c r="H648" s="5"/>
      <c r="I648" s="5"/>
      <c r="K648" s="14"/>
      <c r="L648" s="14"/>
      <c r="M648" s="14"/>
      <c r="N648" s="14"/>
      <c r="O648" s="14"/>
    </row>
    <row r="649" spans="6:15" x14ac:dyDescent="0.25">
      <c r="F649" s="5"/>
      <c r="G649" s="5"/>
      <c r="H649" s="5"/>
      <c r="I649" s="5"/>
      <c r="K649" s="14"/>
      <c r="L649" s="14"/>
      <c r="M649" s="14"/>
      <c r="N649" s="14"/>
      <c r="O649" s="14"/>
    </row>
    <row r="650" spans="6:15" x14ac:dyDescent="0.25">
      <c r="F650" s="5"/>
      <c r="G650" s="5"/>
      <c r="H650" s="5"/>
      <c r="I650" s="5"/>
      <c r="K650" s="14"/>
      <c r="L650" s="14"/>
      <c r="M650" s="14"/>
      <c r="N650" s="14"/>
      <c r="O650" s="14"/>
    </row>
    <row r="651" spans="6:15" x14ac:dyDescent="0.25">
      <c r="F651" s="5"/>
      <c r="G651" s="5"/>
      <c r="H651" s="5"/>
      <c r="I651" s="5"/>
      <c r="K651" s="14"/>
      <c r="L651" s="14"/>
      <c r="M651" s="14"/>
      <c r="N651" s="14"/>
      <c r="O651" s="14"/>
    </row>
    <row r="652" spans="6:15" x14ac:dyDescent="0.25">
      <c r="F652" s="5"/>
      <c r="G652" s="5"/>
      <c r="H652" s="5"/>
      <c r="I652" s="5"/>
      <c r="K652" s="14"/>
      <c r="L652" s="14"/>
      <c r="M652" s="14"/>
      <c r="N652" s="14"/>
      <c r="O652" s="14"/>
    </row>
    <row r="653" spans="6:15" x14ac:dyDescent="0.25">
      <c r="F653" s="5"/>
      <c r="G653" s="5"/>
      <c r="H653" s="5"/>
      <c r="I653" s="5"/>
      <c r="K653" s="14"/>
      <c r="L653" s="14"/>
      <c r="M653" s="14"/>
      <c r="N653" s="14"/>
      <c r="O653" s="14"/>
    </row>
    <row r="654" spans="6:15" x14ac:dyDescent="0.25">
      <c r="F654" s="5"/>
      <c r="G654" s="5"/>
      <c r="H654" s="5"/>
      <c r="I654" s="5"/>
      <c r="K654" s="14"/>
      <c r="L654" s="14"/>
      <c r="M654" s="14"/>
      <c r="N654" s="14"/>
      <c r="O654" s="14"/>
    </row>
    <row r="659" spans="5:14" x14ac:dyDescent="0.25">
      <c r="I659" s="5"/>
    </row>
    <row r="660" spans="5:14" x14ac:dyDescent="0.25">
      <c r="I660" s="5"/>
    </row>
    <row r="661" spans="5:14" x14ac:dyDescent="0.25">
      <c r="I661" s="5"/>
    </row>
    <row r="662" spans="5:14" x14ac:dyDescent="0.25">
      <c r="I662" s="5"/>
    </row>
    <row r="664" spans="5:14" x14ac:dyDescent="0.25">
      <c r="L664" s="22"/>
      <c r="M664" s="22"/>
      <c r="N664" s="22"/>
    </row>
    <row r="665" spans="5:14" x14ac:dyDescent="0.25">
      <c r="F665" s="5"/>
      <c r="G665" s="5"/>
      <c r="H665" s="5"/>
      <c r="I665" s="5"/>
      <c r="L665" s="22"/>
      <c r="M665" s="22"/>
      <c r="N665" s="22"/>
    </row>
    <row r="666" spans="5:14" x14ac:dyDescent="0.25">
      <c r="G666" s="5"/>
      <c r="H666" s="5"/>
      <c r="I666" s="5"/>
      <c r="L666" s="22"/>
      <c r="M666" s="22"/>
      <c r="N666" s="22"/>
    </row>
    <row r="667" spans="5:14" x14ac:dyDescent="0.25">
      <c r="F667" s="5"/>
      <c r="G667" s="5"/>
      <c r="H667" s="5"/>
      <c r="I667" s="5"/>
      <c r="L667" s="22"/>
      <c r="M667" s="22"/>
      <c r="N667" s="22"/>
    </row>
    <row r="668" spans="5:14" x14ac:dyDescent="0.25">
      <c r="F668" s="5"/>
      <c r="G668" s="5"/>
      <c r="H668" s="5"/>
      <c r="I668" s="5"/>
      <c r="L668" s="22"/>
      <c r="M668" s="22"/>
      <c r="N668" s="22"/>
    </row>
    <row r="669" spans="5:14" x14ac:dyDescent="0.25">
      <c r="L669" s="22"/>
      <c r="M669" s="22"/>
      <c r="N669" s="22"/>
    </row>
    <row r="670" spans="5:14" x14ac:dyDescent="0.25">
      <c r="L670" s="22"/>
      <c r="M670" s="22"/>
      <c r="N670" s="22"/>
    </row>
    <row r="671" spans="5:14" x14ac:dyDescent="0.25">
      <c r="L671" s="22"/>
      <c r="M671" s="22"/>
      <c r="N671" s="22"/>
    </row>
    <row r="672" spans="5:14" x14ac:dyDescent="0.25">
      <c r="E672" s="14"/>
      <c r="F672" s="14"/>
      <c r="G672" s="14"/>
      <c r="H672" s="14"/>
      <c r="I672" s="14"/>
    </row>
    <row r="673" spans="5:14" x14ac:dyDescent="0.25">
      <c r="E673" s="14"/>
      <c r="F673" s="14"/>
      <c r="G673" s="14"/>
      <c r="H673" s="14"/>
      <c r="I673" s="14"/>
    </row>
    <row r="674" spans="5:14" x14ac:dyDescent="0.25">
      <c r="E674" s="14"/>
      <c r="F674" s="14"/>
      <c r="G674" s="14"/>
      <c r="H674" s="14"/>
      <c r="I674" s="14"/>
    </row>
    <row r="675" spans="5:14" x14ac:dyDescent="0.25">
      <c r="E675" s="14"/>
      <c r="F675" s="14"/>
      <c r="G675" s="14"/>
      <c r="H675" s="14"/>
      <c r="I675" s="14"/>
    </row>
    <row r="680" spans="5:14" x14ac:dyDescent="0.25">
      <c r="M680"/>
      <c r="N680" s="5"/>
    </row>
    <row r="681" spans="5:14" x14ac:dyDescent="0.25">
      <c r="M681"/>
      <c r="N681" s="5"/>
    </row>
    <row r="682" spans="5:14" x14ac:dyDescent="0.25">
      <c r="M682"/>
      <c r="N682" s="5"/>
    </row>
    <row r="683" spans="5:14" x14ac:dyDescent="0.25">
      <c r="M683"/>
      <c r="N683" s="5"/>
    </row>
    <row r="684" spans="5:14" x14ac:dyDescent="0.25">
      <c r="M684"/>
      <c r="N684" s="5"/>
    </row>
    <row r="685" spans="5:14" x14ac:dyDescent="0.25">
      <c r="M685"/>
      <c r="N685" s="5"/>
    </row>
    <row r="686" spans="5:14" x14ac:dyDescent="0.25">
      <c r="M686"/>
      <c r="N686" s="5"/>
    </row>
    <row r="687" spans="5:14" x14ac:dyDescent="0.25">
      <c r="M687"/>
      <c r="N687" s="5"/>
    </row>
    <row r="688" spans="5:14" x14ac:dyDescent="0.25">
      <c r="M688"/>
      <c r="N688" s="5"/>
    </row>
    <row r="689" spans="5:14" x14ac:dyDescent="0.25">
      <c r="M689"/>
      <c r="N689" s="5"/>
    </row>
    <row r="690" spans="5:14" x14ac:dyDescent="0.25">
      <c r="M690"/>
      <c r="N690" s="5"/>
    </row>
    <row r="691" spans="5:14" x14ac:dyDescent="0.25">
      <c r="M691"/>
      <c r="N691" s="5"/>
    </row>
    <row r="692" spans="5:14" x14ac:dyDescent="0.25">
      <c r="M692"/>
      <c r="N692" s="5"/>
    </row>
    <row r="693" spans="5:14" x14ac:dyDescent="0.25">
      <c r="M693"/>
      <c r="N693" s="5"/>
    </row>
    <row r="694" spans="5:14" x14ac:dyDescent="0.25">
      <c r="M694"/>
      <c r="N694" s="5"/>
    </row>
    <row r="695" spans="5:14" x14ac:dyDescent="0.25">
      <c r="M695"/>
      <c r="N695" s="5"/>
    </row>
    <row r="696" spans="5:14" x14ac:dyDescent="0.25">
      <c r="M696"/>
      <c r="N696" s="5"/>
    </row>
    <row r="699" spans="5:14" x14ac:dyDescent="0.25">
      <c r="E699" s="5"/>
      <c r="F699" s="5"/>
      <c r="G699" s="5"/>
      <c r="H699" s="5"/>
      <c r="I699" s="5"/>
      <c r="K699" s="5"/>
      <c r="L699" s="5"/>
      <c r="N699" s="5"/>
    </row>
    <row r="700" spans="5:14" x14ac:dyDescent="0.25">
      <c r="E700" s="5"/>
      <c r="F700" s="5"/>
      <c r="G700" s="5"/>
      <c r="H700" s="5"/>
      <c r="I700" s="5"/>
      <c r="K700" s="5"/>
      <c r="L700" s="5"/>
      <c r="N700" s="5"/>
    </row>
    <row r="701" spans="5:14" x14ac:dyDescent="0.25">
      <c r="E701" s="5"/>
      <c r="F701" s="5"/>
      <c r="G701" s="5"/>
      <c r="H701" s="5"/>
      <c r="I701" s="5"/>
      <c r="K701" s="5"/>
      <c r="L701" s="5"/>
      <c r="N701" s="5"/>
    </row>
    <row r="702" spans="5:14" x14ac:dyDescent="0.25">
      <c r="E702" s="5"/>
      <c r="F702" s="5"/>
      <c r="G702" s="5"/>
      <c r="H702" s="5"/>
      <c r="I702" s="5"/>
      <c r="K702" s="5"/>
      <c r="L702" s="5"/>
      <c r="N702" s="5"/>
    </row>
    <row r="703" spans="5:14" x14ac:dyDescent="0.25">
      <c r="E703" s="5"/>
      <c r="F703" s="5"/>
      <c r="G703" s="5"/>
      <c r="H703" s="5"/>
      <c r="I703" s="5"/>
      <c r="K703" s="5"/>
      <c r="L703" s="5"/>
      <c r="N703" s="5"/>
    </row>
    <row r="704" spans="5:14" x14ac:dyDescent="0.25">
      <c r="E704" s="5"/>
      <c r="F704" s="5"/>
      <c r="G704" s="5"/>
      <c r="H704" s="5"/>
      <c r="I704" s="5"/>
      <c r="K704" s="5"/>
      <c r="L704" s="5"/>
      <c r="N704" s="5"/>
    </row>
    <row r="705" spans="5:14" x14ac:dyDescent="0.25">
      <c r="E705" s="5"/>
      <c r="F705" s="5"/>
      <c r="G705" s="5"/>
      <c r="H705" s="5"/>
      <c r="I705" s="5"/>
      <c r="K705" s="5"/>
      <c r="L705" s="5"/>
      <c r="N705" s="5"/>
    </row>
    <row r="706" spans="5:14" x14ac:dyDescent="0.25">
      <c r="E706" s="5"/>
      <c r="F706" s="5"/>
      <c r="G706" s="5"/>
      <c r="H706" s="5"/>
      <c r="I706" s="5"/>
      <c r="K706" s="5"/>
      <c r="L706" s="5"/>
      <c r="N706" s="5"/>
    </row>
    <row r="707" spans="5:14" x14ac:dyDescent="0.25">
      <c r="E707" s="5"/>
      <c r="F707" s="5"/>
      <c r="G707" s="5"/>
      <c r="H707" s="5"/>
      <c r="I707" s="5"/>
      <c r="K707" s="5"/>
      <c r="L707" s="5"/>
      <c r="N707" s="5"/>
    </row>
    <row r="708" spans="5:14" x14ac:dyDescent="0.25">
      <c r="E708" s="5"/>
      <c r="F708" s="5"/>
      <c r="G708" s="5"/>
      <c r="H708" s="5"/>
      <c r="I708" s="5"/>
      <c r="K708" s="5"/>
      <c r="L708" s="5"/>
      <c r="N708" s="5"/>
    </row>
    <row r="709" spans="5:14" x14ac:dyDescent="0.25">
      <c r="E709" s="5"/>
      <c r="F709" s="5"/>
      <c r="G709" s="5"/>
      <c r="H709" s="5"/>
      <c r="I709" s="5"/>
      <c r="K709" s="5"/>
      <c r="L709" s="5"/>
      <c r="N709" s="5"/>
    </row>
    <row r="710" spans="5:14" x14ac:dyDescent="0.25">
      <c r="E710" s="5"/>
      <c r="F710" s="5"/>
      <c r="G710" s="5"/>
      <c r="H710" s="5"/>
      <c r="I710" s="5"/>
      <c r="K710" s="5"/>
      <c r="L710" s="5"/>
      <c r="N710" s="5"/>
    </row>
    <row r="711" spans="5:14" x14ac:dyDescent="0.25">
      <c r="E711" s="5"/>
      <c r="F711" s="5"/>
      <c r="G711" s="5"/>
      <c r="H711" s="5"/>
      <c r="I711" s="5"/>
      <c r="K711" s="5"/>
      <c r="L711" s="5"/>
      <c r="N711" s="5"/>
    </row>
    <row r="712" spans="5:14" x14ac:dyDescent="0.25">
      <c r="E712" s="5"/>
      <c r="F712" s="5"/>
      <c r="G712" s="5"/>
      <c r="H712" s="5"/>
      <c r="I712" s="5"/>
      <c r="K712" s="5"/>
      <c r="L712" s="5"/>
      <c r="N712" s="5"/>
    </row>
    <row r="713" spans="5:14" x14ac:dyDescent="0.25">
      <c r="E713" s="5"/>
      <c r="F713" s="5"/>
      <c r="G713" s="5"/>
      <c r="H713" s="5"/>
      <c r="I713" s="5"/>
      <c r="K713" s="5"/>
      <c r="L713" s="5"/>
      <c r="N713" s="5"/>
    </row>
    <row r="714" spans="5:14" x14ac:dyDescent="0.25">
      <c r="E714" s="5"/>
      <c r="F714" s="5"/>
      <c r="G714" s="5"/>
      <c r="H714" s="5"/>
      <c r="I714" s="5"/>
      <c r="K714" s="5"/>
      <c r="L714" s="5"/>
      <c r="N714" s="5"/>
    </row>
    <row r="715" spans="5:14" x14ac:dyDescent="0.25">
      <c r="E715" s="5"/>
      <c r="F715" s="5"/>
      <c r="G715" s="5"/>
      <c r="H715" s="5"/>
      <c r="I715" s="5"/>
      <c r="K715" s="5"/>
      <c r="L715" s="5"/>
      <c r="N715" s="5"/>
    </row>
    <row r="720" spans="5:14" x14ac:dyDescent="0.25">
      <c r="I720" s="5"/>
    </row>
    <row r="721" spans="5:9" x14ac:dyDescent="0.25">
      <c r="I721" s="5"/>
    </row>
    <row r="722" spans="5:9" x14ac:dyDescent="0.25">
      <c r="I722" s="5"/>
    </row>
    <row r="723" spans="5:9" x14ac:dyDescent="0.25">
      <c r="I723" s="5"/>
    </row>
    <row r="726" spans="5:9" x14ac:dyDescent="0.25">
      <c r="G726" s="5"/>
      <c r="H726" s="5"/>
      <c r="I726" s="5"/>
    </row>
    <row r="727" spans="5:9" x14ac:dyDescent="0.25">
      <c r="F727" s="5"/>
      <c r="G727" s="5"/>
      <c r="H727" s="5"/>
      <c r="I727" s="5"/>
    </row>
    <row r="728" spans="5:9" x14ac:dyDescent="0.25">
      <c r="F728" s="5"/>
      <c r="G728" s="5"/>
      <c r="H728" s="5"/>
      <c r="I728" s="5"/>
    </row>
    <row r="729" spans="5:9" x14ac:dyDescent="0.25">
      <c r="F729" s="5"/>
      <c r="G729" s="5"/>
      <c r="H729" s="5"/>
      <c r="I729" s="5"/>
    </row>
    <row r="732" spans="5:9" x14ac:dyDescent="0.25">
      <c r="E732" s="14"/>
      <c r="F732" s="14"/>
      <c r="G732" s="14"/>
      <c r="H732" s="14"/>
      <c r="I732" s="14"/>
    </row>
    <row r="733" spans="5:9" x14ac:dyDescent="0.25">
      <c r="E733" s="14"/>
      <c r="F733" s="14"/>
      <c r="G733" s="14"/>
      <c r="H733" s="14"/>
      <c r="I733" s="14"/>
    </row>
    <row r="734" spans="5:9" x14ac:dyDescent="0.25">
      <c r="E734" s="14"/>
      <c r="F734" s="14"/>
      <c r="G734" s="14"/>
      <c r="H734" s="14"/>
      <c r="I734" s="14"/>
    </row>
    <row r="735" spans="5:9" x14ac:dyDescent="0.25">
      <c r="E735" s="14"/>
      <c r="F735" s="14"/>
      <c r="G735" s="14"/>
      <c r="H735" s="14"/>
      <c r="I735" s="14"/>
    </row>
    <row r="740" spans="13:15" x14ac:dyDescent="0.25">
      <c r="M740"/>
      <c r="O740"/>
    </row>
    <row r="741" spans="13:15" x14ac:dyDescent="0.25">
      <c r="M741"/>
      <c r="O741"/>
    </row>
    <row r="742" spans="13:15" x14ac:dyDescent="0.25">
      <c r="M742"/>
      <c r="O742"/>
    </row>
    <row r="743" spans="13:15" x14ac:dyDescent="0.25">
      <c r="M743"/>
      <c r="O743"/>
    </row>
    <row r="744" spans="13:15" x14ac:dyDescent="0.25">
      <c r="M744"/>
      <c r="O744"/>
    </row>
    <row r="745" spans="13:15" x14ac:dyDescent="0.25">
      <c r="M745"/>
      <c r="O745"/>
    </row>
    <row r="746" spans="13:15" x14ac:dyDescent="0.25">
      <c r="M746"/>
      <c r="O746"/>
    </row>
    <row r="747" spans="13:15" x14ac:dyDescent="0.25">
      <c r="M747"/>
      <c r="O747"/>
    </row>
    <row r="748" spans="13:15" x14ac:dyDescent="0.25">
      <c r="M748"/>
      <c r="O748"/>
    </row>
    <row r="749" spans="13:15" x14ac:dyDescent="0.25">
      <c r="M749"/>
      <c r="O749"/>
    </row>
    <row r="750" spans="13:15" x14ac:dyDescent="0.25">
      <c r="M750"/>
      <c r="O750"/>
    </row>
    <row r="751" spans="13:15" x14ac:dyDescent="0.25">
      <c r="M751"/>
      <c r="O751"/>
    </row>
    <row r="752" spans="13:15" x14ac:dyDescent="0.25">
      <c r="M752"/>
      <c r="O752"/>
    </row>
    <row r="753" spans="5:15" x14ac:dyDescent="0.25">
      <c r="M753"/>
      <c r="O753"/>
    </row>
    <row r="754" spans="5:15" x14ac:dyDescent="0.25">
      <c r="M754"/>
      <c r="O754"/>
    </row>
    <row r="755" spans="5:15" x14ac:dyDescent="0.25">
      <c r="M755"/>
      <c r="O755"/>
    </row>
    <row r="756" spans="5:15" x14ac:dyDescent="0.25">
      <c r="M756"/>
      <c r="O756"/>
    </row>
    <row r="760" spans="5:15" x14ac:dyDescent="0.25">
      <c r="E760" s="5"/>
      <c r="F760" s="5"/>
      <c r="G760" s="5"/>
      <c r="H760" s="5"/>
      <c r="I760" s="5"/>
    </row>
    <row r="761" spans="5:15" x14ac:dyDescent="0.25">
      <c r="E761" s="5"/>
      <c r="F761" s="5"/>
      <c r="G761" s="5"/>
      <c r="H761" s="5"/>
      <c r="I761" s="5"/>
    </row>
    <row r="762" spans="5:15" x14ac:dyDescent="0.25">
      <c r="E762" s="5"/>
      <c r="F762" s="5"/>
      <c r="G762" s="5"/>
      <c r="H762" s="5"/>
      <c r="I762" s="5"/>
    </row>
    <row r="763" spans="5:15" x14ac:dyDescent="0.25">
      <c r="E763" s="5"/>
      <c r="F763" s="5"/>
      <c r="G763" s="5"/>
      <c r="H763" s="5"/>
      <c r="I763" s="5"/>
    </row>
    <row r="764" spans="5:15" x14ac:dyDescent="0.25">
      <c r="E764" s="5"/>
      <c r="F764" s="5"/>
      <c r="G764" s="5"/>
      <c r="H764" s="5"/>
      <c r="I764" s="5"/>
    </row>
    <row r="765" spans="5:15" x14ac:dyDescent="0.25">
      <c r="E765" s="5"/>
      <c r="F765" s="5"/>
      <c r="G765" s="5"/>
      <c r="H765" s="5"/>
      <c r="I765" s="5"/>
    </row>
    <row r="766" spans="5:15" x14ac:dyDescent="0.25">
      <c r="E766" s="5"/>
      <c r="F766" s="5"/>
      <c r="G766" s="5"/>
      <c r="H766" s="5"/>
      <c r="I766" s="5"/>
    </row>
    <row r="767" spans="5:15" x14ac:dyDescent="0.25">
      <c r="E767" s="5"/>
      <c r="F767" s="5"/>
      <c r="G767" s="5"/>
      <c r="H767" s="5"/>
      <c r="I767" s="5"/>
    </row>
    <row r="768" spans="5:15" x14ac:dyDescent="0.25">
      <c r="E768" s="5"/>
      <c r="F768" s="5"/>
      <c r="G768" s="5"/>
      <c r="H768" s="5"/>
      <c r="I768" s="5"/>
    </row>
    <row r="769" spans="5:9" x14ac:dyDescent="0.25">
      <c r="E769" s="5"/>
      <c r="F769" s="5"/>
      <c r="G769" s="5"/>
      <c r="H769" s="5"/>
      <c r="I769" s="5"/>
    </row>
    <row r="770" spans="5:9" x14ac:dyDescent="0.25">
      <c r="E770" s="5"/>
      <c r="F770" s="5"/>
      <c r="G770" s="5"/>
      <c r="H770" s="5"/>
      <c r="I770" s="5"/>
    </row>
    <row r="771" spans="5:9" x14ac:dyDescent="0.25">
      <c r="E771" s="5"/>
      <c r="F771" s="5"/>
      <c r="G771" s="5"/>
      <c r="H771" s="5"/>
      <c r="I771" s="5"/>
    </row>
    <row r="772" spans="5:9" x14ac:dyDescent="0.25">
      <c r="E772" s="5"/>
      <c r="F772" s="5"/>
      <c r="G772" s="5"/>
      <c r="H772" s="5"/>
      <c r="I772" s="5"/>
    </row>
    <row r="773" spans="5:9" x14ac:dyDescent="0.25">
      <c r="E773" s="5"/>
      <c r="F773" s="5"/>
      <c r="G773" s="5"/>
      <c r="H773" s="5"/>
      <c r="I773" s="5"/>
    </row>
    <row r="774" spans="5:9" x14ac:dyDescent="0.25">
      <c r="E774" s="5"/>
      <c r="F774" s="5"/>
      <c r="G774" s="5"/>
      <c r="H774" s="5"/>
      <c r="I774" s="5"/>
    </row>
    <row r="775" spans="5:9" x14ac:dyDescent="0.25">
      <c r="E775" s="5"/>
      <c r="F775" s="5"/>
      <c r="G775" s="5"/>
      <c r="H775" s="5"/>
      <c r="I775" s="5"/>
    </row>
    <row r="776" spans="5:9" x14ac:dyDescent="0.25">
      <c r="E776" s="5"/>
      <c r="F776" s="5"/>
      <c r="G776" s="5"/>
      <c r="H776" s="5"/>
      <c r="I776" s="5"/>
    </row>
    <row r="777" spans="5:9" x14ac:dyDescent="0.25">
      <c r="E777" s="5"/>
      <c r="F777" s="5"/>
      <c r="G777" s="5"/>
      <c r="H777" s="5"/>
      <c r="I777" s="5"/>
    </row>
    <row r="778" spans="5:9" x14ac:dyDescent="0.25">
      <c r="E778" s="5"/>
      <c r="F778" s="5"/>
      <c r="G778" s="5"/>
      <c r="H778" s="5"/>
      <c r="I778" s="5"/>
    </row>
    <row r="779" spans="5:9" x14ac:dyDescent="0.25">
      <c r="E779" s="5"/>
      <c r="F779" s="5"/>
      <c r="G779" s="5"/>
      <c r="H779" s="5"/>
      <c r="I779" s="5"/>
    </row>
  </sheetData>
  <mergeCells count="15">
    <mergeCell ref="A289:F289"/>
    <mergeCell ref="A327:F327"/>
    <mergeCell ref="L664:N671"/>
    <mergeCell ref="A120:F120"/>
    <mergeCell ref="A208:P209"/>
    <mergeCell ref="A211:F211"/>
    <mergeCell ref="A238:F238"/>
    <mergeCell ref="A251:F251"/>
    <mergeCell ref="A276:F276"/>
    <mergeCell ref="A82:F82"/>
    <mergeCell ref="A1:F2"/>
    <mergeCell ref="A4:F4"/>
    <mergeCell ref="A31:F31"/>
    <mergeCell ref="A44:F44"/>
    <mergeCell ref="A67:F6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9D72-B5ED-4117-9E2A-25A8E174033C}">
  <dimension ref="A1:AR778"/>
  <sheetViews>
    <sheetView topLeftCell="C390" zoomScaleNormal="100" workbookViewId="0">
      <selection activeCell="D401" sqref="D401:Q403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44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  <c r="AH1" s="6" t="s">
        <v>89</v>
      </c>
      <c r="AI1">
        <v>2</v>
      </c>
      <c r="AJ1">
        <v>1</v>
      </c>
      <c r="AK1" t="s">
        <v>79</v>
      </c>
      <c r="AO1" t="s">
        <v>77</v>
      </c>
      <c r="AP1">
        <v>3</v>
      </c>
      <c r="AQ1">
        <v>0</v>
      </c>
      <c r="AR1" s="6" t="s">
        <v>169</v>
      </c>
    </row>
    <row r="2" spans="1:44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H2" t="s">
        <v>92</v>
      </c>
      <c r="AI2">
        <v>3</v>
      </c>
      <c r="AJ2">
        <v>1</v>
      </c>
      <c r="AK2" s="6" t="s">
        <v>89</v>
      </c>
      <c r="AO2" s="6" t="s">
        <v>169</v>
      </c>
      <c r="AP2">
        <v>0</v>
      </c>
      <c r="AQ2">
        <v>3</v>
      </c>
      <c r="AR2" t="s">
        <v>91</v>
      </c>
    </row>
    <row r="3" spans="1:44" x14ac:dyDescent="0.25">
      <c r="R3" s="1"/>
      <c r="S3" s="1"/>
      <c r="V3"/>
      <c r="X3"/>
      <c r="Y3"/>
      <c r="AA3"/>
      <c r="AC3" s="12"/>
      <c r="AH3" t="s">
        <v>78</v>
      </c>
      <c r="AI3">
        <v>2</v>
      </c>
      <c r="AJ3">
        <v>1</v>
      </c>
      <c r="AK3" s="6" t="s">
        <v>89</v>
      </c>
      <c r="AO3" s="6" t="s">
        <v>169</v>
      </c>
      <c r="AP3">
        <v>1</v>
      </c>
      <c r="AQ3">
        <v>1</v>
      </c>
      <c r="AR3" t="s">
        <v>90</v>
      </c>
    </row>
    <row r="4" spans="1:44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F4" s="12"/>
      <c r="AH4" s="6" t="s">
        <v>89</v>
      </c>
      <c r="AI4">
        <v>1</v>
      </c>
      <c r="AJ4">
        <v>1</v>
      </c>
      <c r="AK4" t="s">
        <v>91</v>
      </c>
      <c r="AM4" s="12"/>
      <c r="AO4" t="s">
        <v>84</v>
      </c>
      <c r="AP4">
        <v>3</v>
      </c>
      <c r="AQ4">
        <v>1</v>
      </c>
      <c r="AR4" s="6" t="s">
        <v>169</v>
      </c>
    </row>
    <row r="5" spans="1:44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12"/>
      <c r="AF5" s="12"/>
      <c r="AH5" t="s">
        <v>103</v>
      </c>
      <c r="AI5">
        <v>3</v>
      </c>
      <c r="AJ5">
        <v>0</v>
      </c>
      <c r="AK5" s="6" t="s">
        <v>89</v>
      </c>
      <c r="AM5" s="12"/>
      <c r="AO5" s="6" t="s">
        <v>169</v>
      </c>
      <c r="AP5">
        <v>1</v>
      </c>
      <c r="AQ5">
        <v>1</v>
      </c>
      <c r="AR5" t="s">
        <v>83</v>
      </c>
    </row>
    <row r="6" spans="1:44" x14ac:dyDescent="0.25">
      <c r="A6" s="6" t="s">
        <v>89</v>
      </c>
      <c r="B6">
        <v>2</v>
      </c>
      <c r="C6">
        <v>1</v>
      </c>
      <c r="D6" t="s">
        <v>79</v>
      </c>
      <c r="E6" s="1">
        <f>B6+C6</f>
        <v>3</v>
      </c>
      <c r="F6" s="1">
        <f>B6-C6</f>
        <v>1</v>
      </c>
      <c r="I6" t="s">
        <v>27</v>
      </c>
      <c r="J6">
        <f>COUNTIF(E6:E30,"&gt;1")</f>
        <v>6</v>
      </c>
      <c r="M6" s="5">
        <f>J6/$J$14</f>
        <v>0.8571428571428571</v>
      </c>
      <c r="R6" s="1"/>
      <c r="S6" s="1"/>
      <c r="X6"/>
      <c r="Y6"/>
      <c r="AA6"/>
      <c r="AC6" s="1"/>
      <c r="AD6" s="12"/>
      <c r="AE6" s="12"/>
      <c r="AF6" s="12"/>
      <c r="AH6" s="6" t="s">
        <v>89</v>
      </c>
      <c r="AI6">
        <v>1</v>
      </c>
      <c r="AJ6">
        <v>1</v>
      </c>
      <c r="AK6" t="s">
        <v>90</v>
      </c>
      <c r="AM6" s="12"/>
      <c r="AO6" t="s">
        <v>85</v>
      </c>
      <c r="AP6">
        <v>3</v>
      </c>
      <c r="AQ6">
        <v>2</v>
      </c>
      <c r="AR6" s="6" t="s">
        <v>169</v>
      </c>
    </row>
    <row r="7" spans="1:44" x14ac:dyDescent="0.25">
      <c r="A7" s="6" t="s">
        <v>89</v>
      </c>
      <c r="B7">
        <v>1</v>
      </c>
      <c r="C7">
        <v>1</v>
      </c>
      <c r="D7" t="s">
        <v>91</v>
      </c>
      <c r="E7" s="1">
        <f t="shared" ref="E7:E12" si="0">B7+C7</f>
        <v>2</v>
      </c>
      <c r="F7" s="1">
        <f t="shared" ref="F7:F12" si="1">B7-C7</f>
        <v>0</v>
      </c>
      <c r="I7" t="s">
        <v>28</v>
      </c>
      <c r="J7">
        <f>COUNTIF(E6:E30,"&gt;2")</f>
        <v>2</v>
      </c>
      <c r="M7" s="5">
        <f t="shared" ref="M7:M28" si="2">J7/$J$14</f>
        <v>0.2857142857142857</v>
      </c>
      <c r="R7" s="1"/>
      <c r="S7" s="1"/>
      <c r="X7"/>
      <c r="Y7"/>
      <c r="AA7"/>
      <c r="AB7" s="12"/>
      <c r="AC7" s="12"/>
      <c r="AD7" s="12"/>
      <c r="AE7" s="12"/>
      <c r="AF7" s="12"/>
      <c r="AH7" t="s">
        <v>77</v>
      </c>
      <c r="AI7">
        <v>1</v>
      </c>
      <c r="AJ7">
        <v>0</v>
      </c>
      <c r="AK7" s="6" t="s">
        <v>89</v>
      </c>
      <c r="AM7" s="12"/>
      <c r="AO7" s="6" t="s">
        <v>169</v>
      </c>
      <c r="AP7">
        <v>1</v>
      </c>
      <c r="AQ7">
        <v>2</v>
      </c>
      <c r="AR7" t="s">
        <v>104</v>
      </c>
    </row>
    <row r="8" spans="1:44" x14ac:dyDescent="0.25">
      <c r="A8" s="6" t="s">
        <v>89</v>
      </c>
      <c r="B8">
        <v>1</v>
      </c>
      <c r="C8">
        <v>1</v>
      </c>
      <c r="D8" t="s">
        <v>90</v>
      </c>
      <c r="E8" s="1">
        <f t="shared" si="0"/>
        <v>2</v>
      </c>
      <c r="F8" s="1">
        <f t="shared" si="1"/>
        <v>0</v>
      </c>
      <c r="I8" t="s">
        <v>29</v>
      </c>
      <c r="J8">
        <f>COUNTIF(E6:E30,"&lt;4")</f>
        <v>6</v>
      </c>
      <c r="M8" s="5">
        <f t="shared" si="2"/>
        <v>0.8571428571428571</v>
      </c>
      <c r="R8" s="1"/>
      <c r="S8" s="1"/>
      <c r="V8" s="12"/>
      <c r="X8"/>
      <c r="Y8"/>
      <c r="AA8"/>
      <c r="AB8" s="12"/>
      <c r="AC8" s="1"/>
      <c r="AD8" s="12"/>
      <c r="AE8" s="12"/>
      <c r="AF8" s="12"/>
      <c r="AH8" s="6" t="s">
        <v>89</v>
      </c>
      <c r="AI8">
        <v>2</v>
      </c>
      <c r="AJ8">
        <v>0</v>
      </c>
      <c r="AK8" t="s">
        <v>88</v>
      </c>
      <c r="AM8" s="12"/>
      <c r="AO8" t="s">
        <v>177</v>
      </c>
      <c r="AP8">
        <v>1</v>
      </c>
      <c r="AQ8">
        <v>1</v>
      </c>
      <c r="AR8" s="6" t="s">
        <v>169</v>
      </c>
    </row>
    <row r="9" spans="1:44" x14ac:dyDescent="0.25">
      <c r="A9" s="6" t="s">
        <v>89</v>
      </c>
      <c r="B9">
        <v>2</v>
      </c>
      <c r="C9">
        <v>0</v>
      </c>
      <c r="D9" t="s">
        <v>88</v>
      </c>
      <c r="E9" s="1">
        <f t="shared" si="0"/>
        <v>2</v>
      </c>
      <c r="F9" s="1">
        <f t="shared" si="1"/>
        <v>2</v>
      </c>
      <c r="I9" t="s">
        <v>30</v>
      </c>
      <c r="J9">
        <f>COUNTIF(E6:E30,"&lt;5")</f>
        <v>7</v>
      </c>
      <c r="M9" s="5">
        <f t="shared" si="2"/>
        <v>1</v>
      </c>
      <c r="R9" s="1"/>
      <c r="S9" s="1"/>
      <c r="X9"/>
      <c r="Y9"/>
      <c r="AA9"/>
      <c r="AB9" s="12"/>
      <c r="AC9" s="12"/>
      <c r="AD9" s="12"/>
      <c r="AE9" s="12"/>
      <c r="AF9" s="12"/>
      <c r="AH9" t="s">
        <v>167</v>
      </c>
      <c r="AI9">
        <v>2</v>
      </c>
      <c r="AJ9">
        <v>0</v>
      </c>
      <c r="AK9" s="6" t="s">
        <v>89</v>
      </c>
      <c r="AM9" s="12"/>
      <c r="AO9" t="s">
        <v>78</v>
      </c>
      <c r="AP9">
        <v>3</v>
      </c>
      <c r="AQ9">
        <v>1</v>
      </c>
      <c r="AR9" s="6" t="s">
        <v>169</v>
      </c>
    </row>
    <row r="10" spans="1:44" x14ac:dyDescent="0.25">
      <c r="A10" s="6" t="s">
        <v>89</v>
      </c>
      <c r="B10">
        <v>1</v>
      </c>
      <c r="C10">
        <v>1</v>
      </c>
      <c r="D10" t="s">
        <v>177</v>
      </c>
      <c r="E10" s="1">
        <f t="shared" si="0"/>
        <v>2</v>
      </c>
      <c r="F10" s="1">
        <f t="shared" si="1"/>
        <v>0</v>
      </c>
      <c r="I10" t="s">
        <v>31</v>
      </c>
      <c r="J10">
        <f>COUNTIF(F6:F30,"&gt;=0")</f>
        <v>6</v>
      </c>
      <c r="M10" s="5">
        <f t="shared" si="2"/>
        <v>0.8571428571428571</v>
      </c>
      <c r="R10" s="1"/>
      <c r="S10" s="1"/>
      <c r="V10" s="12"/>
      <c r="X10"/>
      <c r="Y10"/>
      <c r="AA10"/>
      <c r="AB10" s="12"/>
      <c r="AC10" s="1"/>
      <c r="AD10" s="12"/>
      <c r="AE10" s="12"/>
      <c r="AF10" s="12"/>
      <c r="AH10" s="6" t="s">
        <v>89</v>
      </c>
      <c r="AI10">
        <v>1</v>
      </c>
      <c r="AJ10">
        <v>1</v>
      </c>
      <c r="AK10" t="s">
        <v>177</v>
      </c>
      <c r="AM10" s="12"/>
      <c r="AO10" s="6" t="s">
        <v>169</v>
      </c>
      <c r="AP10">
        <v>0</v>
      </c>
      <c r="AQ10">
        <v>0</v>
      </c>
      <c r="AR10" t="s">
        <v>81</v>
      </c>
    </row>
    <row r="11" spans="1:44" x14ac:dyDescent="0.25">
      <c r="A11" s="6" t="s">
        <v>89</v>
      </c>
      <c r="B11">
        <v>0</v>
      </c>
      <c r="C11">
        <v>1</v>
      </c>
      <c r="D11" t="s">
        <v>176</v>
      </c>
      <c r="E11" s="1">
        <f t="shared" si="0"/>
        <v>1</v>
      </c>
      <c r="F11" s="1">
        <f t="shared" si="1"/>
        <v>-1</v>
      </c>
      <c r="I11" t="s">
        <v>32</v>
      </c>
      <c r="J11">
        <f>COUNTIF(F6:F30,"&lt;=0")</f>
        <v>4</v>
      </c>
      <c r="M11" s="5">
        <f t="shared" si="2"/>
        <v>0.5714285714285714</v>
      </c>
      <c r="R11" s="1"/>
      <c r="S11" s="1"/>
      <c r="X11"/>
      <c r="Y11"/>
      <c r="AA11"/>
      <c r="AB11" s="12"/>
      <c r="AC11" s="12"/>
      <c r="AD11" s="12"/>
      <c r="AE11" s="12"/>
      <c r="AF11" s="12"/>
      <c r="AH11" t="s">
        <v>81</v>
      </c>
      <c r="AI11">
        <v>0</v>
      </c>
      <c r="AJ11">
        <v>2</v>
      </c>
      <c r="AK11" s="6" t="s">
        <v>89</v>
      </c>
      <c r="AM11" s="12"/>
      <c r="AO11" s="6" t="s">
        <v>169</v>
      </c>
      <c r="AP11">
        <v>0</v>
      </c>
      <c r="AQ11">
        <v>1</v>
      </c>
      <c r="AR11" t="s">
        <v>75</v>
      </c>
    </row>
    <row r="12" spans="1:44" x14ac:dyDescent="0.25">
      <c r="A12" s="6" t="s">
        <v>89</v>
      </c>
      <c r="B12">
        <v>3</v>
      </c>
      <c r="C12">
        <v>1</v>
      </c>
      <c r="D12" t="s">
        <v>83</v>
      </c>
      <c r="E12" s="1">
        <f t="shared" si="0"/>
        <v>4</v>
      </c>
      <c r="F12" s="1">
        <f t="shared" si="1"/>
        <v>2</v>
      </c>
      <c r="I12" t="s">
        <v>34</v>
      </c>
      <c r="J12">
        <f>COUNTIF(F6:F30,"&gt;=-1")</f>
        <v>7</v>
      </c>
      <c r="M12" s="5">
        <f t="shared" si="2"/>
        <v>1</v>
      </c>
      <c r="R12" s="1"/>
      <c r="S12" s="1"/>
      <c r="V12" s="12"/>
      <c r="X12"/>
      <c r="Y12"/>
      <c r="AA12"/>
      <c r="AB12" s="12"/>
      <c r="AC12" s="12"/>
      <c r="AD12" s="12"/>
      <c r="AE12" s="12"/>
      <c r="AF12" s="12"/>
      <c r="AH12" t="s">
        <v>85</v>
      </c>
      <c r="AI12">
        <v>1</v>
      </c>
      <c r="AJ12">
        <v>0</v>
      </c>
      <c r="AK12" s="6" t="s">
        <v>89</v>
      </c>
      <c r="AM12" s="12"/>
      <c r="AO12" t="s">
        <v>86</v>
      </c>
      <c r="AP12">
        <v>5</v>
      </c>
      <c r="AQ12">
        <v>1</v>
      </c>
      <c r="AR12" s="6" t="s">
        <v>169</v>
      </c>
    </row>
    <row r="13" spans="1:44" x14ac:dyDescent="0.25">
      <c r="A13" s="6"/>
      <c r="E13" s="1"/>
      <c r="F13" s="1"/>
      <c r="I13" t="s">
        <v>35</v>
      </c>
      <c r="J13">
        <f>COUNTIF(F6:F30,"&lt;=1")</f>
        <v>5</v>
      </c>
      <c r="M13" s="5">
        <f t="shared" si="2"/>
        <v>0.7142857142857143</v>
      </c>
      <c r="R13" s="1"/>
      <c r="S13" s="1"/>
      <c r="V13" s="12"/>
      <c r="X13"/>
      <c r="Y13"/>
      <c r="AA13"/>
      <c r="AB13" s="12"/>
      <c r="AC13" s="12"/>
      <c r="AD13" s="12"/>
      <c r="AE13" s="12"/>
      <c r="AF13" s="12"/>
      <c r="AH13" s="6" t="s">
        <v>89</v>
      </c>
      <c r="AI13">
        <v>0</v>
      </c>
      <c r="AJ13">
        <v>1</v>
      </c>
      <c r="AK13" t="s">
        <v>176</v>
      </c>
      <c r="AM13" s="12"/>
      <c r="AO13" t="s">
        <v>92</v>
      </c>
      <c r="AP13">
        <v>1</v>
      </c>
      <c r="AQ13">
        <v>2</v>
      </c>
      <c r="AR13" s="6" t="s">
        <v>169</v>
      </c>
    </row>
    <row r="14" spans="1:44" x14ac:dyDescent="0.25">
      <c r="A14" s="6"/>
      <c r="E14" s="1"/>
      <c r="F14" s="1"/>
      <c r="I14" t="s">
        <v>36</v>
      </c>
      <c r="J14">
        <f>COUNT(F6:F30)</f>
        <v>7</v>
      </c>
      <c r="R14" s="1"/>
      <c r="S14" s="1"/>
      <c r="X14"/>
      <c r="Y14"/>
      <c r="AA14"/>
      <c r="AB14" s="12"/>
      <c r="AC14" s="12"/>
      <c r="AD14" s="12"/>
      <c r="AE14" s="12"/>
      <c r="AF14" s="12"/>
      <c r="AH14" t="s">
        <v>104</v>
      </c>
      <c r="AI14">
        <v>0</v>
      </c>
      <c r="AJ14">
        <v>1</v>
      </c>
      <c r="AK14" s="6" t="s">
        <v>89</v>
      </c>
      <c r="AM14" s="12"/>
      <c r="AO14" s="6" t="s">
        <v>169</v>
      </c>
      <c r="AP14">
        <v>3</v>
      </c>
      <c r="AQ14">
        <v>1</v>
      </c>
      <c r="AR14" t="s">
        <v>167</v>
      </c>
    </row>
    <row r="15" spans="1:44" x14ac:dyDescent="0.25">
      <c r="A15" s="6"/>
      <c r="E15" s="1"/>
      <c r="F15" s="1"/>
      <c r="I15" t="s">
        <v>37</v>
      </c>
      <c r="J15">
        <f>J14-J11</f>
        <v>3</v>
      </c>
      <c r="M15" s="5">
        <f t="shared" si="2"/>
        <v>0.42857142857142855</v>
      </c>
      <c r="R15" s="1"/>
      <c r="S15" s="1"/>
      <c r="V15" s="12"/>
      <c r="X15"/>
      <c r="Y15"/>
      <c r="AA15"/>
      <c r="AB15" s="12"/>
      <c r="AC15" s="12"/>
      <c r="AD15" s="12"/>
      <c r="AE15" s="12"/>
      <c r="AF15" s="12"/>
      <c r="AH15" t="s">
        <v>84</v>
      </c>
      <c r="AI15">
        <v>0</v>
      </c>
      <c r="AJ15">
        <v>0</v>
      </c>
      <c r="AK15" s="6" t="s">
        <v>89</v>
      </c>
      <c r="AM15" s="12"/>
      <c r="AO15" t="s">
        <v>79</v>
      </c>
      <c r="AP15">
        <v>0</v>
      </c>
      <c r="AQ15">
        <v>0</v>
      </c>
      <c r="AR15" s="6" t="s">
        <v>169</v>
      </c>
    </row>
    <row r="16" spans="1:44" x14ac:dyDescent="0.25">
      <c r="A16" s="2"/>
      <c r="B16" s="1"/>
      <c r="D16" s="1"/>
      <c r="E16" s="1"/>
      <c r="F16" s="1"/>
      <c r="I16" t="s">
        <v>38</v>
      </c>
      <c r="J16">
        <f>J14-J10</f>
        <v>1</v>
      </c>
      <c r="M16" s="5">
        <f t="shared" si="2"/>
        <v>0.14285714285714285</v>
      </c>
      <c r="R16" s="1"/>
      <c r="S16" s="1"/>
      <c r="X16"/>
      <c r="Y16"/>
      <c r="AA16"/>
      <c r="AB16" s="12"/>
      <c r="AC16" s="12"/>
      <c r="AD16" s="12"/>
      <c r="AE16" s="12"/>
      <c r="AF16" s="12"/>
      <c r="AH16" s="6" t="s">
        <v>89</v>
      </c>
      <c r="AI16">
        <v>3</v>
      </c>
      <c r="AJ16">
        <v>1</v>
      </c>
      <c r="AK16" t="s">
        <v>83</v>
      </c>
      <c r="AM16" s="12"/>
      <c r="AO16" s="6" t="s">
        <v>169</v>
      </c>
      <c r="AP16">
        <v>2</v>
      </c>
      <c r="AQ16">
        <v>0</v>
      </c>
      <c r="AR16" t="s">
        <v>88</v>
      </c>
    </row>
    <row r="17" spans="1:44" x14ac:dyDescent="0.25">
      <c r="A17" s="2"/>
      <c r="B17" s="1"/>
      <c r="D17" s="1"/>
      <c r="E17" s="1"/>
      <c r="F17" s="1"/>
      <c r="I17" t="s">
        <v>39</v>
      </c>
      <c r="J17">
        <f>J14-J13</f>
        <v>2</v>
      </c>
      <c r="M17" s="5">
        <f t="shared" si="2"/>
        <v>0.2857142857142857</v>
      </c>
      <c r="R17" s="1"/>
      <c r="S17" s="1"/>
      <c r="V17" s="12"/>
      <c r="X17"/>
      <c r="Y17"/>
      <c r="AA17"/>
      <c r="AB17" s="12"/>
      <c r="AD17" s="12"/>
      <c r="AE17" s="12"/>
      <c r="AH17" t="s">
        <v>75</v>
      </c>
      <c r="AI17">
        <v>2</v>
      </c>
      <c r="AJ17">
        <v>2</v>
      </c>
      <c r="AK17" s="6" t="s">
        <v>89</v>
      </c>
      <c r="AM17" s="12"/>
      <c r="AO17" t="s">
        <v>103</v>
      </c>
      <c r="AP17">
        <v>4</v>
      </c>
      <c r="AQ17">
        <v>1</v>
      </c>
      <c r="AR17" s="6" t="s">
        <v>169</v>
      </c>
    </row>
    <row r="18" spans="1:44" x14ac:dyDescent="0.25">
      <c r="A18" s="2"/>
      <c r="B18" s="1"/>
      <c r="D18" s="1"/>
      <c r="E18" s="1"/>
      <c r="F18" s="1"/>
      <c r="I18" t="s">
        <v>40</v>
      </c>
      <c r="J18">
        <f>J14-J12</f>
        <v>0</v>
      </c>
      <c r="M18" s="5">
        <f t="shared" si="2"/>
        <v>0</v>
      </c>
      <c r="R18" s="1"/>
      <c r="S18" s="1"/>
      <c r="V18"/>
      <c r="X18"/>
      <c r="Y18"/>
      <c r="AA18"/>
      <c r="AB18" s="12"/>
      <c r="AD18" s="12"/>
      <c r="AE18" s="12"/>
      <c r="AO18" s="6" t="s">
        <v>169</v>
      </c>
      <c r="AP18">
        <v>0</v>
      </c>
      <c r="AQ18">
        <v>1</v>
      </c>
      <c r="AR18" t="s">
        <v>176</v>
      </c>
    </row>
    <row r="19" spans="1:44" x14ac:dyDescent="0.25">
      <c r="A19" s="2"/>
      <c r="B19" s="1"/>
      <c r="E19" s="1"/>
      <c r="F19" s="1"/>
      <c r="I19" t="s">
        <v>41</v>
      </c>
      <c r="J19">
        <f>COUNTIF(B6:B30,"&gt;0")</f>
        <v>6</v>
      </c>
      <c r="M19" s="5">
        <f t="shared" si="2"/>
        <v>0.8571428571428571</v>
      </c>
      <c r="R19" s="1"/>
      <c r="S19" s="1"/>
      <c r="X19"/>
      <c r="Y19"/>
      <c r="AA19"/>
    </row>
    <row r="20" spans="1:44" x14ac:dyDescent="0.25">
      <c r="A20" s="2"/>
      <c r="B20" s="1"/>
      <c r="E20" s="1"/>
      <c r="F20" s="1"/>
      <c r="I20" t="s">
        <v>42</v>
      </c>
      <c r="J20">
        <f>COUNTIF(C6:C30,"&gt;0")</f>
        <v>6</v>
      </c>
      <c r="M20" s="5">
        <f t="shared" si="2"/>
        <v>0.8571428571428571</v>
      </c>
      <c r="R20" s="1"/>
      <c r="S20" s="1"/>
      <c r="V20"/>
      <c r="X20"/>
      <c r="AA20"/>
    </row>
    <row r="21" spans="1:44" x14ac:dyDescent="0.25">
      <c r="A21" s="2"/>
      <c r="B21" s="1"/>
      <c r="E21" s="1"/>
      <c r="F21" s="1"/>
      <c r="I21" t="s">
        <v>43</v>
      </c>
      <c r="J21">
        <f>COUNTIF(B6:B30,"&lt;2")</f>
        <v>4</v>
      </c>
      <c r="M21" s="5">
        <f t="shared" si="2"/>
        <v>0.5714285714285714</v>
      </c>
      <c r="R21" s="1"/>
      <c r="S21" s="1"/>
    </row>
    <row r="22" spans="1:44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7</v>
      </c>
      <c r="M22" s="5">
        <f t="shared" si="2"/>
        <v>1</v>
      </c>
      <c r="R22" s="1"/>
      <c r="S22" s="1"/>
    </row>
    <row r="23" spans="1:44" x14ac:dyDescent="0.25">
      <c r="E23" s="1"/>
      <c r="F23" s="1"/>
      <c r="I23" t="s">
        <v>45</v>
      </c>
      <c r="J23">
        <f>COUNTIF(B6:B30,"&lt;3")</f>
        <v>6</v>
      </c>
      <c r="M23" s="5">
        <f t="shared" si="2"/>
        <v>0.8571428571428571</v>
      </c>
      <c r="R23" s="1"/>
      <c r="S23" s="1"/>
    </row>
    <row r="24" spans="1:44" x14ac:dyDescent="0.25">
      <c r="E24" s="1"/>
      <c r="F24" s="1"/>
      <c r="I24" t="s">
        <v>46</v>
      </c>
      <c r="J24">
        <f>COUNTIF(C6:C30,"&lt;3")</f>
        <v>7</v>
      </c>
      <c r="M24" s="5">
        <f t="shared" si="2"/>
        <v>1</v>
      </c>
      <c r="R24" s="1"/>
      <c r="S24" s="1"/>
    </row>
    <row r="25" spans="1:44" x14ac:dyDescent="0.25">
      <c r="E25" s="1"/>
      <c r="F25" s="1"/>
      <c r="I25" t="s">
        <v>47</v>
      </c>
      <c r="J25">
        <f>J15+J16</f>
        <v>4</v>
      </c>
      <c r="M25" s="5">
        <f t="shared" si="2"/>
        <v>0.5714285714285714</v>
      </c>
      <c r="R25" s="1"/>
      <c r="S25" s="1"/>
    </row>
    <row r="26" spans="1:44" x14ac:dyDescent="0.25">
      <c r="E26" s="1"/>
      <c r="F26" s="1"/>
      <c r="I26" t="s">
        <v>48</v>
      </c>
      <c r="J26" s="1">
        <f>SUM(B6:B30)</f>
        <v>10</v>
      </c>
      <c r="M26" s="5">
        <f t="shared" si="2"/>
        <v>1.4285714285714286</v>
      </c>
      <c r="R26" s="1"/>
      <c r="S26" s="1"/>
    </row>
    <row r="27" spans="1:44" x14ac:dyDescent="0.25">
      <c r="E27" s="1"/>
      <c r="F27" s="1"/>
      <c r="I27" t="s">
        <v>49</v>
      </c>
      <c r="J27" s="1">
        <f>SUM(C6:C30)</f>
        <v>6</v>
      </c>
      <c r="M27" s="5">
        <f t="shared" si="2"/>
        <v>0.8571428571428571</v>
      </c>
      <c r="R27" s="1"/>
      <c r="S27" s="1"/>
    </row>
    <row r="28" spans="1:44" x14ac:dyDescent="0.25">
      <c r="E28" s="1"/>
      <c r="F28" s="1"/>
      <c r="I28" t="s">
        <v>50</v>
      </c>
      <c r="J28">
        <f>3*J15+J14-J25</f>
        <v>12</v>
      </c>
      <c r="M28" s="5">
        <f t="shared" si="2"/>
        <v>1.7142857142857142</v>
      </c>
      <c r="R28" s="1"/>
      <c r="S28" s="1"/>
    </row>
    <row r="29" spans="1:44" x14ac:dyDescent="0.25">
      <c r="E29" s="1"/>
      <c r="F29" s="1"/>
      <c r="R29" s="1"/>
      <c r="S29" s="1"/>
    </row>
    <row r="30" spans="1:44" x14ac:dyDescent="0.25">
      <c r="E30" s="1"/>
      <c r="F30" s="1"/>
      <c r="R30" s="1"/>
      <c r="S30" s="1"/>
    </row>
    <row r="31" spans="1:44" x14ac:dyDescent="0.25">
      <c r="A31" s="21" t="s">
        <v>33</v>
      </c>
      <c r="B31" s="21"/>
      <c r="C31" s="21"/>
      <c r="D31" s="21"/>
      <c r="E31" s="21"/>
      <c r="F31" s="21"/>
      <c r="R31" s="1"/>
      <c r="S31" s="1"/>
    </row>
    <row r="32" spans="1:44" x14ac:dyDescent="0.25">
      <c r="E32" s="1"/>
      <c r="F32" s="1"/>
      <c r="R32" s="1"/>
      <c r="S32" s="1"/>
    </row>
    <row r="33" spans="1:19" x14ac:dyDescent="0.25">
      <c r="E33" s="1"/>
      <c r="F33" s="1"/>
      <c r="R33" s="1"/>
      <c r="S33" s="1"/>
    </row>
    <row r="34" spans="1:19" x14ac:dyDescent="0.25">
      <c r="E34" s="1"/>
      <c r="F34" s="1"/>
      <c r="R34" s="1"/>
      <c r="S34" s="1"/>
    </row>
    <row r="35" spans="1:19" x14ac:dyDescent="0.25">
      <c r="E35" s="1"/>
      <c r="F35" s="1"/>
      <c r="R35" s="1"/>
      <c r="S35" s="1"/>
    </row>
    <row r="36" spans="1:19" x14ac:dyDescent="0.25">
      <c r="E36" s="1"/>
      <c r="F36" s="1"/>
      <c r="R36" s="1"/>
      <c r="S36" s="1"/>
    </row>
    <row r="37" spans="1:19" x14ac:dyDescent="0.25"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1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19" x14ac:dyDescent="0.25">
      <c r="A46" t="s">
        <v>92</v>
      </c>
      <c r="B46">
        <v>3</v>
      </c>
      <c r="C46">
        <v>1</v>
      </c>
      <c r="D46" s="6" t="s">
        <v>89</v>
      </c>
      <c r="E46" s="1">
        <f t="shared" ref="E46:E53" si="3">B46+C46</f>
        <v>4</v>
      </c>
      <c r="F46" s="1">
        <f t="shared" ref="F46:F53" si="4">B46-C46</f>
        <v>2</v>
      </c>
      <c r="I46" t="s">
        <v>27</v>
      </c>
      <c r="J46">
        <f>COUNTIF(E46:E62,"&gt;1")</f>
        <v>6</v>
      </c>
      <c r="M46" s="5">
        <f>J46/$J$54</f>
        <v>0.6</v>
      </c>
      <c r="O46" s="5">
        <f>J46+J6</f>
        <v>12</v>
      </c>
      <c r="P46" s="5">
        <f>O46/$O$54</f>
        <v>0.70588235294117652</v>
      </c>
      <c r="R46" s="1"/>
      <c r="S46" s="1"/>
    </row>
    <row r="47" spans="1:19" x14ac:dyDescent="0.25">
      <c r="A47" t="s">
        <v>78</v>
      </c>
      <c r="B47">
        <v>2</v>
      </c>
      <c r="C47">
        <v>1</v>
      </c>
      <c r="D47" s="6" t="s">
        <v>89</v>
      </c>
      <c r="E47" s="1">
        <f t="shared" si="3"/>
        <v>3</v>
      </c>
      <c r="F47" s="1">
        <f t="shared" si="4"/>
        <v>1</v>
      </c>
      <c r="I47" t="s">
        <v>28</v>
      </c>
      <c r="J47">
        <f>COUNTIF(E46:E62,"&gt;2")</f>
        <v>4</v>
      </c>
      <c r="M47" s="5">
        <f t="shared" ref="M47:M68" si="5">J47/$J$54</f>
        <v>0.4</v>
      </c>
      <c r="O47" s="5">
        <f t="shared" ref="O47:O68" si="6">J47+J7</f>
        <v>6</v>
      </c>
      <c r="P47" s="5">
        <f t="shared" ref="P47:P68" si="7">O47/$O$54</f>
        <v>0.35294117647058826</v>
      </c>
      <c r="R47" s="1"/>
      <c r="S47" s="1"/>
    </row>
    <row r="48" spans="1:19" x14ac:dyDescent="0.25">
      <c r="A48" t="s">
        <v>103</v>
      </c>
      <c r="B48">
        <v>3</v>
      </c>
      <c r="C48">
        <v>0</v>
      </c>
      <c r="D48" s="6" t="s">
        <v>89</v>
      </c>
      <c r="E48" s="1">
        <f t="shared" si="3"/>
        <v>3</v>
      </c>
      <c r="F48" s="1">
        <f t="shared" si="4"/>
        <v>3</v>
      </c>
      <c r="I48" t="s">
        <v>29</v>
      </c>
      <c r="J48">
        <f>COUNTIF(E46:E62,"&lt;4")</f>
        <v>8</v>
      </c>
      <c r="M48" s="5">
        <f t="shared" si="5"/>
        <v>0.8</v>
      </c>
      <c r="O48" s="5">
        <f t="shared" si="6"/>
        <v>14</v>
      </c>
      <c r="P48" s="5">
        <f t="shared" si="7"/>
        <v>0.82352941176470584</v>
      </c>
      <c r="R48" s="1"/>
      <c r="S48" s="1"/>
    </row>
    <row r="49" spans="1:19" x14ac:dyDescent="0.25">
      <c r="A49" t="s">
        <v>77</v>
      </c>
      <c r="B49">
        <v>1</v>
      </c>
      <c r="C49">
        <v>0</v>
      </c>
      <c r="D49" s="6" t="s">
        <v>89</v>
      </c>
      <c r="E49" s="1">
        <f t="shared" si="3"/>
        <v>1</v>
      </c>
      <c r="F49" s="1">
        <f t="shared" si="4"/>
        <v>1</v>
      </c>
      <c r="I49" t="s">
        <v>30</v>
      </c>
      <c r="J49">
        <f>COUNTIF(E46:E62,"&lt;5")</f>
        <v>10</v>
      </c>
      <c r="M49" s="5">
        <f t="shared" si="5"/>
        <v>1</v>
      </c>
      <c r="N49" s="1"/>
      <c r="O49" s="5">
        <f t="shared" si="6"/>
        <v>17</v>
      </c>
      <c r="P49" s="5">
        <f t="shared" si="7"/>
        <v>1</v>
      </c>
      <c r="R49" s="1"/>
      <c r="S49" s="1"/>
    </row>
    <row r="50" spans="1:19" x14ac:dyDescent="0.25">
      <c r="A50" t="s">
        <v>167</v>
      </c>
      <c r="B50">
        <v>2</v>
      </c>
      <c r="C50">
        <v>0</v>
      </c>
      <c r="D50" s="6" t="s">
        <v>89</v>
      </c>
      <c r="E50" s="1">
        <f t="shared" si="3"/>
        <v>2</v>
      </c>
      <c r="F50" s="1">
        <f t="shared" si="4"/>
        <v>2</v>
      </c>
      <c r="I50" t="s">
        <v>31</v>
      </c>
      <c r="J50">
        <f>COUNTIF(F46:F62,"&lt;=0")</f>
        <v>4</v>
      </c>
      <c r="M50" s="5">
        <f t="shared" si="5"/>
        <v>0.4</v>
      </c>
      <c r="O50" s="5">
        <f t="shared" si="6"/>
        <v>10</v>
      </c>
      <c r="P50" s="5">
        <f t="shared" si="7"/>
        <v>0.58823529411764708</v>
      </c>
      <c r="R50" s="1"/>
      <c r="S50" s="1"/>
    </row>
    <row r="51" spans="1:19" x14ac:dyDescent="0.25">
      <c r="A51" t="s">
        <v>81</v>
      </c>
      <c r="B51">
        <v>0</v>
      </c>
      <c r="C51">
        <v>2</v>
      </c>
      <c r="D51" s="6" t="s">
        <v>89</v>
      </c>
      <c r="E51" s="1">
        <f t="shared" si="3"/>
        <v>2</v>
      </c>
      <c r="F51" s="1">
        <f t="shared" si="4"/>
        <v>-2</v>
      </c>
      <c r="I51" t="s">
        <v>32</v>
      </c>
      <c r="J51">
        <f>COUNTIF(F46:F62,"&gt;=0")</f>
        <v>8</v>
      </c>
      <c r="M51" s="5">
        <f t="shared" si="5"/>
        <v>0.8</v>
      </c>
      <c r="O51" s="5">
        <f t="shared" si="6"/>
        <v>12</v>
      </c>
      <c r="P51" s="5">
        <f t="shared" si="7"/>
        <v>0.70588235294117652</v>
      </c>
      <c r="R51" s="1"/>
      <c r="S51" s="1"/>
    </row>
    <row r="52" spans="1:19" x14ac:dyDescent="0.25">
      <c r="A52" t="s">
        <v>85</v>
      </c>
      <c r="B52">
        <v>1</v>
      </c>
      <c r="C52">
        <v>0</v>
      </c>
      <c r="D52" s="6" t="s">
        <v>89</v>
      </c>
      <c r="E52" s="1">
        <f t="shared" si="3"/>
        <v>1</v>
      </c>
      <c r="F52" s="1">
        <f t="shared" si="4"/>
        <v>1</v>
      </c>
      <c r="I52" t="s">
        <v>34</v>
      </c>
      <c r="J52">
        <f>COUNTIF(F46:F62,"&lt;=1")</f>
        <v>7</v>
      </c>
      <c r="M52" s="5">
        <f t="shared" si="5"/>
        <v>0.7</v>
      </c>
      <c r="O52" s="5">
        <f t="shared" si="6"/>
        <v>14</v>
      </c>
      <c r="P52" s="5">
        <f t="shared" si="7"/>
        <v>0.82352941176470584</v>
      </c>
      <c r="R52" s="1"/>
      <c r="S52" s="1"/>
    </row>
    <row r="53" spans="1:19" x14ac:dyDescent="0.25">
      <c r="A53" t="s">
        <v>104</v>
      </c>
      <c r="B53">
        <v>0</v>
      </c>
      <c r="C53">
        <v>1</v>
      </c>
      <c r="D53" s="6" t="s">
        <v>89</v>
      </c>
      <c r="E53" s="1">
        <f t="shared" si="3"/>
        <v>1</v>
      </c>
      <c r="F53" s="1">
        <f t="shared" si="4"/>
        <v>-1</v>
      </c>
      <c r="I53" t="s">
        <v>35</v>
      </c>
      <c r="J53">
        <f>COUNTIF(F46:F62,"&gt;=-1")</f>
        <v>9</v>
      </c>
      <c r="M53" s="5">
        <f t="shared" si="5"/>
        <v>0.9</v>
      </c>
      <c r="O53" s="5">
        <f t="shared" si="6"/>
        <v>14</v>
      </c>
      <c r="P53" s="5">
        <f t="shared" si="7"/>
        <v>0.82352941176470584</v>
      </c>
      <c r="R53" s="1"/>
      <c r="S53" s="1"/>
    </row>
    <row r="54" spans="1:19" x14ac:dyDescent="0.25">
      <c r="A54" t="s">
        <v>84</v>
      </c>
      <c r="B54">
        <v>0</v>
      </c>
      <c r="C54">
        <v>0</v>
      </c>
      <c r="D54" s="6" t="s">
        <v>89</v>
      </c>
      <c r="E54" s="1">
        <f t="shared" ref="E54:E55" si="8">B54+C54</f>
        <v>0</v>
      </c>
      <c r="F54" s="1">
        <f t="shared" ref="F54:F55" si="9">B54-C54</f>
        <v>0</v>
      </c>
      <c r="I54" t="s">
        <v>36</v>
      </c>
      <c r="J54">
        <f>COUNT(E46:E62)</f>
        <v>10</v>
      </c>
      <c r="O54" s="5">
        <f t="shared" si="6"/>
        <v>17</v>
      </c>
      <c r="P54" s="5">
        <f t="shared" si="7"/>
        <v>1</v>
      </c>
      <c r="R54" s="1"/>
      <c r="S54" s="1"/>
    </row>
    <row r="55" spans="1:19" x14ac:dyDescent="0.25">
      <c r="A55" t="s">
        <v>75</v>
      </c>
      <c r="B55">
        <v>2</v>
      </c>
      <c r="C55">
        <v>2</v>
      </c>
      <c r="D55" s="6" t="s">
        <v>89</v>
      </c>
      <c r="E55" s="1">
        <f t="shared" si="8"/>
        <v>4</v>
      </c>
      <c r="F55" s="1">
        <f t="shared" si="9"/>
        <v>0</v>
      </c>
      <c r="I55" t="s">
        <v>37</v>
      </c>
      <c r="J55">
        <f>J54-J51</f>
        <v>2</v>
      </c>
      <c r="M55" s="5">
        <f t="shared" si="5"/>
        <v>0.2</v>
      </c>
      <c r="O55" s="5">
        <f t="shared" si="6"/>
        <v>5</v>
      </c>
      <c r="P55" s="5">
        <f t="shared" si="7"/>
        <v>0.29411764705882354</v>
      </c>
      <c r="R55" s="1"/>
      <c r="S55" s="1"/>
    </row>
    <row r="56" spans="1:19" x14ac:dyDescent="0.25">
      <c r="A56" s="1"/>
      <c r="B56" s="1"/>
      <c r="D56" s="2"/>
      <c r="E56" s="1"/>
      <c r="F56" s="1"/>
      <c r="I56" t="s">
        <v>38</v>
      </c>
      <c r="J56">
        <f>J54-J50</f>
        <v>6</v>
      </c>
      <c r="M56" s="5">
        <f t="shared" si="5"/>
        <v>0.6</v>
      </c>
      <c r="O56" s="5">
        <f t="shared" si="6"/>
        <v>7</v>
      </c>
      <c r="P56" s="5">
        <f t="shared" si="7"/>
        <v>0.41176470588235292</v>
      </c>
      <c r="R56" s="1"/>
      <c r="S56" s="1"/>
    </row>
    <row r="57" spans="1:19" x14ac:dyDescent="0.25">
      <c r="A57" s="1"/>
      <c r="B57" s="1"/>
      <c r="D57" s="2"/>
      <c r="E57" s="1"/>
      <c r="F57" s="1"/>
      <c r="I57" t="s">
        <v>39</v>
      </c>
      <c r="J57">
        <f>J54-J53</f>
        <v>1</v>
      </c>
      <c r="M57" s="5">
        <f t="shared" si="5"/>
        <v>0.1</v>
      </c>
      <c r="O57" s="5">
        <f t="shared" si="6"/>
        <v>3</v>
      </c>
      <c r="P57" s="5">
        <f t="shared" si="7"/>
        <v>0.17647058823529413</v>
      </c>
      <c r="R57" s="1"/>
      <c r="S57" s="1"/>
    </row>
    <row r="58" spans="1:19" x14ac:dyDescent="0.25">
      <c r="A58" s="1"/>
      <c r="B58" s="1"/>
      <c r="D58" s="2"/>
      <c r="E58" s="1"/>
      <c r="F58" s="1"/>
      <c r="I58" t="s">
        <v>40</v>
      </c>
      <c r="J58">
        <f>J54-J52</f>
        <v>3</v>
      </c>
      <c r="M58" s="5">
        <f t="shared" si="5"/>
        <v>0.3</v>
      </c>
      <c r="O58" s="5">
        <f t="shared" si="6"/>
        <v>3</v>
      </c>
      <c r="P58" s="5">
        <f t="shared" si="7"/>
        <v>0.17647058823529413</v>
      </c>
      <c r="R58" s="1"/>
      <c r="S58" s="1"/>
    </row>
    <row r="59" spans="1:19" x14ac:dyDescent="0.25">
      <c r="A59" s="1"/>
      <c r="B59" s="1"/>
      <c r="D59" s="2"/>
      <c r="E59" s="1"/>
      <c r="F59" s="1"/>
      <c r="I59" t="s">
        <v>41</v>
      </c>
      <c r="J59">
        <f>COUNTIF(C46:C62,"&gt;0")</f>
        <v>5</v>
      </c>
      <c r="M59" s="5">
        <f t="shared" si="5"/>
        <v>0.5</v>
      </c>
      <c r="O59" s="5">
        <f t="shared" si="6"/>
        <v>11</v>
      </c>
      <c r="P59" s="5">
        <f t="shared" si="7"/>
        <v>0.6470588235294118</v>
      </c>
      <c r="R59" s="1"/>
      <c r="S59" s="1"/>
    </row>
    <row r="60" spans="1:19" x14ac:dyDescent="0.25">
      <c r="A60" s="1"/>
      <c r="B60" s="1"/>
      <c r="D60" s="2"/>
      <c r="E60" s="1"/>
      <c r="F60" s="1"/>
      <c r="I60" t="s">
        <v>42</v>
      </c>
      <c r="J60">
        <f>COUNTIF(B46:B62,"&gt;0")</f>
        <v>7</v>
      </c>
      <c r="M60" s="5">
        <f t="shared" si="5"/>
        <v>0.7</v>
      </c>
      <c r="O60" s="5">
        <f t="shared" si="6"/>
        <v>13</v>
      </c>
      <c r="P60" s="5">
        <f t="shared" si="7"/>
        <v>0.76470588235294112</v>
      </c>
      <c r="R60" s="1"/>
      <c r="S60" s="1"/>
    </row>
    <row r="61" spans="1:19" x14ac:dyDescent="0.25">
      <c r="A61" s="1"/>
      <c r="B61" s="1"/>
      <c r="D61" s="6"/>
      <c r="E61" s="1"/>
      <c r="F61" s="1"/>
      <c r="I61" t="s">
        <v>43</v>
      </c>
      <c r="J61">
        <f>COUNTIF(C46:C62,"&lt;2")</f>
        <v>8</v>
      </c>
      <c r="M61" s="5">
        <f t="shared" si="5"/>
        <v>0.8</v>
      </c>
      <c r="O61" s="5">
        <f t="shared" si="6"/>
        <v>12</v>
      </c>
      <c r="P61" s="5">
        <f t="shared" si="7"/>
        <v>0.70588235294117652</v>
      </c>
      <c r="R61" s="1"/>
      <c r="S61" s="1"/>
    </row>
    <row r="62" spans="1:19" x14ac:dyDescent="0.25">
      <c r="A62" s="1"/>
      <c r="B62" s="1"/>
      <c r="D62" s="6"/>
      <c r="E62" s="1"/>
      <c r="F62" s="1"/>
      <c r="I62" t="s">
        <v>44</v>
      </c>
      <c r="J62">
        <f>COUNTIF(B46:B62,"&lt;2")</f>
        <v>5</v>
      </c>
      <c r="M62" s="5">
        <f t="shared" si="5"/>
        <v>0.5</v>
      </c>
      <c r="O62" s="5">
        <f t="shared" si="6"/>
        <v>12</v>
      </c>
      <c r="P62" s="5">
        <f t="shared" si="7"/>
        <v>0.70588235294117652</v>
      </c>
      <c r="R62" s="1"/>
      <c r="S62" s="1"/>
    </row>
    <row r="63" spans="1:19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10</v>
      </c>
      <c r="M63" s="5">
        <f t="shared" si="5"/>
        <v>1</v>
      </c>
      <c r="O63" s="5">
        <f t="shared" si="6"/>
        <v>16</v>
      </c>
      <c r="P63" s="5">
        <f t="shared" si="7"/>
        <v>0.94117647058823528</v>
      </c>
      <c r="R63" s="1"/>
      <c r="S63" s="1"/>
    </row>
    <row r="64" spans="1:19" x14ac:dyDescent="0.25">
      <c r="I64" t="s">
        <v>46</v>
      </c>
      <c r="J64">
        <f>COUNTIF(B46:B62,"&lt;3")</f>
        <v>8</v>
      </c>
      <c r="M64" s="5">
        <f t="shared" si="5"/>
        <v>0.8</v>
      </c>
      <c r="O64" s="5">
        <f t="shared" si="6"/>
        <v>15</v>
      </c>
      <c r="P64" s="5">
        <f t="shared" si="7"/>
        <v>0.88235294117647056</v>
      </c>
      <c r="R64" s="1"/>
      <c r="S64" s="1"/>
    </row>
    <row r="65" spans="5:19" x14ac:dyDescent="0.25">
      <c r="I65" t="s">
        <v>47</v>
      </c>
      <c r="J65">
        <f>J55+J56</f>
        <v>8</v>
      </c>
      <c r="M65" s="5">
        <f t="shared" si="5"/>
        <v>0.8</v>
      </c>
      <c r="O65" s="5">
        <f t="shared" si="6"/>
        <v>12</v>
      </c>
      <c r="P65" s="5">
        <f t="shared" si="7"/>
        <v>0.70588235294117652</v>
      </c>
      <c r="R65" s="1"/>
      <c r="S65" s="1"/>
    </row>
    <row r="66" spans="5:19" x14ac:dyDescent="0.25">
      <c r="I66" t="s">
        <v>48</v>
      </c>
      <c r="J66" s="1">
        <f>SUM(C46:C62)</f>
        <v>7</v>
      </c>
      <c r="K66" s="1"/>
      <c r="M66" s="5">
        <f t="shared" si="5"/>
        <v>0.7</v>
      </c>
      <c r="O66" s="5">
        <f t="shared" si="6"/>
        <v>17</v>
      </c>
      <c r="P66" s="5">
        <f t="shared" si="7"/>
        <v>1</v>
      </c>
      <c r="R66" s="1"/>
      <c r="S66" s="1"/>
    </row>
    <row r="67" spans="5:19" x14ac:dyDescent="0.25">
      <c r="I67" t="s">
        <v>49</v>
      </c>
      <c r="J67" s="1">
        <f>SUM(B46:B62)</f>
        <v>14</v>
      </c>
      <c r="K67" s="1"/>
      <c r="M67" s="5">
        <f t="shared" si="5"/>
        <v>1.4</v>
      </c>
      <c r="O67" s="5">
        <f t="shared" si="6"/>
        <v>20</v>
      </c>
      <c r="P67" s="5">
        <f t="shared" si="7"/>
        <v>1.1764705882352942</v>
      </c>
      <c r="R67" s="1"/>
      <c r="S67" s="1"/>
    </row>
    <row r="68" spans="5:19" x14ac:dyDescent="0.25">
      <c r="I68" t="s">
        <v>50</v>
      </c>
      <c r="J68">
        <f>J55*3+J54-J65</f>
        <v>8</v>
      </c>
      <c r="M68" s="5">
        <f t="shared" si="5"/>
        <v>0.8</v>
      </c>
      <c r="O68" s="5">
        <f t="shared" si="6"/>
        <v>20</v>
      </c>
      <c r="P68" s="5">
        <f t="shared" si="7"/>
        <v>1.1764705882352942</v>
      </c>
      <c r="R68" s="1"/>
      <c r="S68" s="1"/>
    </row>
    <row r="69" spans="5:19" x14ac:dyDescent="0.25">
      <c r="R69" s="1"/>
      <c r="S69" s="1"/>
    </row>
    <row r="75" spans="5:19" x14ac:dyDescent="0.25">
      <c r="E75" s="1"/>
      <c r="F75" s="1"/>
    </row>
    <row r="76" spans="5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89</v>
      </c>
      <c r="B84">
        <v>2</v>
      </c>
      <c r="C84">
        <v>0</v>
      </c>
      <c r="D84" t="s">
        <v>88</v>
      </c>
      <c r="E84" s="1">
        <f>B84+C84</f>
        <v>2</v>
      </c>
      <c r="F84" s="1">
        <f>B84-C84</f>
        <v>2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6" t="s">
        <v>89</v>
      </c>
      <c r="B85">
        <v>1</v>
      </c>
      <c r="C85">
        <v>1</v>
      </c>
      <c r="D85" t="s">
        <v>177</v>
      </c>
      <c r="E85" s="1">
        <f t="shared" ref="E85:E87" si="10">B85+C85</f>
        <v>2</v>
      </c>
      <c r="F85" s="1">
        <f t="shared" ref="F85:F87" si="11">B85-C85</f>
        <v>0</v>
      </c>
      <c r="I85" t="s">
        <v>28</v>
      </c>
      <c r="J85">
        <f>COUNTIF(E84:E108,"&gt;2")</f>
        <v>1</v>
      </c>
      <c r="M85" s="5">
        <f t="shared" ref="M85:M106" si="12">J85/4</f>
        <v>0.25</v>
      </c>
    </row>
    <row r="86" spans="1:13" x14ac:dyDescent="0.25">
      <c r="A86" s="6" t="s">
        <v>89</v>
      </c>
      <c r="B86">
        <v>0</v>
      </c>
      <c r="C86">
        <v>1</v>
      </c>
      <c r="D86" t="s">
        <v>176</v>
      </c>
      <c r="E86" s="1">
        <f t="shared" si="10"/>
        <v>1</v>
      </c>
      <c r="F86" s="1">
        <f t="shared" si="11"/>
        <v>-1</v>
      </c>
      <c r="I86" t="s">
        <v>29</v>
      </c>
      <c r="J86">
        <f>COUNTIF(E84:E108,"&lt;4")</f>
        <v>3</v>
      </c>
      <c r="M86" s="5">
        <f t="shared" si="12"/>
        <v>0.75</v>
      </c>
    </row>
    <row r="87" spans="1:13" x14ac:dyDescent="0.25">
      <c r="A87" s="6" t="s">
        <v>89</v>
      </c>
      <c r="B87">
        <v>3</v>
      </c>
      <c r="C87">
        <v>1</v>
      </c>
      <c r="D87" t="s">
        <v>83</v>
      </c>
      <c r="E87" s="1">
        <f t="shared" si="10"/>
        <v>4</v>
      </c>
      <c r="F87" s="1">
        <f t="shared" si="11"/>
        <v>2</v>
      </c>
      <c r="I87" t="s">
        <v>30</v>
      </c>
      <c r="J87">
        <f>COUNTIF(E84:E108,"&lt;5")</f>
        <v>4</v>
      </c>
      <c r="M87" s="5">
        <f t="shared" si="12"/>
        <v>1</v>
      </c>
    </row>
    <row r="88" spans="1:13" x14ac:dyDescent="0.25">
      <c r="E88" s="1"/>
      <c r="F88" s="1"/>
      <c r="I88" t="s">
        <v>31</v>
      </c>
      <c r="J88">
        <f>COUNTIF(F84:F108,"&gt;=0")</f>
        <v>3</v>
      </c>
      <c r="M88" s="5">
        <f t="shared" si="12"/>
        <v>0.75</v>
      </c>
    </row>
    <row r="89" spans="1:13" x14ac:dyDescent="0.25">
      <c r="I89" t="s">
        <v>32</v>
      </c>
      <c r="J89">
        <f>COUNTIF(F84:F108,"&lt;=0")</f>
        <v>2</v>
      </c>
      <c r="M89" s="5">
        <f t="shared" si="12"/>
        <v>0.5</v>
      </c>
    </row>
    <row r="90" spans="1:13" x14ac:dyDescent="0.25">
      <c r="I90" t="s">
        <v>34</v>
      </c>
      <c r="J90">
        <f>COUNTIF(F84:F108,"&gt;=-1")</f>
        <v>4</v>
      </c>
      <c r="M90" s="5">
        <f t="shared" si="12"/>
        <v>1</v>
      </c>
    </row>
    <row r="91" spans="1:13" x14ac:dyDescent="0.25">
      <c r="I91" t="s">
        <v>35</v>
      </c>
      <c r="J91">
        <f>COUNTIF(F84:F108,"&lt;=1")</f>
        <v>2</v>
      </c>
      <c r="M91" s="5">
        <f t="shared" si="12"/>
        <v>0.5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2</v>
      </c>
      <c r="M93" s="5">
        <f t="shared" si="12"/>
        <v>0.5</v>
      </c>
    </row>
    <row r="94" spans="1:13" x14ac:dyDescent="0.25">
      <c r="I94" t="s">
        <v>38</v>
      </c>
      <c r="J94">
        <f>J92-J88</f>
        <v>1</v>
      </c>
      <c r="M94" s="5">
        <f t="shared" si="12"/>
        <v>0.25</v>
      </c>
    </row>
    <row r="95" spans="1:13" x14ac:dyDescent="0.25">
      <c r="I95" t="s">
        <v>39</v>
      </c>
      <c r="J95">
        <f>J92-J91</f>
        <v>2</v>
      </c>
      <c r="M95" s="5">
        <f t="shared" si="12"/>
        <v>0.5</v>
      </c>
    </row>
    <row r="96" spans="1:13" x14ac:dyDescent="0.25">
      <c r="I96" t="s">
        <v>40</v>
      </c>
      <c r="J96">
        <f>J92-J90</f>
        <v>0</v>
      </c>
      <c r="M96" s="5">
        <f t="shared" si="12"/>
        <v>0</v>
      </c>
    </row>
    <row r="97" spans="9:13" x14ac:dyDescent="0.25">
      <c r="I97" t="s">
        <v>41</v>
      </c>
      <c r="J97">
        <f>COUNTIF(B84:B108,"&gt;0")</f>
        <v>3</v>
      </c>
      <c r="M97" s="5">
        <f t="shared" si="12"/>
        <v>0.75</v>
      </c>
    </row>
    <row r="98" spans="9:13" x14ac:dyDescent="0.25">
      <c r="I98" t="s">
        <v>42</v>
      </c>
      <c r="J98">
        <f>COUNTIF(C84:C108,"&gt;0")</f>
        <v>3</v>
      </c>
      <c r="M98" s="5">
        <f t="shared" si="12"/>
        <v>0.75</v>
      </c>
    </row>
    <row r="99" spans="9:13" x14ac:dyDescent="0.25">
      <c r="I99" t="s">
        <v>43</v>
      </c>
      <c r="J99">
        <f>COUNTIF(B84:B108,"&lt;2")</f>
        <v>2</v>
      </c>
      <c r="M99" s="5">
        <f t="shared" si="12"/>
        <v>0.5</v>
      </c>
    </row>
    <row r="100" spans="9:13" x14ac:dyDescent="0.25">
      <c r="I100" t="s">
        <v>44</v>
      </c>
      <c r="J100">
        <f>COUNTIF(C84:C108,"&lt;2")</f>
        <v>4</v>
      </c>
      <c r="M100" s="5">
        <f t="shared" si="12"/>
        <v>1</v>
      </c>
    </row>
    <row r="101" spans="9:13" x14ac:dyDescent="0.25">
      <c r="I101" t="s">
        <v>45</v>
      </c>
      <c r="J101">
        <f>COUNTIF(B84:B108,"&lt;3")</f>
        <v>3</v>
      </c>
      <c r="M101" s="5">
        <f t="shared" si="12"/>
        <v>0.75</v>
      </c>
    </row>
    <row r="102" spans="9:13" x14ac:dyDescent="0.25">
      <c r="I102" t="s">
        <v>46</v>
      </c>
      <c r="J102">
        <f>COUNTIF(C84:C108,"&lt;3")</f>
        <v>4</v>
      </c>
      <c r="M102" s="5">
        <f t="shared" si="12"/>
        <v>1</v>
      </c>
    </row>
    <row r="103" spans="9:13" x14ac:dyDescent="0.25">
      <c r="I103" t="s">
        <v>47</v>
      </c>
      <c r="J103">
        <f>J93+J94</f>
        <v>3</v>
      </c>
      <c r="M103" s="5">
        <f t="shared" si="12"/>
        <v>0.75</v>
      </c>
    </row>
    <row r="104" spans="9:13" x14ac:dyDescent="0.25">
      <c r="I104" t="s">
        <v>48</v>
      </c>
      <c r="J104" s="1">
        <f>SUM(B84:B108)</f>
        <v>6</v>
      </c>
      <c r="M104" s="5">
        <f t="shared" si="12"/>
        <v>1.5</v>
      </c>
    </row>
    <row r="105" spans="9:13" x14ac:dyDescent="0.25">
      <c r="I105" t="s">
        <v>49</v>
      </c>
      <c r="J105" s="1">
        <f>SUM(C84:C108)</f>
        <v>3</v>
      </c>
      <c r="M105" s="5">
        <f t="shared" si="12"/>
        <v>0.75</v>
      </c>
    </row>
    <row r="106" spans="9:13" x14ac:dyDescent="0.25">
      <c r="I106" t="s">
        <v>50</v>
      </c>
      <c r="J106">
        <f>3*J93+J92-J103</f>
        <v>7</v>
      </c>
      <c r="M106" s="5">
        <f t="shared" si="12"/>
        <v>1.75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89</v>
      </c>
      <c r="B122">
        <v>1</v>
      </c>
      <c r="C122">
        <v>1</v>
      </c>
      <c r="D122" t="s">
        <v>177</v>
      </c>
      <c r="E122" s="1">
        <f>B122+C122</f>
        <v>2</v>
      </c>
      <c r="F122" s="1">
        <f>B122-C122</f>
        <v>0</v>
      </c>
      <c r="I122" t="s">
        <v>27</v>
      </c>
      <c r="J122">
        <f>COUNTIF(E122:E146,"&gt;1")</f>
        <v>2</v>
      </c>
      <c r="M122" s="5">
        <f>J122/$J$130</f>
        <v>0.66666666666666663</v>
      </c>
    </row>
    <row r="123" spans="1:13" x14ac:dyDescent="0.25">
      <c r="A123" s="6" t="s">
        <v>89</v>
      </c>
      <c r="B123">
        <v>0</v>
      </c>
      <c r="C123">
        <v>1</v>
      </c>
      <c r="D123" t="s">
        <v>176</v>
      </c>
      <c r="E123" s="1">
        <f t="shared" ref="E123:E124" si="13">B123+C123</f>
        <v>1</v>
      </c>
      <c r="F123" s="1">
        <f t="shared" ref="F123:F124" si="14">B123-C123</f>
        <v>-1</v>
      </c>
      <c r="I123" t="s">
        <v>28</v>
      </c>
      <c r="J123">
        <f>COUNTIF(E122:E146,"&gt;2")</f>
        <v>1</v>
      </c>
      <c r="M123" s="5">
        <f t="shared" ref="M123:M144" si="15">J123/$J$130</f>
        <v>0.33333333333333331</v>
      </c>
    </row>
    <row r="124" spans="1:13" x14ac:dyDescent="0.25">
      <c r="A124" s="6" t="s">
        <v>89</v>
      </c>
      <c r="B124">
        <v>3</v>
      </c>
      <c r="C124">
        <v>1</v>
      </c>
      <c r="D124" t="s">
        <v>83</v>
      </c>
      <c r="E124" s="1">
        <f t="shared" si="13"/>
        <v>4</v>
      </c>
      <c r="F124" s="1">
        <f t="shared" si="14"/>
        <v>2</v>
      </c>
      <c r="I124" t="s">
        <v>29</v>
      </c>
      <c r="J124">
        <f>COUNTIF(E122:E146,"&lt;4")</f>
        <v>2</v>
      </c>
      <c r="M124" s="5">
        <f t="shared" si="15"/>
        <v>0.66666666666666663</v>
      </c>
    </row>
    <row r="125" spans="1:13" x14ac:dyDescent="0.25">
      <c r="A125" s="6"/>
      <c r="E125" s="1"/>
      <c r="F125" s="1"/>
      <c r="I125" t="s">
        <v>30</v>
      </c>
      <c r="J125">
        <f>COUNTIF(E122:E146,"&lt;5")</f>
        <v>3</v>
      </c>
      <c r="M125" s="5">
        <f t="shared" si="15"/>
        <v>1</v>
      </c>
    </row>
    <row r="126" spans="1:13" x14ac:dyDescent="0.25">
      <c r="A126" s="6"/>
      <c r="D126" s="1"/>
      <c r="E126" s="1"/>
      <c r="F126" s="1"/>
      <c r="I126" t="s">
        <v>31</v>
      </c>
      <c r="J126">
        <f>COUNTIF(F122:F146,"&gt;=0")</f>
        <v>2</v>
      </c>
      <c r="M126" s="5">
        <f t="shared" si="15"/>
        <v>0.66666666666666663</v>
      </c>
    </row>
    <row r="127" spans="1:13" x14ac:dyDescent="0.25">
      <c r="E127" s="1"/>
      <c r="F127" s="1"/>
      <c r="I127" t="s">
        <v>32</v>
      </c>
      <c r="J127">
        <f>COUNTIF(F122:F146,"&lt;=0")</f>
        <v>2</v>
      </c>
      <c r="M127" s="5">
        <f t="shared" si="15"/>
        <v>0.66666666666666663</v>
      </c>
    </row>
    <row r="128" spans="1:13" x14ac:dyDescent="0.25">
      <c r="E128" s="1"/>
      <c r="F128" s="1"/>
      <c r="I128" t="s">
        <v>34</v>
      </c>
      <c r="J128">
        <f>COUNTIF(F122:F146,"&gt;=-1")</f>
        <v>3</v>
      </c>
      <c r="M128" s="5">
        <f t="shared" si="15"/>
        <v>1</v>
      </c>
    </row>
    <row r="129" spans="5:13" x14ac:dyDescent="0.25">
      <c r="E129" s="1"/>
      <c r="F129" s="1"/>
      <c r="I129" t="s">
        <v>35</v>
      </c>
      <c r="J129">
        <f>COUNTIF(F122:F146,"&lt;=1")</f>
        <v>2</v>
      </c>
      <c r="M129" s="5">
        <f t="shared" si="15"/>
        <v>0.66666666666666663</v>
      </c>
    </row>
    <row r="130" spans="5:13" x14ac:dyDescent="0.25">
      <c r="E130" s="1"/>
      <c r="F130" s="1"/>
      <c r="I130" t="s">
        <v>36</v>
      </c>
      <c r="J130">
        <f>COUNT(F122:F146)</f>
        <v>3</v>
      </c>
    </row>
    <row r="131" spans="5:13" x14ac:dyDescent="0.25">
      <c r="E131" s="1"/>
      <c r="F131" s="1"/>
      <c r="I131" t="s">
        <v>37</v>
      </c>
      <c r="J131">
        <f>J130-J127</f>
        <v>1</v>
      </c>
      <c r="M131" s="5">
        <f t="shared" si="15"/>
        <v>0.33333333333333331</v>
      </c>
    </row>
    <row r="132" spans="5:13" x14ac:dyDescent="0.25">
      <c r="E132" s="1"/>
      <c r="F132" s="1"/>
      <c r="I132" t="s">
        <v>38</v>
      </c>
      <c r="J132">
        <f>J130-J126</f>
        <v>1</v>
      </c>
      <c r="M132" s="5">
        <f t="shared" si="15"/>
        <v>0.33333333333333331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5"/>
        <v>0.33333333333333331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5"/>
        <v>0</v>
      </c>
    </row>
    <row r="135" spans="5:13" x14ac:dyDescent="0.25">
      <c r="E135" s="1"/>
      <c r="F135" s="1"/>
      <c r="I135" t="s">
        <v>41</v>
      </c>
      <c r="J135">
        <f>COUNTIF(B122:B146,"&gt;0")</f>
        <v>2</v>
      </c>
      <c r="M135" s="5">
        <f t="shared" si="15"/>
        <v>0.66666666666666663</v>
      </c>
    </row>
    <row r="136" spans="5:13" x14ac:dyDescent="0.25">
      <c r="E136" s="1"/>
      <c r="F136" s="1"/>
      <c r="I136" t="s">
        <v>42</v>
      </c>
      <c r="J136">
        <f>COUNTIF(C122:C146,"&gt;0")</f>
        <v>3</v>
      </c>
      <c r="M136" s="5">
        <f t="shared" si="15"/>
        <v>1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5"/>
        <v>0.66666666666666663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5"/>
        <v>1</v>
      </c>
    </row>
    <row r="139" spans="5:13" x14ac:dyDescent="0.25">
      <c r="E139" s="1"/>
      <c r="F139" s="1"/>
      <c r="I139" t="s">
        <v>45</v>
      </c>
      <c r="J139">
        <f>COUNTIF(B122:B146,"&lt;3")</f>
        <v>2</v>
      </c>
      <c r="M139" s="5">
        <f t="shared" si="15"/>
        <v>0.66666666666666663</v>
      </c>
    </row>
    <row r="140" spans="5:13" x14ac:dyDescent="0.25">
      <c r="E140" s="1"/>
      <c r="F140" s="1"/>
      <c r="I140" t="s">
        <v>46</v>
      </c>
      <c r="J140">
        <f>COUNTIF(C122:C146,"&lt;3")</f>
        <v>3</v>
      </c>
      <c r="M140" s="5">
        <f t="shared" si="15"/>
        <v>1</v>
      </c>
    </row>
    <row r="141" spans="5:13" x14ac:dyDescent="0.25">
      <c r="E141" s="1"/>
      <c r="F141" s="1"/>
      <c r="I141" t="s">
        <v>47</v>
      </c>
      <c r="J141">
        <f>J131+J132</f>
        <v>2</v>
      </c>
      <c r="M141" s="5">
        <f t="shared" si="15"/>
        <v>0.66666666666666663</v>
      </c>
    </row>
    <row r="142" spans="5:13" x14ac:dyDescent="0.25">
      <c r="E142" s="1"/>
      <c r="F142" s="1"/>
      <c r="I142" t="s">
        <v>48</v>
      </c>
      <c r="J142" s="1">
        <f>SUM(B122:B146)</f>
        <v>4</v>
      </c>
      <c r="M142" s="5">
        <f t="shared" si="15"/>
        <v>1.3333333333333333</v>
      </c>
    </row>
    <row r="143" spans="5:13" x14ac:dyDescent="0.25">
      <c r="E143" s="1"/>
      <c r="F143" s="1"/>
      <c r="I143" t="s">
        <v>49</v>
      </c>
      <c r="J143" s="1">
        <f>SUM(C122:C146)</f>
        <v>3</v>
      </c>
      <c r="M143" s="5">
        <f t="shared" si="15"/>
        <v>1</v>
      </c>
    </row>
    <row r="144" spans="5:13" x14ac:dyDescent="0.25">
      <c r="E144" s="1"/>
      <c r="F144" s="1"/>
      <c r="I144" t="s">
        <v>50</v>
      </c>
      <c r="J144">
        <f>3*J131+J130-J141</f>
        <v>4</v>
      </c>
      <c r="M144" s="5">
        <f t="shared" si="15"/>
        <v>1.3333333333333333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81</v>
      </c>
      <c r="B161">
        <v>0</v>
      </c>
      <c r="C161">
        <v>2</v>
      </c>
      <c r="D161" s="6" t="s">
        <v>89</v>
      </c>
      <c r="E161" s="1">
        <f>B161+C161</f>
        <v>2</v>
      </c>
      <c r="F161" s="1">
        <f>B161-C161</f>
        <v>-2</v>
      </c>
      <c r="I161" t="s">
        <v>27</v>
      </c>
      <c r="J161">
        <f>COUNTIF(E161:E177,"&gt;1")</f>
        <v>2</v>
      </c>
      <c r="M161" s="5">
        <f>J161/$J$169</f>
        <v>0.4</v>
      </c>
      <c r="O161" s="5">
        <f>J161+J122</f>
        <v>4</v>
      </c>
      <c r="P161" s="5">
        <f>O161/$O$169</f>
        <v>0.5</v>
      </c>
    </row>
    <row r="162" spans="1:16" x14ac:dyDescent="0.25">
      <c r="A162" t="s">
        <v>85</v>
      </c>
      <c r="B162">
        <v>1</v>
      </c>
      <c r="C162">
        <v>0</v>
      </c>
      <c r="D162" s="6" t="s">
        <v>89</v>
      </c>
      <c r="E162" s="1">
        <f>B162+C162</f>
        <v>1</v>
      </c>
      <c r="F162" s="1">
        <f>B162-C162</f>
        <v>1</v>
      </c>
      <c r="I162" t="s">
        <v>28</v>
      </c>
      <c r="J162">
        <f>COUNTIF(E161:E177,"&gt;2")</f>
        <v>1</v>
      </c>
      <c r="M162" s="5">
        <f t="shared" ref="M162:M183" si="16">J162/$J$169</f>
        <v>0.2</v>
      </c>
      <c r="O162" s="5">
        <f t="shared" ref="O162:O183" si="17">J162+J123</f>
        <v>2</v>
      </c>
      <c r="P162" s="5">
        <f t="shared" ref="P162:P183" si="18">O162/$O$169</f>
        <v>0.25</v>
      </c>
    </row>
    <row r="163" spans="1:16" x14ac:dyDescent="0.25">
      <c r="A163" t="s">
        <v>104</v>
      </c>
      <c r="B163">
        <v>0</v>
      </c>
      <c r="C163">
        <v>1</v>
      </c>
      <c r="D163" s="6" t="s">
        <v>89</v>
      </c>
      <c r="E163" s="1">
        <f>B163+C163</f>
        <v>1</v>
      </c>
      <c r="F163" s="1">
        <f>B163-C163</f>
        <v>-1</v>
      </c>
      <c r="I163" t="s">
        <v>29</v>
      </c>
      <c r="J163">
        <f>COUNTIF(E161:E177,"&lt;4")</f>
        <v>4</v>
      </c>
      <c r="M163" s="5">
        <f t="shared" si="16"/>
        <v>0.8</v>
      </c>
      <c r="O163" s="5">
        <f t="shared" si="17"/>
        <v>6</v>
      </c>
      <c r="P163" s="5">
        <f t="shared" si="18"/>
        <v>0.75</v>
      </c>
    </row>
    <row r="164" spans="1:16" x14ac:dyDescent="0.25">
      <c r="A164" t="s">
        <v>84</v>
      </c>
      <c r="B164">
        <v>0</v>
      </c>
      <c r="C164">
        <v>0</v>
      </c>
      <c r="D164" s="6" t="s">
        <v>89</v>
      </c>
      <c r="E164" s="1">
        <f>B164+C164</f>
        <v>0</v>
      </c>
      <c r="F164" s="1">
        <f>B164-C164</f>
        <v>0</v>
      </c>
      <c r="I164" t="s">
        <v>30</v>
      </c>
      <c r="J164">
        <f>COUNTIF(E161:E177,"&lt;5")</f>
        <v>5</v>
      </c>
      <c r="M164" s="5">
        <f t="shared" si="16"/>
        <v>1</v>
      </c>
      <c r="O164" s="5">
        <f t="shared" si="17"/>
        <v>8</v>
      </c>
      <c r="P164" s="5">
        <f t="shared" si="18"/>
        <v>1</v>
      </c>
    </row>
    <row r="165" spans="1:16" x14ac:dyDescent="0.25">
      <c r="A165" t="s">
        <v>75</v>
      </c>
      <c r="B165">
        <v>2</v>
      </c>
      <c r="C165">
        <v>2</v>
      </c>
      <c r="D165" s="6" t="s">
        <v>89</v>
      </c>
      <c r="E165" s="1">
        <f>B165+C165</f>
        <v>4</v>
      </c>
      <c r="F165" s="1">
        <f>B165-C165</f>
        <v>0</v>
      </c>
      <c r="I165" t="s">
        <v>31</v>
      </c>
      <c r="J165">
        <f>COUNTIF(F161:F177,"&lt;=0")</f>
        <v>4</v>
      </c>
      <c r="M165" s="5">
        <f t="shared" si="16"/>
        <v>0.8</v>
      </c>
      <c r="O165" s="5">
        <f t="shared" si="17"/>
        <v>6</v>
      </c>
      <c r="P165" s="5">
        <f t="shared" si="18"/>
        <v>0.75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3</v>
      </c>
      <c r="M166" s="5">
        <f t="shared" si="16"/>
        <v>0.6</v>
      </c>
      <c r="O166" s="5">
        <f t="shared" si="17"/>
        <v>5</v>
      </c>
      <c r="P166" s="5">
        <f t="shared" si="18"/>
        <v>0.625</v>
      </c>
    </row>
    <row r="167" spans="1:16" x14ac:dyDescent="0.25">
      <c r="I167" t="s">
        <v>34</v>
      </c>
      <c r="J167">
        <f>COUNTIF(F161:F177,"&lt;=1")</f>
        <v>5</v>
      </c>
      <c r="M167" s="5">
        <f t="shared" si="16"/>
        <v>1</v>
      </c>
      <c r="O167" s="5">
        <f t="shared" si="17"/>
        <v>8</v>
      </c>
      <c r="P167" s="5">
        <f t="shared" si="18"/>
        <v>1</v>
      </c>
    </row>
    <row r="168" spans="1:16" x14ac:dyDescent="0.25">
      <c r="I168" t="s">
        <v>35</v>
      </c>
      <c r="J168">
        <f>COUNTIF(F161:F177,"&gt;=-1")</f>
        <v>4</v>
      </c>
      <c r="M168" s="5">
        <f t="shared" si="16"/>
        <v>0.8</v>
      </c>
      <c r="O168" s="5">
        <f t="shared" si="17"/>
        <v>6</v>
      </c>
      <c r="P168" s="5">
        <f t="shared" si="18"/>
        <v>0.75</v>
      </c>
    </row>
    <row r="169" spans="1:16" x14ac:dyDescent="0.25">
      <c r="I169" t="s">
        <v>36</v>
      </c>
      <c r="J169">
        <f>COUNT(E161:E177)</f>
        <v>5</v>
      </c>
      <c r="O169" s="5">
        <f t="shared" si="17"/>
        <v>8</v>
      </c>
      <c r="P169" s="5">
        <f t="shared" si="18"/>
        <v>1</v>
      </c>
    </row>
    <row r="170" spans="1:16" x14ac:dyDescent="0.25">
      <c r="I170" t="s">
        <v>37</v>
      </c>
      <c r="J170">
        <f>J169-J166</f>
        <v>2</v>
      </c>
      <c r="M170" s="5">
        <f t="shared" si="16"/>
        <v>0.4</v>
      </c>
      <c r="O170" s="5">
        <f t="shared" si="17"/>
        <v>3</v>
      </c>
      <c r="P170" s="5">
        <f t="shared" si="18"/>
        <v>0.375</v>
      </c>
    </row>
    <row r="171" spans="1:16" x14ac:dyDescent="0.25">
      <c r="I171" t="s">
        <v>38</v>
      </c>
      <c r="J171">
        <f>J169-J165</f>
        <v>1</v>
      </c>
      <c r="M171" s="5">
        <f t="shared" si="16"/>
        <v>0.2</v>
      </c>
      <c r="O171" s="5">
        <f t="shared" si="17"/>
        <v>2</v>
      </c>
      <c r="P171" s="5">
        <f t="shared" si="18"/>
        <v>0.25</v>
      </c>
    </row>
    <row r="172" spans="1:16" x14ac:dyDescent="0.25">
      <c r="I172" t="s">
        <v>39</v>
      </c>
      <c r="J172">
        <f>J169-J168</f>
        <v>1</v>
      </c>
      <c r="M172" s="5">
        <f t="shared" si="16"/>
        <v>0.2</v>
      </c>
      <c r="O172" s="5">
        <f t="shared" si="17"/>
        <v>2</v>
      </c>
      <c r="P172" s="5">
        <f t="shared" si="18"/>
        <v>0.25</v>
      </c>
    </row>
    <row r="173" spans="1:16" x14ac:dyDescent="0.25">
      <c r="I173" t="s">
        <v>40</v>
      </c>
      <c r="J173">
        <f>J169-J167</f>
        <v>0</v>
      </c>
      <c r="M173" s="5">
        <f t="shared" si="16"/>
        <v>0</v>
      </c>
      <c r="O173" s="5">
        <f t="shared" si="17"/>
        <v>0</v>
      </c>
      <c r="P173" s="5">
        <f t="shared" si="18"/>
        <v>0</v>
      </c>
    </row>
    <row r="174" spans="1:16" x14ac:dyDescent="0.25">
      <c r="I174" t="s">
        <v>41</v>
      </c>
      <c r="J174">
        <f>COUNTIF(C161:C177,"&gt;0")</f>
        <v>3</v>
      </c>
      <c r="M174" s="5">
        <f t="shared" si="16"/>
        <v>0.6</v>
      </c>
      <c r="O174" s="5">
        <f t="shared" si="17"/>
        <v>5</v>
      </c>
      <c r="P174" s="5">
        <f t="shared" si="18"/>
        <v>0.625</v>
      </c>
    </row>
    <row r="175" spans="1:16" x14ac:dyDescent="0.25">
      <c r="I175" t="s">
        <v>42</v>
      </c>
      <c r="J175">
        <f>COUNTIF(B161:B177,"&gt;0")</f>
        <v>2</v>
      </c>
      <c r="M175" s="5">
        <f t="shared" si="16"/>
        <v>0.4</v>
      </c>
      <c r="O175" s="5">
        <f t="shared" si="17"/>
        <v>5</v>
      </c>
      <c r="P175" s="5">
        <f t="shared" si="18"/>
        <v>0.625</v>
      </c>
    </row>
    <row r="176" spans="1:16" x14ac:dyDescent="0.25">
      <c r="I176" t="s">
        <v>43</v>
      </c>
      <c r="J176">
        <f>COUNTIF(C161:C177,"&lt;2")</f>
        <v>3</v>
      </c>
      <c r="M176" s="5">
        <f t="shared" si="16"/>
        <v>0.6</v>
      </c>
      <c r="O176" s="5">
        <f t="shared" si="17"/>
        <v>5</v>
      </c>
      <c r="P176" s="5">
        <f t="shared" si="18"/>
        <v>0.625</v>
      </c>
    </row>
    <row r="177" spans="9:16" x14ac:dyDescent="0.25">
      <c r="I177" t="s">
        <v>44</v>
      </c>
      <c r="J177">
        <f>COUNTIF(B161:B177,"&lt;2")</f>
        <v>4</v>
      </c>
      <c r="M177" s="5">
        <f t="shared" si="16"/>
        <v>0.8</v>
      </c>
      <c r="O177" s="5">
        <f t="shared" si="17"/>
        <v>7</v>
      </c>
      <c r="P177" s="5">
        <f t="shared" si="18"/>
        <v>0.875</v>
      </c>
    </row>
    <row r="178" spans="9:16" x14ac:dyDescent="0.25">
      <c r="I178" t="s">
        <v>45</v>
      </c>
      <c r="J178">
        <f>COUNTIF(C161:C177,"&lt;3")</f>
        <v>5</v>
      </c>
      <c r="M178" s="5">
        <f t="shared" si="16"/>
        <v>1</v>
      </c>
      <c r="O178" s="5">
        <f t="shared" si="17"/>
        <v>7</v>
      </c>
      <c r="P178" s="5">
        <f t="shared" si="18"/>
        <v>0.875</v>
      </c>
    </row>
    <row r="179" spans="9:16" x14ac:dyDescent="0.25">
      <c r="I179" t="s">
        <v>46</v>
      </c>
      <c r="J179">
        <f>COUNTIF(B161:B177,"&lt;3")</f>
        <v>5</v>
      </c>
      <c r="M179" s="5">
        <f t="shared" si="16"/>
        <v>1</v>
      </c>
      <c r="O179" s="5">
        <f t="shared" si="17"/>
        <v>8</v>
      </c>
      <c r="P179" s="5">
        <f t="shared" si="18"/>
        <v>1</v>
      </c>
    </row>
    <row r="180" spans="9:16" x14ac:dyDescent="0.25">
      <c r="I180" t="s">
        <v>47</v>
      </c>
      <c r="J180">
        <f>J170+J171</f>
        <v>3</v>
      </c>
      <c r="M180" s="5">
        <f t="shared" si="16"/>
        <v>0.6</v>
      </c>
      <c r="O180" s="5">
        <f t="shared" si="17"/>
        <v>5</v>
      </c>
      <c r="P180" s="5">
        <f t="shared" si="18"/>
        <v>0.625</v>
      </c>
    </row>
    <row r="181" spans="9:16" x14ac:dyDescent="0.25">
      <c r="I181" t="s">
        <v>48</v>
      </c>
      <c r="J181" s="1">
        <f>SUM(C161:C177)</f>
        <v>5</v>
      </c>
      <c r="M181" s="5">
        <f t="shared" si="16"/>
        <v>1</v>
      </c>
      <c r="O181" s="5">
        <f t="shared" si="17"/>
        <v>9</v>
      </c>
      <c r="P181" s="5">
        <f t="shared" si="18"/>
        <v>1.125</v>
      </c>
    </row>
    <row r="182" spans="9:16" x14ac:dyDescent="0.25">
      <c r="I182" t="s">
        <v>49</v>
      </c>
      <c r="J182" s="1">
        <f>SUM(B161:B177)</f>
        <v>3</v>
      </c>
      <c r="M182" s="5">
        <f t="shared" si="16"/>
        <v>0.6</v>
      </c>
      <c r="O182" s="5">
        <f t="shared" si="17"/>
        <v>6</v>
      </c>
      <c r="P182" s="5">
        <f t="shared" si="18"/>
        <v>0.75</v>
      </c>
    </row>
    <row r="183" spans="9:16" x14ac:dyDescent="0.25">
      <c r="I183" t="s">
        <v>50</v>
      </c>
      <c r="J183">
        <f>J170*3+J169-J180</f>
        <v>8</v>
      </c>
      <c r="M183" s="5">
        <f t="shared" si="16"/>
        <v>1.6</v>
      </c>
      <c r="O183" s="5">
        <f t="shared" si="17"/>
        <v>12</v>
      </c>
      <c r="P183" s="5">
        <f t="shared" si="18"/>
        <v>1.5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77</v>
      </c>
      <c r="B213">
        <v>3</v>
      </c>
      <c r="C213">
        <v>0</v>
      </c>
      <c r="D213" s="6" t="s">
        <v>169</v>
      </c>
      <c r="E213" s="1">
        <f>B213+C213</f>
        <v>3</v>
      </c>
      <c r="F213" s="1">
        <f>B213-C213</f>
        <v>3</v>
      </c>
      <c r="I213" t="s">
        <v>27</v>
      </c>
      <c r="J213">
        <f>COUNTIF(E213:E237,"&gt;1")</f>
        <v>8</v>
      </c>
      <c r="M213" s="5">
        <f>J213/$J$221</f>
        <v>0.88888888888888884</v>
      </c>
    </row>
    <row r="214" spans="1:16" x14ac:dyDescent="0.25">
      <c r="A214" t="s">
        <v>84</v>
      </c>
      <c r="B214">
        <v>3</v>
      </c>
      <c r="C214">
        <v>1</v>
      </c>
      <c r="D214" s="6" t="s">
        <v>169</v>
      </c>
      <c r="E214" s="1">
        <f t="shared" ref="E214:E219" si="19">B214+C214</f>
        <v>4</v>
      </c>
      <c r="F214" s="1">
        <f t="shared" ref="F214:F219" si="20">B214-C214</f>
        <v>2</v>
      </c>
      <c r="I214" t="s">
        <v>28</v>
      </c>
      <c r="J214">
        <f>COUNTIF(E213:E237,"&gt;2")</f>
        <v>7</v>
      </c>
      <c r="M214" s="5">
        <f t="shared" ref="M214:M235" si="21">J214/$J$221</f>
        <v>0.77777777777777779</v>
      </c>
    </row>
    <row r="215" spans="1:16" x14ac:dyDescent="0.25">
      <c r="A215" t="s">
        <v>85</v>
      </c>
      <c r="B215">
        <v>3</v>
      </c>
      <c r="C215">
        <v>2</v>
      </c>
      <c r="D215" s="6" t="s">
        <v>169</v>
      </c>
      <c r="E215" s="1">
        <f t="shared" si="19"/>
        <v>5</v>
      </c>
      <c r="F215" s="1">
        <f t="shared" si="20"/>
        <v>1</v>
      </c>
      <c r="I215" t="s">
        <v>29</v>
      </c>
      <c r="J215">
        <f>COUNTIF(E213:E237,"&lt;4")</f>
        <v>4</v>
      </c>
      <c r="M215" s="5">
        <f t="shared" si="21"/>
        <v>0.44444444444444442</v>
      </c>
    </row>
    <row r="216" spans="1:16" x14ac:dyDescent="0.25">
      <c r="A216" t="s">
        <v>177</v>
      </c>
      <c r="B216">
        <v>1</v>
      </c>
      <c r="C216">
        <v>1</v>
      </c>
      <c r="D216" s="6" t="s">
        <v>169</v>
      </c>
      <c r="E216" s="1">
        <f t="shared" si="19"/>
        <v>2</v>
      </c>
      <c r="F216" s="1">
        <f t="shared" si="20"/>
        <v>0</v>
      </c>
      <c r="I216" t="s">
        <v>30</v>
      </c>
      <c r="J216">
        <f>COUNTIF(E213:E237,"&lt;5")</f>
        <v>6</v>
      </c>
      <c r="M216" s="5">
        <f t="shared" si="21"/>
        <v>0.66666666666666663</v>
      </c>
    </row>
    <row r="217" spans="1:16" x14ac:dyDescent="0.25">
      <c r="A217" t="s">
        <v>78</v>
      </c>
      <c r="B217">
        <v>3</v>
      </c>
      <c r="C217">
        <v>1</v>
      </c>
      <c r="D217" s="6" t="s">
        <v>169</v>
      </c>
      <c r="E217" s="1">
        <f t="shared" si="19"/>
        <v>4</v>
      </c>
      <c r="F217" s="1">
        <f t="shared" si="20"/>
        <v>2</v>
      </c>
      <c r="I217" t="s">
        <v>31</v>
      </c>
      <c r="J217">
        <f>COUNTIF(F213:F237,"&gt;=0")</f>
        <v>8</v>
      </c>
      <c r="L217" t="s">
        <v>56</v>
      </c>
      <c r="M217" s="5">
        <f t="shared" si="21"/>
        <v>0.88888888888888884</v>
      </c>
    </row>
    <row r="218" spans="1:16" x14ac:dyDescent="0.25">
      <c r="A218" t="s">
        <v>86</v>
      </c>
      <c r="B218">
        <v>5</v>
      </c>
      <c r="C218">
        <v>1</v>
      </c>
      <c r="D218" s="6" t="s">
        <v>169</v>
      </c>
      <c r="E218" s="1">
        <f t="shared" si="19"/>
        <v>6</v>
      </c>
      <c r="F218" s="1">
        <f t="shared" si="20"/>
        <v>4</v>
      </c>
      <c r="I218" t="s">
        <v>32</v>
      </c>
      <c r="J218">
        <f>COUNTIF(F213:F237,"&lt;=0")</f>
        <v>3</v>
      </c>
      <c r="L218" t="s">
        <v>55</v>
      </c>
      <c r="M218" s="5">
        <f t="shared" si="21"/>
        <v>0.33333333333333331</v>
      </c>
    </row>
    <row r="219" spans="1:16" x14ac:dyDescent="0.25">
      <c r="A219" t="s">
        <v>92</v>
      </c>
      <c r="B219">
        <v>1</v>
      </c>
      <c r="C219">
        <v>2</v>
      </c>
      <c r="D219" s="6" t="s">
        <v>169</v>
      </c>
      <c r="E219" s="1">
        <f t="shared" si="19"/>
        <v>3</v>
      </c>
      <c r="F219" s="1">
        <f t="shared" si="20"/>
        <v>-1</v>
      </c>
      <c r="I219" t="s">
        <v>34</v>
      </c>
      <c r="J219">
        <f>COUNTIF(F213:F237,"&gt;=-1")</f>
        <v>9</v>
      </c>
      <c r="M219" s="5">
        <f t="shared" si="21"/>
        <v>1</v>
      </c>
    </row>
    <row r="220" spans="1:16" x14ac:dyDescent="0.25">
      <c r="A220" t="s">
        <v>79</v>
      </c>
      <c r="B220">
        <v>0</v>
      </c>
      <c r="C220">
        <v>0</v>
      </c>
      <c r="D220" s="6" t="s">
        <v>169</v>
      </c>
      <c r="E220" s="1">
        <f t="shared" ref="E220:E221" si="22">B220+C220</f>
        <v>0</v>
      </c>
      <c r="F220" s="1">
        <f t="shared" ref="F220:F221" si="23">B220-C220</f>
        <v>0</v>
      </c>
      <c r="I220" t="s">
        <v>35</v>
      </c>
      <c r="J220">
        <f>COUNTIF(F213:F237,"&lt;=1")</f>
        <v>4</v>
      </c>
      <c r="M220" s="5">
        <f t="shared" si="21"/>
        <v>0.44444444444444442</v>
      </c>
    </row>
    <row r="221" spans="1:16" x14ac:dyDescent="0.25">
      <c r="A221" t="s">
        <v>103</v>
      </c>
      <c r="B221">
        <v>4</v>
      </c>
      <c r="C221">
        <v>1</v>
      </c>
      <c r="D221" s="6" t="s">
        <v>169</v>
      </c>
      <c r="E221" s="1">
        <f t="shared" si="22"/>
        <v>5</v>
      </c>
      <c r="F221" s="1">
        <f t="shared" si="23"/>
        <v>3</v>
      </c>
      <c r="I221" t="s">
        <v>36</v>
      </c>
      <c r="J221">
        <f>COUNT(F213:F237)</f>
        <v>9</v>
      </c>
    </row>
    <row r="222" spans="1:16" x14ac:dyDescent="0.25">
      <c r="D222" s="6"/>
      <c r="E222" s="1"/>
      <c r="F222" s="1"/>
      <c r="I222" t="s">
        <v>37</v>
      </c>
      <c r="J222">
        <f>J221-J218</f>
        <v>6</v>
      </c>
      <c r="L222" t="s">
        <v>57</v>
      </c>
      <c r="M222" s="5">
        <f t="shared" si="21"/>
        <v>0.66666666666666663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1</v>
      </c>
      <c r="L223" t="s">
        <v>58</v>
      </c>
      <c r="M223" s="5">
        <f t="shared" si="21"/>
        <v>0.1111111111111111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5</v>
      </c>
      <c r="M224" s="5">
        <f t="shared" si="21"/>
        <v>0.55555555555555558</v>
      </c>
    </row>
    <row r="225" spans="1:13" x14ac:dyDescent="0.25">
      <c r="A225" s="1"/>
      <c r="B225" s="1"/>
      <c r="D225" s="2"/>
      <c r="E225" s="1"/>
      <c r="F225" s="1"/>
      <c r="I225" t="s">
        <v>40</v>
      </c>
      <c r="J225">
        <f>J221-J219</f>
        <v>0</v>
      </c>
      <c r="M225" s="5">
        <f t="shared" si="21"/>
        <v>0</v>
      </c>
    </row>
    <row r="226" spans="1:13" x14ac:dyDescent="0.25">
      <c r="A226" s="1"/>
      <c r="B226" s="1"/>
      <c r="D226" s="2"/>
      <c r="E226" s="1"/>
      <c r="F226" s="1"/>
      <c r="I226" t="s">
        <v>41</v>
      </c>
      <c r="J226">
        <f>COUNTIF(B213:B237,"&gt;0")</f>
        <v>8</v>
      </c>
      <c r="M226" s="5">
        <f t="shared" si="21"/>
        <v>0.88888888888888884</v>
      </c>
    </row>
    <row r="227" spans="1:13" x14ac:dyDescent="0.25">
      <c r="A227" s="1"/>
      <c r="B227" s="1"/>
      <c r="D227" s="2"/>
      <c r="E227" s="1"/>
      <c r="F227" s="1"/>
      <c r="I227" t="s">
        <v>42</v>
      </c>
      <c r="J227">
        <f>COUNTIF(C213:C237,"&gt;0")</f>
        <v>7</v>
      </c>
      <c r="M227" s="5">
        <f t="shared" si="21"/>
        <v>0.77777777777777779</v>
      </c>
    </row>
    <row r="228" spans="1:13" x14ac:dyDescent="0.25">
      <c r="A228" s="1"/>
      <c r="B228" s="1"/>
      <c r="D228" s="2"/>
      <c r="E228" s="1"/>
      <c r="F228" s="1"/>
      <c r="I228" t="s">
        <v>43</v>
      </c>
      <c r="J228">
        <f>COUNTIF(B213:B237,"&lt;2")</f>
        <v>3</v>
      </c>
      <c r="M228" s="5">
        <f t="shared" si="21"/>
        <v>0.33333333333333331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7</v>
      </c>
      <c r="M229" s="5">
        <f t="shared" si="21"/>
        <v>0.77777777777777779</v>
      </c>
    </row>
    <row r="230" spans="1:13" x14ac:dyDescent="0.25">
      <c r="E230" s="1"/>
      <c r="F230" s="1"/>
      <c r="I230" t="s">
        <v>45</v>
      </c>
      <c r="J230">
        <f>COUNTIF(B213:B237,"&lt;3")</f>
        <v>3</v>
      </c>
      <c r="M230" s="5">
        <f t="shared" si="21"/>
        <v>0.33333333333333331</v>
      </c>
    </row>
    <row r="231" spans="1:13" x14ac:dyDescent="0.25">
      <c r="E231" s="1"/>
      <c r="F231" s="1"/>
      <c r="I231" t="s">
        <v>46</v>
      </c>
      <c r="J231">
        <f>COUNTIF(C213:C237,"&lt;3")</f>
        <v>9</v>
      </c>
      <c r="M231" s="5">
        <f t="shared" si="21"/>
        <v>1</v>
      </c>
    </row>
    <row r="232" spans="1:13" x14ac:dyDescent="0.25">
      <c r="E232" s="1"/>
      <c r="F232" s="1"/>
      <c r="I232" t="s">
        <v>47</v>
      </c>
      <c r="J232">
        <f>J222+J223</f>
        <v>7</v>
      </c>
      <c r="M232" s="5">
        <f t="shared" si="21"/>
        <v>0.77777777777777779</v>
      </c>
    </row>
    <row r="233" spans="1:13" x14ac:dyDescent="0.25">
      <c r="E233" s="1"/>
      <c r="F233" s="1"/>
      <c r="I233" t="s">
        <v>48</v>
      </c>
      <c r="J233" s="1">
        <f>SUM(C213:C237)</f>
        <v>9</v>
      </c>
      <c r="M233" s="5">
        <f t="shared" si="21"/>
        <v>1</v>
      </c>
    </row>
    <row r="234" spans="1:13" x14ac:dyDescent="0.25">
      <c r="E234" s="1"/>
      <c r="F234" s="1"/>
      <c r="I234" t="s">
        <v>49</v>
      </c>
      <c r="J234" s="1">
        <f>SUM(B213:B237)</f>
        <v>23</v>
      </c>
      <c r="M234" s="5">
        <f t="shared" si="21"/>
        <v>2.5555555555555554</v>
      </c>
    </row>
    <row r="235" spans="1:13" x14ac:dyDescent="0.25">
      <c r="E235" s="1"/>
      <c r="F235" s="1"/>
      <c r="I235" t="s">
        <v>50</v>
      </c>
      <c r="J235">
        <f>3*J223+J221-J232</f>
        <v>5</v>
      </c>
      <c r="M235" s="5">
        <f t="shared" si="21"/>
        <v>0.55555555555555558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169</v>
      </c>
      <c r="B253">
        <v>0</v>
      </c>
      <c r="C253">
        <v>3</v>
      </c>
      <c r="D253" t="s">
        <v>91</v>
      </c>
      <c r="E253" s="1">
        <f t="shared" ref="E253:E261" si="24">B253+C253</f>
        <v>3</v>
      </c>
      <c r="F253" s="1">
        <f t="shared" ref="F253:F261" si="25">B253-C253</f>
        <v>-3</v>
      </c>
      <c r="I253" t="s">
        <v>27</v>
      </c>
      <c r="J253">
        <f>COUNTIF(E253:E269,"&gt;1")</f>
        <v>6</v>
      </c>
      <c r="M253" s="5">
        <f>J253/$J$261</f>
        <v>0.66666666666666663</v>
      </c>
      <c r="O253" s="5">
        <f>J253+J213</f>
        <v>14</v>
      </c>
      <c r="P253" s="5">
        <f>O253/$O$261</f>
        <v>0.77777777777777779</v>
      </c>
    </row>
    <row r="254" spans="1:16" x14ac:dyDescent="0.25">
      <c r="A254" s="6" t="s">
        <v>169</v>
      </c>
      <c r="B254">
        <v>1</v>
      </c>
      <c r="C254">
        <v>1</v>
      </c>
      <c r="D254" t="s">
        <v>90</v>
      </c>
      <c r="E254" s="1">
        <f t="shared" si="24"/>
        <v>2</v>
      </c>
      <c r="F254" s="1">
        <f t="shared" si="25"/>
        <v>0</v>
      </c>
      <c r="I254" t="s">
        <v>28</v>
      </c>
      <c r="J254">
        <f>COUNTIF(E253:E269,"&gt;2")</f>
        <v>3</v>
      </c>
      <c r="M254" s="5">
        <f t="shared" ref="M254:M275" si="26">J254/$J$261</f>
        <v>0.33333333333333331</v>
      </c>
      <c r="O254" s="5">
        <f t="shared" ref="O254:O275" si="27">J254+J214</f>
        <v>10</v>
      </c>
      <c r="P254" s="5">
        <f t="shared" ref="P254:P275" si="28">O254/$O$261</f>
        <v>0.55555555555555558</v>
      </c>
    </row>
    <row r="255" spans="1:16" x14ac:dyDescent="0.25">
      <c r="A255" s="6" t="s">
        <v>169</v>
      </c>
      <c r="B255">
        <v>1</v>
      </c>
      <c r="C255">
        <v>1</v>
      </c>
      <c r="D255" t="s">
        <v>83</v>
      </c>
      <c r="E255" s="1">
        <f t="shared" si="24"/>
        <v>2</v>
      </c>
      <c r="F255" s="1">
        <f t="shared" si="25"/>
        <v>0</v>
      </c>
      <c r="I255" t="s">
        <v>29</v>
      </c>
      <c r="J255">
        <f>COUNTIF(E253:E269,"&lt;4")</f>
        <v>8</v>
      </c>
      <c r="M255" s="5">
        <f t="shared" si="26"/>
        <v>0.88888888888888884</v>
      </c>
      <c r="O255" s="5">
        <f t="shared" si="27"/>
        <v>12</v>
      </c>
      <c r="P255" s="5">
        <f t="shared" si="28"/>
        <v>0.66666666666666663</v>
      </c>
    </row>
    <row r="256" spans="1:16" x14ac:dyDescent="0.25">
      <c r="A256" s="6" t="s">
        <v>169</v>
      </c>
      <c r="B256">
        <v>1</v>
      </c>
      <c r="C256">
        <v>2</v>
      </c>
      <c r="D256" t="s">
        <v>104</v>
      </c>
      <c r="E256" s="1">
        <f t="shared" si="24"/>
        <v>3</v>
      </c>
      <c r="F256" s="1">
        <f t="shared" si="25"/>
        <v>-1</v>
      </c>
      <c r="I256" t="s">
        <v>30</v>
      </c>
      <c r="J256">
        <f>COUNTIF(E253:E269,"&lt;5")</f>
        <v>9</v>
      </c>
      <c r="M256" s="5">
        <f t="shared" si="26"/>
        <v>1</v>
      </c>
      <c r="O256" s="5">
        <f t="shared" si="27"/>
        <v>15</v>
      </c>
      <c r="P256" s="5">
        <f t="shared" si="28"/>
        <v>0.83333333333333337</v>
      </c>
    </row>
    <row r="257" spans="1:16" x14ac:dyDescent="0.25">
      <c r="A257" s="6" t="s">
        <v>169</v>
      </c>
      <c r="B257">
        <v>0</v>
      </c>
      <c r="C257">
        <v>0</v>
      </c>
      <c r="D257" t="s">
        <v>81</v>
      </c>
      <c r="E257" s="1">
        <f t="shared" si="24"/>
        <v>0</v>
      </c>
      <c r="F257" s="1">
        <f t="shared" si="25"/>
        <v>0</v>
      </c>
      <c r="I257" t="s">
        <v>31</v>
      </c>
      <c r="J257">
        <f>COUNTIF(F253:F269,"&lt;=0")</f>
        <v>7</v>
      </c>
      <c r="L257" t="s">
        <v>56</v>
      </c>
      <c r="M257" s="5">
        <f t="shared" si="26"/>
        <v>0.77777777777777779</v>
      </c>
      <c r="O257" s="5">
        <f t="shared" si="27"/>
        <v>15</v>
      </c>
      <c r="P257" s="5">
        <f t="shared" si="28"/>
        <v>0.83333333333333337</v>
      </c>
    </row>
    <row r="258" spans="1:16" x14ac:dyDescent="0.25">
      <c r="A258" s="6" t="s">
        <v>169</v>
      </c>
      <c r="B258">
        <v>0</v>
      </c>
      <c r="C258">
        <v>1</v>
      </c>
      <c r="D258" t="s">
        <v>75</v>
      </c>
      <c r="E258" s="1">
        <f t="shared" si="24"/>
        <v>1</v>
      </c>
      <c r="F258" s="1">
        <f t="shared" si="25"/>
        <v>-1</v>
      </c>
      <c r="I258" t="s">
        <v>32</v>
      </c>
      <c r="J258">
        <f>COUNTIF(F253:F269,"&gt;=0")</f>
        <v>5</v>
      </c>
      <c r="L258" t="s">
        <v>55</v>
      </c>
      <c r="M258" s="5">
        <f t="shared" si="26"/>
        <v>0.55555555555555558</v>
      </c>
      <c r="O258" s="5">
        <f t="shared" si="27"/>
        <v>8</v>
      </c>
      <c r="P258" s="5">
        <f t="shared" si="28"/>
        <v>0.44444444444444442</v>
      </c>
    </row>
    <row r="259" spans="1:16" x14ac:dyDescent="0.25">
      <c r="A259" s="6" t="s">
        <v>169</v>
      </c>
      <c r="B259">
        <v>3</v>
      </c>
      <c r="C259">
        <v>1</v>
      </c>
      <c r="D259" t="s">
        <v>167</v>
      </c>
      <c r="E259" s="1">
        <f t="shared" si="24"/>
        <v>4</v>
      </c>
      <c r="F259" s="1">
        <f t="shared" si="25"/>
        <v>2</v>
      </c>
      <c r="I259" t="s">
        <v>34</v>
      </c>
      <c r="J259">
        <f>COUNTIF(F253:F269,"&lt;=1")</f>
        <v>7</v>
      </c>
      <c r="L259" t="s">
        <v>60</v>
      </c>
      <c r="M259" s="5">
        <f t="shared" si="26"/>
        <v>0.77777777777777779</v>
      </c>
      <c r="O259" s="5">
        <f t="shared" si="27"/>
        <v>16</v>
      </c>
      <c r="P259" s="5">
        <f t="shared" si="28"/>
        <v>0.88888888888888884</v>
      </c>
    </row>
    <row r="260" spans="1:16" x14ac:dyDescent="0.25">
      <c r="A260" s="6" t="s">
        <v>169</v>
      </c>
      <c r="B260">
        <v>2</v>
      </c>
      <c r="C260">
        <v>0</v>
      </c>
      <c r="D260" t="s">
        <v>88</v>
      </c>
      <c r="E260" s="1">
        <f t="shared" si="24"/>
        <v>2</v>
      </c>
      <c r="F260" s="1">
        <f t="shared" si="25"/>
        <v>2</v>
      </c>
      <c r="I260" t="s">
        <v>35</v>
      </c>
      <c r="J260">
        <f>COUNTIF(F253:F269,"&gt;=-1")</f>
        <v>8</v>
      </c>
      <c r="L260" t="s">
        <v>59</v>
      </c>
      <c r="M260" s="5">
        <f t="shared" si="26"/>
        <v>0.88888888888888884</v>
      </c>
      <c r="O260" s="5">
        <f t="shared" si="27"/>
        <v>12</v>
      </c>
      <c r="P260" s="5">
        <f t="shared" si="28"/>
        <v>0.66666666666666663</v>
      </c>
    </row>
    <row r="261" spans="1:16" x14ac:dyDescent="0.25">
      <c r="A261" s="6" t="s">
        <v>169</v>
      </c>
      <c r="B261">
        <v>0</v>
      </c>
      <c r="C261">
        <v>1</v>
      </c>
      <c r="D261" t="s">
        <v>176</v>
      </c>
      <c r="E261" s="1">
        <f t="shared" si="24"/>
        <v>1</v>
      </c>
      <c r="F261" s="1">
        <f t="shared" si="25"/>
        <v>-1</v>
      </c>
      <c r="I261" t="s">
        <v>36</v>
      </c>
      <c r="J261">
        <f>COUNT(E253:E269)</f>
        <v>9</v>
      </c>
      <c r="O261" s="5">
        <f t="shared" si="27"/>
        <v>18</v>
      </c>
      <c r="P261" s="5">
        <f t="shared" si="28"/>
        <v>1</v>
      </c>
    </row>
    <row r="262" spans="1:16" x14ac:dyDescent="0.25">
      <c r="A262" s="2"/>
      <c r="B262" s="1"/>
      <c r="D262" s="1"/>
      <c r="E262" s="1"/>
      <c r="F262" s="1"/>
      <c r="I262" t="s">
        <v>37</v>
      </c>
      <c r="J262">
        <f>J261-J258</f>
        <v>4</v>
      </c>
      <c r="L262" t="s">
        <v>57</v>
      </c>
      <c r="M262" s="5">
        <f t="shared" si="26"/>
        <v>0.44444444444444442</v>
      </c>
      <c r="O262" s="5">
        <f t="shared" si="27"/>
        <v>10</v>
      </c>
      <c r="P262" s="5">
        <f t="shared" si="28"/>
        <v>0.55555555555555558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2</v>
      </c>
      <c r="L263" t="s">
        <v>58</v>
      </c>
      <c r="M263" s="5">
        <f t="shared" si="26"/>
        <v>0.22222222222222221</v>
      </c>
      <c r="O263" s="5">
        <f t="shared" si="27"/>
        <v>3</v>
      </c>
      <c r="P263" s="5">
        <f t="shared" si="28"/>
        <v>0.16666666666666666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1</v>
      </c>
      <c r="M264" s="5">
        <f t="shared" si="26"/>
        <v>0.1111111111111111</v>
      </c>
      <c r="O264" s="5">
        <f t="shared" si="27"/>
        <v>6</v>
      </c>
      <c r="P264" s="5">
        <f t="shared" si="28"/>
        <v>0.33333333333333331</v>
      </c>
    </row>
    <row r="265" spans="1:16" x14ac:dyDescent="0.25">
      <c r="A265" s="2"/>
      <c r="B265" s="1"/>
      <c r="D265" s="1"/>
      <c r="E265" s="1"/>
      <c r="F265" s="1"/>
      <c r="I265" t="s">
        <v>40</v>
      </c>
      <c r="J265">
        <f>J261-J259</f>
        <v>2</v>
      </c>
      <c r="M265" s="5">
        <f t="shared" si="26"/>
        <v>0.22222222222222221</v>
      </c>
      <c r="O265" s="5">
        <f t="shared" si="27"/>
        <v>2</v>
      </c>
      <c r="P265" s="5">
        <f t="shared" si="28"/>
        <v>0.1111111111111111</v>
      </c>
    </row>
    <row r="266" spans="1:16" x14ac:dyDescent="0.25">
      <c r="A266" s="2"/>
      <c r="B266" s="1"/>
      <c r="D266" s="1"/>
      <c r="E266" s="1"/>
      <c r="F266" s="1"/>
      <c r="I266" t="s">
        <v>41</v>
      </c>
      <c r="J266">
        <f>COUNTIF(C253:C269,"&gt;0")</f>
        <v>7</v>
      </c>
      <c r="M266" s="5">
        <f t="shared" si="26"/>
        <v>0.77777777777777779</v>
      </c>
      <c r="O266" s="5">
        <f t="shared" si="27"/>
        <v>15</v>
      </c>
      <c r="P266" s="5">
        <f t="shared" si="28"/>
        <v>0.83333333333333337</v>
      </c>
    </row>
    <row r="267" spans="1:16" x14ac:dyDescent="0.25">
      <c r="A267" s="2"/>
      <c r="B267" s="1"/>
      <c r="D267" s="1"/>
      <c r="E267" s="1"/>
      <c r="F267" s="1"/>
      <c r="I267" t="s">
        <v>42</v>
      </c>
      <c r="J267">
        <f>COUNTIF(B253:B269,"&gt;0")</f>
        <v>5</v>
      </c>
      <c r="M267" s="5">
        <f t="shared" si="26"/>
        <v>0.55555555555555558</v>
      </c>
      <c r="O267" s="5">
        <f t="shared" si="27"/>
        <v>12</v>
      </c>
      <c r="P267" s="5">
        <f t="shared" si="28"/>
        <v>0.66666666666666663</v>
      </c>
    </row>
    <row r="268" spans="1:16" x14ac:dyDescent="0.25">
      <c r="A268" s="2"/>
      <c r="B268" s="1"/>
      <c r="D268" s="1"/>
      <c r="E268" s="1"/>
      <c r="F268" s="1"/>
      <c r="I268" t="s">
        <v>43</v>
      </c>
      <c r="J268">
        <f>COUNTIF(C253:C269,"&lt;2")</f>
        <v>7</v>
      </c>
      <c r="M268" s="5">
        <f t="shared" si="26"/>
        <v>0.77777777777777779</v>
      </c>
      <c r="O268" s="5">
        <f t="shared" si="27"/>
        <v>10</v>
      </c>
      <c r="P268" s="5">
        <f t="shared" si="28"/>
        <v>0.55555555555555558</v>
      </c>
    </row>
    <row r="269" spans="1:16" x14ac:dyDescent="0.25">
      <c r="A269" s="2"/>
      <c r="B269" s="1"/>
      <c r="D269" s="1"/>
      <c r="E269" s="1"/>
      <c r="F269" s="1"/>
      <c r="I269" t="s">
        <v>44</v>
      </c>
      <c r="J269">
        <f>COUNTIF(B253:B269,"&lt;2")</f>
        <v>7</v>
      </c>
      <c r="M269" s="5">
        <f t="shared" si="26"/>
        <v>0.77777777777777779</v>
      </c>
      <c r="O269" s="5">
        <f t="shared" si="27"/>
        <v>14</v>
      </c>
      <c r="P269" s="5">
        <f t="shared" si="28"/>
        <v>0.77777777777777779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8</v>
      </c>
      <c r="M270" s="5">
        <f t="shared" si="26"/>
        <v>0.88888888888888884</v>
      </c>
      <c r="O270" s="5">
        <f t="shared" si="27"/>
        <v>11</v>
      </c>
      <c r="P270" s="5">
        <f t="shared" si="28"/>
        <v>0.61111111111111116</v>
      </c>
    </row>
    <row r="271" spans="1:16" x14ac:dyDescent="0.25">
      <c r="I271" t="s">
        <v>46</v>
      </c>
      <c r="J271">
        <f>COUNTIF(B253:B269,"&lt;3")</f>
        <v>8</v>
      </c>
      <c r="M271" s="5">
        <f t="shared" si="26"/>
        <v>0.88888888888888884</v>
      </c>
      <c r="O271" s="5">
        <f t="shared" si="27"/>
        <v>17</v>
      </c>
      <c r="P271" s="5">
        <f t="shared" si="28"/>
        <v>0.94444444444444442</v>
      </c>
    </row>
    <row r="272" spans="1:16" x14ac:dyDescent="0.25">
      <c r="I272" t="s">
        <v>47</v>
      </c>
      <c r="J272">
        <f>J262+J263</f>
        <v>6</v>
      </c>
      <c r="M272" s="5">
        <f t="shared" si="26"/>
        <v>0.66666666666666663</v>
      </c>
      <c r="O272" s="5">
        <f t="shared" si="27"/>
        <v>13</v>
      </c>
      <c r="P272" s="5">
        <f t="shared" si="28"/>
        <v>0.72222222222222221</v>
      </c>
    </row>
    <row r="273" spans="5:16" x14ac:dyDescent="0.25">
      <c r="I273" t="s">
        <v>48</v>
      </c>
      <c r="J273" s="1">
        <f>SUM(B253:B269)</f>
        <v>8</v>
      </c>
      <c r="M273" s="5">
        <f t="shared" si="26"/>
        <v>0.88888888888888884</v>
      </c>
      <c r="O273" s="5">
        <f t="shared" si="27"/>
        <v>17</v>
      </c>
      <c r="P273" s="5">
        <f t="shared" si="28"/>
        <v>0.94444444444444442</v>
      </c>
    </row>
    <row r="274" spans="5:16" x14ac:dyDescent="0.25">
      <c r="I274" t="s">
        <v>49</v>
      </c>
      <c r="J274" s="1">
        <f>SUM(C253:C269)</f>
        <v>10</v>
      </c>
      <c r="M274" s="5">
        <f t="shared" si="26"/>
        <v>1.1111111111111112</v>
      </c>
      <c r="O274" s="5">
        <f t="shared" si="27"/>
        <v>33</v>
      </c>
      <c r="P274" s="5">
        <f t="shared" si="28"/>
        <v>1.8333333333333333</v>
      </c>
    </row>
    <row r="275" spans="5:16" x14ac:dyDescent="0.25">
      <c r="I275" t="s">
        <v>50</v>
      </c>
      <c r="J275">
        <f>J263*3+J261-J272</f>
        <v>9</v>
      </c>
      <c r="M275" s="5">
        <f t="shared" si="26"/>
        <v>1</v>
      </c>
      <c r="O275" s="5">
        <f t="shared" si="27"/>
        <v>14</v>
      </c>
      <c r="P275" s="5">
        <f t="shared" si="28"/>
        <v>0.77777777777777779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86</v>
      </c>
      <c r="B291">
        <v>5</v>
      </c>
      <c r="C291">
        <v>1</v>
      </c>
      <c r="D291" s="6" t="s">
        <v>169</v>
      </c>
      <c r="E291" s="1">
        <f>B291+C291</f>
        <v>6</v>
      </c>
      <c r="F291" s="1">
        <f>B291-C291</f>
        <v>4</v>
      </c>
      <c r="I291" t="s">
        <v>27</v>
      </c>
      <c r="J291">
        <f>COUNTIF(E291:E315,"&gt;1")</f>
        <v>3</v>
      </c>
      <c r="M291" s="5">
        <f>J291/4</f>
        <v>0.75</v>
      </c>
    </row>
    <row r="292" spans="1:13" x14ac:dyDescent="0.25">
      <c r="A292" t="s">
        <v>92</v>
      </c>
      <c r="B292">
        <v>1</v>
      </c>
      <c r="C292">
        <v>2</v>
      </c>
      <c r="D292" s="6" t="s">
        <v>169</v>
      </c>
      <c r="E292" s="1">
        <f t="shared" ref="E292:E294" si="29">B292+C292</f>
        <v>3</v>
      </c>
      <c r="F292" s="1">
        <f t="shared" ref="F292:F294" si="30">B292-C292</f>
        <v>-1</v>
      </c>
      <c r="I292" t="s">
        <v>28</v>
      </c>
      <c r="J292">
        <f>COUNTIF(E291:E315,"&gt;2")</f>
        <v>3</v>
      </c>
      <c r="M292" s="5">
        <f t="shared" ref="M292:M313" si="31">J292/4</f>
        <v>0.75</v>
      </c>
    </row>
    <row r="293" spans="1:13" x14ac:dyDescent="0.25">
      <c r="A293" t="s">
        <v>79</v>
      </c>
      <c r="B293">
        <v>0</v>
      </c>
      <c r="C293">
        <v>0</v>
      </c>
      <c r="D293" s="6" t="s">
        <v>169</v>
      </c>
      <c r="E293" s="1">
        <f t="shared" si="29"/>
        <v>0</v>
      </c>
      <c r="F293" s="1">
        <f t="shared" si="30"/>
        <v>0</v>
      </c>
      <c r="I293" t="s">
        <v>29</v>
      </c>
      <c r="J293">
        <f>COUNTIF(E291:E315,"&lt;4")</f>
        <v>2</v>
      </c>
      <c r="M293" s="5">
        <f t="shared" si="31"/>
        <v>0.5</v>
      </c>
    </row>
    <row r="294" spans="1:13" x14ac:dyDescent="0.25">
      <c r="A294" t="s">
        <v>103</v>
      </c>
      <c r="B294">
        <v>4</v>
      </c>
      <c r="C294">
        <v>1</v>
      </c>
      <c r="D294" s="6" t="s">
        <v>169</v>
      </c>
      <c r="E294" s="1">
        <f t="shared" si="29"/>
        <v>5</v>
      </c>
      <c r="F294" s="1">
        <f t="shared" si="30"/>
        <v>3</v>
      </c>
      <c r="I294" t="s">
        <v>30</v>
      </c>
      <c r="J294">
        <f>COUNTIF(E291:E315,"&lt;5")</f>
        <v>2</v>
      </c>
      <c r="M294" s="5">
        <f t="shared" si="31"/>
        <v>0.5</v>
      </c>
    </row>
    <row r="295" spans="1:13" x14ac:dyDescent="0.25">
      <c r="E295" s="1"/>
      <c r="F295" s="1"/>
      <c r="I295" t="s">
        <v>31</v>
      </c>
      <c r="J295">
        <f>COUNTIF(F291:F315,"&gt;=0")</f>
        <v>3</v>
      </c>
      <c r="M295" s="5">
        <f t="shared" si="31"/>
        <v>0.75</v>
      </c>
    </row>
    <row r="296" spans="1:13" x14ac:dyDescent="0.25">
      <c r="I296" t="s">
        <v>32</v>
      </c>
      <c r="J296">
        <f>COUNTIF(F291:F315,"&lt;=0")</f>
        <v>2</v>
      </c>
      <c r="M296" s="5">
        <f t="shared" si="31"/>
        <v>0.5</v>
      </c>
    </row>
    <row r="297" spans="1:13" x14ac:dyDescent="0.25">
      <c r="I297" t="s">
        <v>34</v>
      </c>
      <c r="J297">
        <f>COUNTIF(F291:F315,"&gt;=-1")</f>
        <v>4</v>
      </c>
      <c r="M297" s="5">
        <f t="shared" si="31"/>
        <v>1</v>
      </c>
    </row>
    <row r="298" spans="1:13" x14ac:dyDescent="0.25">
      <c r="I298" t="s">
        <v>35</v>
      </c>
      <c r="J298">
        <f>COUNTIF(F291:F315,"&lt;=1")</f>
        <v>2</v>
      </c>
      <c r="M298" s="5">
        <f t="shared" si="31"/>
        <v>0.5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2</v>
      </c>
      <c r="M300" s="5">
        <f t="shared" si="31"/>
        <v>0.5</v>
      </c>
    </row>
    <row r="301" spans="1:13" x14ac:dyDescent="0.25">
      <c r="I301" t="s">
        <v>38</v>
      </c>
      <c r="J301">
        <f>J299-J295</f>
        <v>1</v>
      </c>
      <c r="M301" s="5">
        <f t="shared" si="31"/>
        <v>0.25</v>
      </c>
    </row>
    <row r="302" spans="1:13" x14ac:dyDescent="0.25">
      <c r="I302" t="s">
        <v>39</v>
      </c>
      <c r="J302">
        <f>J299-J298</f>
        <v>2</v>
      </c>
      <c r="M302" s="5">
        <f t="shared" si="31"/>
        <v>0.5</v>
      </c>
    </row>
    <row r="303" spans="1:13" x14ac:dyDescent="0.25">
      <c r="I303" t="s">
        <v>40</v>
      </c>
      <c r="J303">
        <f>J299-J297</f>
        <v>0</v>
      </c>
      <c r="M303" s="5">
        <f t="shared" si="31"/>
        <v>0</v>
      </c>
    </row>
    <row r="304" spans="1:13" x14ac:dyDescent="0.25">
      <c r="I304" t="s">
        <v>41</v>
      </c>
      <c r="J304">
        <f>COUNTIF(B291:B315,"&gt;0")</f>
        <v>3</v>
      </c>
      <c r="M304" s="5">
        <f t="shared" si="31"/>
        <v>0.75</v>
      </c>
    </row>
    <row r="305" spans="9:13" x14ac:dyDescent="0.25">
      <c r="I305" t="s">
        <v>42</v>
      </c>
      <c r="J305">
        <f>COUNTIF(C291:C315,"&gt;0")</f>
        <v>3</v>
      </c>
      <c r="M305" s="5">
        <f t="shared" si="31"/>
        <v>0.75</v>
      </c>
    </row>
    <row r="306" spans="9:13" x14ac:dyDescent="0.25">
      <c r="I306" t="s">
        <v>43</v>
      </c>
      <c r="J306">
        <f>COUNTIF(B291:B315,"&lt;2")</f>
        <v>2</v>
      </c>
      <c r="M306" s="5">
        <f t="shared" si="31"/>
        <v>0.5</v>
      </c>
    </row>
    <row r="307" spans="9:13" x14ac:dyDescent="0.25">
      <c r="I307" t="s">
        <v>44</v>
      </c>
      <c r="J307">
        <f>COUNTIF(C291:C315,"&lt;2")</f>
        <v>3</v>
      </c>
      <c r="M307" s="5">
        <f t="shared" si="31"/>
        <v>0.75</v>
      </c>
    </row>
    <row r="308" spans="9:13" x14ac:dyDescent="0.25">
      <c r="I308" t="s">
        <v>45</v>
      </c>
      <c r="J308">
        <f>COUNTIF(B291:B315,"&lt;3")</f>
        <v>2</v>
      </c>
      <c r="M308" s="5">
        <f t="shared" si="31"/>
        <v>0.5</v>
      </c>
    </row>
    <row r="309" spans="9:13" x14ac:dyDescent="0.25">
      <c r="I309" t="s">
        <v>46</v>
      </c>
      <c r="J309">
        <f>COUNTIF(C291:C315,"&lt;3")</f>
        <v>4</v>
      </c>
      <c r="M309" s="5">
        <f t="shared" si="31"/>
        <v>1</v>
      </c>
    </row>
    <row r="310" spans="9:13" x14ac:dyDescent="0.25">
      <c r="I310" t="s">
        <v>47</v>
      </c>
      <c r="J310">
        <f>J300+J301</f>
        <v>3</v>
      </c>
      <c r="M310" s="5">
        <f t="shared" si="31"/>
        <v>0.75</v>
      </c>
    </row>
    <row r="311" spans="9:13" x14ac:dyDescent="0.25">
      <c r="I311" t="s">
        <v>48</v>
      </c>
      <c r="J311" s="1">
        <f>SUM(C291:C315)</f>
        <v>4</v>
      </c>
      <c r="M311" s="5">
        <f t="shared" si="31"/>
        <v>1</v>
      </c>
    </row>
    <row r="312" spans="9:13" x14ac:dyDescent="0.25">
      <c r="I312" t="s">
        <v>49</v>
      </c>
      <c r="J312" s="1">
        <f>SUM(B291:B315)</f>
        <v>10</v>
      </c>
      <c r="M312" s="5">
        <f t="shared" si="31"/>
        <v>2.5</v>
      </c>
    </row>
    <row r="313" spans="9:13" x14ac:dyDescent="0.25">
      <c r="I313" t="s">
        <v>50</v>
      </c>
      <c r="J313">
        <f>3*J301+J299-J310</f>
        <v>4</v>
      </c>
      <c r="M313" s="5">
        <f t="shared" si="31"/>
        <v>1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86</v>
      </c>
      <c r="B329">
        <v>5</v>
      </c>
      <c r="C329">
        <v>1</v>
      </c>
      <c r="D329" s="6" t="s">
        <v>169</v>
      </c>
      <c r="E329" s="1">
        <f>B329+C329</f>
        <v>6</v>
      </c>
      <c r="F329" s="1">
        <f>B329-C329</f>
        <v>4</v>
      </c>
      <c r="I329" t="s">
        <v>27</v>
      </c>
      <c r="J329">
        <f>COUNTIF(E329:E353,"&gt;1")</f>
        <v>3</v>
      </c>
      <c r="M329" s="5">
        <f>J329/$J$337</f>
        <v>0.75</v>
      </c>
    </row>
    <row r="330" spans="1:13" x14ac:dyDescent="0.25">
      <c r="A330" t="s">
        <v>92</v>
      </c>
      <c r="B330">
        <v>1</v>
      </c>
      <c r="C330">
        <v>2</v>
      </c>
      <c r="D330" s="6" t="s">
        <v>169</v>
      </c>
      <c r="E330" s="1">
        <f t="shared" ref="E330:E331" si="32">B330+C330</f>
        <v>3</v>
      </c>
      <c r="F330" s="1">
        <f t="shared" ref="F330:F331" si="33">B330-C330</f>
        <v>-1</v>
      </c>
      <c r="I330" t="s">
        <v>28</v>
      </c>
      <c r="J330">
        <f>COUNTIF(E329:E353,"&gt;2")</f>
        <v>3</v>
      </c>
      <c r="M330" s="5">
        <f t="shared" ref="M330:M351" si="34">J330/$J$337</f>
        <v>0.75</v>
      </c>
    </row>
    <row r="331" spans="1:13" x14ac:dyDescent="0.25">
      <c r="A331" t="s">
        <v>79</v>
      </c>
      <c r="B331">
        <v>0</v>
      </c>
      <c r="C331">
        <v>0</v>
      </c>
      <c r="D331" s="6" t="s">
        <v>169</v>
      </c>
      <c r="E331" s="1">
        <f t="shared" si="32"/>
        <v>0</v>
      </c>
      <c r="F331" s="1">
        <f t="shared" si="33"/>
        <v>0</v>
      </c>
      <c r="I331" t="s">
        <v>29</v>
      </c>
      <c r="J331">
        <f>COUNTIF(E329:E353,"&lt;4")</f>
        <v>2</v>
      </c>
      <c r="M331" s="5">
        <f t="shared" si="34"/>
        <v>0.5</v>
      </c>
    </row>
    <row r="332" spans="1:13" x14ac:dyDescent="0.25">
      <c r="A332" t="s">
        <v>103</v>
      </c>
      <c r="B332">
        <v>4</v>
      </c>
      <c r="C332">
        <v>1</v>
      </c>
      <c r="D332" s="6" t="s">
        <v>169</v>
      </c>
      <c r="E332" s="1">
        <f t="shared" ref="E332" si="35">B332+C332</f>
        <v>5</v>
      </c>
      <c r="F332" s="1">
        <f t="shared" ref="F332" si="36">B332-C332</f>
        <v>3</v>
      </c>
      <c r="I332" t="s">
        <v>30</v>
      </c>
      <c r="J332">
        <f>COUNTIF(E329:E353,"&lt;5")</f>
        <v>2</v>
      </c>
      <c r="M332" s="5">
        <f t="shared" si="34"/>
        <v>0.5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3</v>
      </c>
      <c r="M333" s="5">
        <f t="shared" si="34"/>
        <v>0.75</v>
      </c>
    </row>
    <row r="334" spans="1:13" x14ac:dyDescent="0.25">
      <c r="E334" s="1"/>
      <c r="F334" s="1"/>
      <c r="I334" t="s">
        <v>32</v>
      </c>
      <c r="J334">
        <f>COUNTIF(F329:F353,"&lt;=0")</f>
        <v>2</v>
      </c>
      <c r="M334" s="5">
        <f t="shared" si="34"/>
        <v>0.5</v>
      </c>
    </row>
    <row r="335" spans="1:13" x14ac:dyDescent="0.25">
      <c r="E335" s="1"/>
      <c r="F335" s="1"/>
      <c r="I335" t="s">
        <v>34</v>
      </c>
      <c r="J335">
        <f>COUNTIF(F329:F353,"&gt;=-1")</f>
        <v>4</v>
      </c>
      <c r="M335" s="5">
        <f t="shared" si="34"/>
        <v>1</v>
      </c>
    </row>
    <row r="336" spans="1:13" x14ac:dyDescent="0.25">
      <c r="E336" s="1"/>
      <c r="F336" s="1"/>
      <c r="I336" t="s">
        <v>35</v>
      </c>
      <c r="J336">
        <f>COUNTIF(F329:F353,"&lt;=1")</f>
        <v>2</v>
      </c>
      <c r="M336" s="5">
        <f t="shared" si="34"/>
        <v>0.5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2</v>
      </c>
      <c r="M338" s="5">
        <f t="shared" si="34"/>
        <v>0.5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34"/>
        <v>0.25</v>
      </c>
    </row>
    <row r="340" spans="5:13" x14ac:dyDescent="0.25">
      <c r="E340" s="1"/>
      <c r="F340" s="1"/>
      <c r="I340" t="s">
        <v>39</v>
      </c>
      <c r="J340">
        <f>J337-J336</f>
        <v>2</v>
      </c>
      <c r="M340" s="5">
        <f t="shared" si="34"/>
        <v>0.5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34"/>
        <v>0</v>
      </c>
    </row>
    <row r="342" spans="5:13" x14ac:dyDescent="0.25">
      <c r="E342" s="1"/>
      <c r="F342" s="1"/>
      <c r="I342" t="s">
        <v>41</v>
      </c>
      <c r="J342">
        <f>COUNTIF(B329:B353,"&gt;0")</f>
        <v>3</v>
      </c>
      <c r="M342" s="5">
        <f t="shared" si="34"/>
        <v>0.75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34"/>
        <v>0.75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34"/>
        <v>0.5</v>
      </c>
    </row>
    <row r="345" spans="5:13" x14ac:dyDescent="0.25">
      <c r="E345" s="1"/>
      <c r="F345" s="1"/>
      <c r="I345" t="s">
        <v>44</v>
      </c>
      <c r="J345">
        <f>COUNTIF(C329:C353,"&lt;2")</f>
        <v>3</v>
      </c>
      <c r="M345" s="5">
        <f t="shared" si="34"/>
        <v>0.75</v>
      </c>
    </row>
    <row r="346" spans="5:13" x14ac:dyDescent="0.25">
      <c r="E346" s="1"/>
      <c r="F346" s="1"/>
      <c r="I346" t="s">
        <v>45</v>
      </c>
      <c r="J346">
        <f>COUNTIF(B329:B353,"&lt;3")</f>
        <v>2</v>
      </c>
      <c r="M346" s="5">
        <f t="shared" si="34"/>
        <v>0.5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34"/>
        <v>1</v>
      </c>
    </row>
    <row r="348" spans="5:13" x14ac:dyDescent="0.25">
      <c r="E348" s="1"/>
      <c r="F348" s="1"/>
      <c r="I348" t="s">
        <v>47</v>
      </c>
      <c r="J348">
        <f>J338+J339</f>
        <v>3</v>
      </c>
      <c r="M348" s="5">
        <f t="shared" si="34"/>
        <v>0.75</v>
      </c>
    </row>
    <row r="349" spans="5:13" x14ac:dyDescent="0.25">
      <c r="E349" s="1"/>
      <c r="F349" s="1"/>
      <c r="I349" t="s">
        <v>48</v>
      </c>
      <c r="J349" s="1">
        <f>SUM(C329:C353)</f>
        <v>4</v>
      </c>
      <c r="M349" s="5">
        <f t="shared" si="34"/>
        <v>1</v>
      </c>
    </row>
    <row r="350" spans="5:13" x14ac:dyDescent="0.25">
      <c r="E350" s="1"/>
      <c r="F350" s="1"/>
      <c r="I350" t="s">
        <v>49</v>
      </c>
      <c r="J350" s="1">
        <f>SUM(B329:B353)</f>
        <v>10</v>
      </c>
      <c r="M350" s="5">
        <f t="shared" si="34"/>
        <v>2.5</v>
      </c>
    </row>
    <row r="351" spans="5:13" x14ac:dyDescent="0.25">
      <c r="E351" s="1"/>
      <c r="F351" s="1"/>
      <c r="I351" t="s">
        <v>50</v>
      </c>
      <c r="J351">
        <f>3*J339+J337-J348</f>
        <v>4</v>
      </c>
      <c r="M351" s="5">
        <f t="shared" si="34"/>
        <v>1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169</v>
      </c>
      <c r="B368">
        <v>0</v>
      </c>
      <c r="C368">
        <v>1</v>
      </c>
      <c r="D368" t="s">
        <v>75</v>
      </c>
      <c r="E368" s="1">
        <f>B368+C368</f>
        <v>1</v>
      </c>
      <c r="F368" s="1">
        <f>B368-C368</f>
        <v>-1</v>
      </c>
      <c r="I368" t="s">
        <v>27</v>
      </c>
      <c r="J368">
        <f>COUNTIF(E368:E384,"&gt;1")</f>
        <v>2</v>
      </c>
      <c r="M368" s="5">
        <f>J368/$J$376</f>
        <v>0.5</v>
      </c>
      <c r="O368" s="5">
        <f>J368+J329</f>
        <v>5</v>
      </c>
      <c r="P368" s="5">
        <f>O368/$O$376</f>
        <v>0.625</v>
      </c>
    </row>
    <row r="369" spans="1:16" x14ac:dyDescent="0.25">
      <c r="A369" s="6" t="s">
        <v>169</v>
      </c>
      <c r="B369">
        <v>3</v>
      </c>
      <c r="C369">
        <v>1</v>
      </c>
      <c r="D369" t="s">
        <v>167</v>
      </c>
      <c r="E369" s="1">
        <f>B369+C369</f>
        <v>4</v>
      </c>
      <c r="F369" s="1">
        <f>B369-C369</f>
        <v>2</v>
      </c>
      <c r="I369" t="s">
        <v>28</v>
      </c>
      <c r="J369">
        <f>COUNTIF(E368:E384,"&gt;2")</f>
        <v>1</v>
      </c>
      <c r="M369" s="5">
        <f t="shared" ref="M369:M390" si="37">J369/$J$376</f>
        <v>0.25</v>
      </c>
      <c r="O369" s="5">
        <f t="shared" ref="O369:O390" si="38">J369+J330</f>
        <v>4</v>
      </c>
      <c r="P369" s="5">
        <f t="shared" ref="P369:P390" si="39">O369/$O$376</f>
        <v>0.5</v>
      </c>
    </row>
    <row r="370" spans="1:16" x14ac:dyDescent="0.25">
      <c r="A370" s="6" t="s">
        <v>169</v>
      </c>
      <c r="B370">
        <v>2</v>
      </c>
      <c r="C370">
        <v>0</v>
      </c>
      <c r="D370" t="s">
        <v>88</v>
      </c>
      <c r="E370" s="1">
        <f>B370+C370</f>
        <v>2</v>
      </c>
      <c r="F370" s="1">
        <f>B370-C370</f>
        <v>2</v>
      </c>
      <c r="I370" t="s">
        <v>29</v>
      </c>
      <c r="J370">
        <f>COUNTIF(E368:E384,"&lt;4")</f>
        <v>3</v>
      </c>
      <c r="M370" s="5">
        <f t="shared" si="37"/>
        <v>0.75</v>
      </c>
      <c r="O370" s="5">
        <f t="shared" si="38"/>
        <v>5</v>
      </c>
      <c r="P370" s="5">
        <f t="shared" si="39"/>
        <v>0.625</v>
      </c>
    </row>
    <row r="371" spans="1:16" x14ac:dyDescent="0.25">
      <c r="A371" s="6" t="s">
        <v>169</v>
      </c>
      <c r="B371">
        <v>0</v>
      </c>
      <c r="C371">
        <v>1</v>
      </c>
      <c r="D371" t="s">
        <v>176</v>
      </c>
      <c r="E371" s="1">
        <f>B371+C371</f>
        <v>1</v>
      </c>
      <c r="F371" s="1">
        <f>B371-C371</f>
        <v>-1</v>
      </c>
      <c r="I371" t="s">
        <v>30</v>
      </c>
      <c r="J371">
        <f>COUNTIF(E368:E384,"&lt;5")</f>
        <v>4</v>
      </c>
      <c r="M371" s="5">
        <f t="shared" si="37"/>
        <v>1</v>
      </c>
      <c r="O371" s="5">
        <f t="shared" si="38"/>
        <v>6</v>
      </c>
      <c r="P371" s="5">
        <f t="shared" si="39"/>
        <v>0.75</v>
      </c>
    </row>
    <row r="372" spans="1:16" x14ac:dyDescent="0.25">
      <c r="A372" s="6"/>
      <c r="E372" s="1"/>
      <c r="F372" s="1"/>
      <c r="I372" t="s">
        <v>31</v>
      </c>
      <c r="J372">
        <f>COUNTIF(F368:F384,"&lt;=0")</f>
        <v>2</v>
      </c>
      <c r="M372" s="5">
        <f t="shared" si="37"/>
        <v>0.5</v>
      </c>
      <c r="O372" s="5">
        <f t="shared" si="38"/>
        <v>5</v>
      </c>
      <c r="P372" s="5">
        <f t="shared" si="39"/>
        <v>0.625</v>
      </c>
    </row>
    <row r="373" spans="1:16" x14ac:dyDescent="0.25">
      <c r="I373" t="s">
        <v>32</v>
      </c>
      <c r="J373">
        <f>COUNTIF(F368:F384,"&gt;=0")</f>
        <v>2</v>
      </c>
      <c r="M373" s="5">
        <f t="shared" si="37"/>
        <v>0.5</v>
      </c>
      <c r="O373" s="5">
        <f t="shared" si="38"/>
        <v>4</v>
      </c>
      <c r="P373" s="5">
        <f t="shared" si="39"/>
        <v>0.5</v>
      </c>
    </row>
    <row r="374" spans="1:16" x14ac:dyDescent="0.25">
      <c r="I374" t="s">
        <v>34</v>
      </c>
      <c r="J374">
        <f>COUNTIF(F368:F384,"&lt;=1")</f>
        <v>2</v>
      </c>
      <c r="M374" s="5">
        <f t="shared" si="37"/>
        <v>0.5</v>
      </c>
      <c r="O374" s="5">
        <f t="shared" si="38"/>
        <v>6</v>
      </c>
      <c r="P374" s="5">
        <f t="shared" si="39"/>
        <v>0.75</v>
      </c>
    </row>
    <row r="375" spans="1:16" x14ac:dyDescent="0.25">
      <c r="I375" t="s">
        <v>35</v>
      </c>
      <c r="J375">
        <f>COUNTIF(F368:F384,"&gt;=-1")</f>
        <v>4</v>
      </c>
      <c r="M375" s="5">
        <f t="shared" si="37"/>
        <v>1</v>
      </c>
      <c r="O375" s="5">
        <f t="shared" si="38"/>
        <v>6</v>
      </c>
      <c r="P375" s="5">
        <f t="shared" si="39"/>
        <v>0.75</v>
      </c>
    </row>
    <row r="376" spans="1:16" x14ac:dyDescent="0.25">
      <c r="I376" t="s">
        <v>36</v>
      </c>
      <c r="J376">
        <f>COUNT(E368:E384)</f>
        <v>4</v>
      </c>
      <c r="O376" s="5">
        <f t="shared" si="38"/>
        <v>8</v>
      </c>
      <c r="P376" s="5">
        <f t="shared" si="39"/>
        <v>1</v>
      </c>
    </row>
    <row r="377" spans="1:16" x14ac:dyDescent="0.25">
      <c r="I377" t="s">
        <v>37</v>
      </c>
      <c r="J377">
        <f>J376-J373</f>
        <v>2</v>
      </c>
      <c r="M377" s="5">
        <f t="shared" si="37"/>
        <v>0.5</v>
      </c>
      <c r="O377" s="5">
        <f t="shared" si="38"/>
        <v>4</v>
      </c>
      <c r="P377" s="5">
        <f t="shared" si="39"/>
        <v>0.5</v>
      </c>
    </row>
    <row r="378" spans="1:16" x14ac:dyDescent="0.25">
      <c r="I378" t="s">
        <v>38</v>
      </c>
      <c r="J378">
        <f>J376-J372</f>
        <v>2</v>
      </c>
      <c r="M378" s="5">
        <f t="shared" si="37"/>
        <v>0.5</v>
      </c>
      <c r="O378" s="5">
        <f t="shared" si="38"/>
        <v>3</v>
      </c>
      <c r="P378" s="5">
        <f t="shared" si="39"/>
        <v>0.375</v>
      </c>
    </row>
    <row r="379" spans="1:16" x14ac:dyDescent="0.25">
      <c r="I379" t="s">
        <v>39</v>
      </c>
      <c r="J379">
        <f>J376-J375</f>
        <v>0</v>
      </c>
      <c r="M379" s="5">
        <f t="shared" si="37"/>
        <v>0</v>
      </c>
      <c r="O379" s="5">
        <f t="shared" si="38"/>
        <v>2</v>
      </c>
      <c r="P379" s="5">
        <f t="shared" si="39"/>
        <v>0.25</v>
      </c>
    </row>
    <row r="380" spans="1:16" x14ac:dyDescent="0.25">
      <c r="I380" t="s">
        <v>40</v>
      </c>
      <c r="J380">
        <f>J376-J374</f>
        <v>2</v>
      </c>
      <c r="M380" s="5">
        <f t="shared" si="37"/>
        <v>0.5</v>
      </c>
      <c r="O380" s="5">
        <f t="shared" si="38"/>
        <v>2</v>
      </c>
      <c r="P380" s="5">
        <f t="shared" si="39"/>
        <v>0.25</v>
      </c>
    </row>
    <row r="381" spans="1:16" x14ac:dyDescent="0.25">
      <c r="I381" t="s">
        <v>41</v>
      </c>
      <c r="J381">
        <f>COUNTIF(C368:C384,"&gt;0")</f>
        <v>3</v>
      </c>
      <c r="M381" s="5">
        <f t="shared" si="37"/>
        <v>0.75</v>
      </c>
      <c r="O381" s="5">
        <f t="shared" si="38"/>
        <v>6</v>
      </c>
      <c r="P381" s="5">
        <f t="shared" si="39"/>
        <v>0.75</v>
      </c>
    </row>
    <row r="382" spans="1:16" x14ac:dyDescent="0.25">
      <c r="I382" t="s">
        <v>42</v>
      </c>
      <c r="J382">
        <f>COUNTIF(B368:B384,"&gt;0")</f>
        <v>2</v>
      </c>
      <c r="M382" s="5">
        <f t="shared" si="37"/>
        <v>0.5</v>
      </c>
      <c r="O382" s="5">
        <f t="shared" si="38"/>
        <v>5</v>
      </c>
      <c r="P382" s="5">
        <f t="shared" si="39"/>
        <v>0.625</v>
      </c>
    </row>
    <row r="383" spans="1:16" x14ac:dyDescent="0.25">
      <c r="I383" t="s">
        <v>43</v>
      </c>
      <c r="J383">
        <f>COUNTIF(C368:C384,"&lt;2")</f>
        <v>4</v>
      </c>
      <c r="M383" s="5">
        <f t="shared" si="37"/>
        <v>1</v>
      </c>
      <c r="O383" s="5">
        <f t="shared" si="38"/>
        <v>6</v>
      </c>
      <c r="P383" s="5">
        <f t="shared" si="39"/>
        <v>0.75</v>
      </c>
    </row>
    <row r="384" spans="1:16" x14ac:dyDescent="0.25">
      <c r="I384" t="s">
        <v>44</v>
      </c>
      <c r="J384">
        <f>COUNTIF(B368:B384,"&lt;2")</f>
        <v>2</v>
      </c>
      <c r="M384" s="5">
        <f t="shared" si="37"/>
        <v>0.5</v>
      </c>
      <c r="O384" s="5">
        <f t="shared" si="38"/>
        <v>5</v>
      </c>
      <c r="P384" s="5">
        <f t="shared" si="39"/>
        <v>0.625</v>
      </c>
    </row>
    <row r="385" spans="9:16" x14ac:dyDescent="0.25">
      <c r="I385" t="s">
        <v>45</v>
      </c>
      <c r="J385">
        <f>COUNTIF(C368:C384,"&lt;3")</f>
        <v>4</v>
      </c>
      <c r="M385" s="5">
        <f t="shared" si="37"/>
        <v>1</v>
      </c>
      <c r="O385" s="5">
        <f t="shared" si="38"/>
        <v>6</v>
      </c>
      <c r="P385" s="5">
        <f t="shared" si="39"/>
        <v>0.75</v>
      </c>
    </row>
    <row r="386" spans="9:16" x14ac:dyDescent="0.25">
      <c r="I386" t="s">
        <v>46</v>
      </c>
      <c r="J386">
        <f>COUNTIF(B368:B384,"&lt;3")</f>
        <v>3</v>
      </c>
      <c r="M386" s="5">
        <f t="shared" si="37"/>
        <v>0.75</v>
      </c>
      <c r="O386" s="5">
        <f t="shared" si="38"/>
        <v>7</v>
      </c>
      <c r="P386" s="5">
        <f t="shared" si="39"/>
        <v>0.875</v>
      </c>
    </row>
    <row r="387" spans="9:16" x14ac:dyDescent="0.25">
      <c r="I387" t="s">
        <v>47</v>
      </c>
      <c r="J387">
        <f>J377+J378</f>
        <v>4</v>
      </c>
      <c r="M387" s="5">
        <f t="shared" si="37"/>
        <v>1</v>
      </c>
      <c r="O387" s="5">
        <f t="shared" si="38"/>
        <v>7</v>
      </c>
      <c r="P387" s="5">
        <f t="shared" si="39"/>
        <v>0.875</v>
      </c>
    </row>
    <row r="388" spans="9:16" x14ac:dyDescent="0.25">
      <c r="I388" t="s">
        <v>48</v>
      </c>
      <c r="J388" s="1">
        <f>SUM(B368:B384)</f>
        <v>5</v>
      </c>
      <c r="M388" s="5">
        <f t="shared" si="37"/>
        <v>1.25</v>
      </c>
      <c r="O388" s="5">
        <f t="shared" si="38"/>
        <v>9</v>
      </c>
      <c r="P388" s="5">
        <f t="shared" si="39"/>
        <v>1.125</v>
      </c>
    </row>
    <row r="389" spans="9:16" x14ac:dyDescent="0.25">
      <c r="I389" t="s">
        <v>49</v>
      </c>
      <c r="J389" s="1">
        <f>SUM(C368:C384)</f>
        <v>3</v>
      </c>
      <c r="M389" s="5">
        <f t="shared" si="37"/>
        <v>0.75</v>
      </c>
      <c r="O389" s="5">
        <f t="shared" si="38"/>
        <v>13</v>
      </c>
      <c r="P389" s="5">
        <f t="shared" si="39"/>
        <v>1.625</v>
      </c>
    </row>
    <row r="390" spans="9:16" x14ac:dyDescent="0.25">
      <c r="I390" t="s">
        <v>50</v>
      </c>
      <c r="J390">
        <f>J378*3+J376-J387</f>
        <v>6</v>
      </c>
      <c r="M390" s="5">
        <f t="shared" si="37"/>
        <v>1.5</v>
      </c>
      <c r="O390" s="5">
        <f t="shared" si="38"/>
        <v>10</v>
      </c>
      <c r="P390" s="5">
        <f t="shared" si="39"/>
        <v>1.25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16</v>
      </c>
      <c r="H402" s="6"/>
      <c r="I402" s="7">
        <f>O261+O54</f>
        <v>35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5">
        <f>AVERAGE(H404,K404,N404,Q404)</f>
        <v>73.258928571428569</v>
      </c>
      <c r="F404" s="5">
        <f>(M6+M213)/2</f>
        <v>0.87301587301587302</v>
      </c>
      <c r="G404" s="10">
        <f>J6+J213</f>
        <v>14</v>
      </c>
      <c r="H404" s="11">
        <f>(G404/$G$402)*100</f>
        <v>87.5</v>
      </c>
      <c r="I404" s="5">
        <f t="shared" ref="I404:I411" si="40">(P46+P253)/2</f>
        <v>0.74183006535947715</v>
      </c>
      <c r="J404" s="10">
        <f t="shared" ref="J404:J411" si="41">O46+O253</f>
        <v>26</v>
      </c>
      <c r="K404" s="11">
        <f>(J404/$I$402)*100</f>
        <v>74.285714285714292</v>
      </c>
      <c r="L404" s="5">
        <f>(M84+M291)/2</f>
        <v>0.75</v>
      </c>
      <c r="M404" s="10">
        <f t="shared" ref="M404:M411" si="42">J84+J291</f>
        <v>6</v>
      </c>
      <c r="N404" s="11">
        <f>(M404/8)*100</f>
        <v>75</v>
      </c>
      <c r="O404" s="5">
        <f t="shared" ref="O404:O411" si="43">(P368+P161)/2</f>
        <v>0.5625</v>
      </c>
      <c r="P404" s="10">
        <f t="shared" ref="P404:P411" si="44">O368+O161</f>
        <v>9</v>
      </c>
      <c r="Q404" s="11">
        <f>(P404/16)*100</f>
        <v>56.25</v>
      </c>
    </row>
    <row r="405" spans="4:17" x14ac:dyDescent="0.25">
      <c r="D405" t="s">
        <v>28</v>
      </c>
      <c r="E405" s="5">
        <f t="shared" ref="E405:E423" si="45">AVERAGE(H405,K405,N405,Q405)</f>
        <v>47.366071428571431</v>
      </c>
      <c r="F405" s="5">
        <f t="shared" ref="F405:F407" si="46">(M7+M214)/2</f>
        <v>0.53174603174603174</v>
      </c>
      <c r="G405" s="10">
        <f t="shared" ref="G405:G407" si="47">J7+J214</f>
        <v>9</v>
      </c>
      <c r="H405" s="11">
        <f t="shared" ref="H405:H423" si="48">(G405/$G$402)*100</f>
        <v>56.25</v>
      </c>
      <c r="I405" s="5">
        <f t="shared" si="40"/>
        <v>0.45424836601307195</v>
      </c>
      <c r="J405" s="10">
        <f t="shared" si="41"/>
        <v>16</v>
      </c>
      <c r="K405" s="11">
        <f t="shared" ref="K405:K423" si="49">(J405/$I$402)*100</f>
        <v>45.714285714285715</v>
      </c>
      <c r="L405" s="5">
        <f>(M85+M292)/2</f>
        <v>0.5</v>
      </c>
      <c r="M405" s="10">
        <f t="shared" si="42"/>
        <v>4</v>
      </c>
      <c r="N405" s="11">
        <f t="shared" ref="N405:N423" si="50">(M405/8)*100</f>
        <v>50</v>
      </c>
      <c r="O405" s="5">
        <f t="shared" si="43"/>
        <v>0.375</v>
      </c>
      <c r="P405" s="10">
        <f t="shared" si="44"/>
        <v>6</v>
      </c>
      <c r="Q405" s="11">
        <f t="shared" ref="Q405:Q423" si="51">(P405/16)*100</f>
        <v>37.5</v>
      </c>
    </row>
    <row r="406" spans="4:17" x14ac:dyDescent="0.25">
      <c r="D406" t="s">
        <v>29</v>
      </c>
      <c r="E406" s="5">
        <f t="shared" si="45"/>
        <v>67.008928571428569</v>
      </c>
      <c r="F406" s="5">
        <f t="shared" si="46"/>
        <v>0.6507936507936507</v>
      </c>
      <c r="G406" s="10">
        <f t="shared" si="47"/>
        <v>10</v>
      </c>
      <c r="H406" s="11">
        <f t="shared" si="48"/>
        <v>62.5</v>
      </c>
      <c r="I406" s="5">
        <f t="shared" si="40"/>
        <v>0.74509803921568629</v>
      </c>
      <c r="J406" s="10">
        <f t="shared" si="41"/>
        <v>26</v>
      </c>
      <c r="K406" s="11">
        <f t="shared" si="49"/>
        <v>74.285714285714292</v>
      </c>
      <c r="L406" s="5">
        <f>(M86+M293)/2</f>
        <v>0.625</v>
      </c>
      <c r="M406" s="10">
        <f t="shared" si="42"/>
        <v>5</v>
      </c>
      <c r="N406" s="11">
        <f t="shared" si="50"/>
        <v>62.5</v>
      </c>
      <c r="O406" s="5">
        <f t="shared" si="43"/>
        <v>0.6875</v>
      </c>
      <c r="P406" s="10">
        <f t="shared" si="44"/>
        <v>11</v>
      </c>
      <c r="Q406" s="11">
        <f t="shared" si="51"/>
        <v>68.75</v>
      </c>
    </row>
    <row r="407" spans="4:17" x14ac:dyDescent="0.25">
      <c r="D407" t="s">
        <v>30</v>
      </c>
      <c r="E407" s="5">
        <f t="shared" si="45"/>
        <v>83.794642857142861</v>
      </c>
      <c r="F407" s="5">
        <f t="shared" si="46"/>
        <v>0.83333333333333326</v>
      </c>
      <c r="G407" s="10">
        <f t="shared" si="47"/>
        <v>13</v>
      </c>
      <c r="H407" s="11">
        <f t="shared" si="48"/>
        <v>81.25</v>
      </c>
      <c r="I407" s="5">
        <f t="shared" si="40"/>
        <v>0.91666666666666674</v>
      </c>
      <c r="J407" s="10">
        <f t="shared" si="41"/>
        <v>32</v>
      </c>
      <c r="K407" s="11">
        <f t="shared" si="49"/>
        <v>91.428571428571431</v>
      </c>
      <c r="L407" s="5">
        <f>(M87+M294)/2</f>
        <v>0.75</v>
      </c>
      <c r="M407" s="10">
        <f t="shared" si="42"/>
        <v>6</v>
      </c>
      <c r="N407" s="11">
        <f t="shared" si="50"/>
        <v>75</v>
      </c>
      <c r="O407" s="5">
        <f t="shared" si="43"/>
        <v>0.875</v>
      </c>
      <c r="P407" s="10">
        <f t="shared" si="44"/>
        <v>14</v>
      </c>
      <c r="Q407" s="11">
        <f t="shared" si="51"/>
        <v>87.5</v>
      </c>
    </row>
    <row r="408" spans="4:17" x14ac:dyDescent="0.25">
      <c r="D408" t="s">
        <v>31</v>
      </c>
      <c r="E408" s="5">
        <f t="shared" si="45"/>
        <v>75.669642857142861</v>
      </c>
      <c r="F408" s="5">
        <f>(M10+M217)/2</f>
        <v>0.87301587301587302</v>
      </c>
      <c r="G408" s="10">
        <f>J10+J217</f>
        <v>14</v>
      </c>
      <c r="H408" s="11">
        <f t="shared" si="48"/>
        <v>87.5</v>
      </c>
      <c r="I408" s="5">
        <f t="shared" si="40"/>
        <v>0.71078431372549022</v>
      </c>
      <c r="J408" s="10">
        <f t="shared" si="41"/>
        <v>25</v>
      </c>
      <c r="K408" s="11">
        <f t="shared" si="49"/>
        <v>71.428571428571431</v>
      </c>
      <c r="L408" s="5">
        <f>(M295+M88)/2</f>
        <v>0.75</v>
      </c>
      <c r="M408" s="10">
        <f t="shared" si="42"/>
        <v>6</v>
      </c>
      <c r="N408" s="11">
        <f t="shared" si="50"/>
        <v>75</v>
      </c>
      <c r="O408" s="5">
        <f t="shared" si="43"/>
        <v>0.6875</v>
      </c>
      <c r="P408" s="10">
        <f t="shared" si="44"/>
        <v>11</v>
      </c>
      <c r="Q408" s="11">
        <f t="shared" si="51"/>
        <v>68.75</v>
      </c>
    </row>
    <row r="409" spans="4:17" x14ac:dyDescent="0.25">
      <c r="D409" t="s">
        <v>32</v>
      </c>
      <c r="E409" s="5">
        <f t="shared" si="45"/>
        <v>51.785714285714285</v>
      </c>
      <c r="F409" s="5">
        <f t="shared" ref="F409:F411" si="52">(M11+M218)/2</f>
        <v>0.45238095238095233</v>
      </c>
      <c r="G409" s="10">
        <f t="shared" ref="G409:G411" si="53">J11+J218</f>
        <v>7</v>
      </c>
      <c r="H409" s="11">
        <f t="shared" si="48"/>
        <v>43.75</v>
      </c>
      <c r="I409" s="5">
        <f t="shared" si="40"/>
        <v>0.57516339869281041</v>
      </c>
      <c r="J409" s="10">
        <f t="shared" si="41"/>
        <v>20</v>
      </c>
      <c r="K409" s="11">
        <f t="shared" si="49"/>
        <v>57.142857142857139</v>
      </c>
      <c r="L409" s="5">
        <f>(M296+M89)/2</f>
        <v>0.5</v>
      </c>
      <c r="M409" s="10">
        <f t="shared" si="42"/>
        <v>4</v>
      </c>
      <c r="N409" s="11">
        <f t="shared" si="50"/>
        <v>50</v>
      </c>
      <c r="O409" s="5">
        <f t="shared" si="43"/>
        <v>0.5625</v>
      </c>
      <c r="P409" s="10">
        <f t="shared" si="44"/>
        <v>9</v>
      </c>
      <c r="Q409" s="11">
        <f t="shared" si="51"/>
        <v>56.25</v>
      </c>
    </row>
    <row r="410" spans="4:17" x14ac:dyDescent="0.25">
      <c r="D410" t="s">
        <v>34</v>
      </c>
      <c r="E410" s="5">
        <f t="shared" si="45"/>
        <v>93.303571428571431</v>
      </c>
      <c r="F410" s="5">
        <f t="shared" si="52"/>
        <v>1</v>
      </c>
      <c r="G410" s="10">
        <f t="shared" si="53"/>
        <v>16</v>
      </c>
      <c r="H410" s="11">
        <f t="shared" si="48"/>
        <v>100</v>
      </c>
      <c r="I410" s="5">
        <f t="shared" si="40"/>
        <v>0.85620915032679734</v>
      </c>
      <c r="J410" s="10">
        <f t="shared" si="41"/>
        <v>30</v>
      </c>
      <c r="K410" s="11">
        <f t="shared" si="49"/>
        <v>85.714285714285708</v>
      </c>
      <c r="L410" s="5">
        <f>(M297+M90)/2</f>
        <v>1</v>
      </c>
      <c r="M410" s="10">
        <f t="shared" si="42"/>
        <v>8</v>
      </c>
      <c r="N410" s="11">
        <f t="shared" si="50"/>
        <v>100</v>
      </c>
      <c r="O410" s="5">
        <f t="shared" si="43"/>
        <v>0.875</v>
      </c>
      <c r="P410" s="10">
        <f t="shared" si="44"/>
        <v>14</v>
      </c>
      <c r="Q410" s="11">
        <f t="shared" si="51"/>
        <v>87.5</v>
      </c>
    </row>
    <row r="411" spans="4:17" x14ac:dyDescent="0.25">
      <c r="D411" t="s">
        <v>35</v>
      </c>
      <c r="E411" s="5">
        <f t="shared" si="45"/>
        <v>63.883928571428569</v>
      </c>
      <c r="F411" s="5">
        <f t="shared" si="52"/>
        <v>0.57936507936507931</v>
      </c>
      <c r="G411" s="10">
        <f t="shared" si="53"/>
        <v>9</v>
      </c>
      <c r="H411" s="11">
        <f t="shared" si="48"/>
        <v>56.25</v>
      </c>
      <c r="I411" s="5">
        <f t="shared" si="40"/>
        <v>0.74509803921568629</v>
      </c>
      <c r="J411" s="10">
        <f t="shared" si="41"/>
        <v>26</v>
      </c>
      <c r="K411" s="11">
        <f t="shared" si="49"/>
        <v>74.285714285714292</v>
      </c>
      <c r="L411" s="5">
        <f>(M298+M91)/2</f>
        <v>0.5</v>
      </c>
      <c r="M411" s="10">
        <f t="shared" si="42"/>
        <v>4</v>
      </c>
      <c r="N411" s="11">
        <f t="shared" si="50"/>
        <v>50</v>
      </c>
      <c r="O411" s="5">
        <f t="shared" si="43"/>
        <v>0.75</v>
      </c>
      <c r="P411" s="10">
        <f t="shared" si="44"/>
        <v>12</v>
      </c>
      <c r="Q411" s="11">
        <f t="shared" si="51"/>
        <v>75</v>
      </c>
    </row>
    <row r="412" spans="4:17" x14ac:dyDescent="0.25">
      <c r="D412" t="s">
        <v>36</v>
      </c>
      <c r="E412" s="5">
        <f t="shared" si="45"/>
        <v>100</v>
      </c>
      <c r="F412" s="5"/>
      <c r="G412" s="10">
        <f>J221+J14</f>
        <v>16</v>
      </c>
      <c r="H412" s="11">
        <f t="shared" si="48"/>
        <v>100</v>
      </c>
      <c r="I412" s="5"/>
      <c r="J412" s="10">
        <f t="shared" ref="J412:J423" si="54">O261+O54</f>
        <v>35</v>
      </c>
      <c r="K412" s="11">
        <f t="shared" si="49"/>
        <v>100</v>
      </c>
      <c r="L412" s="5"/>
      <c r="M412" s="10">
        <v>8</v>
      </c>
      <c r="N412" s="11">
        <f t="shared" si="50"/>
        <v>100</v>
      </c>
      <c r="P412" s="10">
        <v>16</v>
      </c>
      <c r="Q412" s="11">
        <f t="shared" si="51"/>
        <v>100</v>
      </c>
    </row>
    <row r="413" spans="4:17" x14ac:dyDescent="0.25">
      <c r="D413" t="s">
        <v>37</v>
      </c>
      <c r="E413" s="5">
        <f t="shared" si="45"/>
        <v>48.214285714285715</v>
      </c>
      <c r="F413" s="5">
        <f>(M15+M222)/2</f>
        <v>0.54761904761904756</v>
      </c>
      <c r="G413" s="10">
        <f>J222+J15</f>
        <v>9</v>
      </c>
      <c r="H413" s="11">
        <f t="shared" si="48"/>
        <v>56.25</v>
      </c>
      <c r="I413" s="5">
        <f t="shared" ref="I413:I423" si="55">(P262+P55)/2</f>
        <v>0.42483660130718959</v>
      </c>
      <c r="J413" s="10">
        <f t="shared" si="54"/>
        <v>15</v>
      </c>
      <c r="K413" s="11">
        <f t="shared" si="49"/>
        <v>42.857142857142854</v>
      </c>
      <c r="L413" s="5">
        <f t="shared" ref="L413:L423" si="56">(M300+M93)/2</f>
        <v>0.5</v>
      </c>
      <c r="M413" s="10">
        <f t="shared" ref="M413:M423" si="57">J300+J93</f>
        <v>4</v>
      </c>
      <c r="N413" s="11">
        <f t="shared" si="50"/>
        <v>50</v>
      </c>
      <c r="O413" s="5">
        <f t="shared" ref="O413:O423" si="58">(P377+P170)/2</f>
        <v>0.4375</v>
      </c>
      <c r="P413" s="10">
        <f t="shared" ref="P413:P423" si="59">O377+O170</f>
        <v>7</v>
      </c>
      <c r="Q413" s="11">
        <f t="shared" si="51"/>
        <v>43.75</v>
      </c>
    </row>
    <row r="414" spans="4:17" x14ac:dyDescent="0.25">
      <c r="D414" t="s">
        <v>38</v>
      </c>
      <c r="E414" s="5">
        <f t="shared" si="45"/>
        <v>24.330357142857142</v>
      </c>
      <c r="F414" s="5">
        <f t="shared" ref="F414:F423" si="60">(M16+M223)/2</f>
        <v>0.12698412698412698</v>
      </c>
      <c r="G414" s="10">
        <f t="shared" ref="G414:G423" si="61">J223+J16</f>
        <v>2</v>
      </c>
      <c r="H414" s="11">
        <f t="shared" si="48"/>
        <v>12.5</v>
      </c>
      <c r="I414" s="5">
        <f t="shared" si="55"/>
        <v>0.28921568627450978</v>
      </c>
      <c r="J414" s="10">
        <f t="shared" si="54"/>
        <v>10</v>
      </c>
      <c r="K414" s="11">
        <f t="shared" si="49"/>
        <v>28.571428571428569</v>
      </c>
      <c r="L414" s="5">
        <f t="shared" si="56"/>
        <v>0.25</v>
      </c>
      <c r="M414" s="10">
        <f t="shared" si="57"/>
        <v>2</v>
      </c>
      <c r="N414" s="11">
        <f t="shared" si="50"/>
        <v>25</v>
      </c>
      <c r="O414" s="5">
        <f t="shared" si="58"/>
        <v>0.3125</v>
      </c>
      <c r="P414" s="10">
        <f t="shared" si="59"/>
        <v>5</v>
      </c>
      <c r="Q414" s="11">
        <f t="shared" si="51"/>
        <v>31.25</v>
      </c>
    </row>
    <row r="415" spans="4:17" x14ac:dyDescent="0.25">
      <c r="D415" t="s">
        <v>39</v>
      </c>
      <c r="E415" s="5">
        <f t="shared" si="45"/>
        <v>36.116071428571431</v>
      </c>
      <c r="F415" s="5">
        <f t="shared" si="60"/>
        <v>0.42063492063492064</v>
      </c>
      <c r="G415" s="10">
        <f t="shared" si="61"/>
        <v>7</v>
      </c>
      <c r="H415" s="11">
        <f t="shared" si="48"/>
        <v>43.75</v>
      </c>
      <c r="I415" s="5">
        <f t="shared" si="55"/>
        <v>0.25490196078431371</v>
      </c>
      <c r="J415" s="10">
        <f t="shared" si="54"/>
        <v>9</v>
      </c>
      <c r="K415" s="11">
        <f t="shared" si="49"/>
        <v>25.714285714285712</v>
      </c>
      <c r="L415" s="5">
        <f t="shared" si="56"/>
        <v>0.5</v>
      </c>
      <c r="M415" s="10">
        <f t="shared" si="57"/>
        <v>4</v>
      </c>
      <c r="N415" s="11">
        <f t="shared" si="50"/>
        <v>50</v>
      </c>
      <c r="O415" s="5">
        <f t="shared" si="58"/>
        <v>0.25</v>
      </c>
      <c r="P415" s="10">
        <f t="shared" si="59"/>
        <v>4</v>
      </c>
      <c r="Q415" s="11">
        <f t="shared" si="51"/>
        <v>25</v>
      </c>
    </row>
    <row r="416" spans="4:17" x14ac:dyDescent="0.25">
      <c r="D416" t="s">
        <v>40</v>
      </c>
      <c r="E416" s="5">
        <f t="shared" si="45"/>
        <v>6.6964285714285712</v>
      </c>
      <c r="F416" s="5">
        <f t="shared" si="60"/>
        <v>0</v>
      </c>
      <c r="G416" s="10">
        <f t="shared" si="61"/>
        <v>0</v>
      </c>
      <c r="H416" s="11">
        <f t="shared" si="48"/>
        <v>0</v>
      </c>
      <c r="I416" s="5">
        <f t="shared" si="55"/>
        <v>0.1437908496732026</v>
      </c>
      <c r="J416" s="10">
        <f t="shared" si="54"/>
        <v>5</v>
      </c>
      <c r="K416" s="11">
        <f t="shared" si="49"/>
        <v>14.285714285714285</v>
      </c>
      <c r="L416" s="5">
        <f t="shared" si="56"/>
        <v>0</v>
      </c>
      <c r="M416" s="10">
        <f t="shared" si="57"/>
        <v>0</v>
      </c>
      <c r="N416" s="11">
        <f t="shared" si="50"/>
        <v>0</v>
      </c>
      <c r="O416" s="5">
        <f t="shared" si="58"/>
        <v>0.125</v>
      </c>
      <c r="P416" s="10">
        <f t="shared" si="59"/>
        <v>2</v>
      </c>
      <c r="Q416" s="11">
        <f t="shared" si="51"/>
        <v>12.5</v>
      </c>
    </row>
    <row r="417" spans="4:17" x14ac:dyDescent="0.25">
      <c r="D417" t="s">
        <v>41</v>
      </c>
      <c r="E417" s="5">
        <f t="shared" si="45"/>
        <v>76.383928571428569</v>
      </c>
      <c r="F417" s="5">
        <f t="shared" si="60"/>
        <v>0.87301587301587302</v>
      </c>
      <c r="G417" s="10">
        <f t="shared" si="61"/>
        <v>14</v>
      </c>
      <c r="H417" s="11">
        <f t="shared" si="48"/>
        <v>87.5</v>
      </c>
      <c r="I417" s="5">
        <f t="shared" si="55"/>
        <v>0.74019607843137258</v>
      </c>
      <c r="J417" s="10">
        <f t="shared" si="54"/>
        <v>26</v>
      </c>
      <c r="K417" s="11">
        <f t="shared" si="49"/>
        <v>74.285714285714292</v>
      </c>
      <c r="L417" s="5">
        <f t="shared" si="56"/>
        <v>0.75</v>
      </c>
      <c r="M417" s="10">
        <f t="shared" si="57"/>
        <v>6</v>
      </c>
      <c r="N417" s="11">
        <f t="shared" si="50"/>
        <v>75</v>
      </c>
      <c r="O417" s="5">
        <f t="shared" si="58"/>
        <v>0.6875</v>
      </c>
      <c r="P417" s="10">
        <f t="shared" si="59"/>
        <v>11</v>
      </c>
      <c r="Q417" s="11">
        <f t="shared" si="51"/>
        <v>68.75</v>
      </c>
    </row>
    <row r="418" spans="4:17" x14ac:dyDescent="0.25">
      <c r="D418" t="s">
        <v>42</v>
      </c>
      <c r="E418" s="5">
        <f t="shared" si="45"/>
        <v>72.544642857142861</v>
      </c>
      <c r="F418" s="5">
        <f t="shared" si="60"/>
        <v>0.81746031746031744</v>
      </c>
      <c r="G418" s="10">
        <f t="shared" si="61"/>
        <v>13</v>
      </c>
      <c r="H418" s="11">
        <f t="shared" si="48"/>
        <v>81.25</v>
      </c>
      <c r="I418" s="5">
        <f t="shared" si="55"/>
        <v>0.71568627450980382</v>
      </c>
      <c r="J418" s="10">
        <f t="shared" si="54"/>
        <v>25</v>
      </c>
      <c r="K418" s="11">
        <f t="shared" si="49"/>
        <v>71.428571428571431</v>
      </c>
      <c r="L418" s="5">
        <f t="shared" si="56"/>
        <v>0.75</v>
      </c>
      <c r="M418" s="10">
        <f t="shared" si="57"/>
        <v>6</v>
      </c>
      <c r="N418" s="11">
        <f t="shared" si="50"/>
        <v>75</v>
      </c>
      <c r="O418" s="5">
        <f t="shared" si="58"/>
        <v>0.625</v>
      </c>
      <c r="P418" s="10">
        <f t="shared" si="59"/>
        <v>10</v>
      </c>
      <c r="Q418" s="11">
        <f t="shared" si="51"/>
        <v>62.5</v>
      </c>
    </row>
    <row r="419" spans="4:17" x14ac:dyDescent="0.25">
      <c r="D419" t="s">
        <v>43</v>
      </c>
      <c r="E419" s="5">
        <f t="shared" si="45"/>
        <v>56.339285714285715</v>
      </c>
      <c r="F419" s="5">
        <f t="shared" si="60"/>
        <v>0.45238095238095233</v>
      </c>
      <c r="G419" s="10">
        <f t="shared" si="61"/>
        <v>7</v>
      </c>
      <c r="H419" s="11">
        <f t="shared" si="48"/>
        <v>43.75</v>
      </c>
      <c r="I419" s="5">
        <f t="shared" si="55"/>
        <v>0.63071895424836599</v>
      </c>
      <c r="J419" s="10">
        <f t="shared" si="54"/>
        <v>22</v>
      </c>
      <c r="K419" s="11">
        <f t="shared" si="49"/>
        <v>62.857142857142854</v>
      </c>
      <c r="L419" s="5">
        <f t="shared" si="56"/>
        <v>0.5</v>
      </c>
      <c r="M419" s="10">
        <f t="shared" si="57"/>
        <v>4</v>
      </c>
      <c r="N419" s="11">
        <f t="shared" si="50"/>
        <v>50</v>
      </c>
      <c r="O419" s="5">
        <f t="shared" si="58"/>
        <v>0.6875</v>
      </c>
      <c r="P419" s="10">
        <f t="shared" si="59"/>
        <v>11</v>
      </c>
      <c r="Q419" s="11">
        <f t="shared" si="51"/>
        <v>68.75</v>
      </c>
    </row>
    <row r="420" spans="4:17" x14ac:dyDescent="0.25">
      <c r="D420" t="s">
        <v>44</v>
      </c>
      <c r="E420" s="5">
        <f t="shared" si="45"/>
        <v>81.071428571428569</v>
      </c>
      <c r="F420" s="5">
        <f t="shared" si="60"/>
        <v>0.88888888888888884</v>
      </c>
      <c r="G420" s="10">
        <f t="shared" si="61"/>
        <v>14</v>
      </c>
      <c r="H420" s="11">
        <f t="shared" si="48"/>
        <v>87.5</v>
      </c>
      <c r="I420" s="5">
        <f t="shared" si="55"/>
        <v>0.74183006535947715</v>
      </c>
      <c r="J420" s="10">
        <f t="shared" si="54"/>
        <v>26</v>
      </c>
      <c r="K420" s="11">
        <f t="shared" si="49"/>
        <v>74.285714285714292</v>
      </c>
      <c r="L420" s="5">
        <f t="shared" si="56"/>
        <v>0.875</v>
      </c>
      <c r="M420" s="10">
        <f t="shared" si="57"/>
        <v>7</v>
      </c>
      <c r="N420" s="11">
        <f t="shared" si="50"/>
        <v>87.5</v>
      </c>
      <c r="O420" s="5">
        <f t="shared" si="58"/>
        <v>0.75</v>
      </c>
      <c r="P420" s="10">
        <f t="shared" si="59"/>
        <v>12</v>
      </c>
      <c r="Q420" s="11">
        <f t="shared" si="51"/>
        <v>75</v>
      </c>
    </row>
    <row r="421" spans="4:17" x14ac:dyDescent="0.25">
      <c r="D421" t="s">
        <v>45</v>
      </c>
      <c r="E421" s="5">
        <f t="shared" si="45"/>
        <v>69.285714285714292</v>
      </c>
      <c r="F421" s="5">
        <f t="shared" si="60"/>
        <v>0.59523809523809523</v>
      </c>
      <c r="G421" s="10">
        <f t="shared" si="61"/>
        <v>9</v>
      </c>
      <c r="H421" s="11">
        <f t="shared" si="48"/>
        <v>56.25</v>
      </c>
      <c r="I421" s="5">
        <f t="shared" si="55"/>
        <v>0.77614379084967322</v>
      </c>
      <c r="J421" s="10">
        <f t="shared" si="54"/>
        <v>27</v>
      </c>
      <c r="K421" s="11">
        <f t="shared" si="49"/>
        <v>77.142857142857153</v>
      </c>
      <c r="L421" s="5">
        <f t="shared" si="56"/>
        <v>0.625</v>
      </c>
      <c r="M421" s="10">
        <f t="shared" si="57"/>
        <v>5</v>
      </c>
      <c r="N421" s="11">
        <f t="shared" si="50"/>
        <v>62.5</v>
      </c>
      <c r="O421" s="5">
        <f t="shared" si="58"/>
        <v>0.8125</v>
      </c>
      <c r="P421" s="10">
        <f t="shared" si="59"/>
        <v>13</v>
      </c>
      <c r="Q421" s="11">
        <f t="shared" si="51"/>
        <v>81.25</v>
      </c>
    </row>
    <row r="422" spans="4:17" x14ac:dyDescent="0.25">
      <c r="D422" t="s">
        <v>46</v>
      </c>
      <c r="E422" s="5">
        <f t="shared" si="45"/>
        <v>96.294642857142861</v>
      </c>
      <c r="F422" s="5">
        <f t="shared" si="60"/>
        <v>1</v>
      </c>
      <c r="G422" s="10">
        <f t="shared" si="61"/>
        <v>16</v>
      </c>
      <c r="H422" s="11">
        <f t="shared" si="48"/>
        <v>100</v>
      </c>
      <c r="I422" s="5">
        <f t="shared" si="55"/>
        <v>0.91339869281045749</v>
      </c>
      <c r="J422" s="10">
        <f t="shared" si="54"/>
        <v>32</v>
      </c>
      <c r="K422" s="11">
        <f t="shared" si="49"/>
        <v>91.428571428571431</v>
      </c>
      <c r="L422" s="5">
        <f t="shared" si="56"/>
        <v>1</v>
      </c>
      <c r="M422" s="10">
        <f t="shared" si="57"/>
        <v>8</v>
      </c>
      <c r="N422" s="11">
        <f t="shared" si="50"/>
        <v>100</v>
      </c>
      <c r="O422" s="5">
        <f t="shared" si="58"/>
        <v>0.9375</v>
      </c>
      <c r="P422" s="10">
        <f t="shared" si="59"/>
        <v>15</v>
      </c>
      <c r="Q422" s="11">
        <f t="shared" si="51"/>
        <v>93.75</v>
      </c>
    </row>
    <row r="423" spans="4:17" x14ac:dyDescent="0.25">
      <c r="D423" t="s">
        <v>47</v>
      </c>
      <c r="E423" s="5">
        <f t="shared" si="45"/>
        <v>72.544642857142861</v>
      </c>
      <c r="F423" s="5">
        <f t="shared" si="60"/>
        <v>0.67460317460317465</v>
      </c>
      <c r="G423" s="10">
        <f t="shared" si="61"/>
        <v>11</v>
      </c>
      <c r="H423" s="11">
        <f t="shared" si="48"/>
        <v>68.75</v>
      </c>
      <c r="I423" s="5">
        <f t="shared" si="55"/>
        <v>0.71405228758169936</v>
      </c>
      <c r="J423" s="10">
        <f t="shared" si="54"/>
        <v>25</v>
      </c>
      <c r="K423" s="11">
        <f t="shared" si="49"/>
        <v>71.428571428571431</v>
      </c>
      <c r="L423" s="5">
        <f t="shared" si="56"/>
        <v>0.75</v>
      </c>
      <c r="M423" s="10">
        <f t="shared" si="57"/>
        <v>6</v>
      </c>
      <c r="N423" s="11">
        <f t="shared" si="50"/>
        <v>75</v>
      </c>
      <c r="O423" s="5">
        <f t="shared" si="58"/>
        <v>0.75</v>
      </c>
      <c r="P423" s="10">
        <f t="shared" si="59"/>
        <v>12</v>
      </c>
      <c r="Q423" s="11">
        <f t="shared" si="51"/>
        <v>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5">
        <f>AVERAGE(F425,I425,L425,O425)</f>
        <v>0.63935574229691872</v>
      </c>
      <c r="F425" s="11">
        <f>M28-M235</f>
        <v>1.1587301587301586</v>
      </c>
      <c r="G425" s="10">
        <f>J28-J235</f>
        <v>7</v>
      </c>
      <c r="H425" s="10" t="s">
        <v>73</v>
      </c>
      <c r="I425" s="11">
        <f>P68-P275</f>
        <v>0.39869281045751637</v>
      </c>
      <c r="J425" s="10">
        <f>O68-O275</f>
        <v>6</v>
      </c>
      <c r="K425" s="10" t="s">
        <v>73</v>
      </c>
      <c r="L425" s="11">
        <f>M106-M313</f>
        <v>0.75</v>
      </c>
      <c r="M425" s="10">
        <f>J106-J313</f>
        <v>3</v>
      </c>
      <c r="N425" s="10" t="s">
        <v>73</v>
      </c>
      <c r="O425" s="11">
        <f>P183-P390</f>
        <v>0.25</v>
      </c>
      <c r="P425" s="10">
        <f>O183-O390</f>
        <v>2</v>
      </c>
      <c r="Q425" s="10" t="s">
        <v>73</v>
      </c>
    </row>
    <row r="426" spans="4:17" x14ac:dyDescent="0.25">
      <c r="D426" t="s">
        <v>70</v>
      </c>
      <c r="E426" s="5">
        <f>AVERAGE(H426,K426,N426,Q426)</f>
        <v>2.6683035714285714</v>
      </c>
      <c r="F426" s="5">
        <f>(M26+M27+M233+M234)/2</f>
        <v>2.9206349206349205</v>
      </c>
      <c r="G426" s="10">
        <f>J233+J234+J26+J27</f>
        <v>48</v>
      </c>
      <c r="H426" s="11">
        <f>G426/G402</f>
        <v>3</v>
      </c>
      <c r="I426" s="5">
        <f>(P66+P67+P273+P274)/2</f>
        <v>2.477124183006536</v>
      </c>
      <c r="J426" s="10">
        <f>O66+O67+O273+O274</f>
        <v>87</v>
      </c>
      <c r="K426" s="11">
        <f>J426/$I$402</f>
        <v>2.4857142857142858</v>
      </c>
      <c r="L426" s="5">
        <f>(M104+M105+M311+M312)/2</f>
        <v>2.875</v>
      </c>
      <c r="M426" s="10">
        <f>J104+J105+J311+J312</f>
        <v>23</v>
      </c>
      <c r="N426" s="11">
        <f>M426/8</f>
        <v>2.875</v>
      </c>
      <c r="O426" s="5">
        <f>(P389+P388+P182+P181)/2</f>
        <v>2.3125</v>
      </c>
      <c r="P426" s="10">
        <f>O389+O388+O182+O181</f>
        <v>37</v>
      </c>
      <c r="Q426" s="11">
        <f>P426/16</f>
        <v>2.3125</v>
      </c>
    </row>
    <row r="427" spans="4:17" x14ac:dyDescent="0.25">
      <c r="D427" t="s">
        <v>71</v>
      </c>
      <c r="E427" s="5">
        <f t="shared" ref="E427:E428" si="62">AVERAGE(H427,K427,N427,Q427)</f>
        <v>1.7165178571428572</v>
      </c>
      <c r="F427" s="5">
        <f>(M26+M234)/2</f>
        <v>1.9920634920634921</v>
      </c>
      <c r="G427" s="10">
        <f>J26+J234</f>
        <v>33</v>
      </c>
      <c r="H427" s="11">
        <f>G427/G402</f>
        <v>2.0625</v>
      </c>
      <c r="I427" s="5">
        <f>(P66+P274)/2</f>
        <v>1.4166666666666665</v>
      </c>
      <c r="J427" s="10">
        <f>O66+O274</f>
        <v>50</v>
      </c>
      <c r="K427" s="11">
        <f t="shared" ref="K427:K428" si="63">J427/$I$402</f>
        <v>1.4285714285714286</v>
      </c>
      <c r="L427" s="5">
        <f>(M104+M312)/2</f>
        <v>2</v>
      </c>
      <c r="M427" s="10">
        <f>J104+J312</f>
        <v>16</v>
      </c>
      <c r="N427" s="11">
        <f t="shared" ref="N427:N428" si="64">M427/8</f>
        <v>2</v>
      </c>
      <c r="O427" s="5">
        <f>(P389+P181)/2</f>
        <v>1.375</v>
      </c>
      <c r="P427" s="10">
        <f>O389+O181</f>
        <v>22</v>
      </c>
      <c r="Q427" s="11">
        <f t="shared" ref="Q427:Q428" si="65">P427/16</f>
        <v>1.375</v>
      </c>
    </row>
    <row r="428" spans="4:17" x14ac:dyDescent="0.25">
      <c r="D428" t="s">
        <v>72</v>
      </c>
      <c r="E428" s="5">
        <f t="shared" si="62"/>
        <v>0.95178571428571423</v>
      </c>
      <c r="F428" s="5">
        <f>(M27+M233)/2</f>
        <v>0.9285714285714286</v>
      </c>
      <c r="G428" s="10">
        <f>J27+J233</f>
        <v>15</v>
      </c>
      <c r="H428" s="11">
        <f>G428/G402</f>
        <v>0.9375</v>
      </c>
      <c r="I428" s="5">
        <f>(P67+P273)/2</f>
        <v>1.0604575163398693</v>
      </c>
      <c r="J428" s="10">
        <f>O67+O273</f>
        <v>37</v>
      </c>
      <c r="K428" s="11">
        <f t="shared" si="63"/>
        <v>1.0571428571428572</v>
      </c>
      <c r="L428" s="5">
        <f>(M105+M311)/2</f>
        <v>0.875</v>
      </c>
      <c r="M428" s="10">
        <f>J105+J311</f>
        <v>7</v>
      </c>
      <c r="N428" s="11">
        <f t="shared" si="64"/>
        <v>0.875</v>
      </c>
      <c r="O428" s="5">
        <f>(P388+P182)/2</f>
        <v>0.9375</v>
      </c>
      <c r="P428" s="10">
        <f>O388+O182</f>
        <v>15</v>
      </c>
      <c r="Q428" s="11">
        <f t="shared" si="65"/>
        <v>0.9375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6">E501-E471</f>
        <v>-1.3241106719306117E-3</v>
      </c>
      <c r="F529" s="14">
        <f t="shared" si="66"/>
        <v>-1.8181818181659537E-3</v>
      </c>
      <c r="G529" s="14">
        <f t="shared" si="66"/>
        <v>-3.478260869570704E-3</v>
      </c>
      <c r="H529" s="14">
        <f t="shared" si="66"/>
        <v>0</v>
      </c>
      <c r="I529" s="14">
        <f t="shared" si="66"/>
        <v>0</v>
      </c>
    </row>
    <row r="530" spans="5:9" x14ac:dyDescent="0.25">
      <c r="E530" s="14">
        <f t="shared" si="66"/>
        <v>4.7628458498039095E-3</v>
      </c>
      <c r="F530" s="14">
        <f t="shared" si="66"/>
        <v>-1.8181818181659537E-3</v>
      </c>
      <c r="G530" s="14">
        <f t="shared" si="66"/>
        <v>8.6956521738557058E-4</v>
      </c>
      <c r="H530" s="14">
        <f t="shared" si="66"/>
        <v>0</v>
      </c>
      <c r="I530" s="14">
        <f t="shared" si="66"/>
        <v>0</v>
      </c>
    </row>
    <row r="531" spans="5:9" x14ac:dyDescent="0.25">
      <c r="E531" s="14">
        <f t="shared" si="66"/>
        <v>5.0395256917568076E-4</v>
      </c>
      <c r="F531" s="14">
        <f t="shared" si="66"/>
        <v>-3.6363636363603291E-3</v>
      </c>
      <c r="G531" s="14">
        <f t="shared" si="66"/>
        <v>-4.3478260869562746E-3</v>
      </c>
      <c r="H531" s="14">
        <f t="shared" si="66"/>
        <v>0</v>
      </c>
      <c r="I531" s="14">
        <f t="shared" si="66"/>
        <v>0</v>
      </c>
    </row>
    <row r="532" spans="5:9" x14ac:dyDescent="0.25">
      <c r="E532" s="14">
        <f t="shared" si="66"/>
        <v>2.3122529644155065E-3</v>
      </c>
      <c r="F532" s="14">
        <f t="shared" si="66"/>
        <v>2.7272727272702468E-3</v>
      </c>
      <c r="G532" s="14">
        <f t="shared" si="66"/>
        <v>-3.478260869570704E-3</v>
      </c>
      <c r="H532" s="14">
        <f t="shared" si="66"/>
        <v>0</v>
      </c>
      <c r="I532" s="14">
        <f t="shared" si="66"/>
        <v>0</v>
      </c>
    </row>
    <row r="533" spans="5:9" x14ac:dyDescent="0.25">
      <c r="E533" s="14">
        <f t="shared" si="66"/>
        <v>6.3142292490070417E-3</v>
      </c>
      <c r="F533" s="14">
        <f t="shared" si="66"/>
        <v>9.0909090908297685E-4</v>
      </c>
      <c r="G533" s="14">
        <f t="shared" si="66"/>
        <v>4.3478260869562746E-3</v>
      </c>
      <c r="H533" s="14">
        <f t="shared" si="66"/>
        <v>0</v>
      </c>
      <c r="I533" s="14">
        <f t="shared" si="66"/>
        <v>0</v>
      </c>
    </row>
    <row r="534" spans="5:9" x14ac:dyDescent="0.25">
      <c r="E534" s="14">
        <f t="shared" si="66"/>
        <v>-2.2628458498132886E-3</v>
      </c>
      <c r="F534" s="14">
        <f t="shared" si="66"/>
        <v>1.8181818181659537E-3</v>
      </c>
      <c r="G534" s="14">
        <f t="shared" si="66"/>
        <v>-8.6956521738557058E-4</v>
      </c>
      <c r="H534" s="14">
        <f t="shared" si="66"/>
        <v>0</v>
      </c>
      <c r="I534" s="14">
        <f t="shared" si="66"/>
        <v>0</v>
      </c>
    </row>
    <row r="535" spans="5:9" x14ac:dyDescent="0.25">
      <c r="E535" s="14">
        <f t="shared" si="66"/>
        <v>3.4584980237184482E-4</v>
      </c>
      <c r="F535" s="14">
        <f t="shared" si="66"/>
        <v>1.8181818181659537E-3</v>
      </c>
      <c r="G535" s="14">
        <f t="shared" si="66"/>
        <v>-4.3478260869278529E-4</v>
      </c>
      <c r="H535" s="14">
        <f t="shared" si="66"/>
        <v>0</v>
      </c>
      <c r="I535" s="14">
        <f t="shared" si="66"/>
        <v>0</v>
      </c>
    </row>
    <row r="536" spans="5:9" x14ac:dyDescent="0.25">
      <c r="E536" s="14">
        <f t="shared" si="66"/>
        <v>-6.3142292490141472E-3</v>
      </c>
      <c r="F536" s="14">
        <f t="shared" si="66"/>
        <v>-9.0909090909008228E-4</v>
      </c>
      <c r="G536" s="14">
        <f t="shared" si="66"/>
        <v>-4.3478260869562746E-3</v>
      </c>
      <c r="H536" s="14">
        <f t="shared" si="66"/>
        <v>0</v>
      </c>
      <c r="I536" s="14">
        <f t="shared" si="66"/>
        <v>0</v>
      </c>
    </row>
    <row r="537" spans="5:9" x14ac:dyDescent="0.25">
      <c r="E537" s="14">
        <f t="shared" si="66"/>
        <v>-2.3122529644261647E-3</v>
      </c>
      <c r="F537" s="14">
        <f t="shared" si="66"/>
        <v>-2.7272727272702468E-3</v>
      </c>
      <c r="G537" s="14">
        <f t="shared" si="66"/>
        <v>3.478260869570704E-3</v>
      </c>
      <c r="H537" s="14">
        <f t="shared" si="66"/>
        <v>0</v>
      </c>
      <c r="I537" s="14">
        <f t="shared" si="66"/>
        <v>0</v>
      </c>
    </row>
    <row r="538" spans="5:9" x14ac:dyDescent="0.25">
      <c r="E538" s="14">
        <f t="shared" si="66"/>
        <v>3.8735177865589776E-3</v>
      </c>
      <c r="F538" s="14">
        <f t="shared" si="66"/>
        <v>-3.6363636363603291E-3</v>
      </c>
      <c r="G538" s="14">
        <f t="shared" si="66"/>
        <v>-8.6956521738557058E-4</v>
      </c>
      <c r="H538" s="14">
        <f t="shared" si="66"/>
        <v>0</v>
      </c>
      <c r="I538" s="14">
        <f t="shared" si="66"/>
        <v>0</v>
      </c>
    </row>
    <row r="539" spans="5:9" x14ac:dyDescent="0.25">
      <c r="E539" s="14">
        <f t="shared" si="66"/>
        <v>9.6837944664684983E-4</v>
      </c>
      <c r="F539" s="14">
        <f t="shared" si="66"/>
        <v>-9.0909090909008228E-4</v>
      </c>
      <c r="G539" s="14">
        <f t="shared" si="66"/>
        <v>4.7826086956490599E-3</v>
      </c>
      <c r="H539" s="14">
        <f t="shared" si="66"/>
        <v>0</v>
      </c>
      <c r="I539" s="14">
        <f t="shared" si="66"/>
        <v>0</v>
      </c>
    </row>
    <row r="540" spans="5:9" x14ac:dyDescent="0.25">
      <c r="E540" s="14">
        <f t="shared" si="66"/>
        <v>-2.3913043478245299E-3</v>
      </c>
      <c r="F540" s="14">
        <f t="shared" si="66"/>
        <v>0</v>
      </c>
      <c r="G540" s="14">
        <f t="shared" si="66"/>
        <v>4.3478260868567986E-4</v>
      </c>
      <c r="H540" s="14">
        <f t="shared" si="66"/>
        <v>0</v>
      </c>
      <c r="I540" s="14">
        <f t="shared" si="66"/>
        <v>0</v>
      </c>
    </row>
    <row r="541" spans="5:9" x14ac:dyDescent="0.25">
      <c r="E541" s="14">
        <f t="shared" si="66"/>
        <v>4.1106719367647315E-3</v>
      </c>
      <c r="F541" s="14">
        <f t="shared" si="66"/>
        <v>-1.8181818181659537E-3</v>
      </c>
      <c r="G541" s="14">
        <f t="shared" si="66"/>
        <v>-1.7391304347782466E-3</v>
      </c>
      <c r="H541" s="14">
        <f t="shared" si="66"/>
        <v>0</v>
      </c>
      <c r="I541" s="14">
        <f t="shared" si="66"/>
        <v>0</v>
      </c>
    </row>
    <row r="542" spans="5:9" x14ac:dyDescent="0.25">
      <c r="E542" s="14">
        <f t="shared" si="66"/>
        <v>-2.1541501976258814E-3</v>
      </c>
      <c r="F542" s="14">
        <f t="shared" si="66"/>
        <v>1.8181818181659537E-3</v>
      </c>
      <c r="G542" s="14">
        <f t="shared" si="66"/>
        <v>-4.3478260869278529E-4</v>
      </c>
      <c r="H542" s="14">
        <f t="shared" si="66"/>
        <v>0</v>
      </c>
      <c r="I542" s="14">
        <f t="shared" si="66"/>
        <v>0</v>
      </c>
    </row>
    <row r="543" spans="5:9" x14ac:dyDescent="0.25">
      <c r="E543" s="14">
        <f t="shared" si="66"/>
        <v>1.442687747029936E-3</v>
      </c>
      <c r="F543" s="14">
        <f t="shared" si="66"/>
        <v>2.7272727272702468E-3</v>
      </c>
      <c r="G543" s="14">
        <f t="shared" si="66"/>
        <v>3.0434782608637079E-3</v>
      </c>
      <c r="H543" s="14">
        <f t="shared" si="66"/>
        <v>0</v>
      </c>
      <c r="I543" s="14">
        <f t="shared" si="66"/>
        <v>0</v>
      </c>
    </row>
    <row r="544" spans="5:9" x14ac:dyDescent="0.25">
      <c r="E544" s="14">
        <f t="shared" si="66"/>
        <v>1.3735177865612513E-3</v>
      </c>
      <c r="F544" s="14">
        <f t="shared" si="66"/>
        <v>-3.6363636363603291E-3</v>
      </c>
      <c r="G544" s="14">
        <f t="shared" si="66"/>
        <v>-8.6956521738557058E-4</v>
      </c>
      <c r="H544" s="14">
        <f t="shared" si="66"/>
        <v>0</v>
      </c>
      <c r="I544" s="14">
        <f t="shared" si="66"/>
        <v>0</v>
      </c>
    </row>
    <row r="549" spans="1:16" x14ac:dyDescent="0.25">
      <c r="E549" s="14">
        <f t="shared" ref="E549:I552" si="67">E517-E491</f>
        <v>-2.5345849802371756E-3</v>
      </c>
      <c r="F549" s="14">
        <f t="shared" si="67"/>
        <v>1.8181818181817189E-3</v>
      </c>
      <c r="G549" s="14">
        <f t="shared" si="67"/>
        <v>-6.9565217391305972E-3</v>
      </c>
      <c r="H549" s="14">
        <f t="shared" si="67"/>
        <v>0</v>
      </c>
      <c r="I549" s="14">
        <f t="shared" si="67"/>
        <v>-5.0000000000000044E-3</v>
      </c>
    </row>
    <row r="550" spans="1:16" x14ac:dyDescent="0.25">
      <c r="E550" s="14">
        <f t="shared" si="67"/>
        <v>2.8137351778658726E-3</v>
      </c>
      <c r="F550" s="14">
        <f t="shared" si="67"/>
        <v>-3.6363636363638818E-3</v>
      </c>
      <c r="G550" s="14">
        <f t="shared" si="67"/>
        <v>7.3913043478261997E-3</v>
      </c>
      <c r="H550" s="14">
        <f t="shared" si="67"/>
        <v>4.9999999999998934E-3</v>
      </c>
      <c r="I550" s="14">
        <f t="shared" si="67"/>
        <v>2.4999999999999467E-3</v>
      </c>
    </row>
    <row r="551" spans="1:16" x14ac:dyDescent="0.25">
      <c r="E551" s="14">
        <f t="shared" si="67"/>
        <v>1.9639328063241202E-3</v>
      </c>
      <c r="F551" s="14">
        <f t="shared" si="67"/>
        <v>-1.8181818181819409E-3</v>
      </c>
      <c r="G551" s="14">
        <f t="shared" si="67"/>
        <v>2.1739130434783593E-3</v>
      </c>
      <c r="H551" s="14">
        <f t="shared" si="67"/>
        <v>4.9999999999998934E-3</v>
      </c>
      <c r="I551" s="14">
        <f t="shared" si="67"/>
        <v>2.4999999999999467E-3</v>
      </c>
    </row>
    <row r="552" spans="1:16" x14ac:dyDescent="0.25">
      <c r="E552" s="14">
        <f t="shared" si="67"/>
        <v>8.4980237154153038E-4</v>
      </c>
      <c r="F552" s="14">
        <f t="shared" si="67"/>
        <v>-1.8181818181819409E-3</v>
      </c>
      <c r="G552" s="14">
        <f t="shared" si="67"/>
        <v>5.2173913043478404E-3</v>
      </c>
      <c r="H552" s="14">
        <f t="shared" si="67"/>
        <v>0</v>
      </c>
      <c r="I552" s="14">
        <f t="shared" si="67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68">F578-F558</f>
        <v>9.0909090909008228E-4</v>
      </c>
      <c r="M578" s="14">
        <f t="shared" si="68"/>
        <v>3.0434782608637079E-3</v>
      </c>
      <c r="N578" s="14">
        <f t="shared" si="68"/>
        <v>0</v>
      </c>
      <c r="O578" s="14">
        <f t="shared" si="68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69">E579-E559</f>
        <v>8.8932806328045899E-5</v>
      </c>
      <c r="L579" s="14">
        <f t="shared" si="68"/>
        <v>-1.8181818181837173E-3</v>
      </c>
      <c r="M579" s="14">
        <f t="shared" si="68"/>
        <v>2.1739130434781373E-3</v>
      </c>
      <c r="N579" s="14">
        <f t="shared" si="68"/>
        <v>0</v>
      </c>
      <c r="O579" s="14">
        <f t="shared" si="68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9"/>
        <v>4.6442687747116906E-4</v>
      </c>
      <c r="L580" s="14">
        <f t="shared" si="68"/>
        <v>2.7272727272702468E-3</v>
      </c>
      <c r="M580" s="14">
        <f t="shared" si="68"/>
        <v>-8.6956521738557058E-4</v>
      </c>
      <c r="N580" s="14">
        <f t="shared" si="68"/>
        <v>0</v>
      </c>
      <c r="O580" s="14">
        <f t="shared" si="68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9"/>
        <v>-3.8735177865589776E-3</v>
      </c>
      <c r="L581" s="14">
        <f t="shared" si="68"/>
        <v>3.6363636363603291E-3</v>
      </c>
      <c r="M581" s="14">
        <f t="shared" si="68"/>
        <v>8.6956521738557058E-4</v>
      </c>
      <c r="N581" s="14">
        <f t="shared" si="68"/>
        <v>0</v>
      </c>
      <c r="O581" s="14">
        <f t="shared" si="68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9"/>
        <v>1.3833992093736924E-4</v>
      </c>
      <c r="L582" s="14">
        <f t="shared" si="68"/>
        <v>2.7272727272702468E-3</v>
      </c>
      <c r="M582" s="14">
        <f t="shared" si="68"/>
        <v>-2.1739130434852427E-3</v>
      </c>
      <c r="N582" s="14">
        <f t="shared" si="68"/>
        <v>0</v>
      </c>
      <c r="O582" s="14">
        <f t="shared" si="68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9"/>
        <v>5.1383399208759784E-4</v>
      </c>
      <c r="L583" s="14">
        <f t="shared" si="68"/>
        <v>-2.7272727272702468E-3</v>
      </c>
      <c r="M583" s="14">
        <f t="shared" si="68"/>
        <v>4.7826086956490599E-3</v>
      </c>
      <c r="N583" s="14">
        <f t="shared" si="68"/>
        <v>0</v>
      </c>
      <c r="O583" s="14">
        <f t="shared" si="68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9"/>
        <v>-3.1027667984204754E-3</v>
      </c>
      <c r="L584" s="14">
        <f t="shared" si="68"/>
        <v>4.5454545454504114E-3</v>
      </c>
      <c r="M584" s="14">
        <f t="shared" si="68"/>
        <v>3.0434782608637079E-3</v>
      </c>
      <c r="N584" s="14">
        <f t="shared" si="68"/>
        <v>0</v>
      </c>
      <c r="O584" s="14">
        <f t="shared" si="68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9"/>
        <v>-3.4584980237184482E-4</v>
      </c>
      <c r="L585" s="14">
        <f t="shared" si="68"/>
        <v>-1.8181818181659537E-3</v>
      </c>
      <c r="M585" s="14">
        <f t="shared" si="68"/>
        <v>4.3478260869278529E-4</v>
      </c>
      <c r="N585" s="14">
        <f t="shared" si="68"/>
        <v>0</v>
      </c>
      <c r="O585" s="14">
        <f t="shared" si="68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9"/>
        <v>-5.1383399209470326E-4</v>
      </c>
      <c r="L586" s="14">
        <f t="shared" si="68"/>
        <v>2.7272727272702468E-3</v>
      </c>
      <c r="M586" s="14">
        <f t="shared" si="68"/>
        <v>-4.7826086956526126E-3</v>
      </c>
      <c r="N586" s="14">
        <f t="shared" si="68"/>
        <v>0</v>
      </c>
      <c r="O586" s="14">
        <f t="shared" si="68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9"/>
        <v>-1.383399209515801E-4</v>
      </c>
      <c r="L587" s="14">
        <f t="shared" si="68"/>
        <v>-2.7272727272737995E-3</v>
      </c>
      <c r="M587" s="14">
        <f t="shared" si="68"/>
        <v>2.1739130434781373E-3</v>
      </c>
      <c r="N587" s="14">
        <f t="shared" si="68"/>
        <v>0</v>
      </c>
      <c r="O587" s="14">
        <f t="shared" si="68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69"/>
        <v>1.1857707509932425E-4</v>
      </c>
      <c r="L588" s="14">
        <f t="shared" si="68"/>
        <v>9.0909090909008228E-4</v>
      </c>
      <c r="M588" s="14">
        <f t="shared" si="68"/>
        <v>-4.3478260868567986E-4</v>
      </c>
      <c r="N588" s="14">
        <f t="shared" si="68"/>
        <v>0</v>
      </c>
      <c r="O588" s="14">
        <f t="shared" si="68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69"/>
        <v>-0.54600790513833886</v>
      </c>
      <c r="L589" s="14">
        <f t="shared" si="68"/>
        <v>-2.7272727272702468E-3</v>
      </c>
      <c r="M589" s="14">
        <f t="shared" si="68"/>
        <v>-2.1713043478260943</v>
      </c>
      <c r="N589" s="14">
        <f t="shared" si="68"/>
        <v>0</v>
      </c>
      <c r="O589" s="14">
        <f t="shared" si="68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69"/>
        <v>4.3774703557346584E-3</v>
      </c>
      <c r="L590" s="14">
        <f t="shared" si="68"/>
        <v>2.7272727272702468E-3</v>
      </c>
      <c r="M590" s="14">
        <f t="shared" si="68"/>
        <v>4.7826086956490599E-3</v>
      </c>
      <c r="N590" s="14">
        <f t="shared" si="68"/>
        <v>0</v>
      </c>
      <c r="O590" s="14">
        <f t="shared" si="68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69"/>
        <v>-0.54615612648221656</v>
      </c>
      <c r="L591" s="14">
        <f t="shared" si="68"/>
        <v>3.6363636363603291E-3</v>
      </c>
      <c r="M591" s="14">
        <f t="shared" si="68"/>
        <v>-2.1782608695652215</v>
      </c>
      <c r="N591" s="14">
        <f t="shared" si="68"/>
        <v>0</v>
      </c>
      <c r="O591" s="14">
        <f t="shared" si="68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69"/>
        <v>-3.4584980237184482E-4</v>
      </c>
      <c r="L592" s="14">
        <f t="shared" si="68"/>
        <v>-1.8181818181659537E-3</v>
      </c>
      <c r="M592" s="14">
        <f t="shared" si="68"/>
        <v>4.3478260869278529E-4</v>
      </c>
      <c r="N592" s="14">
        <f t="shared" si="68"/>
        <v>0</v>
      </c>
      <c r="O592" s="14">
        <f t="shared" si="68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69"/>
        <v>-0.5436462450592785</v>
      </c>
      <c r="L593" s="14">
        <f t="shared" si="68"/>
        <v>4.5454545454504114E-3</v>
      </c>
      <c r="M593" s="14">
        <f t="shared" si="68"/>
        <v>-2.1691304347826161</v>
      </c>
      <c r="N593" s="14">
        <f t="shared" si="68"/>
        <v>0</v>
      </c>
      <c r="O593" s="14">
        <f t="shared" si="68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69"/>
        <v>-6.5217391304628336E-4</v>
      </c>
      <c r="L594" s="14">
        <f t="shared" si="69"/>
        <v>0</v>
      </c>
      <c r="M594" s="14">
        <f t="shared" si="69"/>
        <v>-2.6086956521709226E-3</v>
      </c>
      <c r="N594" s="14">
        <f t="shared" si="69"/>
        <v>0</v>
      </c>
      <c r="O594" s="14">
        <f t="shared" si="69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70">F599-F605</f>
        <v>1.8181818181816634E-3</v>
      </c>
      <c r="G611" s="14">
        <f t="shared" si="70"/>
        <v>-2.6086956521740312E-3</v>
      </c>
      <c r="H611" s="14">
        <f t="shared" si="70"/>
        <v>0</v>
      </c>
      <c r="I611" s="14">
        <f t="shared" si="70"/>
        <v>0</v>
      </c>
    </row>
    <row r="612" spans="1:14" x14ac:dyDescent="0.25">
      <c r="E612" s="14">
        <f t="shared" ref="E612:I614" si="71">E600-E606</f>
        <v>-6.1042490118579096E-3</v>
      </c>
      <c r="F612" s="14">
        <f t="shared" si="71"/>
        <v>9.0909090909097046E-4</v>
      </c>
      <c r="G612" s="14">
        <f t="shared" si="71"/>
        <v>-2.7826086956522111E-2</v>
      </c>
      <c r="H612" s="14">
        <f t="shared" si="71"/>
        <v>0</v>
      </c>
      <c r="I612" s="14">
        <f t="shared" si="71"/>
        <v>-7.4999999999998401E-3</v>
      </c>
    </row>
    <row r="613" spans="1:14" x14ac:dyDescent="0.25">
      <c r="E613" s="14">
        <f t="shared" si="71"/>
        <v>-5.8325098814229204E-3</v>
      </c>
      <c r="F613" s="14">
        <f t="shared" si="71"/>
        <v>-9.0909090909092605E-3</v>
      </c>
      <c r="G613" s="14">
        <f t="shared" si="71"/>
        <v>-1.7391304347825765E-3</v>
      </c>
      <c r="H613" s="14">
        <f t="shared" si="71"/>
        <v>-4.9999999999998934E-3</v>
      </c>
      <c r="I613" s="14">
        <f t="shared" si="71"/>
        <v>-7.5000000000000622E-3</v>
      </c>
    </row>
    <row r="614" spans="1:14" x14ac:dyDescent="0.25">
      <c r="E614" s="14">
        <f t="shared" si="71"/>
        <v>-1.0271739130434776E-2</v>
      </c>
      <c r="F614" s="14">
        <f t="shared" si="71"/>
        <v>0</v>
      </c>
      <c r="G614" s="14">
        <f t="shared" si="71"/>
        <v>-2.608695652173898E-2</v>
      </c>
      <c r="H614" s="14">
        <f t="shared" si="71"/>
        <v>-4.9999999999998934E-3</v>
      </c>
      <c r="I614" s="14">
        <f t="shared" si="71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72">F619-F637</f>
        <v>1.4285714285762197E-3</v>
      </c>
      <c r="M637" s="14">
        <f t="shared" si="72"/>
        <v>2.2222222222154642E-3</v>
      </c>
      <c r="N637" s="14">
        <f t="shared" si="72"/>
        <v>0</v>
      </c>
      <c r="O637" s="14">
        <f t="shared" si="72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73">E620-E638</f>
        <v>9.7883597884163009E-4</v>
      </c>
      <c r="L638" s="14">
        <f t="shared" si="72"/>
        <v>4.2857142857144481E-3</v>
      </c>
      <c r="M638" s="14">
        <f t="shared" si="72"/>
        <v>-3.703703703621386E-4</v>
      </c>
      <c r="N638" s="14">
        <f t="shared" si="72"/>
        <v>0</v>
      </c>
      <c r="O638" s="14">
        <f t="shared" si="72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73"/>
        <v>3.6111111111125638E-3</v>
      </c>
      <c r="L639" s="14">
        <f t="shared" si="72"/>
        <v>0</v>
      </c>
      <c r="M639" s="14">
        <f t="shared" si="72"/>
        <v>4.4444444444451392E-3</v>
      </c>
      <c r="N639" s="14">
        <f t="shared" si="72"/>
        <v>0</v>
      </c>
      <c r="O639" s="14">
        <f t="shared" si="72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73"/>
        <v>4.550264550260863E-3</v>
      </c>
      <c r="L640" s="14">
        <f t="shared" si="72"/>
        <v>-1.4285714285762197E-3</v>
      </c>
      <c r="M640" s="14">
        <f t="shared" si="72"/>
        <v>-3.703703703621386E-4</v>
      </c>
      <c r="N640" s="14">
        <f t="shared" si="72"/>
        <v>0</v>
      </c>
      <c r="O640" s="14">
        <f t="shared" si="72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73"/>
        <v>-1.7592592592592382E-3</v>
      </c>
      <c r="L641" s="14">
        <f t="shared" si="72"/>
        <v>0</v>
      </c>
      <c r="M641" s="14">
        <f t="shared" si="72"/>
        <v>2.9629629629610577E-3</v>
      </c>
      <c r="N641" s="14">
        <f t="shared" si="72"/>
        <v>0</v>
      </c>
      <c r="O641" s="14">
        <f t="shared" si="72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73"/>
        <v>2.5529100529126936E-3</v>
      </c>
      <c r="L642" s="14">
        <f t="shared" si="72"/>
        <v>4.2857142857144481E-3</v>
      </c>
      <c r="M642" s="14">
        <f t="shared" si="72"/>
        <v>-4.0740740740830006E-3</v>
      </c>
      <c r="N642" s="14">
        <f t="shared" si="72"/>
        <v>0</v>
      </c>
      <c r="O642" s="14">
        <f t="shared" si="72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73"/>
        <v>-2.023809523805653E-3</v>
      </c>
      <c r="L643" s="14">
        <f t="shared" si="72"/>
        <v>-1.4285714285762197E-3</v>
      </c>
      <c r="M643" s="14">
        <f t="shared" si="72"/>
        <v>3.3333333333445125E-3</v>
      </c>
      <c r="N643" s="14">
        <f t="shared" si="72"/>
        <v>0</v>
      </c>
      <c r="O643" s="14">
        <f t="shared" si="72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73"/>
        <v>5.8465608465496643E-3</v>
      </c>
      <c r="L644" s="14">
        <f t="shared" si="72"/>
        <v>-1.4285714285762197E-3</v>
      </c>
      <c r="M644" s="14">
        <f t="shared" si="72"/>
        <v>4.8148148148072778E-3</v>
      </c>
      <c r="N644" s="14">
        <f t="shared" si="72"/>
        <v>0</v>
      </c>
      <c r="O644" s="14">
        <f t="shared" si="72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73"/>
        <v>-2.5529100529126936E-3</v>
      </c>
      <c r="L645" s="14">
        <f t="shared" si="72"/>
        <v>-4.2857142857144481E-3</v>
      </c>
      <c r="M645" s="14">
        <f t="shared" si="72"/>
        <v>4.0740740740758952E-3</v>
      </c>
      <c r="N645" s="14">
        <f t="shared" si="72"/>
        <v>0</v>
      </c>
      <c r="O645" s="14">
        <f t="shared" si="72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73"/>
        <v>1.7592592592592382E-3</v>
      </c>
      <c r="L646" s="14">
        <f t="shared" si="72"/>
        <v>0</v>
      </c>
      <c r="M646" s="14">
        <f t="shared" si="72"/>
        <v>-2.9629629629610577E-3</v>
      </c>
      <c r="N646" s="14">
        <f t="shared" si="72"/>
        <v>0</v>
      </c>
      <c r="O646" s="14">
        <f t="shared" si="72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73"/>
        <v>-2.1693121693147077E-3</v>
      </c>
      <c r="L647" s="14">
        <f t="shared" si="72"/>
        <v>4.2857142857144481E-3</v>
      </c>
      <c r="M647" s="14">
        <f t="shared" si="72"/>
        <v>-2.9629629629610577E-3</v>
      </c>
      <c r="N647" s="14">
        <f t="shared" si="72"/>
        <v>0</v>
      </c>
      <c r="O647" s="14">
        <f t="shared" si="72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73"/>
        <v>4.9867724867738161E-3</v>
      </c>
      <c r="L648" s="14">
        <f t="shared" si="72"/>
        <v>1.4285714285762197E-3</v>
      </c>
      <c r="M648" s="14">
        <f t="shared" si="72"/>
        <v>-1.4814814814769761E-3</v>
      </c>
      <c r="N648" s="14">
        <f t="shared" si="72"/>
        <v>0</v>
      </c>
      <c r="O648" s="14">
        <f t="shared" si="72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73"/>
        <v>-1.6666666666651508E-3</v>
      </c>
      <c r="L649" s="14">
        <f t="shared" si="72"/>
        <v>0</v>
      </c>
      <c r="M649" s="14">
        <f t="shared" si="72"/>
        <v>3.3333333333445125E-3</v>
      </c>
      <c r="N649" s="14">
        <f t="shared" si="72"/>
        <v>0</v>
      </c>
      <c r="O649" s="14">
        <f t="shared" si="72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73"/>
        <v>4.7486772486777795E-3</v>
      </c>
      <c r="L650" s="14">
        <f t="shared" si="72"/>
        <v>-2.8571428571382285E-3</v>
      </c>
      <c r="M650" s="14">
        <f t="shared" si="72"/>
        <v>1.8518518518533256E-3</v>
      </c>
      <c r="N650" s="14">
        <f t="shared" si="72"/>
        <v>0</v>
      </c>
      <c r="O650" s="14">
        <f t="shared" si="72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73"/>
        <v>-3.2936507936511816E-3</v>
      </c>
      <c r="L651" s="14">
        <f t="shared" si="72"/>
        <v>-4.2857142857144481E-3</v>
      </c>
      <c r="M651" s="14">
        <f t="shared" si="72"/>
        <v>1.1111111111148375E-3</v>
      </c>
      <c r="N651" s="14">
        <f t="shared" si="72"/>
        <v>0</v>
      </c>
      <c r="O651" s="14">
        <f t="shared" si="72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73"/>
        <v>1.2566137566167868E-3</v>
      </c>
      <c r="L652" s="14">
        <f t="shared" si="72"/>
        <v>4.2857142857144481E-3</v>
      </c>
      <c r="M652" s="14">
        <f t="shared" si="72"/>
        <v>7.4074074074559348E-4</v>
      </c>
      <c r="N652" s="14">
        <f t="shared" si="72"/>
        <v>0</v>
      </c>
      <c r="O652" s="14">
        <f t="shared" si="72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73"/>
        <v>-7.9365079363924451E-4</v>
      </c>
      <c r="L653" s="14">
        <f t="shared" si="73"/>
        <v>-4.2857142857144481E-3</v>
      </c>
      <c r="M653" s="14">
        <f t="shared" si="73"/>
        <v>1.1111111111148375E-3</v>
      </c>
      <c r="N653" s="14">
        <f t="shared" si="73"/>
        <v>0</v>
      </c>
      <c r="O653" s="14">
        <f t="shared" si="73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74">F658-F664</f>
        <v>0</v>
      </c>
      <c r="G671" s="14">
        <f t="shared" si="74"/>
        <v>-2.2222222222222143E-2</v>
      </c>
      <c r="H671" s="14">
        <f t="shared" si="74"/>
        <v>4.9999999999998934E-3</v>
      </c>
      <c r="I671" s="14">
        <f t="shared" si="74"/>
        <v>7.4999999999998401E-3</v>
      </c>
    </row>
    <row r="672" spans="4:14" x14ac:dyDescent="0.25">
      <c r="E672" s="14">
        <f t="shared" ref="E672:I674" si="75">E659-E665</f>
        <v>2.7335164835165238E-3</v>
      </c>
      <c r="F672" s="14">
        <f t="shared" si="75"/>
        <v>-1.4285714285713902E-3</v>
      </c>
      <c r="G672" s="14">
        <f t="shared" si="75"/>
        <v>7.3626373626376473E-3</v>
      </c>
      <c r="H672" s="14">
        <f t="shared" si="75"/>
        <v>0</v>
      </c>
      <c r="I672" s="14">
        <f t="shared" si="75"/>
        <v>-5.0000000000000044E-3</v>
      </c>
    </row>
    <row r="673" spans="1:14" x14ac:dyDescent="0.25">
      <c r="E673" s="14">
        <f t="shared" si="75"/>
        <v>5.4365079365079616E-3</v>
      </c>
      <c r="F673" s="14">
        <f t="shared" si="75"/>
        <v>2.8571428571428914E-3</v>
      </c>
      <c r="G673" s="14">
        <f t="shared" si="75"/>
        <v>-1.1111111111110628E-3</v>
      </c>
      <c r="H673" s="14">
        <f t="shared" si="75"/>
        <v>0</v>
      </c>
      <c r="I673" s="14">
        <f t="shared" si="75"/>
        <v>0</v>
      </c>
    </row>
    <row r="674" spans="1:14" x14ac:dyDescent="0.25">
      <c r="E674" s="14">
        <f t="shared" si="75"/>
        <v>-5.3670634920635063E-3</v>
      </c>
      <c r="F674" s="14">
        <f t="shared" si="75"/>
        <v>-2.8571428571428914E-3</v>
      </c>
      <c r="G674" s="14">
        <f t="shared" si="75"/>
        <v>-2.1111111111111303E-2</v>
      </c>
      <c r="H674" s="14">
        <f t="shared" si="75"/>
        <v>4.9999999999998934E-3</v>
      </c>
      <c r="I674" s="14">
        <f t="shared" si="75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76">F679-F698</f>
        <v>0</v>
      </c>
      <c r="M698" s="5">
        <f t="shared" si="76"/>
        <v>2.4242424242544303E-3</v>
      </c>
      <c r="N698" s="5">
        <f t="shared" si="76"/>
        <v>0</v>
      </c>
      <c r="O698" s="5">
        <f t="shared" si="76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77">E680-E699</f>
        <v>3.6363636363674345E-3</v>
      </c>
      <c r="L699" s="5">
        <f t="shared" si="76"/>
        <v>0</v>
      </c>
      <c r="M699" s="5">
        <f t="shared" si="76"/>
        <v>4.5454545454575168E-3</v>
      </c>
      <c r="N699" s="5">
        <f t="shared" si="76"/>
        <v>0</v>
      </c>
      <c r="O699" s="5">
        <f t="shared" si="76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77"/>
        <v>1.856060606058918E-3</v>
      </c>
      <c r="L700" s="5">
        <f t="shared" si="76"/>
        <v>4.9999999999954525E-3</v>
      </c>
      <c r="M700" s="5">
        <f t="shared" si="76"/>
        <v>2.4242424242544303E-3</v>
      </c>
      <c r="N700" s="5">
        <f t="shared" si="76"/>
        <v>0</v>
      </c>
      <c r="O700" s="5">
        <f t="shared" si="76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77"/>
        <v>3.9393939393903565E-3</v>
      </c>
      <c r="L701" s="5">
        <f t="shared" si="76"/>
        <v>0</v>
      </c>
      <c r="M701" s="5">
        <f t="shared" si="76"/>
        <v>-4.242424242420384E-3</v>
      </c>
      <c r="N701" s="5">
        <f t="shared" si="76"/>
        <v>0</v>
      </c>
      <c r="O701" s="5">
        <f t="shared" si="76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77"/>
        <v>-2.65151515151274E-4</v>
      </c>
      <c r="L702" s="5">
        <f t="shared" si="76"/>
        <v>5.000000000002558E-3</v>
      </c>
      <c r="M702" s="5">
        <f t="shared" si="76"/>
        <v>3.9393939393903565E-3</v>
      </c>
      <c r="N702" s="5">
        <f t="shared" si="76"/>
        <v>0</v>
      </c>
      <c r="O702" s="5">
        <f t="shared" si="76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77"/>
        <v>7.5757575757506856E-4</v>
      </c>
      <c r="L703" s="5">
        <f t="shared" si="76"/>
        <v>0</v>
      </c>
      <c r="M703" s="5">
        <f t="shared" si="76"/>
        <v>3.0303030303002743E-3</v>
      </c>
      <c r="N703" s="5">
        <f t="shared" si="76"/>
        <v>0</v>
      </c>
      <c r="O703" s="5">
        <f t="shared" si="76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77"/>
        <v>4.2045454545416305E-3</v>
      </c>
      <c r="L704" s="5">
        <f t="shared" si="76"/>
        <v>4.9999999999954525E-3</v>
      </c>
      <c r="M704" s="5">
        <f t="shared" si="76"/>
        <v>1.8181818181659537E-3</v>
      </c>
      <c r="N704" s="5">
        <f t="shared" si="76"/>
        <v>0</v>
      </c>
      <c r="O704" s="5">
        <f t="shared" si="76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77"/>
        <v>2.7272727272844577E-3</v>
      </c>
      <c r="L705" s="5">
        <f t="shared" si="76"/>
        <v>0</v>
      </c>
      <c r="M705" s="5">
        <f t="shared" si="76"/>
        <v>9.0909090909008228E-4</v>
      </c>
      <c r="N705" s="5">
        <f t="shared" si="76"/>
        <v>0</v>
      </c>
      <c r="O705" s="5">
        <f t="shared" si="76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77"/>
        <v>-7.5757575757506856E-4</v>
      </c>
      <c r="L706" s="5">
        <f t="shared" si="76"/>
        <v>0</v>
      </c>
      <c r="M706" s="5">
        <f t="shared" si="76"/>
        <v>-3.030303030303827E-3</v>
      </c>
      <c r="N706" s="5">
        <f t="shared" si="76"/>
        <v>0</v>
      </c>
      <c r="O706" s="5">
        <f t="shared" si="76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77"/>
        <v>2.65151515151274E-4</v>
      </c>
      <c r="L707" s="5">
        <f t="shared" si="76"/>
        <v>-5.000000000002558E-3</v>
      </c>
      <c r="M707" s="5">
        <f t="shared" si="76"/>
        <v>-3.9393939393903565E-3</v>
      </c>
      <c r="N707" s="5">
        <f t="shared" si="76"/>
        <v>0</v>
      </c>
      <c r="O707" s="5">
        <f t="shared" si="76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77"/>
        <v>1.9318181818164248E-3</v>
      </c>
      <c r="L708" s="5">
        <f t="shared" si="76"/>
        <v>4.9999999999954525E-3</v>
      </c>
      <c r="M708" s="5">
        <f t="shared" si="76"/>
        <v>2.7272727272702468E-3</v>
      </c>
      <c r="N708" s="5">
        <f t="shared" si="76"/>
        <v>0</v>
      </c>
      <c r="O708" s="5">
        <f t="shared" si="76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77"/>
        <v>-3.2575757575727948E-3</v>
      </c>
      <c r="L709" s="5">
        <f t="shared" si="76"/>
        <v>0</v>
      </c>
      <c r="M709" s="5">
        <f t="shared" si="76"/>
        <v>-3.0303030303002743E-3</v>
      </c>
      <c r="N709" s="5">
        <f t="shared" si="76"/>
        <v>0</v>
      </c>
      <c r="O709" s="5">
        <f t="shared" si="76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77"/>
        <v>8.3333333333257542E-4</v>
      </c>
      <c r="L710" s="5">
        <f t="shared" si="76"/>
        <v>0</v>
      </c>
      <c r="M710" s="5">
        <f t="shared" si="76"/>
        <v>3.3333333333445125E-3</v>
      </c>
      <c r="N710" s="5">
        <f t="shared" si="76"/>
        <v>0</v>
      </c>
      <c r="O710" s="5">
        <f t="shared" si="76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77"/>
        <v>7.2348484848419048E-3</v>
      </c>
      <c r="L711" s="5">
        <f t="shared" si="76"/>
        <v>4.9999999999954525E-3</v>
      </c>
      <c r="M711" s="5">
        <f t="shared" si="76"/>
        <v>3.9393939393903565E-3</v>
      </c>
      <c r="N711" s="5">
        <f t="shared" si="76"/>
        <v>0</v>
      </c>
      <c r="O711" s="5">
        <f t="shared" si="76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77"/>
        <v>5.1893939393892197E-3</v>
      </c>
      <c r="L712" s="5">
        <f t="shared" si="76"/>
        <v>4.9999999999954525E-3</v>
      </c>
      <c r="M712" s="5">
        <f t="shared" si="76"/>
        <v>-4.242424242420384E-3</v>
      </c>
      <c r="N712" s="5">
        <f t="shared" si="76"/>
        <v>0</v>
      </c>
      <c r="O712" s="5">
        <f t="shared" si="76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77"/>
        <v>6.6287878787818499E-3</v>
      </c>
      <c r="L713" s="5">
        <f t="shared" si="76"/>
        <v>4.9999999999954525E-3</v>
      </c>
      <c r="M713" s="5">
        <f t="shared" si="76"/>
        <v>1.5151515151501371E-3</v>
      </c>
      <c r="N713" s="5">
        <f t="shared" si="76"/>
        <v>0</v>
      </c>
      <c r="O713" s="5">
        <f t="shared" si="76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77"/>
        <v>-4.9242424242379457E-4</v>
      </c>
      <c r="L714" s="5">
        <f t="shared" si="77"/>
        <v>-4.9999999999954525E-3</v>
      </c>
      <c r="M714" s="5">
        <f t="shared" si="77"/>
        <v>3.0303030303002743E-3</v>
      </c>
      <c r="N714" s="5">
        <f t="shared" si="77"/>
        <v>0</v>
      </c>
      <c r="O714" s="5">
        <f t="shared" si="77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78">F719-F725</f>
        <v>-5.0000000000000044E-3</v>
      </c>
      <c r="G731" s="14">
        <f t="shared" si="78"/>
        <v>-6.6666666666667651E-3</v>
      </c>
      <c r="H731" s="14">
        <f t="shared" si="78"/>
        <v>0</v>
      </c>
      <c r="I731" s="14">
        <f t="shared" si="78"/>
        <v>0</v>
      </c>
    </row>
    <row r="732" spans="4:9" x14ac:dyDescent="0.25">
      <c r="E732" s="14">
        <f t="shared" ref="E732:I734" si="79">E720-E726</f>
        <v>-1.8276515151511852E-3</v>
      </c>
      <c r="F732" s="14">
        <f t="shared" si="79"/>
        <v>-1.2500000000001954E-3</v>
      </c>
      <c r="G732" s="14">
        <f t="shared" si="79"/>
        <v>3.9393939393939092E-3</v>
      </c>
      <c r="H732" s="14">
        <f t="shared" si="79"/>
        <v>0</v>
      </c>
      <c r="I732" s="14">
        <f t="shared" si="79"/>
        <v>9.9999999999997868E-3</v>
      </c>
    </row>
    <row r="733" spans="4:9" x14ac:dyDescent="0.25">
      <c r="E733" s="14">
        <f t="shared" si="79"/>
        <v>-1.9412878787878896E-3</v>
      </c>
      <c r="F733" s="14">
        <f t="shared" si="79"/>
        <v>-1.2499999999999734E-3</v>
      </c>
      <c r="G733" s="14">
        <f t="shared" si="79"/>
        <v>-1.5151515151516914E-3</v>
      </c>
      <c r="H733" s="14">
        <f t="shared" si="79"/>
        <v>4.9999999999998934E-3</v>
      </c>
      <c r="I733" s="14">
        <f t="shared" si="79"/>
        <v>1.0000000000000009E-2</v>
      </c>
    </row>
    <row r="734" spans="4:9" x14ac:dyDescent="0.25">
      <c r="E734" s="14">
        <f t="shared" si="79"/>
        <v>1.1363636363626028E-4</v>
      </c>
      <c r="F734" s="14">
        <f t="shared" si="79"/>
        <v>0</v>
      </c>
      <c r="G734" s="14">
        <f t="shared" si="79"/>
        <v>5.4545454545453786E-3</v>
      </c>
      <c r="H734" s="14">
        <f t="shared" si="79"/>
        <v>5.0000000000000044E-3</v>
      </c>
      <c r="I734" s="14">
        <f t="shared" si="79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82:F82"/>
    <mergeCell ref="A1:F2"/>
    <mergeCell ref="A4:F4"/>
    <mergeCell ref="A31:F31"/>
    <mergeCell ref="A44:F44"/>
    <mergeCell ref="A63:F63"/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0:F27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438B-A292-4B63-8D88-FB9AE2A2C728}">
  <dimension ref="A1:AZ778"/>
  <sheetViews>
    <sheetView topLeftCell="C418" zoomScaleNormal="100" workbookViewId="0">
      <selection activeCell="E425" sqref="E42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52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</row>
    <row r="2" spans="1:52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F2" s="6" t="s">
        <v>85</v>
      </c>
      <c r="AG2">
        <v>2</v>
      </c>
      <c r="AH2">
        <v>0</v>
      </c>
      <c r="AI2" t="s">
        <v>92</v>
      </c>
      <c r="AL2" t="s">
        <v>89</v>
      </c>
      <c r="AM2">
        <v>2</v>
      </c>
      <c r="AN2">
        <v>1</v>
      </c>
      <c r="AO2" s="6" t="s">
        <v>79</v>
      </c>
      <c r="AY2">
        <v>0</v>
      </c>
      <c r="AZ2" t="s">
        <v>428</v>
      </c>
    </row>
    <row r="3" spans="1:52" x14ac:dyDescent="0.25">
      <c r="R3" s="1"/>
      <c r="S3" s="1"/>
      <c r="V3"/>
      <c r="X3"/>
      <c r="Y3"/>
      <c r="AA3"/>
      <c r="AC3" s="12"/>
      <c r="AF3" t="s">
        <v>88</v>
      </c>
      <c r="AG3">
        <v>2</v>
      </c>
      <c r="AH3">
        <v>0</v>
      </c>
      <c r="AI3" s="6" t="s">
        <v>85</v>
      </c>
      <c r="AL3" s="6" t="s">
        <v>79</v>
      </c>
      <c r="AM3">
        <v>1</v>
      </c>
      <c r="AN3">
        <v>0</v>
      </c>
      <c r="AO3" t="s">
        <v>86</v>
      </c>
      <c r="AY3">
        <v>0</v>
      </c>
      <c r="AZ3" t="s">
        <v>428</v>
      </c>
    </row>
    <row r="4" spans="1:52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F4" t="s">
        <v>104</v>
      </c>
      <c r="AG4">
        <v>2</v>
      </c>
      <c r="AH4">
        <v>1</v>
      </c>
      <c r="AI4" s="6" t="s">
        <v>85</v>
      </c>
      <c r="AL4" t="s">
        <v>176</v>
      </c>
      <c r="AM4">
        <v>0</v>
      </c>
      <c r="AN4">
        <v>3</v>
      </c>
      <c r="AO4" s="6" t="s">
        <v>79</v>
      </c>
      <c r="AY4">
        <v>1</v>
      </c>
      <c r="AZ4" t="s">
        <v>427</v>
      </c>
    </row>
    <row r="5" spans="1:52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12"/>
      <c r="AF5" s="6" t="s">
        <v>85</v>
      </c>
      <c r="AG5">
        <v>2</v>
      </c>
      <c r="AH5">
        <v>1</v>
      </c>
      <c r="AI5" t="s">
        <v>77</v>
      </c>
      <c r="AK5" s="12"/>
      <c r="AL5" s="6" t="s">
        <v>79</v>
      </c>
      <c r="AM5">
        <v>2</v>
      </c>
      <c r="AN5">
        <v>1</v>
      </c>
      <c r="AO5" t="s">
        <v>81</v>
      </c>
      <c r="AY5">
        <v>0</v>
      </c>
      <c r="AZ5" t="s">
        <v>428</v>
      </c>
    </row>
    <row r="6" spans="1:52" x14ac:dyDescent="0.25">
      <c r="A6" s="6" t="s">
        <v>85</v>
      </c>
      <c r="B6">
        <v>2</v>
      </c>
      <c r="C6">
        <v>0</v>
      </c>
      <c r="D6" t="s">
        <v>92</v>
      </c>
      <c r="E6" s="1">
        <f>B6+C6</f>
        <v>2</v>
      </c>
      <c r="F6" s="1">
        <f>B6-C6</f>
        <v>2</v>
      </c>
      <c r="I6" t="s">
        <v>27</v>
      </c>
      <c r="J6">
        <f>COUNTIF(E6:E30,"&gt;1")</f>
        <v>6</v>
      </c>
      <c r="M6" s="5">
        <f>J6/$J$14</f>
        <v>0.75</v>
      </c>
      <c r="R6" s="1"/>
      <c r="S6" s="1"/>
      <c r="X6"/>
      <c r="Y6"/>
      <c r="AA6"/>
      <c r="AC6" s="1"/>
      <c r="AD6" s="12"/>
      <c r="AE6" s="12"/>
      <c r="AF6" t="s">
        <v>75</v>
      </c>
      <c r="AG6">
        <v>0</v>
      </c>
      <c r="AH6">
        <v>2</v>
      </c>
      <c r="AI6" s="6" t="s">
        <v>85</v>
      </c>
      <c r="AK6" s="12"/>
      <c r="AL6" s="6" t="s">
        <v>79</v>
      </c>
      <c r="AM6">
        <v>0</v>
      </c>
      <c r="AN6">
        <v>2</v>
      </c>
      <c r="AO6" t="s">
        <v>88</v>
      </c>
      <c r="AY6">
        <v>1</v>
      </c>
      <c r="AZ6" t="s">
        <v>427</v>
      </c>
    </row>
    <row r="7" spans="1:52" x14ac:dyDescent="0.25">
      <c r="A7" s="6" t="s">
        <v>85</v>
      </c>
      <c r="B7">
        <v>2</v>
      </c>
      <c r="C7">
        <v>1</v>
      </c>
      <c r="D7" t="s">
        <v>77</v>
      </c>
      <c r="E7" s="1">
        <f t="shared" ref="E7:E13" si="0">B7+C7</f>
        <v>3</v>
      </c>
      <c r="F7" s="1">
        <f t="shared" ref="F7:F13" si="1">B7-C7</f>
        <v>1</v>
      </c>
      <c r="I7" t="s">
        <v>28</v>
      </c>
      <c r="J7">
        <f>COUNTIF(E6:E30,"&gt;2")</f>
        <v>4</v>
      </c>
      <c r="M7" s="5">
        <f t="shared" ref="M7:M28" si="2">J7/$J$14</f>
        <v>0.5</v>
      </c>
      <c r="R7" s="1"/>
      <c r="S7" s="1"/>
      <c r="X7"/>
      <c r="Y7"/>
      <c r="AA7"/>
      <c r="AB7" s="12"/>
      <c r="AC7" s="12"/>
      <c r="AD7" s="12"/>
      <c r="AE7" s="12"/>
      <c r="AF7" s="6" t="s">
        <v>85</v>
      </c>
      <c r="AG7">
        <v>3</v>
      </c>
      <c r="AH7">
        <v>2</v>
      </c>
      <c r="AI7" t="s">
        <v>169</v>
      </c>
      <c r="AK7" s="12"/>
      <c r="AL7" t="s">
        <v>167</v>
      </c>
      <c r="AM7">
        <v>0</v>
      </c>
      <c r="AN7">
        <v>4</v>
      </c>
      <c r="AO7" s="6" t="s">
        <v>79</v>
      </c>
      <c r="AY7">
        <v>1</v>
      </c>
      <c r="AZ7" t="s">
        <v>427</v>
      </c>
    </row>
    <row r="8" spans="1:52" x14ac:dyDescent="0.25">
      <c r="A8" s="6" t="s">
        <v>85</v>
      </c>
      <c r="B8">
        <v>3</v>
      </c>
      <c r="C8">
        <v>2</v>
      </c>
      <c r="D8" t="s">
        <v>169</v>
      </c>
      <c r="E8" s="1">
        <f t="shared" si="0"/>
        <v>5</v>
      </c>
      <c r="F8" s="1">
        <f t="shared" si="1"/>
        <v>1</v>
      </c>
      <c r="I8" t="s">
        <v>29</v>
      </c>
      <c r="J8">
        <f>COUNTIF(E6:E30,"&lt;4")</f>
        <v>6</v>
      </c>
      <c r="M8" s="5">
        <f t="shared" si="2"/>
        <v>0.75</v>
      </c>
      <c r="R8" s="1"/>
      <c r="S8" s="1"/>
      <c r="V8" s="12"/>
      <c r="X8"/>
      <c r="Y8"/>
      <c r="AA8"/>
      <c r="AB8" s="12"/>
      <c r="AC8" s="1"/>
      <c r="AD8" s="12"/>
      <c r="AE8" s="12"/>
      <c r="AF8" t="s">
        <v>176</v>
      </c>
      <c r="AG8">
        <v>2</v>
      </c>
      <c r="AH8">
        <v>0</v>
      </c>
      <c r="AI8" s="6" t="s">
        <v>85</v>
      </c>
      <c r="AK8" s="12"/>
      <c r="AL8" s="6" t="s">
        <v>79</v>
      </c>
      <c r="AM8">
        <v>0</v>
      </c>
      <c r="AN8">
        <v>1</v>
      </c>
      <c r="AO8" t="s">
        <v>177</v>
      </c>
      <c r="AY8">
        <v>1</v>
      </c>
      <c r="AZ8" t="s">
        <v>427</v>
      </c>
    </row>
    <row r="9" spans="1:52" x14ac:dyDescent="0.25">
      <c r="A9" s="6" t="s">
        <v>85</v>
      </c>
      <c r="B9">
        <v>1</v>
      </c>
      <c r="C9">
        <v>2</v>
      </c>
      <c r="D9" t="s">
        <v>86</v>
      </c>
      <c r="E9" s="1">
        <f t="shared" si="0"/>
        <v>3</v>
      </c>
      <c r="F9" s="1">
        <f t="shared" si="1"/>
        <v>-1</v>
      </c>
      <c r="I9" t="s">
        <v>30</v>
      </c>
      <c r="J9">
        <f>COUNTIF(E6:E30,"&lt;5")</f>
        <v>7</v>
      </c>
      <c r="M9" s="5">
        <f t="shared" si="2"/>
        <v>0.875</v>
      </c>
      <c r="R9" s="1"/>
      <c r="S9" s="1"/>
      <c r="X9"/>
      <c r="Y9"/>
      <c r="AA9"/>
      <c r="AB9" s="12"/>
      <c r="AC9" s="12"/>
      <c r="AD9" s="12"/>
      <c r="AE9" s="12"/>
      <c r="AF9" s="6" t="s">
        <v>85</v>
      </c>
      <c r="AG9">
        <v>1</v>
      </c>
      <c r="AH9">
        <v>2</v>
      </c>
      <c r="AI9" t="s">
        <v>86</v>
      </c>
      <c r="AK9" s="12"/>
      <c r="AL9" t="s">
        <v>77</v>
      </c>
      <c r="AM9">
        <v>1</v>
      </c>
      <c r="AN9">
        <v>1</v>
      </c>
      <c r="AO9" s="6" t="s">
        <v>79</v>
      </c>
      <c r="AY9">
        <v>1</v>
      </c>
      <c r="AZ9" t="s">
        <v>427</v>
      </c>
    </row>
    <row r="10" spans="1:52" x14ac:dyDescent="0.25">
      <c r="A10" s="6" t="s">
        <v>85</v>
      </c>
      <c r="B10">
        <v>1</v>
      </c>
      <c r="C10">
        <v>0</v>
      </c>
      <c r="D10" t="s">
        <v>103</v>
      </c>
      <c r="E10" s="1">
        <f t="shared" si="0"/>
        <v>1</v>
      </c>
      <c r="F10" s="1">
        <f t="shared" si="1"/>
        <v>1</v>
      </c>
      <c r="I10" t="s">
        <v>31</v>
      </c>
      <c r="J10">
        <f>COUNTIF(F6:F30,"&gt;=0")</f>
        <v>7</v>
      </c>
      <c r="M10" s="5">
        <f t="shared" si="2"/>
        <v>0.875</v>
      </c>
      <c r="R10" s="1"/>
      <c r="S10" s="1"/>
      <c r="V10" s="12"/>
      <c r="X10"/>
      <c r="Y10"/>
      <c r="AA10"/>
      <c r="AB10" s="12"/>
      <c r="AC10" s="1"/>
      <c r="AD10" s="12"/>
      <c r="AE10" s="12"/>
      <c r="AF10" s="6" t="s">
        <v>85</v>
      </c>
      <c r="AG10">
        <v>1</v>
      </c>
      <c r="AH10">
        <v>0</v>
      </c>
      <c r="AI10" t="s">
        <v>103</v>
      </c>
      <c r="AK10" s="12"/>
      <c r="AL10" s="6" t="s">
        <v>79</v>
      </c>
      <c r="AM10">
        <v>0</v>
      </c>
      <c r="AN10">
        <v>1</v>
      </c>
      <c r="AO10" t="s">
        <v>104</v>
      </c>
      <c r="AY10">
        <v>1</v>
      </c>
      <c r="AZ10" t="s">
        <v>427</v>
      </c>
    </row>
    <row r="11" spans="1:52" x14ac:dyDescent="0.25">
      <c r="A11" s="6" t="s">
        <v>85</v>
      </c>
      <c r="B11">
        <v>1</v>
      </c>
      <c r="C11">
        <v>0</v>
      </c>
      <c r="D11" t="s">
        <v>89</v>
      </c>
      <c r="E11" s="1">
        <f t="shared" si="0"/>
        <v>1</v>
      </c>
      <c r="F11" s="1">
        <f t="shared" si="1"/>
        <v>1</v>
      </c>
      <c r="I11" t="s">
        <v>32</v>
      </c>
      <c r="J11">
        <f>COUNTIF(F6:F30,"&lt;=0")</f>
        <v>2</v>
      </c>
      <c r="M11" s="5">
        <f t="shared" si="2"/>
        <v>0.25</v>
      </c>
      <c r="R11" s="1"/>
      <c r="S11" s="1"/>
      <c r="X11"/>
      <c r="Y11"/>
      <c r="AA11"/>
      <c r="AB11" s="12"/>
      <c r="AC11" s="12"/>
      <c r="AD11" s="12"/>
      <c r="AE11" s="12"/>
      <c r="AF11" t="s">
        <v>167</v>
      </c>
      <c r="AG11">
        <v>2</v>
      </c>
      <c r="AH11">
        <v>2</v>
      </c>
      <c r="AI11" s="6" t="s">
        <v>85</v>
      </c>
      <c r="AK11" s="12"/>
      <c r="AL11" t="s">
        <v>84</v>
      </c>
      <c r="AM11">
        <v>2</v>
      </c>
      <c r="AN11">
        <v>2</v>
      </c>
      <c r="AO11" s="6" t="s">
        <v>79</v>
      </c>
      <c r="AY11">
        <v>2</v>
      </c>
      <c r="AZ11" t="s">
        <v>428</v>
      </c>
    </row>
    <row r="12" spans="1:52" x14ac:dyDescent="0.25">
      <c r="A12" s="6" t="s">
        <v>85</v>
      </c>
      <c r="B12">
        <v>2</v>
      </c>
      <c r="C12">
        <v>2</v>
      </c>
      <c r="D12" t="s">
        <v>78</v>
      </c>
      <c r="E12" s="1">
        <f t="shared" si="0"/>
        <v>4</v>
      </c>
      <c r="F12" s="1">
        <f t="shared" si="1"/>
        <v>0</v>
      </c>
      <c r="I12" t="s">
        <v>34</v>
      </c>
      <c r="J12">
        <f>COUNTIF(F6:F30,"&gt;=-1")</f>
        <v>8</v>
      </c>
      <c r="M12" s="5">
        <f t="shared" si="2"/>
        <v>1</v>
      </c>
      <c r="R12" s="1"/>
      <c r="S12" s="1"/>
      <c r="V12" s="12"/>
      <c r="X12"/>
      <c r="Y12"/>
      <c r="AA12"/>
      <c r="AB12" s="12"/>
      <c r="AC12" s="12"/>
      <c r="AD12" s="12"/>
      <c r="AE12" s="12"/>
      <c r="AF12" t="s">
        <v>90</v>
      </c>
      <c r="AG12">
        <v>2</v>
      </c>
      <c r="AH12">
        <v>1</v>
      </c>
      <c r="AI12" s="6" t="s">
        <v>85</v>
      </c>
      <c r="AK12" s="12"/>
      <c r="AL12" s="6" t="s">
        <v>79</v>
      </c>
      <c r="AM12">
        <v>0</v>
      </c>
      <c r="AN12">
        <v>1</v>
      </c>
      <c r="AO12" t="s">
        <v>91</v>
      </c>
      <c r="AY12">
        <v>0</v>
      </c>
      <c r="AZ12" t="s">
        <v>427</v>
      </c>
    </row>
    <row r="13" spans="1:52" x14ac:dyDescent="0.25">
      <c r="A13" s="6" t="s">
        <v>85</v>
      </c>
      <c r="B13">
        <v>2</v>
      </c>
      <c r="C13">
        <v>0</v>
      </c>
      <c r="D13" t="s">
        <v>84</v>
      </c>
      <c r="E13" s="1">
        <f t="shared" si="0"/>
        <v>2</v>
      </c>
      <c r="F13" s="1">
        <f t="shared" si="1"/>
        <v>2</v>
      </c>
      <c r="I13" t="s">
        <v>35</v>
      </c>
      <c r="J13">
        <f>COUNTIF(F6:F30,"&lt;=1")</f>
        <v>6</v>
      </c>
      <c r="M13" s="5">
        <f t="shared" si="2"/>
        <v>0.75</v>
      </c>
      <c r="R13" s="1"/>
      <c r="S13" s="1"/>
      <c r="V13" s="12"/>
      <c r="X13"/>
      <c r="Y13"/>
      <c r="AA13"/>
      <c r="AB13" s="12"/>
      <c r="AC13" s="12"/>
      <c r="AD13" s="12"/>
      <c r="AE13" s="12"/>
      <c r="AF13" s="6" t="s">
        <v>85</v>
      </c>
      <c r="AG13">
        <v>1</v>
      </c>
      <c r="AH13">
        <v>0</v>
      </c>
      <c r="AI13" t="s">
        <v>89</v>
      </c>
      <c r="AK13" s="12"/>
      <c r="AL13" s="6" t="s">
        <v>79</v>
      </c>
      <c r="AM13">
        <v>1</v>
      </c>
      <c r="AN13">
        <v>0</v>
      </c>
      <c r="AO13" t="s">
        <v>90</v>
      </c>
      <c r="AY13">
        <v>0</v>
      </c>
      <c r="AZ13" t="s">
        <v>428</v>
      </c>
    </row>
    <row r="14" spans="1:52" x14ac:dyDescent="0.25">
      <c r="A14" s="6"/>
      <c r="E14" s="1"/>
      <c r="F14" s="1"/>
      <c r="I14" t="s">
        <v>36</v>
      </c>
      <c r="J14">
        <f>COUNT(F6:F30)</f>
        <v>8</v>
      </c>
      <c r="R14" s="1"/>
      <c r="S14" s="1"/>
      <c r="X14"/>
      <c r="Y14"/>
      <c r="AA14"/>
      <c r="AB14" s="12"/>
      <c r="AC14" s="12"/>
      <c r="AD14" s="12"/>
      <c r="AE14" s="12"/>
      <c r="AF14" s="6" t="s">
        <v>85</v>
      </c>
      <c r="AG14">
        <v>2</v>
      </c>
      <c r="AH14">
        <v>2</v>
      </c>
      <c r="AI14" t="s">
        <v>78</v>
      </c>
      <c r="AK14" s="12"/>
      <c r="AL14" t="s">
        <v>75</v>
      </c>
      <c r="AM14">
        <v>0</v>
      </c>
      <c r="AN14">
        <v>0</v>
      </c>
      <c r="AO14" s="6" t="s">
        <v>79</v>
      </c>
      <c r="AY14">
        <v>0</v>
      </c>
      <c r="AZ14" t="s">
        <v>107</v>
      </c>
    </row>
    <row r="15" spans="1:52" x14ac:dyDescent="0.25">
      <c r="A15" s="6"/>
      <c r="E15" s="1"/>
      <c r="F15" s="1"/>
      <c r="I15" t="s">
        <v>37</v>
      </c>
      <c r="J15">
        <f>J14-J11</f>
        <v>6</v>
      </c>
      <c r="M15" s="5">
        <f t="shared" si="2"/>
        <v>0.75</v>
      </c>
      <c r="R15" s="1"/>
      <c r="S15" s="1"/>
      <c r="V15" s="12"/>
      <c r="X15"/>
      <c r="Y15"/>
      <c r="AA15"/>
      <c r="AB15" s="12"/>
      <c r="AC15" s="12"/>
      <c r="AD15" s="12"/>
      <c r="AE15" s="12"/>
      <c r="AF15" t="s">
        <v>91</v>
      </c>
      <c r="AG15">
        <v>1</v>
      </c>
      <c r="AH15">
        <v>0</v>
      </c>
      <c r="AI15" s="6" t="s">
        <v>85</v>
      </c>
      <c r="AK15" s="12"/>
      <c r="AL15" t="s">
        <v>83</v>
      </c>
      <c r="AM15">
        <v>0</v>
      </c>
      <c r="AN15">
        <v>1</v>
      </c>
      <c r="AO15" s="6" t="s">
        <v>79</v>
      </c>
      <c r="AY15">
        <v>1</v>
      </c>
      <c r="AZ15" t="s">
        <v>427</v>
      </c>
    </row>
    <row r="16" spans="1:52" x14ac:dyDescent="0.25">
      <c r="A16" s="2"/>
      <c r="B16" s="1"/>
      <c r="D16" s="1"/>
      <c r="E16" s="1"/>
      <c r="F16" s="1"/>
      <c r="I16" t="s">
        <v>38</v>
      </c>
      <c r="J16">
        <f>J14-J10</f>
        <v>1</v>
      </c>
      <c r="M16" s="5">
        <f t="shared" si="2"/>
        <v>0.125</v>
      </c>
      <c r="R16" s="1"/>
      <c r="S16" s="1"/>
      <c r="X16"/>
      <c r="Y16"/>
      <c r="AA16"/>
      <c r="AB16" s="12"/>
      <c r="AC16" s="12"/>
      <c r="AD16" s="12"/>
      <c r="AE16" s="12"/>
      <c r="AF16" s="6" t="s">
        <v>85</v>
      </c>
      <c r="AG16">
        <v>2</v>
      </c>
      <c r="AH16">
        <v>0</v>
      </c>
      <c r="AI16" t="s">
        <v>84</v>
      </c>
      <c r="AK16" s="12"/>
      <c r="AL16" s="6" t="s">
        <v>79</v>
      </c>
      <c r="AM16">
        <v>0</v>
      </c>
      <c r="AN16">
        <v>0</v>
      </c>
      <c r="AO16" t="s">
        <v>169</v>
      </c>
      <c r="AY16">
        <v>0</v>
      </c>
      <c r="AZ16" t="s">
        <v>107</v>
      </c>
    </row>
    <row r="17" spans="1:52" x14ac:dyDescent="0.25">
      <c r="A17" s="2"/>
      <c r="B17" s="1"/>
      <c r="D17" s="1"/>
      <c r="E17" s="1"/>
      <c r="F17" s="1"/>
      <c r="I17" t="s">
        <v>39</v>
      </c>
      <c r="J17">
        <f>J14-J13</f>
        <v>2</v>
      </c>
      <c r="M17" s="5">
        <f t="shared" si="2"/>
        <v>0.25</v>
      </c>
      <c r="R17" s="1"/>
      <c r="S17" s="1"/>
      <c r="V17" s="12"/>
      <c r="X17"/>
      <c r="Y17"/>
      <c r="AA17"/>
      <c r="AB17" s="12"/>
      <c r="AD17" s="12"/>
      <c r="AE17" s="12"/>
      <c r="AF17" t="s">
        <v>83</v>
      </c>
      <c r="AG17">
        <v>0</v>
      </c>
      <c r="AH17">
        <v>2</v>
      </c>
      <c r="AI17" s="6" t="s">
        <v>85</v>
      </c>
      <c r="AK17" s="12"/>
      <c r="AL17" s="6" t="s">
        <v>79</v>
      </c>
      <c r="AM17">
        <v>0</v>
      </c>
      <c r="AN17">
        <v>1</v>
      </c>
      <c r="AO17" t="s">
        <v>92</v>
      </c>
      <c r="AY17">
        <v>1</v>
      </c>
      <c r="AZ17" t="s">
        <v>427</v>
      </c>
    </row>
    <row r="18" spans="1:52" x14ac:dyDescent="0.25">
      <c r="A18" s="2"/>
      <c r="B18" s="1"/>
      <c r="D18" s="1"/>
      <c r="E18" s="1"/>
      <c r="F18" s="1"/>
      <c r="I18" t="s">
        <v>40</v>
      </c>
      <c r="J18">
        <f>J14-J12</f>
        <v>0</v>
      </c>
      <c r="M18" s="5">
        <f t="shared" si="2"/>
        <v>0</v>
      </c>
      <c r="R18" s="1"/>
      <c r="S18" s="1"/>
      <c r="V18"/>
      <c r="X18"/>
      <c r="Y18"/>
      <c r="AA18"/>
      <c r="AB18" s="12"/>
      <c r="AD18" s="12"/>
      <c r="AE18" s="12"/>
      <c r="AK18" s="12"/>
      <c r="AY18">
        <v>2</v>
      </c>
      <c r="AZ18" t="s">
        <v>427</v>
      </c>
    </row>
    <row r="19" spans="1:52" x14ac:dyDescent="0.25">
      <c r="A19" s="2"/>
      <c r="B19" s="1"/>
      <c r="E19" s="1"/>
      <c r="F19" s="1"/>
      <c r="I19" t="s">
        <v>41</v>
      </c>
      <c r="J19">
        <f>COUNTIF(B6:B30,"&gt;0")</f>
        <v>8</v>
      </c>
      <c r="M19" s="5">
        <f t="shared" si="2"/>
        <v>1</v>
      </c>
      <c r="R19" s="1"/>
      <c r="S19" s="1"/>
      <c r="X19"/>
      <c r="Y19"/>
      <c r="AA19"/>
      <c r="AY19">
        <v>0</v>
      </c>
      <c r="AZ19" t="s">
        <v>107</v>
      </c>
    </row>
    <row r="20" spans="1:52" x14ac:dyDescent="0.25">
      <c r="A20" s="2"/>
      <c r="B20" s="1"/>
      <c r="E20" s="1"/>
      <c r="F20" s="1"/>
      <c r="I20" t="s">
        <v>42</v>
      </c>
      <c r="J20">
        <f>COUNTIF(C6:C30,"&gt;0")</f>
        <v>4</v>
      </c>
      <c r="M20" s="5">
        <f t="shared" si="2"/>
        <v>0.5</v>
      </c>
      <c r="R20" s="1"/>
      <c r="S20" s="1"/>
      <c r="V20"/>
      <c r="X20"/>
      <c r="AA20"/>
    </row>
    <row r="21" spans="1:52" x14ac:dyDescent="0.25">
      <c r="A21" s="2"/>
      <c r="B21" s="1"/>
      <c r="E21" s="1"/>
      <c r="F21" s="1"/>
      <c r="I21" t="s">
        <v>43</v>
      </c>
      <c r="J21">
        <f>COUNTIF(B6:B30,"&lt;2")</f>
        <v>3</v>
      </c>
      <c r="M21" s="5">
        <f t="shared" si="2"/>
        <v>0.375</v>
      </c>
      <c r="R21" s="1"/>
      <c r="S21" s="1"/>
    </row>
    <row r="22" spans="1:52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5</v>
      </c>
      <c r="M22" s="5">
        <f t="shared" si="2"/>
        <v>0.625</v>
      </c>
      <c r="R22" s="1"/>
      <c r="S22" s="1"/>
    </row>
    <row r="23" spans="1:52" x14ac:dyDescent="0.25">
      <c r="E23" s="1"/>
      <c r="F23" s="1"/>
      <c r="I23" t="s">
        <v>45</v>
      </c>
      <c r="J23">
        <f>COUNTIF(B6:B30,"&lt;3")</f>
        <v>7</v>
      </c>
      <c r="M23" s="5">
        <f t="shared" si="2"/>
        <v>0.875</v>
      </c>
      <c r="R23" s="1"/>
      <c r="S23" s="1"/>
    </row>
    <row r="24" spans="1:52" x14ac:dyDescent="0.25">
      <c r="E24" s="1"/>
      <c r="F24" s="1"/>
      <c r="I24" t="s">
        <v>46</v>
      </c>
      <c r="J24">
        <f>COUNTIF(C6:C30,"&lt;3")</f>
        <v>8</v>
      </c>
      <c r="M24" s="5">
        <f t="shared" si="2"/>
        <v>1</v>
      </c>
      <c r="R24" s="1"/>
      <c r="S24" s="1"/>
    </row>
    <row r="25" spans="1:52" x14ac:dyDescent="0.25">
      <c r="E25" s="1"/>
      <c r="F25" s="1"/>
      <c r="I25" t="s">
        <v>47</v>
      </c>
      <c r="J25">
        <f>J15+J16</f>
        <v>7</v>
      </c>
      <c r="M25" s="5">
        <f t="shared" si="2"/>
        <v>0.875</v>
      </c>
      <c r="R25" s="1"/>
      <c r="S25" s="1"/>
    </row>
    <row r="26" spans="1:52" x14ac:dyDescent="0.25">
      <c r="E26" s="1"/>
      <c r="F26" s="1"/>
      <c r="I26" t="s">
        <v>48</v>
      </c>
      <c r="J26" s="1">
        <f>SUM(B6:B30)</f>
        <v>14</v>
      </c>
      <c r="M26" s="5">
        <f t="shared" si="2"/>
        <v>1.75</v>
      </c>
      <c r="R26" s="1"/>
      <c r="S26" s="1"/>
    </row>
    <row r="27" spans="1:52" x14ac:dyDescent="0.25">
      <c r="E27" s="1"/>
      <c r="F27" s="1"/>
      <c r="I27" t="s">
        <v>49</v>
      </c>
      <c r="J27" s="1">
        <f>SUM(C6:C30)</f>
        <v>7</v>
      </c>
      <c r="M27" s="5">
        <f t="shared" si="2"/>
        <v>0.875</v>
      </c>
      <c r="R27" s="1"/>
      <c r="S27" s="1"/>
    </row>
    <row r="28" spans="1:52" x14ac:dyDescent="0.25">
      <c r="E28" s="1"/>
      <c r="F28" s="1"/>
      <c r="I28" t="s">
        <v>50</v>
      </c>
      <c r="J28">
        <f>3*J15+J14-J25</f>
        <v>19</v>
      </c>
      <c r="M28" s="5">
        <f t="shared" si="2"/>
        <v>2.375</v>
      </c>
      <c r="R28" s="1"/>
      <c r="S28" s="1"/>
    </row>
    <row r="29" spans="1:52" x14ac:dyDescent="0.25">
      <c r="E29" s="1"/>
      <c r="F29" s="1"/>
      <c r="R29" s="1"/>
      <c r="S29" s="1"/>
    </row>
    <row r="30" spans="1:52" x14ac:dyDescent="0.25">
      <c r="E30" s="1"/>
      <c r="F30" s="1"/>
      <c r="R30" s="1"/>
      <c r="S30" s="1"/>
    </row>
    <row r="31" spans="1:52" x14ac:dyDescent="0.25">
      <c r="A31" s="21" t="s">
        <v>33</v>
      </c>
      <c r="B31" s="21"/>
      <c r="C31" s="21"/>
      <c r="D31" s="21"/>
      <c r="E31" s="21"/>
      <c r="F31" s="21"/>
      <c r="R31" s="1"/>
      <c r="S31" s="1"/>
    </row>
    <row r="32" spans="1:52" x14ac:dyDescent="0.25">
      <c r="E32" s="1"/>
      <c r="F32" s="1"/>
      <c r="R32" s="1"/>
      <c r="S32" s="1"/>
    </row>
    <row r="33" spans="1:19" x14ac:dyDescent="0.25">
      <c r="E33" s="1"/>
      <c r="F33" s="1"/>
      <c r="R33" s="1"/>
      <c r="S33" s="1"/>
    </row>
    <row r="34" spans="1:19" x14ac:dyDescent="0.25">
      <c r="E34" s="1"/>
      <c r="F34" s="1"/>
      <c r="R34" s="1"/>
      <c r="S34" s="1"/>
    </row>
    <row r="35" spans="1:19" x14ac:dyDescent="0.25">
      <c r="E35" s="1"/>
      <c r="F35" s="1"/>
      <c r="R35" s="1"/>
      <c r="S35" s="1"/>
    </row>
    <row r="36" spans="1:19" x14ac:dyDescent="0.25">
      <c r="E36" s="1"/>
      <c r="F36" s="1"/>
      <c r="R36" s="1"/>
      <c r="S36" s="1"/>
    </row>
    <row r="37" spans="1:19" x14ac:dyDescent="0.25"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1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19" x14ac:dyDescent="0.25">
      <c r="A46" t="s">
        <v>88</v>
      </c>
      <c r="B46">
        <v>2</v>
      </c>
      <c r="C46">
        <v>0</v>
      </c>
      <c r="D46" s="6" t="s">
        <v>85</v>
      </c>
      <c r="E46" s="1">
        <f t="shared" ref="E46:E53" si="3">B46+C46</f>
        <v>2</v>
      </c>
      <c r="F46" s="1">
        <f t="shared" ref="F46:F53" si="4">B46-C46</f>
        <v>2</v>
      </c>
      <c r="I46" t="s">
        <v>27</v>
      </c>
      <c r="J46">
        <f>COUNTIF(E46:E62,"&gt;1")</f>
        <v>7</v>
      </c>
      <c r="M46" s="5">
        <f>J46/$J$54</f>
        <v>0.875</v>
      </c>
      <c r="O46" s="5">
        <f>J46+J6</f>
        <v>13</v>
      </c>
      <c r="P46" s="5">
        <f>O46/$O$54</f>
        <v>0.8125</v>
      </c>
      <c r="R46" s="1"/>
      <c r="S46" s="1"/>
    </row>
    <row r="47" spans="1:19" x14ac:dyDescent="0.25">
      <c r="A47" t="s">
        <v>104</v>
      </c>
      <c r="B47">
        <v>2</v>
      </c>
      <c r="C47">
        <v>1</v>
      </c>
      <c r="D47" s="6" t="s">
        <v>85</v>
      </c>
      <c r="E47" s="1">
        <f t="shared" si="3"/>
        <v>3</v>
      </c>
      <c r="F47" s="1">
        <f t="shared" si="4"/>
        <v>1</v>
      </c>
      <c r="I47" t="s">
        <v>28</v>
      </c>
      <c r="J47">
        <f>COUNTIF(E46:E62,"&gt;2")</f>
        <v>3</v>
      </c>
      <c r="M47" s="5">
        <f t="shared" ref="M47:M68" si="5">J47/$J$54</f>
        <v>0.375</v>
      </c>
      <c r="O47" s="5">
        <f t="shared" ref="O47:O68" si="6">J47+J7</f>
        <v>7</v>
      </c>
      <c r="P47" s="5">
        <f t="shared" ref="P47:P68" si="7">O47/$O$54</f>
        <v>0.4375</v>
      </c>
      <c r="R47" s="1"/>
      <c r="S47" s="1"/>
    </row>
    <row r="48" spans="1:19" x14ac:dyDescent="0.25">
      <c r="A48" t="s">
        <v>75</v>
      </c>
      <c r="B48">
        <v>0</v>
      </c>
      <c r="C48">
        <v>2</v>
      </c>
      <c r="D48" s="6" t="s">
        <v>85</v>
      </c>
      <c r="E48" s="1">
        <f t="shared" si="3"/>
        <v>2</v>
      </c>
      <c r="F48" s="1">
        <f t="shared" si="4"/>
        <v>-2</v>
      </c>
      <c r="I48" t="s">
        <v>29</v>
      </c>
      <c r="J48">
        <f>COUNTIF(E46:E62,"&lt;4")</f>
        <v>7</v>
      </c>
      <c r="M48" s="5">
        <f t="shared" si="5"/>
        <v>0.875</v>
      </c>
      <c r="O48" s="5">
        <f t="shared" si="6"/>
        <v>13</v>
      </c>
      <c r="P48" s="5">
        <f t="shared" si="7"/>
        <v>0.8125</v>
      </c>
      <c r="R48" s="1"/>
      <c r="S48" s="1"/>
    </row>
    <row r="49" spans="1:19" x14ac:dyDescent="0.25">
      <c r="A49" t="s">
        <v>176</v>
      </c>
      <c r="B49">
        <v>2</v>
      </c>
      <c r="C49">
        <v>0</v>
      </c>
      <c r="D49" s="6" t="s">
        <v>85</v>
      </c>
      <c r="E49" s="1">
        <f t="shared" si="3"/>
        <v>2</v>
      </c>
      <c r="F49" s="1">
        <f t="shared" si="4"/>
        <v>2</v>
      </c>
      <c r="I49" t="s">
        <v>30</v>
      </c>
      <c r="J49">
        <f>COUNTIF(E46:E62,"&lt;5")</f>
        <v>8</v>
      </c>
      <c r="M49" s="5">
        <f t="shared" si="5"/>
        <v>1</v>
      </c>
      <c r="N49" s="1"/>
      <c r="O49" s="5">
        <f t="shared" si="6"/>
        <v>15</v>
      </c>
      <c r="P49" s="5">
        <f t="shared" si="7"/>
        <v>0.9375</v>
      </c>
      <c r="R49" s="1"/>
      <c r="S49" s="1"/>
    </row>
    <row r="50" spans="1:19" x14ac:dyDescent="0.25">
      <c r="A50" t="s">
        <v>167</v>
      </c>
      <c r="B50">
        <v>2</v>
      </c>
      <c r="C50">
        <v>2</v>
      </c>
      <c r="D50" s="6" t="s">
        <v>85</v>
      </c>
      <c r="E50" s="1">
        <f t="shared" si="3"/>
        <v>4</v>
      </c>
      <c r="F50" s="1">
        <f t="shared" si="4"/>
        <v>0</v>
      </c>
      <c r="I50" t="s">
        <v>31</v>
      </c>
      <c r="J50">
        <f>COUNTIF(F46:F62,"&lt;=0")</f>
        <v>3</v>
      </c>
      <c r="M50" s="5">
        <f t="shared" si="5"/>
        <v>0.375</v>
      </c>
      <c r="O50" s="5">
        <f t="shared" si="6"/>
        <v>10</v>
      </c>
      <c r="P50" s="5">
        <f t="shared" si="7"/>
        <v>0.625</v>
      </c>
      <c r="R50" s="1"/>
      <c r="S50" s="1"/>
    </row>
    <row r="51" spans="1:19" x14ac:dyDescent="0.25">
      <c r="A51" t="s">
        <v>90</v>
      </c>
      <c r="B51">
        <v>2</v>
      </c>
      <c r="C51">
        <v>1</v>
      </c>
      <c r="D51" s="6" t="s">
        <v>85</v>
      </c>
      <c r="E51" s="1">
        <f t="shared" si="3"/>
        <v>3</v>
      </c>
      <c r="F51" s="1">
        <f t="shared" si="4"/>
        <v>1</v>
      </c>
      <c r="I51" t="s">
        <v>32</v>
      </c>
      <c r="J51">
        <f>COUNTIF(F46:F62,"&gt;=0")</f>
        <v>6</v>
      </c>
      <c r="M51" s="5">
        <f t="shared" si="5"/>
        <v>0.75</v>
      </c>
      <c r="O51" s="5">
        <f t="shared" si="6"/>
        <v>8</v>
      </c>
      <c r="P51" s="5">
        <f t="shared" si="7"/>
        <v>0.5</v>
      </c>
      <c r="R51" s="1"/>
      <c r="S51" s="1"/>
    </row>
    <row r="52" spans="1:19" x14ac:dyDescent="0.25">
      <c r="A52" t="s">
        <v>91</v>
      </c>
      <c r="B52">
        <v>1</v>
      </c>
      <c r="C52">
        <v>0</v>
      </c>
      <c r="D52" s="6" t="s">
        <v>85</v>
      </c>
      <c r="E52" s="1">
        <f t="shared" si="3"/>
        <v>1</v>
      </c>
      <c r="F52" s="1">
        <f t="shared" si="4"/>
        <v>1</v>
      </c>
      <c r="I52" t="s">
        <v>34</v>
      </c>
      <c r="J52">
        <f>COUNTIF(F46:F62,"&lt;=1")</f>
        <v>6</v>
      </c>
      <c r="M52" s="5">
        <f t="shared" si="5"/>
        <v>0.75</v>
      </c>
      <c r="O52" s="5">
        <f t="shared" si="6"/>
        <v>14</v>
      </c>
      <c r="P52" s="5">
        <f t="shared" si="7"/>
        <v>0.875</v>
      </c>
      <c r="R52" s="1"/>
      <c r="S52" s="1"/>
    </row>
    <row r="53" spans="1:19" x14ac:dyDescent="0.25">
      <c r="A53" t="s">
        <v>83</v>
      </c>
      <c r="B53">
        <v>0</v>
      </c>
      <c r="C53">
        <v>2</v>
      </c>
      <c r="D53" s="6" t="s">
        <v>85</v>
      </c>
      <c r="E53" s="1">
        <f t="shared" si="3"/>
        <v>2</v>
      </c>
      <c r="F53" s="1">
        <f t="shared" si="4"/>
        <v>-2</v>
      </c>
      <c r="I53" t="s">
        <v>35</v>
      </c>
      <c r="J53">
        <f>COUNTIF(F46:F62,"&gt;=-1")</f>
        <v>6</v>
      </c>
      <c r="M53" s="5">
        <f t="shared" si="5"/>
        <v>0.75</v>
      </c>
      <c r="O53" s="5">
        <f t="shared" si="6"/>
        <v>12</v>
      </c>
      <c r="P53" s="5">
        <f t="shared" si="7"/>
        <v>0.75</v>
      </c>
      <c r="R53" s="1"/>
      <c r="S53" s="1"/>
    </row>
    <row r="54" spans="1:19" x14ac:dyDescent="0.25">
      <c r="D54" s="6"/>
      <c r="E54" s="1"/>
      <c r="F54" s="1"/>
      <c r="I54" t="s">
        <v>36</v>
      </c>
      <c r="J54">
        <f>COUNT(E46:E62)</f>
        <v>8</v>
      </c>
      <c r="O54" s="5">
        <f t="shared" si="6"/>
        <v>16</v>
      </c>
      <c r="P54" s="5">
        <f t="shared" si="7"/>
        <v>1</v>
      </c>
      <c r="R54" s="1"/>
      <c r="S54" s="1"/>
    </row>
    <row r="55" spans="1:19" x14ac:dyDescent="0.25">
      <c r="A55" s="1"/>
      <c r="B55" s="1"/>
      <c r="D55" s="2"/>
      <c r="E55" s="1"/>
      <c r="F55" s="1"/>
      <c r="I55" t="s">
        <v>37</v>
      </c>
      <c r="J55">
        <f>J54-J51</f>
        <v>2</v>
      </c>
      <c r="M55" s="5">
        <f t="shared" si="5"/>
        <v>0.25</v>
      </c>
      <c r="O55" s="5">
        <f t="shared" si="6"/>
        <v>8</v>
      </c>
      <c r="P55" s="5">
        <f t="shared" si="7"/>
        <v>0.5</v>
      </c>
      <c r="R55" s="1"/>
      <c r="S55" s="1"/>
    </row>
    <row r="56" spans="1:19" x14ac:dyDescent="0.25">
      <c r="A56" s="1"/>
      <c r="B56" s="1"/>
      <c r="D56" s="2"/>
      <c r="E56" s="1"/>
      <c r="F56" s="1"/>
      <c r="I56" t="s">
        <v>38</v>
      </c>
      <c r="J56">
        <f>J54-J50</f>
        <v>5</v>
      </c>
      <c r="M56" s="5">
        <f t="shared" si="5"/>
        <v>0.625</v>
      </c>
      <c r="O56" s="5">
        <f t="shared" si="6"/>
        <v>6</v>
      </c>
      <c r="P56" s="5">
        <f t="shared" si="7"/>
        <v>0.375</v>
      </c>
      <c r="R56" s="1"/>
      <c r="S56" s="1"/>
    </row>
    <row r="57" spans="1:19" x14ac:dyDescent="0.25">
      <c r="A57" s="1"/>
      <c r="B57" s="1"/>
      <c r="D57" s="2"/>
      <c r="E57" s="1"/>
      <c r="F57" s="1"/>
      <c r="I57" t="s">
        <v>39</v>
      </c>
      <c r="J57">
        <f>J54-J53</f>
        <v>2</v>
      </c>
      <c r="M57" s="5">
        <f t="shared" si="5"/>
        <v>0.25</v>
      </c>
      <c r="O57" s="5">
        <f t="shared" si="6"/>
        <v>4</v>
      </c>
      <c r="P57" s="5">
        <f t="shared" si="7"/>
        <v>0.25</v>
      </c>
      <c r="R57" s="1"/>
      <c r="S57" s="1"/>
    </row>
    <row r="58" spans="1:19" x14ac:dyDescent="0.25">
      <c r="A58" s="1"/>
      <c r="B58" s="1"/>
      <c r="D58" s="2"/>
      <c r="E58" s="1"/>
      <c r="F58" s="1"/>
      <c r="I58" t="s">
        <v>40</v>
      </c>
      <c r="J58">
        <f>J54-J52</f>
        <v>2</v>
      </c>
      <c r="M58" s="5">
        <f t="shared" si="5"/>
        <v>0.25</v>
      </c>
      <c r="O58" s="5">
        <f t="shared" si="6"/>
        <v>2</v>
      </c>
      <c r="P58" s="5">
        <f t="shared" si="7"/>
        <v>0.125</v>
      </c>
      <c r="R58" s="1"/>
      <c r="S58" s="1"/>
    </row>
    <row r="59" spans="1:19" x14ac:dyDescent="0.25">
      <c r="A59" s="1"/>
      <c r="B59" s="1"/>
      <c r="D59" s="2"/>
      <c r="E59" s="1"/>
      <c r="F59" s="1"/>
      <c r="I59" t="s">
        <v>41</v>
      </c>
      <c r="J59">
        <f>COUNTIF(C46:C62,"&gt;0")</f>
        <v>5</v>
      </c>
      <c r="M59" s="5">
        <f t="shared" si="5"/>
        <v>0.625</v>
      </c>
      <c r="O59" s="5">
        <f t="shared" si="6"/>
        <v>13</v>
      </c>
      <c r="P59" s="5">
        <f t="shared" si="7"/>
        <v>0.8125</v>
      </c>
      <c r="R59" s="1"/>
      <c r="S59" s="1"/>
    </row>
    <row r="60" spans="1:19" x14ac:dyDescent="0.25">
      <c r="A60" s="1"/>
      <c r="B60" s="1"/>
      <c r="D60" s="2"/>
      <c r="E60" s="1"/>
      <c r="F60" s="1"/>
      <c r="I60" t="s">
        <v>42</v>
      </c>
      <c r="J60">
        <f>COUNTIF(B46:B62,"&gt;0")</f>
        <v>6</v>
      </c>
      <c r="M60" s="5">
        <f t="shared" si="5"/>
        <v>0.75</v>
      </c>
      <c r="O60" s="5">
        <f t="shared" si="6"/>
        <v>10</v>
      </c>
      <c r="P60" s="5">
        <f t="shared" si="7"/>
        <v>0.625</v>
      </c>
      <c r="R60" s="1"/>
      <c r="S60" s="1"/>
    </row>
    <row r="61" spans="1:19" x14ac:dyDescent="0.25">
      <c r="A61" s="1"/>
      <c r="B61" s="1"/>
      <c r="D61" s="6"/>
      <c r="E61" s="1"/>
      <c r="F61" s="1"/>
      <c r="I61" t="s">
        <v>43</v>
      </c>
      <c r="J61">
        <f>COUNTIF(C46:C62,"&lt;2")</f>
        <v>5</v>
      </c>
      <c r="M61" s="5">
        <f t="shared" si="5"/>
        <v>0.625</v>
      </c>
      <c r="O61" s="5">
        <f t="shared" si="6"/>
        <v>8</v>
      </c>
      <c r="P61" s="5">
        <f t="shared" si="7"/>
        <v>0.5</v>
      </c>
      <c r="R61" s="1"/>
      <c r="S61" s="1"/>
    </row>
    <row r="62" spans="1:19" x14ac:dyDescent="0.25">
      <c r="A62" s="1"/>
      <c r="B62" s="1"/>
      <c r="D62" s="6"/>
      <c r="E62" s="1"/>
      <c r="F62" s="1"/>
      <c r="I62" t="s">
        <v>44</v>
      </c>
      <c r="J62">
        <f>COUNTIF(B46:B62,"&lt;2")</f>
        <v>3</v>
      </c>
      <c r="M62" s="5">
        <f t="shared" si="5"/>
        <v>0.375</v>
      </c>
      <c r="O62" s="5">
        <f t="shared" si="6"/>
        <v>8</v>
      </c>
      <c r="P62" s="5">
        <f t="shared" si="7"/>
        <v>0.5</v>
      </c>
      <c r="R62" s="1"/>
      <c r="S62" s="1"/>
    </row>
    <row r="63" spans="1:19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8</v>
      </c>
      <c r="M63" s="5">
        <f t="shared" si="5"/>
        <v>1</v>
      </c>
      <c r="O63" s="5">
        <f t="shared" si="6"/>
        <v>15</v>
      </c>
      <c r="P63" s="5">
        <f t="shared" si="7"/>
        <v>0.9375</v>
      </c>
      <c r="R63" s="1"/>
      <c r="S63" s="1"/>
    </row>
    <row r="64" spans="1:19" x14ac:dyDescent="0.25">
      <c r="I64" t="s">
        <v>46</v>
      </c>
      <c r="J64">
        <f>COUNTIF(B46:B62,"&lt;3")</f>
        <v>8</v>
      </c>
      <c r="M64" s="5">
        <f t="shared" si="5"/>
        <v>1</v>
      </c>
      <c r="O64" s="5">
        <f t="shared" si="6"/>
        <v>16</v>
      </c>
      <c r="P64" s="5">
        <f t="shared" si="7"/>
        <v>1</v>
      </c>
      <c r="R64" s="1"/>
      <c r="S64" s="1"/>
    </row>
    <row r="65" spans="5:19" x14ac:dyDescent="0.25">
      <c r="I65" t="s">
        <v>47</v>
      </c>
      <c r="J65">
        <f>J55+J56</f>
        <v>7</v>
      </c>
      <c r="M65" s="5">
        <f t="shared" si="5"/>
        <v>0.875</v>
      </c>
      <c r="O65" s="5">
        <f t="shared" si="6"/>
        <v>14</v>
      </c>
      <c r="P65" s="5">
        <f t="shared" si="7"/>
        <v>0.875</v>
      </c>
      <c r="R65" s="1"/>
      <c r="S65" s="1"/>
    </row>
    <row r="66" spans="5:19" x14ac:dyDescent="0.25">
      <c r="I66" t="s">
        <v>48</v>
      </c>
      <c r="J66" s="1">
        <f>SUM(C46:C62)</f>
        <v>8</v>
      </c>
      <c r="K66" s="1"/>
      <c r="M66" s="5">
        <f t="shared" si="5"/>
        <v>1</v>
      </c>
      <c r="O66" s="5">
        <f t="shared" si="6"/>
        <v>22</v>
      </c>
      <c r="P66" s="5">
        <f t="shared" si="7"/>
        <v>1.375</v>
      </c>
      <c r="R66" s="1"/>
      <c r="S66" s="1"/>
    </row>
    <row r="67" spans="5:19" x14ac:dyDescent="0.25">
      <c r="I67" t="s">
        <v>49</v>
      </c>
      <c r="J67" s="1">
        <f>SUM(B46:B62)</f>
        <v>11</v>
      </c>
      <c r="K67" s="1"/>
      <c r="M67" s="5">
        <f t="shared" si="5"/>
        <v>1.375</v>
      </c>
      <c r="O67" s="5">
        <f t="shared" si="6"/>
        <v>18</v>
      </c>
      <c r="P67" s="5">
        <f t="shared" si="7"/>
        <v>1.125</v>
      </c>
      <c r="R67" s="1"/>
      <c r="S67" s="1"/>
    </row>
    <row r="68" spans="5:19" x14ac:dyDescent="0.25">
      <c r="I68" t="s">
        <v>50</v>
      </c>
      <c r="J68">
        <f>J55*3+J54-J65</f>
        <v>7</v>
      </c>
      <c r="M68" s="5">
        <f t="shared" si="5"/>
        <v>0.875</v>
      </c>
      <c r="O68" s="5">
        <f t="shared" si="6"/>
        <v>26</v>
      </c>
      <c r="P68" s="5">
        <f t="shared" si="7"/>
        <v>1.625</v>
      </c>
      <c r="R68" s="1"/>
      <c r="S68" s="1"/>
    </row>
    <row r="69" spans="5:19" x14ac:dyDescent="0.25">
      <c r="R69" s="1"/>
      <c r="S69" s="1"/>
    </row>
    <row r="75" spans="5:19" x14ac:dyDescent="0.25">
      <c r="E75" s="1"/>
      <c r="F75" s="1"/>
    </row>
    <row r="76" spans="5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85</v>
      </c>
      <c r="B84">
        <v>1</v>
      </c>
      <c r="C84">
        <v>0</v>
      </c>
      <c r="D84" t="s">
        <v>103</v>
      </c>
      <c r="E84" s="1">
        <f>B84+C84</f>
        <v>1</v>
      </c>
      <c r="F84" s="1">
        <f>B84-C84</f>
        <v>1</v>
      </c>
      <c r="I84" t="s">
        <v>27</v>
      </c>
      <c r="J84">
        <f>COUNTIF(E84:E108,"&gt;1")</f>
        <v>2</v>
      </c>
      <c r="M84" s="5">
        <f>J84/4</f>
        <v>0.5</v>
      </c>
    </row>
    <row r="85" spans="1:13" x14ac:dyDescent="0.25">
      <c r="A85" s="6" t="s">
        <v>85</v>
      </c>
      <c r="B85">
        <v>1</v>
      </c>
      <c r="C85">
        <v>0</v>
      </c>
      <c r="D85" t="s">
        <v>89</v>
      </c>
      <c r="E85" s="1">
        <f t="shared" ref="E85:E87" si="8">B85+C85</f>
        <v>1</v>
      </c>
      <c r="F85" s="1">
        <f t="shared" ref="F85:F87" si="9">B85-C85</f>
        <v>1</v>
      </c>
      <c r="I85" t="s">
        <v>28</v>
      </c>
      <c r="J85">
        <f>COUNTIF(E84:E108,"&gt;2")</f>
        <v>1</v>
      </c>
      <c r="M85" s="5">
        <f t="shared" ref="M85:M106" si="10">J85/4</f>
        <v>0.25</v>
      </c>
    </row>
    <row r="86" spans="1:13" x14ac:dyDescent="0.25">
      <c r="A86" s="6" t="s">
        <v>85</v>
      </c>
      <c r="B86">
        <v>2</v>
      </c>
      <c r="C86">
        <v>2</v>
      </c>
      <c r="D86" t="s">
        <v>78</v>
      </c>
      <c r="E86" s="1">
        <f t="shared" si="8"/>
        <v>4</v>
      </c>
      <c r="F86" s="1">
        <f t="shared" si="9"/>
        <v>0</v>
      </c>
      <c r="I86" t="s">
        <v>29</v>
      </c>
      <c r="J86">
        <f>COUNTIF(E84:E108,"&lt;4")</f>
        <v>3</v>
      </c>
      <c r="M86" s="5">
        <f t="shared" si="10"/>
        <v>0.75</v>
      </c>
    </row>
    <row r="87" spans="1:13" x14ac:dyDescent="0.25">
      <c r="A87" s="6" t="s">
        <v>85</v>
      </c>
      <c r="B87">
        <v>2</v>
      </c>
      <c r="C87">
        <v>0</v>
      </c>
      <c r="D87" t="s">
        <v>84</v>
      </c>
      <c r="E87" s="1">
        <f t="shared" si="8"/>
        <v>2</v>
      </c>
      <c r="F87" s="1">
        <f t="shared" si="9"/>
        <v>2</v>
      </c>
      <c r="I87" t="s">
        <v>30</v>
      </c>
      <c r="J87">
        <f>COUNTIF(E84:E108,"&lt;5")</f>
        <v>4</v>
      </c>
      <c r="M87" s="5">
        <f t="shared" si="10"/>
        <v>1</v>
      </c>
    </row>
    <row r="88" spans="1:13" x14ac:dyDescent="0.25">
      <c r="E88" s="1"/>
      <c r="F88" s="1"/>
      <c r="I88" t="s">
        <v>31</v>
      </c>
      <c r="J88">
        <f>COUNTIF(F84:F108,"&gt;=0")</f>
        <v>4</v>
      </c>
      <c r="M88" s="5">
        <f t="shared" si="10"/>
        <v>1</v>
      </c>
    </row>
    <row r="89" spans="1:13" x14ac:dyDescent="0.25">
      <c r="I89" t="s">
        <v>32</v>
      </c>
      <c r="J89">
        <f>COUNTIF(F84:F108,"&lt;=0")</f>
        <v>1</v>
      </c>
      <c r="M89" s="5">
        <f t="shared" si="10"/>
        <v>0.25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10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3</v>
      </c>
      <c r="M93" s="5">
        <f t="shared" si="10"/>
        <v>0.75</v>
      </c>
    </row>
    <row r="94" spans="1:13" x14ac:dyDescent="0.25">
      <c r="I94" t="s">
        <v>38</v>
      </c>
      <c r="J94">
        <f>J92-J88</f>
        <v>0</v>
      </c>
      <c r="M94" s="5">
        <f t="shared" si="10"/>
        <v>0</v>
      </c>
    </row>
    <row r="95" spans="1:13" x14ac:dyDescent="0.25">
      <c r="I95" t="s">
        <v>39</v>
      </c>
      <c r="J95">
        <f>J92-J91</f>
        <v>1</v>
      </c>
      <c r="M95" s="5">
        <f t="shared" si="10"/>
        <v>0.25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4</v>
      </c>
      <c r="M97" s="5">
        <f t="shared" si="10"/>
        <v>1</v>
      </c>
    </row>
    <row r="98" spans="9:13" x14ac:dyDescent="0.25">
      <c r="I98" t="s">
        <v>42</v>
      </c>
      <c r="J98">
        <f>COUNTIF(C84:C108,"&gt;0")</f>
        <v>1</v>
      </c>
      <c r="M98" s="5">
        <f t="shared" si="10"/>
        <v>0.25</v>
      </c>
    </row>
    <row r="99" spans="9:13" x14ac:dyDescent="0.25">
      <c r="I99" t="s">
        <v>43</v>
      </c>
      <c r="J99">
        <f>COUNTIF(B84:B108,"&lt;2")</f>
        <v>2</v>
      </c>
      <c r="M99" s="5">
        <f t="shared" si="10"/>
        <v>0.5</v>
      </c>
    </row>
    <row r="100" spans="9:13" x14ac:dyDescent="0.25">
      <c r="I100" t="s">
        <v>44</v>
      </c>
      <c r="J100">
        <f>COUNTIF(C84:C108,"&lt;2")</f>
        <v>3</v>
      </c>
      <c r="M100" s="5">
        <f t="shared" si="10"/>
        <v>0.75</v>
      </c>
    </row>
    <row r="101" spans="9:13" x14ac:dyDescent="0.25">
      <c r="I101" t="s">
        <v>45</v>
      </c>
      <c r="J101">
        <f>COUNTIF(B84:B108,"&lt;3")</f>
        <v>4</v>
      </c>
      <c r="M101" s="5">
        <f t="shared" si="10"/>
        <v>1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3</v>
      </c>
      <c r="M103" s="5">
        <f t="shared" si="10"/>
        <v>0.75</v>
      </c>
    </row>
    <row r="104" spans="9:13" x14ac:dyDescent="0.25">
      <c r="I104" t="s">
        <v>48</v>
      </c>
      <c r="J104" s="1">
        <f>SUM(B84:B108)</f>
        <v>6</v>
      </c>
      <c r="M104" s="5">
        <f t="shared" si="10"/>
        <v>1.5</v>
      </c>
    </row>
    <row r="105" spans="9:13" x14ac:dyDescent="0.25">
      <c r="I105" t="s">
        <v>49</v>
      </c>
      <c r="J105" s="1">
        <f>SUM(C84:C108)</f>
        <v>2</v>
      </c>
      <c r="M105" s="5">
        <f t="shared" si="10"/>
        <v>0.5</v>
      </c>
    </row>
    <row r="106" spans="9:13" x14ac:dyDescent="0.25">
      <c r="I106" t="s">
        <v>50</v>
      </c>
      <c r="J106">
        <f>3*J93+J92-J103</f>
        <v>10</v>
      </c>
      <c r="M106" s="5">
        <f t="shared" si="10"/>
        <v>2.5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85</v>
      </c>
      <c r="B122">
        <v>1</v>
      </c>
      <c r="C122">
        <v>0</v>
      </c>
      <c r="D122" t="s">
        <v>103</v>
      </c>
      <c r="E122" s="1">
        <f>B122+C122</f>
        <v>1</v>
      </c>
      <c r="F122" s="1">
        <f>B122-C122</f>
        <v>1</v>
      </c>
      <c r="I122" t="s">
        <v>27</v>
      </c>
      <c r="J122">
        <f>COUNTIF(E122:E146,"&gt;1")</f>
        <v>2</v>
      </c>
      <c r="M122" s="5">
        <f>J122/$J$130</f>
        <v>0.5</v>
      </c>
    </row>
    <row r="123" spans="1:13" x14ac:dyDescent="0.25">
      <c r="A123" s="6" t="s">
        <v>85</v>
      </c>
      <c r="B123">
        <v>1</v>
      </c>
      <c r="C123">
        <v>0</v>
      </c>
      <c r="D123" t="s">
        <v>89</v>
      </c>
      <c r="E123" s="1">
        <f t="shared" ref="E123:E125" si="11">B123+C123</f>
        <v>1</v>
      </c>
      <c r="F123" s="1">
        <f t="shared" ref="F123:F125" si="12">B123-C123</f>
        <v>1</v>
      </c>
      <c r="I123" t="s">
        <v>28</v>
      </c>
      <c r="J123">
        <f>COUNTIF(E122:E146,"&gt;2")</f>
        <v>1</v>
      </c>
      <c r="M123" s="5">
        <f t="shared" ref="M123:M144" si="13">J123/$J$130</f>
        <v>0.25</v>
      </c>
    </row>
    <row r="124" spans="1:13" x14ac:dyDescent="0.25">
      <c r="A124" s="6" t="s">
        <v>85</v>
      </c>
      <c r="B124">
        <v>2</v>
      </c>
      <c r="C124">
        <v>2</v>
      </c>
      <c r="D124" t="s">
        <v>78</v>
      </c>
      <c r="E124" s="1">
        <f t="shared" si="11"/>
        <v>4</v>
      </c>
      <c r="F124" s="1">
        <f t="shared" si="12"/>
        <v>0</v>
      </c>
      <c r="I124" t="s">
        <v>29</v>
      </c>
      <c r="J124">
        <f>COUNTIF(E122:E146,"&lt;4")</f>
        <v>3</v>
      </c>
      <c r="M124" s="5">
        <f t="shared" si="13"/>
        <v>0.75</v>
      </c>
    </row>
    <row r="125" spans="1:13" x14ac:dyDescent="0.25">
      <c r="A125" s="6" t="s">
        <v>85</v>
      </c>
      <c r="B125">
        <v>2</v>
      </c>
      <c r="C125">
        <v>0</v>
      </c>
      <c r="D125" t="s">
        <v>84</v>
      </c>
      <c r="E125" s="1">
        <f t="shared" si="11"/>
        <v>2</v>
      </c>
      <c r="F125" s="1">
        <f t="shared" si="12"/>
        <v>2</v>
      </c>
      <c r="I125" t="s">
        <v>30</v>
      </c>
      <c r="J125">
        <f>COUNTIF(E122:E146,"&lt;5")</f>
        <v>4</v>
      </c>
      <c r="M125" s="5">
        <f t="shared" si="13"/>
        <v>1</v>
      </c>
    </row>
    <row r="126" spans="1:13" x14ac:dyDescent="0.25">
      <c r="A126" s="6"/>
      <c r="D126" s="1"/>
      <c r="E126" s="1"/>
      <c r="F126" s="1"/>
      <c r="I126" t="s">
        <v>31</v>
      </c>
      <c r="J126">
        <f>COUNTIF(F122:F146,"&gt;=0")</f>
        <v>4</v>
      </c>
      <c r="M126" s="5">
        <f t="shared" si="13"/>
        <v>1</v>
      </c>
    </row>
    <row r="127" spans="1:13" x14ac:dyDescent="0.25">
      <c r="E127" s="1"/>
      <c r="F127" s="1"/>
      <c r="I127" t="s">
        <v>32</v>
      </c>
      <c r="J127">
        <f>COUNTIF(F122:F146,"&lt;=0")</f>
        <v>1</v>
      </c>
      <c r="M127" s="5">
        <f t="shared" si="13"/>
        <v>0.25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3"/>
        <v>1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13"/>
        <v>0.75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3</v>
      </c>
      <c r="M131" s="5">
        <f t="shared" si="13"/>
        <v>0.75</v>
      </c>
    </row>
    <row r="132" spans="5:13" x14ac:dyDescent="0.25">
      <c r="E132" s="1"/>
      <c r="F132" s="1"/>
      <c r="I132" t="s">
        <v>38</v>
      </c>
      <c r="J132">
        <f>J130-J126</f>
        <v>0</v>
      </c>
      <c r="M132" s="5">
        <f t="shared" si="13"/>
        <v>0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3"/>
        <v>0.25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3"/>
        <v>0</v>
      </c>
    </row>
    <row r="135" spans="5:13" x14ac:dyDescent="0.25">
      <c r="E135" s="1"/>
      <c r="F135" s="1"/>
      <c r="I135" t="s">
        <v>41</v>
      </c>
      <c r="J135">
        <f>COUNTIF(B122:B146,"&gt;0")</f>
        <v>4</v>
      </c>
      <c r="M135" s="5">
        <f t="shared" si="13"/>
        <v>1</v>
      </c>
    </row>
    <row r="136" spans="5:13" x14ac:dyDescent="0.25">
      <c r="E136" s="1"/>
      <c r="F136" s="1"/>
      <c r="I136" t="s">
        <v>42</v>
      </c>
      <c r="J136">
        <f>COUNTIF(C122:C146,"&gt;0")</f>
        <v>1</v>
      </c>
      <c r="M136" s="5">
        <f t="shared" si="13"/>
        <v>0.25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3"/>
        <v>0.5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3"/>
        <v>0.75</v>
      </c>
    </row>
    <row r="139" spans="5:13" x14ac:dyDescent="0.25">
      <c r="E139" s="1"/>
      <c r="F139" s="1"/>
      <c r="I139" t="s">
        <v>45</v>
      </c>
      <c r="J139">
        <f>COUNTIF(B122:B146,"&lt;3")</f>
        <v>4</v>
      </c>
      <c r="M139" s="5">
        <f t="shared" si="13"/>
        <v>1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3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3"/>
        <v>0.75</v>
      </c>
    </row>
    <row r="142" spans="5:13" x14ac:dyDescent="0.25">
      <c r="E142" s="1"/>
      <c r="F142" s="1"/>
      <c r="I142" t="s">
        <v>48</v>
      </c>
      <c r="J142" s="1">
        <f>SUM(B122:B146)</f>
        <v>6</v>
      </c>
      <c r="M142" s="5">
        <f t="shared" si="13"/>
        <v>1.5</v>
      </c>
    </row>
    <row r="143" spans="5:13" x14ac:dyDescent="0.25">
      <c r="E143" s="1"/>
      <c r="F143" s="1"/>
      <c r="I143" t="s">
        <v>49</v>
      </c>
      <c r="J143" s="1">
        <f>SUM(C122:C146)</f>
        <v>2</v>
      </c>
      <c r="M143" s="5">
        <f t="shared" si="13"/>
        <v>0.5</v>
      </c>
    </row>
    <row r="144" spans="5:13" x14ac:dyDescent="0.25">
      <c r="E144" s="1"/>
      <c r="F144" s="1"/>
      <c r="I144" t="s">
        <v>50</v>
      </c>
      <c r="J144">
        <f>3*J131+J130-J141</f>
        <v>10</v>
      </c>
      <c r="M144" s="5">
        <f t="shared" si="13"/>
        <v>2.5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167</v>
      </c>
      <c r="B161">
        <v>2</v>
      </c>
      <c r="C161">
        <v>2</v>
      </c>
      <c r="D161" s="6" t="s">
        <v>85</v>
      </c>
      <c r="E161" s="1">
        <f>B161+C161</f>
        <v>4</v>
      </c>
      <c r="F161" s="1">
        <f>B161-C161</f>
        <v>0</v>
      </c>
      <c r="I161" t="s">
        <v>27</v>
      </c>
      <c r="J161">
        <f>COUNTIF(E161:E177,"&gt;1")</f>
        <v>3</v>
      </c>
      <c r="M161" s="5">
        <f>J161/$J$169</f>
        <v>0.75</v>
      </c>
      <c r="O161" s="5">
        <f>J161+J122</f>
        <v>5</v>
      </c>
      <c r="P161" s="5">
        <f>O161/$O$169</f>
        <v>0.625</v>
      </c>
    </row>
    <row r="162" spans="1:16" x14ac:dyDescent="0.25">
      <c r="A162" t="s">
        <v>90</v>
      </c>
      <c r="B162">
        <v>2</v>
      </c>
      <c r="C162">
        <v>1</v>
      </c>
      <c r="D162" s="6" t="s">
        <v>85</v>
      </c>
      <c r="E162" s="1">
        <f>B162+C162</f>
        <v>3</v>
      </c>
      <c r="F162" s="1">
        <f>B162-C162</f>
        <v>1</v>
      </c>
      <c r="I162" t="s">
        <v>28</v>
      </c>
      <c r="J162">
        <f>COUNTIF(E161:E177,"&gt;2")</f>
        <v>2</v>
      </c>
      <c r="M162" s="5">
        <f t="shared" ref="M162:M183" si="14">J162/$J$169</f>
        <v>0.5</v>
      </c>
      <c r="O162" s="5">
        <f t="shared" ref="O162:O183" si="15">J162+J123</f>
        <v>3</v>
      </c>
      <c r="P162" s="5">
        <f t="shared" ref="P162:P183" si="16">O162/$O$169</f>
        <v>0.375</v>
      </c>
    </row>
    <row r="163" spans="1:16" x14ac:dyDescent="0.25">
      <c r="A163" t="s">
        <v>91</v>
      </c>
      <c r="B163">
        <v>1</v>
      </c>
      <c r="C163">
        <v>0</v>
      </c>
      <c r="D163" s="6" t="s">
        <v>85</v>
      </c>
      <c r="E163" s="1">
        <f>B163+C163</f>
        <v>1</v>
      </c>
      <c r="F163" s="1">
        <f>B163-C163</f>
        <v>1</v>
      </c>
      <c r="I163" t="s">
        <v>29</v>
      </c>
      <c r="J163">
        <f>COUNTIF(E161:E177,"&lt;4")</f>
        <v>3</v>
      </c>
      <c r="M163" s="5">
        <f t="shared" si="14"/>
        <v>0.75</v>
      </c>
      <c r="O163" s="5">
        <f t="shared" si="15"/>
        <v>6</v>
      </c>
      <c r="P163" s="5">
        <f t="shared" si="16"/>
        <v>0.75</v>
      </c>
    </row>
    <row r="164" spans="1:16" x14ac:dyDescent="0.25">
      <c r="A164" t="s">
        <v>83</v>
      </c>
      <c r="B164">
        <v>0</v>
      </c>
      <c r="C164">
        <v>2</v>
      </c>
      <c r="D164" s="6" t="s">
        <v>85</v>
      </c>
      <c r="E164" s="1">
        <f>B164+C164</f>
        <v>2</v>
      </c>
      <c r="F164" s="1">
        <f>B164-C164</f>
        <v>-2</v>
      </c>
      <c r="I164" t="s">
        <v>30</v>
      </c>
      <c r="J164">
        <f>COUNTIF(E161:E177,"&lt;5")</f>
        <v>4</v>
      </c>
      <c r="M164" s="5">
        <f t="shared" si="14"/>
        <v>1</v>
      </c>
      <c r="O164" s="5">
        <f t="shared" si="15"/>
        <v>8</v>
      </c>
      <c r="P164" s="5">
        <f t="shared" si="16"/>
        <v>1</v>
      </c>
    </row>
    <row r="165" spans="1:16" x14ac:dyDescent="0.25">
      <c r="A165" s="1"/>
      <c r="B165" s="1"/>
      <c r="C165" s="1"/>
      <c r="D165" s="2"/>
      <c r="E165" s="1"/>
      <c r="F165" s="1"/>
      <c r="I165" t="s">
        <v>31</v>
      </c>
      <c r="J165">
        <f>COUNTIF(F161:F177,"&lt;=0")</f>
        <v>2</v>
      </c>
      <c r="M165" s="5">
        <f t="shared" si="14"/>
        <v>0.5</v>
      </c>
      <c r="O165" s="5">
        <f t="shared" si="15"/>
        <v>6</v>
      </c>
      <c r="P165" s="5">
        <f t="shared" si="16"/>
        <v>0.75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3</v>
      </c>
      <c r="M166" s="5">
        <f t="shared" si="14"/>
        <v>0.75</v>
      </c>
      <c r="O166" s="5">
        <f t="shared" si="15"/>
        <v>4</v>
      </c>
      <c r="P166" s="5">
        <f t="shared" si="16"/>
        <v>0.5</v>
      </c>
    </row>
    <row r="167" spans="1:16" x14ac:dyDescent="0.25">
      <c r="I167" t="s">
        <v>34</v>
      </c>
      <c r="J167">
        <f>COUNTIF(F161:F177,"&lt;=1")</f>
        <v>4</v>
      </c>
      <c r="M167" s="5">
        <f t="shared" si="14"/>
        <v>1</v>
      </c>
      <c r="O167" s="5">
        <f t="shared" si="15"/>
        <v>8</v>
      </c>
      <c r="P167" s="5">
        <f t="shared" si="16"/>
        <v>1</v>
      </c>
    </row>
    <row r="168" spans="1:16" x14ac:dyDescent="0.25">
      <c r="I168" t="s">
        <v>35</v>
      </c>
      <c r="J168">
        <f>COUNTIF(F161:F177,"&gt;=-1")</f>
        <v>3</v>
      </c>
      <c r="M168" s="5">
        <f t="shared" si="14"/>
        <v>0.75</v>
      </c>
      <c r="O168" s="5">
        <f t="shared" si="15"/>
        <v>6</v>
      </c>
      <c r="P168" s="5">
        <f t="shared" si="16"/>
        <v>0.75</v>
      </c>
    </row>
    <row r="169" spans="1:16" x14ac:dyDescent="0.25">
      <c r="I169" t="s">
        <v>36</v>
      </c>
      <c r="J169">
        <f>COUNT(E161:E177)</f>
        <v>4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1</v>
      </c>
      <c r="M170" s="5">
        <f t="shared" si="14"/>
        <v>0.25</v>
      </c>
      <c r="O170" s="5">
        <f t="shared" si="15"/>
        <v>4</v>
      </c>
      <c r="P170" s="5">
        <f t="shared" si="16"/>
        <v>0.5</v>
      </c>
    </row>
    <row r="171" spans="1:16" x14ac:dyDescent="0.25">
      <c r="I171" t="s">
        <v>38</v>
      </c>
      <c r="J171">
        <f>J169-J165</f>
        <v>2</v>
      </c>
      <c r="M171" s="5">
        <f t="shared" si="14"/>
        <v>0.5</v>
      </c>
      <c r="O171" s="5">
        <f t="shared" si="15"/>
        <v>2</v>
      </c>
      <c r="P171" s="5">
        <f t="shared" si="16"/>
        <v>0.25</v>
      </c>
    </row>
    <row r="172" spans="1:16" x14ac:dyDescent="0.25">
      <c r="I172" t="s">
        <v>39</v>
      </c>
      <c r="J172">
        <f>J169-J168</f>
        <v>1</v>
      </c>
      <c r="M172" s="5">
        <f t="shared" si="14"/>
        <v>0.25</v>
      </c>
      <c r="O172" s="5">
        <f t="shared" si="15"/>
        <v>2</v>
      </c>
      <c r="P172" s="5">
        <f t="shared" si="16"/>
        <v>0.25</v>
      </c>
    </row>
    <row r="173" spans="1:16" x14ac:dyDescent="0.25">
      <c r="I173" t="s">
        <v>40</v>
      </c>
      <c r="J173">
        <f>J169-J167</f>
        <v>0</v>
      </c>
      <c r="M173" s="5">
        <f t="shared" si="14"/>
        <v>0</v>
      </c>
      <c r="O173" s="5">
        <f t="shared" si="15"/>
        <v>0</v>
      </c>
      <c r="P173" s="5">
        <f t="shared" si="16"/>
        <v>0</v>
      </c>
    </row>
    <row r="174" spans="1:16" x14ac:dyDescent="0.25">
      <c r="I174" t="s">
        <v>41</v>
      </c>
      <c r="J174">
        <f>COUNTIF(C161:C177,"&gt;0")</f>
        <v>3</v>
      </c>
      <c r="M174" s="5">
        <f t="shared" si="14"/>
        <v>0.75</v>
      </c>
      <c r="O174" s="5">
        <f t="shared" si="15"/>
        <v>7</v>
      </c>
      <c r="P174" s="5">
        <f t="shared" si="16"/>
        <v>0.875</v>
      </c>
    </row>
    <row r="175" spans="1:16" x14ac:dyDescent="0.25">
      <c r="I175" t="s">
        <v>42</v>
      </c>
      <c r="J175">
        <f>COUNTIF(B161:B177,"&gt;0")</f>
        <v>3</v>
      </c>
      <c r="M175" s="5">
        <f t="shared" si="14"/>
        <v>0.75</v>
      </c>
      <c r="O175" s="5">
        <f t="shared" si="15"/>
        <v>4</v>
      </c>
      <c r="P175" s="5">
        <f t="shared" si="16"/>
        <v>0.5</v>
      </c>
    </row>
    <row r="176" spans="1:16" x14ac:dyDescent="0.25">
      <c r="I176" t="s">
        <v>43</v>
      </c>
      <c r="J176">
        <f>COUNTIF(C161:C177,"&lt;2")</f>
        <v>2</v>
      </c>
      <c r="M176" s="5">
        <f t="shared" si="14"/>
        <v>0.5</v>
      </c>
      <c r="O176" s="5">
        <f t="shared" si="15"/>
        <v>4</v>
      </c>
      <c r="P176" s="5">
        <f t="shared" si="16"/>
        <v>0.5</v>
      </c>
    </row>
    <row r="177" spans="9:16" x14ac:dyDescent="0.25">
      <c r="I177" t="s">
        <v>44</v>
      </c>
      <c r="J177">
        <f>COUNTIF(B161:B177,"&lt;2")</f>
        <v>2</v>
      </c>
      <c r="M177" s="5">
        <f t="shared" si="14"/>
        <v>0.5</v>
      </c>
      <c r="O177" s="5">
        <f t="shared" si="15"/>
        <v>5</v>
      </c>
      <c r="P177" s="5">
        <f t="shared" si="16"/>
        <v>0.625</v>
      </c>
    </row>
    <row r="178" spans="9:16" x14ac:dyDescent="0.25">
      <c r="I178" t="s">
        <v>45</v>
      </c>
      <c r="J178">
        <f>COUNTIF(C161:C177,"&lt;3")</f>
        <v>4</v>
      </c>
      <c r="M178" s="5">
        <f t="shared" si="14"/>
        <v>1</v>
      </c>
      <c r="O178" s="5">
        <f t="shared" si="15"/>
        <v>8</v>
      </c>
      <c r="P178" s="5">
        <f t="shared" si="16"/>
        <v>1</v>
      </c>
    </row>
    <row r="179" spans="9:16" x14ac:dyDescent="0.25">
      <c r="I179" t="s">
        <v>46</v>
      </c>
      <c r="J179">
        <f>COUNTIF(B161:B177,"&lt;3")</f>
        <v>4</v>
      </c>
      <c r="M179" s="5">
        <f t="shared" si="14"/>
        <v>1</v>
      </c>
      <c r="O179" s="5">
        <f t="shared" si="15"/>
        <v>8</v>
      </c>
      <c r="P179" s="5">
        <f t="shared" si="16"/>
        <v>1</v>
      </c>
    </row>
    <row r="180" spans="9:16" x14ac:dyDescent="0.25">
      <c r="I180" t="s">
        <v>47</v>
      </c>
      <c r="J180">
        <f>J170+J171</f>
        <v>3</v>
      </c>
      <c r="M180" s="5">
        <f t="shared" si="14"/>
        <v>0.75</v>
      </c>
      <c r="O180" s="5">
        <f t="shared" si="15"/>
        <v>6</v>
      </c>
      <c r="P180" s="5">
        <f t="shared" si="16"/>
        <v>0.75</v>
      </c>
    </row>
    <row r="181" spans="9:16" x14ac:dyDescent="0.25">
      <c r="I181" t="s">
        <v>48</v>
      </c>
      <c r="J181" s="1">
        <f>SUM(C161:C177)</f>
        <v>5</v>
      </c>
      <c r="M181" s="5">
        <f t="shared" si="14"/>
        <v>1.25</v>
      </c>
      <c r="O181" s="5">
        <f t="shared" si="15"/>
        <v>11</v>
      </c>
      <c r="P181" s="5">
        <f t="shared" si="16"/>
        <v>1.375</v>
      </c>
    </row>
    <row r="182" spans="9:16" x14ac:dyDescent="0.25">
      <c r="I182" t="s">
        <v>49</v>
      </c>
      <c r="J182" s="1">
        <f>SUM(B161:B177)</f>
        <v>5</v>
      </c>
      <c r="M182" s="5">
        <f t="shared" si="14"/>
        <v>1.25</v>
      </c>
      <c r="O182" s="5">
        <f t="shared" si="15"/>
        <v>7</v>
      </c>
      <c r="P182" s="5">
        <f t="shared" si="16"/>
        <v>0.875</v>
      </c>
    </row>
    <row r="183" spans="9:16" x14ac:dyDescent="0.25">
      <c r="I183" t="s">
        <v>50</v>
      </c>
      <c r="J183">
        <f>J170*3+J169-J180</f>
        <v>4</v>
      </c>
      <c r="M183" s="5">
        <f t="shared" si="14"/>
        <v>1</v>
      </c>
      <c r="O183" s="5">
        <f t="shared" si="15"/>
        <v>14</v>
      </c>
      <c r="P183" s="5">
        <f t="shared" si="16"/>
        <v>1.75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89</v>
      </c>
      <c r="B213">
        <v>2</v>
      </c>
      <c r="C213">
        <v>1</v>
      </c>
      <c r="D213" s="6" t="s">
        <v>79</v>
      </c>
      <c r="E213" s="1">
        <f>B213+C213</f>
        <v>3</v>
      </c>
      <c r="F213" s="1">
        <f>B213-C213</f>
        <v>1</v>
      </c>
      <c r="I213" t="s">
        <v>27</v>
      </c>
      <c r="J213">
        <f>COUNTIF(E213:E237,"&gt;1")</f>
        <v>5</v>
      </c>
      <c r="M213" s="5">
        <f>J213/$J$221</f>
        <v>0.7142857142857143</v>
      </c>
    </row>
    <row r="214" spans="1:16" x14ac:dyDescent="0.25">
      <c r="A214" t="s">
        <v>176</v>
      </c>
      <c r="B214">
        <v>0</v>
      </c>
      <c r="C214">
        <v>3</v>
      </c>
      <c r="D214" s="6" t="s">
        <v>79</v>
      </c>
      <c r="E214" s="1">
        <f t="shared" ref="E214:E219" si="17">B214+C214</f>
        <v>3</v>
      </c>
      <c r="F214" s="1">
        <f t="shared" ref="F214:F219" si="18">B214-C214</f>
        <v>-3</v>
      </c>
      <c r="I214" t="s">
        <v>28</v>
      </c>
      <c r="J214">
        <f>COUNTIF(E213:E237,"&gt;2")</f>
        <v>4</v>
      </c>
      <c r="M214" s="5">
        <f t="shared" ref="M214:M235" si="19">J214/$J$221</f>
        <v>0.5714285714285714</v>
      </c>
    </row>
    <row r="215" spans="1:16" x14ac:dyDescent="0.25">
      <c r="A215" t="s">
        <v>167</v>
      </c>
      <c r="B215">
        <v>0</v>
      </c>
      <c r="C215">
        <v>4</v>
      </c>
      <c r="D215" s="6" t="s">
        <v>79</v>
      </c>
      <c r="E215" s="1">
        <f t="shared" si="17"/>
        <v>4</v>
      </c>
      <c r="F215" s="1">
        <f t="shared" si="18"/>
        <v>-4</v>
      </c>
      <c r="I215" t="s">
        <v>29</v>
      </c>
      <c r="J215">
        <f>COUNTIF(E213:E237,"&lt;4")</f>
        <v>5</v>
      </c>
      <c r="M215" s="5">
        <f t="shared" si="19"/>
        <v>0.7142857142857143</v>
      </c>
    </row>
    <row r="216" spans="1:16" x14ac:dyDescent="0.25">
      <c r="A216" t="s">
        <v>77</v>
      </c>
      <c r="B216">
        <v>1</v>
      </c>
      <c r="C216">
        <v>1</v>
      </c>
      <c r="D216" s="6" t="s">
        <v>79</v>
      </c>
      <c r="E216" s="1">
        <f t="shared" si="17"/>
        <v>2</v>
      </c>
      <c r="F216" s="1">
        <f t="shared" si="18"/>
        <v>0</v>
      </c>
      <c r="I216" t="s">
        <v>30</v>
      </c>
      <c r="J216">
        <f>COUNTIF(E213:E237,"&lt;5")</f>
        <v>7</v>
      </c>
      <c r="M216" s="5">
        <f t="shared" si="19"/>
        <v>1</v>
      </c>
    </row>
    <row r="217" spans="1:16" x14ac:dyDescent="0.25">
      <c r="A217" t="s">
        <v>84</v>
      </c>
      <c r="B217">
        <v>2</v>
      </c>
      <c r="C217">
        <v>2</v>
      </c>
      <c r="D217" s="6" t="s">
        <v>79</v>
      </c>
      <c r="E217" s="1">
        <f t="shared" si="17"/>
        <v>4</v>
      </c>
      <c r="F217" s="1">
        <f t="shared" si="18"/>
        <v>0</v>
      </c>
      <c r="I217" t="s">
        <v>31</v>
      </c>
      <c r="J217">
        <f>COUNTIF(F213:F237,"&gt;=0")</f>
        <v>4</v>
      </c>
      <c r="L217" t="s">
        <v>56</v>
      </c>
      <c r="M217" s="5">
        <f t="shared" si="19"/>
        <v>0.5714285714285714</v>
      </c>
    </row>
    <row r="218" spans="1:16" x14ac:dyDescent="0.25">
      <c r="A218" t="s">
        <v>75</v>
      </c>
      <c r="B218">
        <v>0</v>
      </c>
      <c r="C218">
        <v>0</v>
      </c>
      <c r="D218" s="6" t="s">
        <v>79</v>
      </c>
      <c r="E218" s="1">
        <f t="shared" si="17"/>
        <v>0</v>
      </c>
      <c r="F218" s="1">
        <f t="shared" si="18"/>
        <v>0</v>
      </c>
      <c r="I218" t="s">
        <v>32</v>
      </c>
      <c r="J218">
        <f>COUNTIF(F213:F237,"&lt;=0")</f>
        <v>6</v>
      </c>
      <c r="L218" t="s">
        <v>55</v>
      </c>
      <c r="M218" s="5">
        <f t="shared" si="19"/>
        <v>0.8571428571428571</v>
      </c>
    </row>
    <row r="219" spans="1:16" x14ac:dyDescent="0.25">
      <c r="A219" t="s">
        <v>83</v>
      </c>
      <c r="B219">
        <v>0</v>
      </c>
      <c r="C219">
        <v>1</v>
      </c>
      <c r="D219" s="6" t="s">
        <v>79</v>
      </c>
      <c r="E219" s="1">
        <f t="shared" si="17"/>
        <v>1</v>
      </c>
      <c r="F219" s="1">
        <f t="shared" si="18"/>
        <v>-1</v>
      </c>
      <c r="I219" t="s">
        <v>34</v>
      </c>
      <c r="J219">
        <f>COUNTIF(F213:F237,"&gt;=-1")</f>
        <v>5</v>
      </c>
      <c r="M219" s="5">
        <f t="shared" si="19"/>
        <v>0.7142857142857143</v>
      </c>
    </row>
    <row r="220" spans="1:16" x14ac:dyDescent="0.25">
      <c r="D220" s="6"/>
      <c r="E220" s="1"/>
      <c r="F220" s="1"/>
      <c r="I220" t="s">
        <v>35</v>
      </c>
      <c r="J220">
        <f>COUNTIF(F213:F237,"&lt;=1")</f>
        <v>7</v>
      </c>
      <c r="M220" s="5">
        <f t="shared" si="19"/>
        <v>1</v>
      </c>
    </row>
    <row r="221" spans="1:16" x14ac:dyDescent="0.25">
      <c r="D221" s="6"/>
      <c r="E221" s="1"/>
      <c r="F221" s="1"/>
      <c r="I221" t="s">
        <v>36</v>
      </c>
      <c r="J221">
        <f>COUNT(F213:F237)</f>
        <v>7</v>
      </c>
    </row>
    <row r="222" spans="1:16" x14ac:dyDescent="0.25">
      <c r="D222" s="6"/>
      <c r="E222" s="1"/>
      <c r="F222" s="1"/>
      <c r="I222" t="s">
        <v>37</v>
      </c>
      <c r="J222">
        <f>J221-J218</f>
        <v>1</v>
      </c>
      <c r="L222" t="s">
        <v>57</v>
      </c>
      <c r="M222" s="5">
        <f t="shared" si="19"/>
        <v>0.14285714285714285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3</v>
      </c>
      <c r="L223" t="s">
        <v>58</v>
      </c>
      <c r="M223" s="5">
        <f t="shared" si="19"/>
        <v>0.42857142857142855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0</v>
      </c>
      <c r="M224" s="5">
        <f t="shared" si="19"/>
        <v>0</v>
      </c>
    </row>
    <row r="225" spans="1:13" x14ac:dyDescent="0.25">
      <c r="A225" s="1"/>
      <c r="B225" s="1"/>
      <c r="D225" s="2"/>
      <c r="E225" s="1"/>
      <c r="F225" s="1"/>
      <c r="I225" t="s">
        <v>40</v>
      </c>
      <c r="J225">
        <f>J221-J219</f>
        <v>2</v>
      </c>
      <c r="M225" s="5">
        <f t="shared" si="19"/>
        <v>0.2857142857142857</v>
      </c>
    </row>
    <row r="226" spans="1:13" x14ac:dyDescent="0.25">
      <c r="A226" s="1"/>
      <c r="B226" s="1"/>
      <c r="D226" s="2"/>
      <c r="E226" s="1"/>
      <c r="F226" s="1"/>
      <c r="I226" t="s">
        <v>41</v>
      </c>
      <c r="J226">
        <f>COUNTIF(B213:B237,"&gt;0")</f>
        <v>3</v>
      </c>
      <c r="M226" s="5">
        <f t="shared" si="19"/>
        <v>0.42857142857142855</v>
      </c>
    </row>
    <row r="227" spans="1:13" x14ac:dyDescent="0.25">
      <c r="A227" s="1"/>
      <c r="B227" s="1"/>
      <c r="D227" s="2"/>
      <c r="E227" s="1"/>
      <c r="F227" s="1"/>
      <c r="I227" t="s">
        <v>42</v>
      </c>
      <c r="J227">
        <f>COUNTIF(C213:C237,"&gt;0")</f>
        <v>6</v>
      </c>
      <c r="M227" s="5">
        <f t="shared" si="19"/>
        <v>0.8571428571428571</v>
      </c>
    </row>
    <row r="228" spans="1:13" x14ac:dyDescent="0.25">
      <c r="A228" s="1"/>
      <c r="B228" s="1"/>
      <c r="D228" s="2"/>
      <c r="E228" s="1"/>
      <c r="F228" s="1"/>
      <c r="I228" t="s">
        <v>43</v>
      </c>
      <c r="J228">
        <f>COUNTIF(B213:B237,"&lt;2")</f>
        <v>5</v>
      </c>
      <c r="M228" s="5">
        <f t="shared" si="19"/>
        <v>0.7142857142857143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4</v>
      </c>
      <c r="M229" s="5">
        <f t="shared" si="19"/>
        <v>0.5714285714285714</v>
      </c>
    </row>
    <row r="230" spans="1:13" x14ac:dyDescent="0.25">
      <c r="E230" s="1"/>
      <c r="F230" s="1"/>
      <c r="I230" t="s">
        <v>45</v>
      </c>
      <c r="J230">
        <f>COUNTIF(B213:B237,"&lt;3")</f>
        <v>7</v>
      </c>
      <c r="M230" s="5">
        <f t="shared" si="19"/>
        <v>1</v>
      </c>
    </row>
    <row r="231" spans="1:13" x14ac:dyDescent="0.25">
      <c r="E231" s="1"/>
      <c r="F231" s="1"/>
      <c r="I231" t="s">
        <v>46</v>
      </c>
      <c r="J231">
        <f>COUNTIF(C213:C237,"&lt;3")</f>
        <v>5</v>
      </c>
      <c r="M231" s="5">
        <f t="shared" si="19"/>
        <v>0.7142857142857143</v>
      </c>
    </row>
    <row r="232" spans="1:13" x14ac:dyDescent="0.25">
      <c r="E232" s="1"/>
      <c r="F232" s="1"/>
      <c r="I232" t="s">
        <v>47</v>
      </c>
      <c r="J232">
        <f>J222+J223</f>
        <v>4</v>
      </c>
      <c r="M232" s="5">
        <f t="shared" si="19"/>
        <v>0.5714285714285714</v>
      </c>
    </row>
    <row r="233" spans="1:13" x14ac:dyDescent="0.25">
      <c r="E233" s="1"/>
      <c r="F233" s="1"/>
      <c r="I233" t="s">
        <v>48</v>
      </c>
      <c r="J233" s="1">
        <f>SUM(C213:C237)</f>
        <v>12</v>
      </c>
      <c r="M233" s="5">
        <f t="shared" si="19"/>
        <v>1.7142857142857142</v>
      </c>
    </row>
    <row r="234" spans="1:13" x14ac:dyDescent="0.25">
      <c r="E234" s="1"/>
      <c r="F234" s="1"/>
      <c r="I234" t="s">
        <v>49</v>
      </c>
      <c r="J234" s="1">
        <f>SUM(B213:B237)</f>
        <v>5</v>
      </c>
      <c r="M234" s="5">
        <f t="shared" si="19"/>
        <v>0.7142857142857143</v>
      </c>
    </row>
    <row r="235" spans="1:13" x14ac:dyDescent="0.25">
      <c r="E235" s="1"/>
      <c r="F235" s="1"/>
      <c r="I235" t="s">
        <v>50</v>
      </c>
      <c r="J235">
        <f>3*J223+J221-J232</f>
        <v>12</v>
      </c>
      <c r="M235" s="5">
        <f t="shared" si="19"/>
        <v>1.7142857142857142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79</v>
      </c>
      <c r="B253">
        <v>1</v>
      </c>
      <c r="C253">
        <v>0</v>
      </c>
      <c r="D253" t="s">
        <v>86</v>
      </c>
      <c r="E253" s="1">
        <f t="shared" ref="E253:E261" si="20">B253+C253</f>
        <v>1</v>
      </c>
      <c r="F253" s="1">
        <f t="shared" ref="F253:F261" si="21">B253-C253</f>
        <v>1</v>
      </c>
      <c r="I253" t="s">
        <v>27</v>
      </c>
      <c r="J253">
        <f>COUNTIF(E253:E269,"&gt;1")</f>
        <v>2</v>
      </c>
      <c r="M253" s="5">
        <f>J253/$J$261</f>
        <v>0.22222222222222221</v>
      </c>
      <c r="O253" s="5">
        <f>J253+J213</f>
        <v>7</v>
      </c>
      <c r="P253" s="5">
        <f>O253/$O$261</f>
        <v>0.4375</v>
      </c>
    </row>
    <row r="254" spans="1:16" x14ac:dyDescent="0.25">
      <c r="A254" s="6" t="s">
        <v>79</v>
      </c>
      <c r="B254">
        <v>2</v>
      </c>
      <c r="C254">
        <v>1</v>
      </c>
      <c r="D254" t="s">
        <v>81</v>
      </c>
      <c r="E254" s="1">
        <f t="shared" si="20"/>
        <v>3</v>
      </c>
      <c r="F254" s="1">
        <f t="shared" si="21"/>
        <v>1</v>
      </c>
      <c r="I254" t="s">
        <v>28</v>
      </c>
      <c r="J254">
        <f>COUNTIF(E253:E269,"&gt;2")</f>
        <v>1</v>
      </c>
      <c r="M254" s="5">
        <f t="shared" ref="M254:M275" si="22">J254/$J$261</f>
        <v>0.1111111111111111</v>
      </c>
      <c r="O254" s="5">
        <f t="shared" ref="O254:O275" si="23">J254+J214</f>
        <v>5</v>
      </c>
      <c r="P254" s="5">
        <f t="shared" ref="P254:P275" si="24">O254/$O$261</f>
        <v>0.3125</v>
      </c>
    </row>
    <row r="255" spans="1:16" x14ac:dyDescent="0.25">
      <c r="A255" s="6" t="s">
        <v>79</v>
      </c>
      <c r="B255">
        <v>0</v>
      </c>
      <c r="C255">
        <v>2</v>
      </c>
      <c r="D255" t="s">
        <v>88</v>
      </c>
      <c r="E255" s="1">
        <f t="shared" si="20"/>
        <v>2</v>
      </c>
      <c r="F255" s="1">
        <f t="shared" si="21"/>
        <v>-2</v>
      </c>
      <c r="I255" t="s">
        <v>29</v>
      </c>
      <c r="J255">
        <f>COUNTIF(E253:E269,"&lt;4")</f>
        <v>9</v>
      </c>
      <c r="M255" s="5">
        <f t="shared" si="22"/>
        <v>1</v>
      </c>
      <c r="O255" s="5">
        <f t="shared" si="23"/>
        <v>14</v>
      </c>
      <c r="P255" s="5">
        <f t="shared" si="24"/>
        <v>0.875</v>
      </c>
    </row>
    <row r="256" spans="1:16" x14ac:dyDescent="0.25">
      <c r="A256" s="6" t="s">
        <v>79</v>
      </c>
      <c r="B256">
        <v>0</v>
      </c>
      <c r="C256">
        <v>1</v>
      </c>
      <c r="D256" t="s">
        <v>177</v>
      </c>
      <c r="E256" s="1">
        <f t="shared" si="20"/>
        <v>1</v>
      </c>
      <c r="F256" s="1">
        <f t="shared" si="21"/>
        <v>-1</v>
      </c>
      <c r="I256" t="s">
        <v>30</v>
      </c>
      <c r="J256">
        <f>COUNTIF(E253:E269,"&lt;5")</f>
        <v>9</v>
      </c>
      <c r="M256" s="5">
        <f t="shared" si="22"/>
        <v>1</v>
      </c>
      <c r="O256" s="5">
        <f t="shared" si="23"/>
        <v>16</v>
      </c>
      <c r="P256" s="5">
        <f t="shared" si="24"/>
        <v>1</v>
      </c>
    </row>
    <row r="257" spans="1:16" x14ac:dyDescent="0.25">
      <c r="A257" s="6" t="s">
        <v>79</v>
      </c>
      <c r="B257">
        <v>0</v>
      </c>
      <c r="C257">
        <v>1</v>
      </c>
      <c r="D257" t="s">
        <v>104</v>
      </c>
      <c r="E257" s="1">
        <f t="shared" si="20"/>
        <v>1</v>
      </c>
      <c r="F257" s="1">
        <f t="shared" si="21"/>
        <v>-1</v>
      </c>
      <c r="I257" t="s">
        <v>31</v>
      </c>
      <c r="J257">
        <f>COUNTIF(F253:F269,"&lt;=0")</f>
        <v>6</v>
      </c>
      <c r="L257" t="s">
        <v>56</v>
      </c>
      <c r="M257" s="5">
        <f t="shared" si="22"/>
        <v>0.66666666666666663</v>
      </c>
      <c r="O257" s="5">
        <f t="shared" si="23"/>
        <v>10</v>
      </c>
      <c r="P257" s="5">
        <f t="shared" si="24"/>
        <v>0.625</v>
      </c>
    </row>
    <row r="258" spans="1:16" x14ac:dyDescent="0.25">
      <c r="A258" s="6" t="s">
        <v>79</v>
      </c>
      <c r="B258">
        <v>0</v>
      </c>
      <c r="C258">
        <v>1</v>
      </c>
      <c r="D258" t="s">
        <v>91</v>
      </c>
      <c r="E258" s="1">
        <f t="shared" si="20"/>
        <v>1</v>
      </c>
      <c r="F258" s="1">
        <f t="shared" si="21"/>
        <v>-1</v>
      </c>
      <c r="I258" t="s">
        <v>32</v>
      </c>
      <c r="J258">
        <f>COUNTIF(F253:F269,"&gt;=0")</f>
        <v>4</v>
      </c>
      <c r="L258" t="s">
        <v>55</v>
      </c>
      <c r="M258" s="5">
        <f t="shared" si="22"/>
        <v>0.44444444444444442</v>
      </c>
      <c r="O258" s="5">
        <f t="shared" si="23"/>
        <v>10</v>
      </c>
      <c r="P258" s="5">
        <f t="shared" si="24"/>
        <v>0.625</v>
      </c>
    </row>
    <row r="259" spans="1:16" x14ac:dyDescent="0.25">
      <c r="A259" s="6" t="s">
        <v>79</v>
      </c>
      <c r="B259">
        <v>1</v>
      </c>
      <c r="C259">
        <v>0</v>
      </c>
      <c r="D259" t="s">
        <v>90</v>
      </c>
      <c r="E259" s="1">
        <f t="shared" si="20"/>
        <v>1</v>
      </c>
      <c r="F259" s="1">
        <f t="shared" si="21"/>
        <v>1</v>
      </c>
      <c r="I259" t="s">
        <v>34</v>
      </c>
      <c r="J259">
        <f>COUNTIF(F253:F269,"&lt;=1")</f>
        <v>9</v>
      </c>
      <c r="L259" t="s">
        <v>60</v>
      </c>
      <c r="M259" s="5">
        <f t="shared" si="22"/>
        <v>1</v>
      </c>
      <c r="O259" s="5">
        <f t="shared" si="23"/>
        <v>14</v>
      </c>
      <c r="P259" s="5">
        <f t="shared" si="24"/>
        <v>0.875</v>
      </c>
    </row>
    <row r="260" spans="1:16" x14ac:dyDescent="0.25">
      <c r="A260" s="6" t="s">
        <v>79</v>
      </c>
      <c r="B260">
        <v>0</v>
      </c>
      <c r="C260">
        <v>0</v>
      </c>
      <c r="D260" t="s">
        <v>169</v>
      </c>
      <c r="E260" s="1">
        <f t="shared" si="20"/>
        <v>0</v>
      </c>
      <c r="F260" s="1">
        <f t="shared" si="21"/>
        <v>0</v>
      </c>
      <c r="I260" t="s">
        <v>35</v>
      </c>
      <c r="J260">
        <f>COUNTIF(F253:F269,"&gt;=-1")</f>
        <v>8</v>
      </c>
      <c r="L260" t="s">
        <v>59</v>
      </c>
      <c r="M260" s="5">
        <f t="shared" si="22"/>
        <v>0.88888888888888884</v>
      </c>
      <c r="O260" s="5">
        <f t="shared" si="23"/>
        <v>15</v>
      </c>
      <c r="P260" s="5">
        <f t="shared" si="24"/>
        <v>0.9375</v>
      </c>
    </row>
    <row r="261" spans="1:16" x14ac:dyDescent="0.25">
      <c r="A261" s="6" t="s">
        <v>79</v>
      </c>
      <c r="B261">
        <v>0</v>
      </c>
      <c r="C261">
        <v>1</v>
      </c>
      <c r="D261" t="s">
        <v>92</v>
      </c>
      <c r="E261" s="1">
        <f t="shared" si="20"/>
        <v>1</v>
      </c>
      <c r="F261" s="1">
        <f t="shared" si="21"/>
        <v>-1</v>
      </c>
      <c r="I261" t="s">
        <v>36</v>
      </c>
      <c r="J261">
        <f>COUNT(E253:E269)</f>
        <v>9</v>
      </c>
      <c r="O261" s="5">
        <f t="shared" si="23"/>
        <v>16</v>
      </c>
      <c r="P261" s="5">
        <f t="shared" si="24"/>
        <v>1</v>
      </c>
    </row>
    <row r="262" spans="1:16" x14ac:dyDescent="0.25">
      <c r="A262" s="2"/>
      <c r="B262" s="1"/>
      <c r="D262" s="1"/>
      <c r="E262" s="1"/>
      <c r="F262" s="1"/>
      <c r="I262" t="s">
        <v>37</v>
      </c>
      <c r="J262">
        <f>J261-J258</f>
        <v>5</v>
      </c>
      <c r="L262" t="s">
        <v>57</v>
      </c>
      <c r="M262" s="5">
        <f t="shared" si="22"/>
        <v>0.55555555555555558</v>
      </c>
      <c r="O262" s="5">
        <f t="shared" si="23"/>
        <v>6</v>
      </c>
      <c r="P262" s="5">
        <f t="shared" si="24"/>
        <v>0.375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3</v>
      </c>
      <c r="L263" t="s">
        <v>58</v>
      </c>
      <c r="M263" s="5">
        <f t="shared" si="22"/>
        <v>0.33333333333333331</v>
      </c>
      <c r="O263" s="5">
        <f t="shared" si="23"/>
        <v>6</v>
      </c>
      <c r="P263" s="5">
        <f t="shared" si="24"/>
        <v>0.375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1</v>
      </c>
      <c r="M264" s="5">
        <f t="shared" si="22"/>
        <v>0.1111111111111111</v>
      </c>
      <c r="O264" s="5">
        <f t="shared" si="23"/>
        <v>1</v>
      </c>
      <c r="P264" s="5">
        <f t="shared" si="24"/>
        <v>6.25E-2</v>
      </c>
    </row>
    <row r="265" spans="1:16" x14ac:dyDescent="0.25">
      <c r="A265" s="2"/>
      <c r="B265" s="1"/>
      <c r="D265" s="1"/>
      <c r="E265" s="1"/>
      <c r="F265" s="1"/>
      <c r="I265" t="s">
        <v>40</v>
      </c>
      <c r="J265">
        <f>J261-J259</f>
        <v>0</v>
      </c>
      <c r="M265" s="5">
        <f t="shared" si="22"/>
        <v>0</v>
      </c>
      <c r="O265" s="5">
        <f t="shared" si="23"/>
        <v>2</v>
      </c>
      <c r="P265" s="5">
        <f t="shared" si="24"/>
        <v>0.125</v>
      </c>
    </row>
    <row r="266" spans="1:16" x14ac:dyDescent="0.25">
      <c r="A266" s="2"/>
      <c r="B266" s="1"/>
      <c r="D266" s="1"/>
      <c r="E266" s="1"/>
      <c r="F266" s="1"/>
      <c r="I266" t="s">
        <v>41</v>
      </c>
      <c r="J266">
        <f>COUNTIF(C253:C269,"&gt;0")</f>
        <v>6</v>
      </c>
      <c r="M266" s="5">
        <f t="shared" si="22"/>
        <v>0.66666666666666663</v>
      </c>
      <c r="O266" s="5">
        <f t="shared" si="23"/>
        <v>9</v>
      </c>
      <c r="P266" s="5">
        <f t="shared" si="24"/>
        <v>0.5625</v>
      </c>
    </row>
    <row r="267" spans="1:16" x14ac:dyDescent="0.25">
      <c r="A267" s="2"/>
      <c r="B267" s="1"/>
      <c r="D267" s="1"/>
      <c r="E267" s="1"/>
      <c r="F267" s="1"/>
      <c r="I267" t="s">
        <v>42</v>
      </c>
      <c r="J267">
        <f>COUNTIF(B253:B269,"&gt;0")</f>
        <v>3</v>
      </c>
      <c r="M267" s="5">
        <f t="shared" si="22"/>
        <v>0.33333333333333331</v>
      </c>
      <c r="O267" s="5">
        <f t="shared" si="23"/>
        <v>9</v>
      </c>
      <c r="P267" s="5">
        <f t="shared" si="24"/>
        <v>0.5625</v>
      </c>
    </row>
    <row r="268" spans="1:16" x14ac:dyDescent="0.25">
      <c r="A268" s="2"/>
      <c r="B268" s="1"/>
      <c r="D268" s="1"/>
      <c r="E268" s="1"/>
      <c r="F268" s="1"/>
      <c r="I268" t="s">
        <v>43</v>
      </c>
      <c r="J268">
        <f>COUNTIF(C253:C269,"&lt;2")</f>
        <v>8</v>
      </c>
      <c r="M268" s="5">
        <f t="shared" si="22"/>
        <v>0.88888888888888884</v>
      </c>
      <c r="O268" s="5">
        <f t="shared" si="23"/>
        <v>13</v>
      </c>
      <c r="P268" s="5">
        <f t="shared" si="24"/>
        <v>0.8125</v>
      </c>
    </row>
    <row r="269" spans="1:16" x14ac:dyDescent="0.25">
      <c r="A269" s="2"/>
      <c r="B269" s="1"/>
      <c r="D269" s="1"/>
      <c r="E269" s="1"/>
      <c r="F269" s="1"/>
      <c r="I269" t="s">
        <v>44</v>
      </c>
      <c r="J269">
        <f>COUNTIF(B253:B269,"&lt;2")</f>
        <v>8</v>
      </c>
      <c r="M269" s="5">
        <f t="shared" si="22"/>
        <v>0.88888888888888884</v>
      </c>
      <c r="O269" s="5">
        <f t="shared" si="23"/>
        <v>12</v>
      </c>
      <c r="P269" s="5">
        <f t="shared" si="24"/>
        <v>0.75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9</v>
      </c>
      <c r="M270" s="5">
        <f t="shared" si="22"/>
        <v>1</v>
      </c>
      <c r="O270" s="5">
        <f t="shared" si="23"/>
        <v>16</v>
      </c>
      <c r="P270" s="5">
        <f t="shared" si="24"/>
        <v>1</v>
      </c>
    </row>
    <row r="271" spans="1:16" x14ac:dyDescent="0.25">
      <c r="I271" t="s">
        <v>46</v>
      </c>
      <c r="J271">
        <f>COUNTIF(B253:B269,"&lt;3")</f>
        <v>9</v>
      </c>
      <c r="M271" s="5">
        <f t="shared" si="22"/>
        <v>1</v>
      </c>
      <c r="O271" s="5">
        <f t="shared" si="23"/>
        <v>14</v>
      </c>
      <c r="P271" s="5">
        <f t="shared" si="24"/>
        <v>0.875</v>
      </c>
    </row>
    <row r="272" spans="1:16" x14ac:dyDescent="0.25">
      <c r="I272" t="s">
        <v>47</v>
      </c>
      <c r="J272">
        <f>J262+J263</f>
        <v>8</v>
      </c>
      <c r="M272" s="5">
        <f t="shared" si="22"/>
        <v>0.88888888888888884</v>
      </c>
      <c r="O272" s="5">
        <f t="shared" si="23"/>
        <v>12</v>
      </c>
      <c r="P272" s="5">
        <f t="shared" si="24"/>
        <v>0.75</v>
      </c>
    </row>
    <row r="273" spans="5:16" x14ac:dyDescent="0.25">
      <c r="I273" t="s">
        <v>48</v>
      </c>
      <c r="J273" s="1">
        <f>SUM(B253:B269)</f>
        <v>4</v>
      </c>
      <c r="M273" s="5">
        <f t="shared" si="22"/>
        <v>0.44444444444444442</v>
      </c>
      <c r="O273" s="5">
        <f t="shared" si="23"/>
        <v>16</v>
      </c>
      <c r="P273" s="5">
        <f t="shared" si="24"/>
        <v>1</v>
      </c>
    </row>
    <row r="274" spans="5:16" x14ac:dyDescent="0.25">
      <c r="I274" t="s">
        <v>49</v>
      </c>
      <c r="J274" s="1">
        <f>SUM(C253:C269)</f>
        <v>7</v>
      </c>
      <c r="M274" s="5">
        <f t="shared" si="22"/>
        <v>0.77777777777777779</v>
      </c>
      <c r="O274" s="5">
        <f t="shared" si="23"/>
        <v>12</v>
      </c>
      <c r="P274" s="5">
        <f t="shared" si="24"/>
        <v>0.75</v>
      </c>
    </row>
    <row r="275" spans="5:16" x14ac:dyDescent="0.25">
      <c r="I275" t="s">
        <v>50</v>
      </c>
      <c r="J275">
        <f>J263*3+J261-J272</f>
        <v>10</v>
      </c>
      <c r="M275" s="5">
        <f t="shared" si="22"/>
        <v>1.1111111111111112</v>
      </c>
      <c r="O275" s="5">
        <f t="shared" si="23"/>
        <v>22</v>
      </c>
      <c r="P275" s="5">
        <f t="shared" si="24"/>
        <v>1.375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77</v>
      </c>
      <c r="B291">
        <v>1</v>
      </c>
      <c r="C291">
        <v>1</v>
      </c>
      <c r="D291" s="6" t="s">
        <v>79</v>
      </c>
      <c r="E291" s="1">
        <f>B291+C291</f>
        <v>2</v>
      </c>
      <c r="F291" s="1">
        <f>B291-C291</f>
        <v>0</v>
      </c>
      <c r="I291" t="s">
        <v>27</v>
      </c>
      <c r="J291">
        <f>COUNTIF(E291:E315,"&gt;1")</f>
        <v>2</v>
      </c>
      <c r="M291" s="5">
        <f>J291/4</f>
        <v>0.5</v>
      </c>
    </row>
    <row r="292" spans="1:13" x14ac:dyDescent="0.25">
      <c r="A292" t="s">
        <v>84</v>
      </c>
      <c r="B292">
        <v>2</v>
      </c>
      <c r="C292">
        <v>2</v>
      </c>
      <c r="D292" s="6" t="s">
        <v>79</v>
      </c>
      <c r="E292" s="1">
        <f t="shared" ref="E292:E294" si="25">B292+C292</f>
        <v>4</v>
      </c>
      <c r="F292" s="1">
        <f t="shared" ref="F292:F294" si="26">B292-C292</f>
        <v>0</v>
      </c>
      <c r="I292" t="s">
        <v>28</v>
      </c>
      <c r="J292">
        <f>COUNTIF(E291:E315,"&gt;2")</f>
        <v>1</v>
      </c>
      <c r="M292" s="5">
        <f t="shared" ref="M292:M313" si="27">J292/4</f>
        <v>0.25</v>
      </c>
    </row>
    <row r="293" spans="1:13" x14ac:dyDescent="0.25">
      <c r="A293" t="s">
        <v>75</v>
      </c>
      <c r="B293">
        <v>0</v>
      </c>
      <c r="C293">
        <v>0</v>
      </c>
      <c r="D293" s="6" t="s">
        <v>79</v>
      </c>
      <c r="E293" s="1">
        <f t="shared" si="25"/>
        <v>0</v>
      </c>
      <c r="F293" s="1">
        <f t="shared" si="26"/>
        <v>0</v>
      </c>
      <c r="I293" t="s">
        <v>29</v>
      </c>
      <c r="J293">
        <f>COUNTIF(E291:E315,"&lt;4")</f>
        <v>3</v>
      </c>
      <c r="M293" s="5">
        <f t="shared" si="27"/>
        <v>0.75</v>
      </c>
    </row>
    <row r="294" spans="1:13" x14ac:dyDescent="0.25">
      <c r="A294" t="s">
        <v>83</v>
      </c>
      <c r="B294">
        <v>0</v>
      </c>
      <c r="C294">
        <v>1</v>
      </c>
      <c r="D294" s="6" t="s">
        <v>79</v>
      </c>
      <c r="E294" s="1">
        <f t="shared" si="25"/>
        <v>1</v>
      </c>
      <c r="F294" s="1">
        <f t="shared" si="26"/>
        <v>-1</v>
      </c>
      <c r="I294" t="s">
        <v>30</v>
      </c>
      <c r="J294">
        <f>COUNTIF(E291:E315,"&lt;5")</f>
        <v>4</v>
      </c>
      <c r="M294" s="5">
        <f t="shared" si="27"/>
        <v>1</v>
      </c>
    </row>
    <row r="295" spans="1:13" x14ac:dyDescent="0.25">
      <c r="E295" s="1"/>
      <c r="F295" s="1"/>
      <c r="I295" t="s">
        <v>31</v>
      </c>
      <c r="J295">
        <f>COUNTIF(F291:F315,"&gt;=0")</f>
        <v>3</v>
      </c>
      <c r="M295" s="5">
        <f t="shared" si="27"/>
        <v>0.75</v>
      </c>
    </row>
    <row r="296" spans="1:13" x14ac:dyDescent="0.25">
      <c r="I296" t="s">
        <v>32</v>
      </c>
      <c r="J296">
        <f>COUNTIF(F291:F315,"&lt;=0")</f>
        <v>4</v>
      </c>
      <c r="M296" s="5">
        <f t="shared" si="27"/>
        <v>1</v>
      </c>
    </row>
    <row r="297" spans="1:13" x14ac:dyDescent="0.25">
      <c r="I297" t="s">
        <v>34</v>
      </c>
      <c r="J297">
        <f>COUNTIF(F291:F315,"&gt;=-1")</f>
        <v>4</v>
      </c>
      <c r="M297" s="5">
        <f t="shared" si="27"/>
        <v>1</v>
      </c>
    </row>
    <row r="298" spans="1:13" x14ac:dyDescent="0.25">
      <c r="I298" t="s">
        <v>35</v>
      </c>
      <c r="J298">
        <f>COUNTIF(F291:F315,"&lt;=1")</f>
        <v>4</v>
      </c>
      <c r="M298" s="5">
        <f t="shared" si="27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0</v>
      </c>
      <c r="M300" s="5">
        <f t="shared" si="27"/>
        <v>0</v>
      </c>
    </row>
    <row r="301" spans="1:13" x14ac:dyDescent="0.25">
      <c r="I301" t="s">
        <v>38</v>
      </c>
      <c r="J301">
        <f>J299-J295</f>
        <v>1</v>
      </c>
      <c r="M301" s="5">
        <f t="shared" si="27"/>
        <v>0.25</v>
      </c>
    </row>
    <row r="302" spans="1:13" x14ac:dyDescent="0.25">
      <c r="I302" t="s">
        <v>39</v>
      </c>
      <c r="J302">
        <f>J299-J298</f>
        <v>0</v>
      </c>
      <c r="M302" s="5">
        <f t="shared" si="27"/>
        <v>0</v>
      </c>
    </row>
    <row r="303" spans="1:13" x14ac:dyDescent="0.25">
      <c r="I303" t="s">
        <v>40</v>
      </c>
      <c r="J303">
        <f>J299-J297</f>
        <v>0</v>
      </c>
      <c r="M303" s="5">
        <f t="shared" si="27"/>
        <v>0</v>
      </c>
    </row>
    <row r="304" spans="1:13" x14ac:dyDescent="0.25">
      <c r="I304" t="s">
        <v>41</v>
      </c>
      <c r="J304">
        <f>COUNTIF(B291:B315,"&gt;0")</f>
        <v>2</v>
      </c>
      <c r="M304" s="5">
        <f t="shared" si="27"/>
        <v>0.5</v>
      </c>
    </row>
    <row r="305" spans="9:13" x14ac:dyDescent="0.25">
      <c r="I305" t="s">
        <v>42</v>
      </c>
      <c r="J305">
        <f>COUNTIF(C291:C315,"&gt;0")</f>
        <v>3</v>
      </c>
      <c r="M305" s="5">
        <f t="shared" si="27"/>
        <v>0.75</v>
      </c>
    </row>
    <row r="306" spans="9:13" x14ac:dyDescent="0.25">
      <c r="I306" t="s">
        <v>43</v>
      </c>
      <c r="J306">
        <f>COUNTIF(B291:B315,"&lt;2")</f>
        <v>3</v>
      </c>
      <c r="M306" s="5">
        <f t="shared" si="27"/>
        <v>0.75</v>
      </c>
    </row>
    <row r="307" spans="9:13" x14ac:dyDescent="0.25">
      <c r="I307" t="s">
        <v>44</v>
      </c>
      <c r="J307">
        <f>COUNTIF(C291:C315,"&lt;2")</f>
        <v>3</v>
      </c>
      <c r="M307" s="5">
        <f t="shared" si="27"/>
        <v>0.75</v>
      </c>
    </row>
    <row r="308" spans="9:13" x14ac:dyDescent="0.25">
      <c r="I308" t="s">
        <v>45</v>
      </c>
      <c r="J308">
        <f>COUNTIF(B291:B315,"&lt;3")</f>
        <v>4</v>
      </c>
      <c r="M308" s="5">
        <f t="shared" si="27"/>
        <v>1</v>
      </c>
    </row>
    <row r="309" spans="9:13" x14ac:dyDescent="0.25">
      <c r="I309" t="s">
        <v>46</v>
      </c>
      <c r="J309">
        <f>COUNTIF(C291:C315,"&lt;3")</f>
        <v>4</v>
      </c>
      <c r="M309" s="5">
        <f t="shared" si="27"/>
        <v>1</v>
      </c>
    </row>
    <row r="310" spans="9:13" x14ac:dyDescent="0.25">
      <c r="I310" t="s">
        <v>47</v>
      </c>
      <c r="J310">
        <f>J300+J301</f>
        <v>1</v>
      </c>
      <c r="M310" s="5">
        <f t="shared" si="27"/>
        <v>0.25</v>
      </c>
    </row>
    <row r="311" spans="9:13" x14ac:dyDescent="0.25">
      <c r="I311" t="s">
        <v>48</v>
      </c>
      <c r="J311" s="1">
        <f>SUM(C291:C315)</f>
        <v>4</v>
      </c>
      <c r="M311" s="5">
        <f t="shared" si="27"/>
        <v>1</v>
      </c>
    </row>
    <row r="312" spans="9:13" x14ac:dyDescent="0.25">
      <c r="I312" t="s">
        <v>49</v>
      </c>
      <c r="J312" s="1">
        <f>SUM(B291:B315)</f>
        <v>3</v>
      </c>
      <c r="M312" s="5">
        <f t="shared" si="27"/>
        <v>0.75</v>
      </c>
    </row>
    <row r="313" spans="9:13" x14ac:dyDescent="0.25">
      <c r="I313" t="s">
        <v>50</v>
      </c>
      <c r="J313">
        <f>3*J301+J299-J310</f>
        <v>6</v>
      </c>
      <c r="M313" s="5">
        <f t="shared" si="27"/>
        <v>1.5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84</v>
      </c>
      <c r="B329">
        <v>2</v>
      </c>
      <c r="C329">
        <v>2</v>
      </c>
      <c r="D329" s="6" t="s">
        <v>79</v>
      </c>
      <c r="E329" s="1">
        <f>B329+C329</f>
        <v>4</v>
      </c>
      <c r="F329" s="1">
        <f>B329-C329</f>
        <v>0</v>
      </c>
      <c r="I329" t="s">
        <v>27</v>
      </c>
      <c r="J329">
        <f>COUNTIF(E329:E353,"&gt;1")</f>
        <v>1</v>
      </c>
      <c r="M329" s="5">
        <f>J329/$J$337</f>
        <v>0.33333333333333331</v>
      </c>
    </row>
    <row r="330" spans="1:13" x14ac:dyDescent="0.25">
      <c r="A330" t="s">
        <v>75</v>
      </c>
      <c r="B330">
        <v>0</v>
      </c>
      <c r="C330">
        <v>0</v>
      </c>
      <c r="D330" s="6" t="s">
        <v>79</v>
      </c>
      <c r="E330" s="1">
        <f t="shared" ref="E330:E331" si="28">B330+C330</f>
        <v>0</v>
      </c>
      <c r="F330" s="1">
        <f t="shared" ref="F330:F331" si="29">B330-C330</f>
        <v>0</v>
      </c>
      <c r="I330" t="s">
        <v>28</v>
      </c>
      <c r="J330">
        <f>COUNTIF(E329:E353,"&gt;2")</f>
        <v>1</v>
      </c>
      <c r="M330" s="5">
        <f t="shared" ref="M330:M351" si="30">J330/$J$337</f>
        <v>0.33333333333333331</v>
      </c>
    </row>
    <row r="331" spans="1:13" x14ac:dyDescent="0.25">
      <c r="A331" t="s">
        <v>83</v>
      </c>
      <c r="B331">
        <v>0</v>
      </c>
      <c r="C331">
        <v>1</v>
      </c>
      <c r="D331" s="6" t="s">
        <v>79</v>
      </c>
      <c r="E331" s="1">
        <f t="shared" si="28"/>
        <v>1</v>
      </c>
      <c r="F331" s="1">
        <f t="shared" si="29"/>
        <v>-1</v>
      </c>
      <c r="I331" t="s">
        <v>29</v>
      </c>
      <c r="J331">
        <f>COUNTIF(E329:E353,"&lt;4")</f>
        <v>2</v>
      </c>
      <c r="M331" s="5">
        <f t="shared" si="30"/>
        <v>0.66666666666666663</v>
      </c>
    </row>
    <row r="332" spans="1:13" x14ac:dyDescent="0.25">
      <c r="D332" s="6"/>
      <c r="E332" s="1"/>
      <c r="F332" s="1"/>
      <c r="I332" t="s">
        <v>30</v>
      </c>
      <c r="J332">
        <f>COUNTIF(E329:E353,"&lt;5")</f>
        <v>3</v>
      </c>
      <c r="M332" s="5">
        <f t="shared" si="30"/>
        <v>1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2</v>
      </c>
      <c r="M333" s="5">
        <f t="shared" si="30"/>
        <v>0.66666666666666663</v>
      </c>
    </row>
    <row r="334" spans="1:13" x14ac:dyDescent="0.25">
      <c r="E334" s="1"/>
      <c r="F334" s="1"/>
      <c r="I334" t="s">
        <v>32</v>
      </c>
      <c r="J334">
        <f>COUNTIF(F329:F353,"&lt;=0")</f>
        <v>3</v>
      </c>
      <c r="M334" s="5">
        <f t="shared" si="30"/>
        <v>1</v>
      </c>
    </row>
    <row r="335" spans="1:13" x14ac:dyDescent="0.25">
      <c r="E335" s="1"/>
      <c r="F335" s="1"/>
      <c r="I335" t="s">
        <v>34</v>
      </c>
      <c r="J335">
        <f>COUNTIF(F329:F353,"&gt;=-1")</f>
        <v>3</v>
      </c>
      <c r="M335" s="5">
        <f t="shared" si="30"/>
        <v>1</v>
      </c>
    </row>
    <row r="336" spans="1:13" x14ac:dyDescent="0.25">
      <c r="E336" s="1"/>
      <c r="F336" s="1"/>
      <c r="I336" t="s">
        <v>35</v>
      </c>
      <c r="J336">
        <f>COUNTIF(F329:F353,"&lt;=1")</f>
        <v>3</v>
      </c>
      <c r="M336" s="5">
        <f t="shared" si="30"/>
        <v>1</v>
      </c>
    </row>
    <row r="337" spans="5:13" x14ac:dyDescent="0.25">
      <c r="E337" s="1"/>
      <c r="F337" s="1"/>
      <c r="I337" t="s">
        <v>36</v>
      </c>
      <c r="J337">
        <f>COUNT(F329:F353)</f>
        <v>3</v>
      </c>
    </row>
    <row r="338" spans="5:13" x14ac:dyDescent="0.25">
      <c r="E338" s="1"/>
      <c r="F338" s="1"/>
      <c r="I338" t="s">
        <v>37</v>
      </c>
      <c r="J338">
        <f>J337-J334</f>
        <v>0</v>
      </c>
      <c r="M338" s="5">
        <f t="shared" si="30"/>
        <v>0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30"/>
        <v>0.33333333333333331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0"/>
        <v>0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30"/>
        <v>0</v>
      </c>
    </row>
    <row r="342" spans="5:13" x14ac:dyDescent="0.25">
      <c r="E342" s="1"/>
      <c r="F342" s="1"/>
      <c r="I342" t="s">
        <v>41</v>
      </c>
      <c r="J342">
        <f>COUNTIF(B329:B353,"&gt;0")</f>
        <v>1</v>
      </c>
      <c r="M342" s="5">
        <f t="shared" si="30"/>
        <v>0.33333333333333331</v>
      </c>
    </row>
    <row r="343" spans="5:13" x14ac:dyDescent="0.25">
      <c r="E343" s="1"/>
      <c r="F343" s="1"/>
      <c r="I343" t="s">
        <v>42</v>
      </c>
      <c r="J343">
        <f>COUNTIF(C329:C353,"&gt;0")</f>
        <v>2</v>
      </c>
      <c r="M343" s="5">
        <f t="shared" si="30"/>
        <v>0.66666666666666663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30"/>
        <v>0.66666666666666663</v>
      </c>
    </row>
    <row r="345" spans="5:13" x14ac:dyDescent="0.25">
      <c r="E345" s="1"/>
      <c r="F345" s="1"/>
      <c r="I345" t="s">
        <v>44</v>
      </c>
      <c r="J345">
        <f>COUNTIF(C329:C353,"&lt;2")</f>
        <v>2</v>
      </c>
      <c r="M345" s="5">
        <f t="shared" si="30"/>
        <v>0.66666666666666663</v>
      </c>
    </row>
    <row r="346" spans="5:13" x14ac:dyDescent="0.25">
      <c r="E346" s="1"/>
      <c r="F346" s="1"/>
      <c r="I346" t="s">
        <v>45</v>
      </c>
      <c r="J346">
        <f>COUNTIF(B329:B353,"&lt;3")</f>
        <v>3</v>
      </c>
      <c r="M346" s="5">
        <f t="shared" si="30"/>
        <v>1</v>
      </c>
    </row>
    <row r="347" spans="5:13" x14ac:dyDescent="0.25">
      <c r="E347" s="1"/>
      <c r="F347" s="1"/>
      <c r="I347" t="s">
        <v>46</v>
      </c>
      <c r="J347">
        <f>COUNTIF(C329:C353,"&lt;3")</f>
        <v>3</v>
      </c>
      <c r="M347" s="5">
        <f t="shared" si="30"/>
        <v>1</v>
      </c>
    </row>
    <row r="348" spans="5:13" x14ac:dyDescent="0.25">
      <c r="E348" s="1"/>
      <c r="F348" s="1"/>
      <c r="I348" t="s">
        <v>47</v>
      </c>
      <c r="J348">
        <f>J338+J339</f>
        <v>1</v>
      </c>
      <c r="M348" s="5">
        <f t="shared" si="30"/>
        <v>0.33333333333333331</v>
      </c>
    </row>
    <row r="349" spans="5:13" x14ac:dyDescent="0.25">
      <c r="E349" s="1"/>
      <c r="F349" s="1"/>
      <c r="I349" t="s">
        <v>48</v>
      </c>
      <c r="J349" s="1">
        <f>SUM(C329:C353)</f>
        <v>3</v>
      </c>
      <c r="M349" s="5">
        <f t="shared" si="30"/>
        <v>1</v>
      </c>
    </row>
    <row r="350" spans="5:13" x14ac:dyDescent="0.25">
      <c r="E350" s="1"/>
      <c r="F350" s="1"/>
      <c r="I350" t="s">
        <v>49</v>
      </c>
      <c r="J350" s="1">
        <f>SUM(B329:B353)</f>
        <v>2</v>
      </c>
      <c r="M350" s="5">
        <f t="shared" si="30"/>
        <v>0.66666666666666663</v>
      </c>
    </row>
    <row r="351" spans="5:13" x14ac:dyDescent="0.25">
      <c r="E351" s="1"/>
      <c r="F351" s="1"/>
      <c r="I351" t="s">
        <v>50</v>
      </c>
      <c r="J351">
        <f>3*J339+J337-J348</f>
        <v>5</v>
      </c>
      <c r="M351" s="5">
        <f t="shared" si="30"/>
        <v>1.6666666666666667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79</v>
      </c>
      <c r="B368">
        <v>0</v>
      </c>
      <c r="C368">
        <v>1</v>
      </c>
      <c r="D368" t="s">
        <v>104</v>
      </c>
      <c r="E368" s="1">
        <f>B368+C368</f>
        <v>1</v>
      </c>
      <c r="F368" s="1">
        <f>B368-C368</f>
        <v>-1</v>
      </c>
      <c r="I368" t="s">
        <v>27</v>
      </c>
      <c r="J368">
        <f>COUNTIF(E368:E384,"&gt;1")</f>
        <v>0</v>
      </c>
      <c r="M368" s="5">
        <f>J368/$J$376</f>
        <v>0</v>
      </c>
      <c r="O368" s="5">
        <f>J368+J329</f>
        <v>1</v>
      </c>
      <c r="P368" s="5">
        <f>O368/$O$376</f>
        <v>0.125</v>
      </c>
    </row>
    <row r="369" spans="1:16" x14ac:dyDescent="0.25">
      <c r="A369" s="6" t="s">
        <v>79</v>
      </c>
      <c r="B369">
        <v>0</v>
      </c>
      <c r="C369">
        <v>1</v>
      </c>
      <c r="D369" t="s">
        <v>91</v>
      </c>
      <c r="E369" s="1">
        <f>B369+C369</f>
        <v>1</v>
      </c>
      <c r="F369" s="1">
        <f>B369-C369</f>
        <v>-1</v>
      </c>
      <c r="I369" t="s">
        <v>28</v>
      </c>
      <c r="J369">
        <f>COUNTIF(E368:E384,"&gt;2")</f>
        <v>0</v>
      </c>
      <c r="M369" s="5">
        <f t="shared" ref="M369:M390" si="31">J369/$J$376</f>
        <v>0</v>
      </c>
      <c r="O369" s="5">
        <f t="shared" ref="O369:O390" si="32">J369+J330</f>
        <v>1</v>
      </c>
      <c r="P369" s="5">
        <f t="shared" ref="P369:P390" si="33">O369/$O$376</f>
        <v>0.125</v>
      </c>
    </row>
    <row r="370" spans="1:16" x14ac:dyDescent="0.25">
      <c r="A370" s="6" t="s">
        <v>79</v>
      </c>
      <c r="B370">
        <v>1</v>
      </c>
      <c r="C370">
        <v>0</v>
      </c>
      <c r="D370" t="s">
        <v>90</v>
      </c>
      <c r="E370" s="1">
        <f>B370+C370</f>
        <v>1</v>
      </c>
      <c r="F370" s="1">
        <f>B370-C370</f>
        <v>1</v>
      </c>
      <c r="I370" t="s">
        <v>29</v>
      </c>
      <c r="J370">
        <f>COUNTIF(E368:E384,"&lt;4")</f>
        <v>5</v>
      </c>
      <c r="M370" s="5">
        <f t="shared" si="31"/>
        <v>1</v>
      </c>
      <c r="O370" s="5">
        <f t="shared" si="32"/>
        <v>7</v>
      </c>
      <c r="P370" s="5">
        <f t="shared" si="33"/>
        <v>0.875</v>
      </c>
    </row>
    <row r="371" spans="1:16" x14ac:dyDescent="0.25">
      <c r="A371" s="6" t="s">
        <v>79</v>
      </c>
      <c r="B371">
        <v>0</v>
      </c>
      <c r="C371">
        <v>0</v>
      </c>
      <c r="D371" t="s">
        <v>169</v>
      </c>
      <c r="E371" s="1">
        <f>B371+C371</f>
        <v>0</v>
      </c>
      <c r="F371" s="1">
        <f>B371-C371</f>
        <v>0</v>
      </c>
      <c r="I371" t="s">
        <v>30</v>
      </c>
      <c r="J371">
        <f>COUNTIF(E368:E384,"&lt;5")</f>
        <v>5</v>
      </c>
      <c r="M371" s="5">
        <f t="shared" si="31"/>
        <v>1</v>
      </c>
      <c r="O371" s="5">
        <f t="shared" si="32"/>
        <v>8</v>
      </c>
      <c r="P371" s="5">
        <f t="shared" si="33"/>
        <v>1</v>
      </c>
    </row>
    <row r="372" spans="1:16" x14ac:dyDescent="0.25">
      <c r="A372" s="6" t="s">
        <v>79</v>
      </c>
      <c r="B372">
        <v>0</v>
      </c>
      <c r="C372">
        <v>1</v>
      </c>
      <c r="D372" t="s">
        <v>92</v>
      </c>
      <c r="E372" s="1">
        <f>B372+C372</f>
        <v>1</v>
      </c>
      <c r="F372" s="1">
        <f>B372-C372</f>
        <v>-1</v>
      </c>
      <c r="I372" t="s">
        <v>31</v>
      </c>
      <c r="J372">
        <f>COUNTIF(F368:F384,"&lt;=0")</f>
        <v>4</v>
      </c>
      <c r="M372" s="5">
        <f t="shared" si="31"/>
        <v>0.8</v>
      </c>
      <c r="O372" s="5">
        <f t="shared" si="32"/>
        <v>6</v>
      </c>
      <c r="P372" s="5">
        <f t="shared" si="33"/>
        <v>0.75</v>
      </c>
    </row>
    <row r="373" spans="1:16" x14ac:dyDescent="0.25">
      <c r="I373" t="s">
        <v>32</v>
      </c>
      <c r="J373">
        <f>COUNTIF(F368:F384,"&gt;=0")</f>
        <v>2</v>
      </c>
      <c r="M373" s="5">
        <f t="shared" si="31"/>
        <v>0.4</v>
      </c>
      <c r="O373" s="5">
        <f t="shared" si="32"/>
        <v>5</v>
      </c>
      <c r="P373" s="5">
        <f t="shared" si="33"/>
        <v>0.625</v>
      </c>
    </row>
    <row r="374" spans="1:16" x14ac:dyDescent="0.25">
      <c r="I374" t="s">
        <v>34</v>
      </c>
      <c r="J374">
        <f>COUNTIF(F368:F384,"&lt;=1")</f>
        <v>5</v>
      </c>
      <c r="M374" s="5">
        <f t="shared" si="31"/>
        <v>1</v>
      </c>
      <c r="O374" s="5">
        <f t="shared" si="32"/>
        <v>8</v>
      </c>
      <c r="P374" s="5">
        <f t="shared" si="33"/>
        <v>1</v>
      </c>
    </row>
    <row r="375" spans="1:16" x14ac:dyDescent="0.25">
      <c r="I375" t="s">
        <v>35</v>
      </c>
      <c r="J375">
        <f>COUNTIF(F368:F384,"&gt;=-1")</f>
        <v>5</v>
      </c>
      <c r="M375" s="5">
        <f t="shared" si="31"/>
        <v>1</v>
      </c>
      <c r="O375" s="5">
        <f t="shared" si="32"/>
        <v>8</v>
      </c>
      <c r="P375" s="5">
        <f t="shared" si="33"/>
        <v>1</v>
      </c>
    </row>
    <row r="376" spans="1:16" x14ac:dyDescent="0.25">
      <c r="I376" t="s">
        <v>36</v>
      </c>
      <c r="J376">
        <f>COUNT(E368:E384)</f>
        <v>5</v>
      </c>
      <c r="O376" s="5">
        <f t="shared" si="32"/>
        <v>8</v>
      </c>
      <c r="P376" s="5">
        <f t="shared" si="33"/>
        <v>1</v>
      </c>
    </row>
    <row r="377" spans="1:16" x14ac:dyDescent="0.25">
      <c r="I377" t="s">
        <v>37</v>
      </c>
      <c r="J377">
        <f>J376-J373</f>
        <v>3</v>
      </c>
      <c r="M377" s="5">
        <f t="shared" si="31"/>
        <v>0.6</v>
      </c>
      <c r="O377" s="5">
        <f t="shared" si="32"/>
        <v>3</v>
      </c>
      <c r="P377" s="5">
        <f t="shared" si="33"/>
        <v>0.375</v>
      </c>
    </row>
    <row r="378" spans="1:16" x14ac:dyDescent="0.25">
      <c r="I378" t="s">
        <v>38</v>
      </c>
      <c r="J378">
        <f>J376-J372</f>
        <v>1</v>
      </c>
      <c r="M378" s="5">
        <f t="shared" si="31"/>
        <v>0.2</v>
      </c>
      <c r="O378" s="5">
        <f t="shared" si="32"/>
        <v>2</v>
      </c>
      <c r="P378" s="5">
        <f t="shared" si="33"/>
        <v>0.25</v>
      </c>
    </row>
    <row r="379" spans="1:16" x14ac:dyDescent="0.25">
      <c r="I379" t="s">
        <v>39</v>
      </c>
      <c r="J379">
        <f>J376-J375</f>
        <v>0</v>
      </c>
      <c r="M379" s="5">
        <f t="shared" si="31"/>
        <v>0</v>
      </c>
      <c r="O379" s="5">
        <f t="shared" si="32"/>
        <v>0</v>
      </c>
      <c r="P379" s="5">
        <f t="shared" si="33"/>
        <v>0</v>
      </c>
    </row>
    <row r="380" spans="1:16" x14ac:dyDescent="0.25">
      <c r="I380" t="s">
        <v>40</v>
      </c>
      <c r="J380">
        <f>J376-J374</f>
        <v>0</v>
      </c>
      <c r="M380" s="5">
        <f t="shared" si="31"/>
        <v>0</v>
      </c>
      <c r="O380" s="5">
        <f t="shared" si="32"/>
        <v>0</v>
      </c>
      <c r="P380" s="5">
        <f t="shared" si="33"/>
        <v>0</v>
      </c>
    </row>
    <row r="381" spans="1:16" x14ac:dyDescent="0.25">
      <c r="I381" t="s">
        <v>41</v>
      </c>
      <c r="J381">
        <f>COUNTIF(C368:C384,"&gt;0")</f>
        <v>3</v>
      </c>
      <c r="M381" s="5">
        <f t="shared" si="31"/>
        <v>0.6</v>
      </c>
      <c r="O381" s="5">
        <f t="shared" si="32"/>
        <v>4</v>
      </c>
      <c r="P381" s="5">
        <f t="shared" si="33"/>
        <v>0.5</v>
      </c>
    </row>
    <row r="382" spans="1:16" x14ac:dyDescent="0.25">
      <c r="I382" t="s">
        <v>42</v>
      </c>
      <c r="J382">
        <f>COUNTIF(B368:B384,"&gt;0")</f>
        <v>1</v>
      </c>
      <c r="M382" s="5">
        <f t="shared" si="31"/>
        <v>0.2</v>
      </c>
      <c r="O382" s="5">
        <f t="shared" si="32"/>
        <v>3</v>
      </c>
      <c r="P382" s="5">
        <f t="shared" si="33"/>
        <v>0.375</v>
      </c>
    </row>
    <row r="383" spans="1:16" x14ac:dyDescent="0.25">
      <c r="I383" t="s">
        <v>43</v>
      </c>
      <c r="J383">
        <f>COUNTIF(C368:C384,"&lt;2")</f>
        <v>5</v>
      </c>
      <c r="M383" s="5">
        <f t="shared" si="31"/>
        <v>1</v>
      </c>
      <c r="O383" s="5">
        <f t="shared" si="32"/>
        <v>7</v>
      </c>
      <c r="P383" s="5">
        <f t="shared" si="33"/>
        <v>0.875</v>
      </c>
    </row>
    <row r="384" spans="1:16" x14ac:dyDescent="0.25">
      <c r="I384" t="s">
        <v>44</v>
      </c>
      <c r="J384">
        <f>COUNTIF(B368:B384,"&lt;2")</f>
        <v>5</v>
      </c>
      <c r="M384" s="5">
        <f t="shared" si="31"/>
        <v>1</v>
      </c>
      <c r="O384" s="5">
        <f t="shared" si="32"/>
        <v>7</v>
      </c>
      <c r="P384" s="5">
        <f t="shared" si="33"/>
        <v>0.875</v>
      </c>
    </row>
    <row r="385" spans="9:16" x14ac:dyDescent="0.25">
      <c r="I385" t="s">
        <v>45</v>
      </c>
      <c r="J385">
        <f>COUNTIF(C368:C384,"&lt;3")</f>
        <v>5</v>
      </c>
      <c r="M385" s="5">
        <f t="shared" si="31"/>
        <v>1</v>
      </c>
      <c r="O385" s="5">
        <f t="shared" si="32"/>
        <v>8</v>
      </c>
      <c r="P385" s="5">
        <f t="shared" si="33"/>
        <v>1</v>
      </c>
    </row>
    <row r="386" spans="9:16" x14ac:dyDescent="0.25">
      <c r="I386" t="s">
        <v>46</v>
      </c>
      <c r="J386">
        <f>COUNTIF(B368:B384,"&lt;3")</f>
        <v>5</v>
      </c>
      <c r="M386" s="5">
        <f t="shared" si="31"/>
        <v>1</v>
      </c>
      <c r="O386" s="5">
        <f t="shared" si="32"/>
        <v>8</v>
      </c>
      <c r="P386" s="5">
        <f t="shared" si="33"/>
        <v>1</v>
      </c>
    </row>
    <row r="387" spans="9:16" x14ac:dyDescent="0.25">
      <c r="I387" t="s">
        <v>47</v>
      </c>
      <c r="J387">
        <f>J377+J378</f>
        <v>4</v>
      </c>
      <c r="M387" s="5">
        <f t="shared" si="31"/>
        <v>0.8</v>
      </c>
      <c r="O387" s="5">
        <f t="shared" si="32"/>
        <v>5</v>
      </c>
      <c r="P387" s="5">
        <f t="shared" si="33"/>
        <v>0.625</v>
      </c>
    </row>
    <row r="388" spans="9:16" x14ac:dyDescent="0.25">
      <c r="I388" t="s">
        <v>48</v>
      </c>
      <c r="J388" s="1">
        <f>SUM(B368:B384)</f>
        <v>1</v>
      </c>
      <c r="M388" s="5">
        <f t="shared" si="31"/>
        <v>0.2</v>
      </c>
      <c r="O388" s="5">
        <f t="shared" si="32"/>
        <v>4</v>
      </c>
      <c r="P388" s="5">
        <f t="shared" si="33"/>
        <v>0.5</v>
      </c>
    </row>
    <row r="389" spans="9:16" x14ac:dyDescent="0.25">
      <c r="I389" t="s">
        <v>49</v>
      </c>
      <c r="J389" s="1">
        <f>SUM(C368:C384)</f>
        <v>3</v>
      </c>
      <c r="M389" s="5">
        <f t="shared" si="31"/>
        <v>0.6</v>
      </c>
      <c r="O389" s="5">
        <f t="shared" si="32"/>
        <v>5</v>
      </c>
      <c r="P389" s="5">
        <f t="shared" si="33"/>
        <v>0.625</v>
      </c>
    </row>
    <row r="390" spans="9:16" x14ac:dyDescent="0.25">
      <c r="I390" t="s">
        <v>50</v>
      </c>
      <c r="J390">
        <f>J378*3+J376-J387</f>
        <v>4</v>
      </c>
      <c r="M390" s="5">
        <f t="shared" si="31"/>
        <v>0.8</v>
      </c>
      <c r="O390" s="5">
        <f t="shared" si="32"/>
        <v>9</v>
      </c>
      <c r="P390" s="5">
        <f t="shared" si="33"/>
        <v>1.125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15</v>
      </c>
      <c r="H402" s="6"/>
      <c r="I402" s="7">
        <f>O261+O54</f>
        <v>32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9">
        <f>AVERAGE(H404,K404,N404,Q404)</f>
        <v>55.833333333333329</v>
      </c>
      <c r="F404" s="5">
        <f>(M6+M213)/2</f>
        <v>0.73214285714285721</v>
      </c>
      <c r="G404" s="10">
        <f>J6+J213</f>
        <v>11</v>
      </c>
      <c r="H404" s="11">
        <f>(G404/$G$402)*100</f>
        <v>73.333333333333329</v>
      </c>
      <c r="I404" s="5">
        <f t="shared" ref="I404:I411" si="34">(P46+P253)/2</f>
        <v>0.625</v>
      </c>
      <c r="J404" s="10">
        <f t="shared" ref="J404:J411" si="35">O46+O253</f>
        <v>20</v>
      </c>
      <c r="K404" s="11">
        <f>(J404/$I$402)*100</f>
        <v>62.5</v>
      </c>
      <c r="L404" s="5">
        <f>(M84+M291)/2</f>
        <v>0.5</v>
      </c>
      <c r="M404" s="10">
        <f t="shared" ref="M404:M411" si="36">J84+J291</f>
        <v>4</v>
      </c>
      <c r="N404" s="11">
        <f>(M404/8)*100</f>
        <v>50</v>
      </c>
      <c r="O404" s="5">
        <f t="shared" ref="O404:O411" si="37">(P368+P161)/2</f>
        <v>0.375</v>
      </c>
      <c r="P404" s="10">
        <f t="shared" ref="P404:P411" si="38">O368+O161</f>
        <v>6</v>
      </c>
      <c r="Q404" s="11">
        <f>(P404/16)*100</f>
        <v>37.5</v>
      </c>
    </row>
    <row r="405" spans="4:17" x14ac:dyDescent="0.25">
      <c r="D405" t="s">
        <v>28</v>
      </c>
      <c r="E405" s="9">
        <f t="shared" ref="E405:E423" si="39">AVERAGE(H405,K405,N405,Q405)</f>
        <v>35.208333333333336</v>
      </c>
      <c r="F405" s="5">
        <f t="shared" ref="F405:F407" si="40">(M7+M214)/2</f>
        <v>0.5357142857142857</v>
      </c>
      <c r="G405" s="10">
        <f t="shared" ref="G405:G407" si="41">J7+J214</f>
        <v>8</v>
      </c>
      <c r="H405" s="11">
        <f t="shared" ref="H405:H423" si="42">(G405/$G$402)*100</f>
        <v>53.333333333333336</v>
      </c>
      <c r="I405" s="5">
        <f t="shared" si="34"/>
        <v>0.375</v>
      </c>
      <c r="J405" s="10">
        <f t="shared" si="35"/>
        <v>12</v>
      </c>
      <c r="K405" s="11">
        <f t="shared" ref="K405:K423" si="43">(J405/$I$402)*100</f>
        <v>37.5</v>
      </c>
      <c r="L405" s="5">
        <f>(M85+M292)/2</f>
        <v>0.25</v>
      </c>
      <c r="M405" s="10">
        <f t="shared" si="36"/>
        <v>2</v>
      </c>
      <c r="N405" s="11">
        <f t="shared" ref="N405:N423" si="44">(M405/8)*100</f>
        <v>25</v>
      </c>
      <c r="O405" s="5">
        <f t="shared" si="37"/>
        <v>0.25</v>
      </c>
      <c r="P405" s="10">
        <f t="shared" si="38"/>
        <v>4</v>
      </c>
      <c r="Q405" s="11">
        <f t="shared" ref="Q405:Q423" si="45">(P405/16)*100</f>
        <v>25</v>
      </c>
    </row>
    <row r="406" spans="4:17" x14ac:dyDescent="0.25">
      <c r="D406" t="s">
        <v>29</v>
      </c>
      <c r="E406" s="9">
        <f t="shared" si="39"/>
        <v>78.489583333333329</v>
      </c>
      <c r="F406" s="5">
        <f t="shared" si="40"/>
        <v>0.73214285714285721</v>
      </c>
      <c r="G406" s="10">
        <f t="shared" si="41"/>
        <v>11</v>
      </c>
      <c r="H406" s="11">
        <f t="shared" si="42"/>
        <v>73.333333333333329</v>
      </c>
      <c r="I406" s="5">
        <f t="shared" si="34"/>
        <v>0.84375</v>
      </c>
      <c r="J406" s="10">
        <f t="shared" si="35"/>
        <v>27</v>
      </c>
      <c r="K406" s="11">
        <f t="shared" si="43"/>
        <v>84.375</v>
      </c>
      <c r="L406" s="5">
        <f>(M86+M293)/2</f>
        <v>0.75</v>
      </c>
      <c r="M406" s="10">
        <f t="shared" si="36"/>
        <v>6</v>
      </c>
      <c r="N406" s="11">
        <f t="shared" si="44"/>
        <v>75</v>
      </c>
      <c r="O406" s="5">
        <f t="shared" si="37"/>
        <v>0.8125</v>
      </c>
      <c r="P406" s="10">
        <f t="shared" si="38"/>
        <v>13</v>
      </c>
      <c r="Q406" s="11">
        <f t="shared" si="45"/>
        <v>81.25</v>
      </c>
    </row>
    <row r="407" spans="4:17" x14ac:dyDescent="0.25">
      <c r="D407" t="s">
        <v>30</v>
      </c>
      <c r="E407" s="9">
        <f t="shared" si="39"/>
        <v>97.552083333333329</v>
      </c>
      <c r="F407" s="5">
        <f t="shared" si="40"/>
        <v>0.9375</v>
      </c>
      <c r="G407" s="10">
        <f t="shared" si="41"/>
        <v>14</v>
      </c>
      <c r="H407" s="11">
        <f t="shared" si="42"/>
        <v>93.333333333333329</v>
      </c>
      <c r="I407" s="5">
        <f t="shared" si="34"/>
        <v>0.96875</v>
      </c>
      <c r="J407" s="10">
        <f t="shared" si="35"/>
        <v>31</v>
      </c>
      <c r="K407" s="11">
        <f t="shared" si="43"/>
        <v>96.875</v>
      </c>
      <c r="L407" s="5">
        <f>(M87+M294)/2</f>
        <v>1</v>
      </c>
      <c r="M407" s="10">
        <f t="shared" si="36"/>
        <v>8</v>
      </c>
      <c r="N407" s="11">
        <f t="shared" si="44"/>
        <v>100</v>
      </c>
      <c r="O407" s="5">
        <f t="shared" si="37"/>
        <v>1</v>
      </c>
      <c r="P407" s="10">
        <f t="shared" si="38"/>
        <v>16</v>
      </c>
      <c r="Q407" s="11">
        <f t="shared" si="45"/>
        <v>100</v>
      </c>
    </row>
    <row r="408" spans="4:17" x14ac:dyDescent="0.25">
      <c r="D408" t="s">
        <v>31</v>
      </c>
      <c r="E408" s="9">
        <f t="shared" si="39"/>
        <v>74.583333333333329</v>
      </c>
      <c r="F408" s="5">
        <f>(M10+M217)/2</f>
        <v>0.7232142857142857</v>
      </c>
      <c r="G408" s="10">
        <f>J10+J217</f>
        <v>11</v>
      </c>
      <c r="H408" s="11">
        <f t="shared" si="42"/>
        <v>73.333333333333329</v>
      </c>
      <c r="I408" s="5">
        <f t="shared" si="34"/>
        <v>0.625</v>
      </c>
      <c r="J408" s="10">
        <f t="shared" si="35"/>
        <v>20</v>
      </c>
      <c r="K408" s="11">
        <f t="shared" si="43"/>
        <v>62.5</v>
      </c>
      <c r="L408" s="5">
        <f>(M295+M88)/2</f>
        <v>0.875</v>
      </c>
      <c r="M408" s="10">
        <f t="shared" si="36"/>
        <v>7</v>
      </c>
      <c r="N408" s="11">
        <f t="shared" si="44"/>
        <v>87.5</v>
      </c>
      <c r="O408" s="5">
        <f t="shared" si="37"/>
        <v>0.75</v>
      </c>
      <c r="P408" s="10">
        <f t="shared" si="38"/>
        <v>12</v>
      </c>
      <c r="Q408" s="11">
        <f t="shared" si="45"/>
        <v>75</v>
      </c>
    </row>
    <row r="409" spans="4:17" x14ac:dyDescent="0.25">
      <c r="D409" t="s">
        <v>32</v>
      </c>
      <c r="E409" s="9">
        <f t="shared" si="39"/>
        <v>57.083333333333336</v>
      </c>
      <c r="F409" s="5">
        <f t="shared" ref="F409:F411" si="46">(M11+M218)/2</f>
        <v>0.5535714285714286</v>
      </c>
      <c r="G409" s="10">
        <f t="shared" ref="G409:G411" si="47">J11+J218</f>
        <v>8</v>
      </c>
      <c r="H409" s="11">
        <f t="shared" si="42"/>
        <v>53.333333333333336</v>
      </c>
      <c r="I409" s="5">
        <f t="shared" si="34"/>
        <v>0.5625</v>
      </c>
      <c r="J409" s="10">
        <f t="shared" si="35"/>
        <v>18</v>
      </c>
      <c r="K409" s="11">
        <f t="shared" si="43"/>
        <v>56.25</v>
      </c>
      <c r="L409" s="5">
        <f>(M296+M89)/2</f>
        <v>0.625</v>
      </c>
      <c r="M409" s="10">
        <f t="shared" si="36"/>
        <v>5</v>
      </c>
      <c r="N409" s="11">
        <f t="shared" si="44"/>
        <v>62.5</v>
      </c>
      <c r="O409" s="5">
        <f t="shared" si="37"/>
        <v>0.5625</v>
      </c>
      <c r="P409" s="10">
        <f t="shared" si="38"/>
        <v>9</v>
      </c>
      <c r="Q409" s="11">
        <f t="shared" si="45"/>
        <v>56.25</v>
      </c>
    </row>
    <row r="410" spans="4:17" x14ac:dyDescent="0.25">
      <c r="D410" t="s">
        <v>34</v>
      </c>
      <c r="E410" s="9">
        <f t="shared" si="39"/>
        <v>93.541666666666671</v>
      </c>
      <c r="F410" s="5">
        <f t="shared" si="46"/>
        <v>0.85714285714285721</v>
      </c>
      <c r="G410" s="10">
        <f t="shared" si="47"/>
        <v>13</v>
      </c>
      <c r="H410" s="11">
        <f t="shared" si="42"/>
        <v>86.666666666666671</v>
      </c>
      <c r="I410" s="5">
        <f t="shared" si="34"/>
        <v>0.875</v>
      </c>
      <c r="J410" s="10">
        <f t="shared" si="35"/>
        <v>28</v>
      </c>
      <c r="K410" s="11">
        <f t="shared" si="43"/>
        <v>87.5</v>
      </c>
      <c r="L410" s="5">
        <f>(M297+M90)/2</f>
        <v>1</v>
      </c>
      <c r="M410" s="10">
        <f t="shared" si="36"/>
        <v>8</v>
      </c>
      <c r="N410" s="11">
        <f t="shared" si="44"/>
        <v>100</v>
      </c>
      <c r="O410" s="5">
        <f t="shared" si="37"/>
        <v>1</v>
      </c>
      <c r="P410" s="10">
        <f t="shared" si="38"/>
        <v>16</v>
      </c>
      <c r="Q410" s="11">
        <f t="shared" si="45"/>
        <v>100</v>
      </c>
    </row>
    <row r="411" spans="4:17" x14ac:dyDescent="0.25">
      <c r="D411" t="s">
        <v>35</v>
      </c>
      <c r="E411" s="9">
        <f t="shared" si="39"/>
        <v>86.510416666666671</v>
      </c>
      <c r="F411" s="5">
        <f t="shared" si="46"/>
        <v>0.875</v>
      </c>
      <c r="G411" s="10">
        <f t="shared" si="47"/>
        <v>13</v>
      </c>
      <c r="H411" s="11">
        <f t="shared" si="42"/>
        <v>86.666666666666671</v>
      </c>
      <c r="I411" s="5">
        <f t="shared" si="34"/>
        <v>0.84375</v>
      </c>
      <c r="J411" s="10">
        <f t="shared" si="35"/>
        <v>27</v>
      </c>
      <c r="K411" s="11">
        <f t="shared" si="43"/>
        <v>84.375</v>
      </c>
      <c r="L411" s="5">
        <f>(M298+M91)/2</f>
        <v>0.875</v>
      </c>
      <c r="M411" s="10">
        <f t="shared" si="36"/>
        <v>7</v>
      </c>
      <c r="N411" s="11">
        <f t="shared" si="44"/>
        <v>87.5</v>
      </c>
      <c r="O411" s="5">
        <f t="shared" si="37"/>
        <v>0.875</v>
      </c>
      <c r="P411" s="10">
        <f t="shared" si="38"/>
        <v>14</v>
      </c>
      <c r="Q411" s="11">
        <f t="shared" si="45"/>
        <v>87.5</v>
      </c>
    </row>
    <row r="412" spans="4:17" x14ac:dyDescent="0.25">
      <c r="D412" t="s">
        <v>36</v>
      </c>
      <c r="E412" s="5">
        <f t="shared" si="39"/>
        <v>100</v>
      </c>
      <c r="F412" s="5"/>
      <c r="G412" s="10">
        <f>J221+J14</f>
        <v>15</v>
      </c>
      <c r="H412" s="11">
        <f t="shared" si="42"/>
        <v>100</v>
      </c>
      <c r="I412" s="5"/>
      <c r="J412" s="10">
        <f t="shared" ref="J412:J423" si="48">O261+O54</f>
        <v>32</v>
      </c>
      <c r="K412" s="11">
        <f t="shared" si="43"/>
        <v>100</v>
      </c>
      <c r="L412" s="5"/>
      <c r="M412" s="10">
        <v>8</v>
      </c>
      <c r="N412" s="11">
        <f t="shared" si="44"/>
        <v>100</v>
      </c>
      <c r="P412" s="10">
        <v>16</v>
      </c>
      <c r="Q412" s="11">
        <f t="shared" si="45"/>
        <v>100</v>
      </c>
    </row>
    <row r="413" spans="4:17" x14ac:dyDescent="0.25">
      <c r="D413" t="s">
        <v>37</v>
      </c>
      <c r="E413" s="9">
        <f t="shared" si="39"/>
        <v>42.916666666666664</v>
      </c>
      <c r="F413" s="5">
        <f>(M15+M222)/2</f>
        <v>0.4464285714285714</v>
      </c>
      <c r="G413" s="10">
        <f>J222+J15</f>
        <v>7</v>
      </c>
      <c r="H413" s="11">
        <f t="shared" si="42"/>
        <v>46.666666666666664</v>
      </c>
      <c r="I413" s="5">
        <f t="shared" ref="I413:I423" si="49">(P262+P55)/2</f>
        <v>0.4375</v>
      </c>
      <c r="J413" s="10">
        <f t="shared" si="48"/>
        <v>14</v>
      </c>
      <c r="K413" s="11">
        <f t="shared" si="43"/>
        <v>43.75</v>
      </c>
      <c r="L413" s="5">
        <f t="shared" ref="L413:L423" si="50">(M300+M93)/2</f>
        <v>0.375</v>
      </c>
      <c r="M413" s="10">
        <f t="shared" ref="M413:M423" si="51">J300+J93</f>
        <v>3</v>
      </c>
      <c r="N413" s="11">
        <f t="shared" si="44"/>
        <v>37.5</v>
      </c>
      <c r="O413" s="5">
        <f t="shared" ref="O413:O423" si="52">(P377+P170)/2</f>
        <v>0.4375</v>
      </c>
      <c r="P413" s="10">
        <f t="shared" ref="P413:P423" si="53">O377+O170</f>
        <v>7</v>
      </c>
      <c r="Q413" s="11">
        <f t="shared" si="45"/>
        <v>43.75</v>
      </c>
    </row>
    <row r="414" spans="4:17" x14ac:dyDescent="0.25">
      <c r="D414" t="s">
        <v>38</v>
      </c>
      <c r="E414" s="9">
        <f t="shared" si="39"/>
        <v>25.416666666666668</v>
      </c>
      <c r="F414" s="5">
        <f t="shared" ref="F414:F423" si="54">(M16+M223)/2</f>
        <v>0.2767857142857143</v>
      </c>
      <c r="G414" s="10">
        <f t="shared" ref="G414:G423" si="55">J223+J16</f>
        <v>4</v>
      </c>
      <c r="H414" s="11">
        <f t="shared" si="42"/>
        <v>26.666666666666668</v>
      </c>
      <c r="I414" s="5">
        <f t="shared" si="49"/>
        <v>0.375</v>
      </c>
      <c r="J414" s="10">
        <f t="shared" si="48"/>
        <v>12</v>
      </c>
      <c r="K414" s="11">
        <f t="shared" si="43"/>
        <v>37.5</v>
      </c>
      <c r="L414" s="5">
        <f t="shared" si="50"/>
        <v>0.125</v>
      </c>
      <c r="M414" s="10">
        <f t="shared" si="51"/>
        <v>1</v>
      </c>
      <c r="N414" s="11">
        <f t="shared" si="44"/>
        <v>12.5</v>
      </c>
      <c r="O414" s="5">
        <f t="shared" si="52"/>
        <v>0.25</v>
      </c>
      <c r="P414" s="10">
        <f t="shared" si="53"/>
        <v>4</v>
      </c>
      <c r="Q414" s="11">
        <f t="shared" si="45"/>
        <v>25</v>
      </c>
    </row>
    <row r="415" spans="4:17" x14ac:dyDescent="0.25">
      <c r="D415" t="s">
        <v>39</v>
      </c>
      <c r="E415" s="9">
        <f t="shared" si="39"/>
        <v>13.489583333333334</v>
      </c>
      <c r="F415" s="5">
        <f t="shared" si="54"/>
        <v>0.125</v>
      </c>
      <c r="G415" s="10">
        <f t="shared" si="55"/>
        <v>2</v>
      </c>
      <c r="H415" s="11">
        <f t="shared" si="42"/>
        <v>13.333333333333334</v>
      </c>
      <c r="I415" s="5">
        <f t="shared" si="49"/>
        <v>0.15625</v>
      </c>
      <c r="J415" s="10">
        <f t="shared" si="48"/>
        <v>5</v>
      </c>
      <c r="K415" s="11">
        <f t="shared" si="43"/>
        <v>15.625</v>
      </c>
      <c r="L415" s="5">
        <f t="shared" si="50"/>
        <v>0.125</v>
      </c>
      <c r="M415" s="10">
        <f t="shared" si="51"/>
        <v>1</v>
      </c>
      <c r="N415" s="11">
        <f t="shared" si="44"/>
        <v>12.5</v>
      </c>
      <c r="O415" s="5">
        <f t="shared" si="52"/>
        <v>0.125</v>
      </c>
      <c r="P415" s="10">
        <f t="shared" si="53"/>
        <v>2</v>
      </c>
      <c r="Q415" s="11">
        <f t="shared" si="45"/>
        <v>12.5</v>
      </c>
    </row>
    <row r="416" spans="4:17" x14ac:dyDescent="0.25">
      <c r="D416" t="s">
        <v>40</v>
      </c>
      <c r="E416" s="9">
        <f t="shared" si="39"/>
        <v>6.4583333333333339</v>
      </c>
      <c r="F416" s="5">
        <f t="shared" si="54"/>
        <v>0.14285714285714285</v>
      </c>
      <c r="G416" s="10">
        <f t="shared" si="55"/>
        <v>2</v>
      </c>
      <c r="H416" s="11">
        <f t="shared" si="42"/>
        <v>13.333333333333334</v>
      </c>
      <c r="I416" s="5">
        <f t="shared" si="49"/>
        <v>0.125</v>
      </c>
      <c r="J416" s="10">
        <f t="shared" si="48"/>
        <v>4</v>
      </c>
      <c r="K416" s="11">
        <f t="shared" si="43"/>
        <v>12.5</v>
      </c>
      <c r="L416" s="5">
        <f t="shared" si="50"/>
        <v>0</v>
      </c>
      <c r="M416" s="10">
        <f t="shared" si="51"/>
        <v>0</v>
      </c>
      <c r="N416" s="11">
        <f t="shared" si="44"/>
        <v>0</v>
      </c>
      <c r="O416" s="5">
        <f t="shared" si="52"/>
        <v>0</v>
      </c>
      <c r="P416" s="10">
        <f t="shared" si="53"/>
        <v>0</v>
      </c>
      <c r="Q416" s="11">
        <f t="shared" si="45"/>
        <v>0</v>
      </c>
    </row>
    <row r="417" spans="4:17" x14ac:dyDescent="0.25">
      <c r="D417" t="s">
        <v>41</v>
      </c>
      <c r="E417" s="9">
        <f t="shared" si="39"/>
        <v>71.458333333333329</v>
      </c>
      <c r="F417" s="5">
        <f t="shared" si="54"/>
        <v>0.7142857142857143</v>
      </c>
      <c r="G417" s="10">
        <f t="shared" si="55"/>
        <v>11</v>
      </c>
      <c r="H417" s="11">
        <f t="shared" si="42"/>
        <v>73.333333333333329</v>
      </c>
      <c r="I417" s="5">
        <f t="shared" si="49"/>
        <v>0.6875</v>
      </c>
      <c r="J417" s="10">
        <f t="shared" si="48"/>
        <v>22</v>
      </c>
      <c r="K417" s="11">
        <f t="shared" si="43"/>
        <v>68.75</v>
      </c>
      <c r="L417" s="5">
        <f t="shared" si="50"/>
        <v>0.75</v>
      </c>
      <c r="M417" s="10">
        <f t="shared" si="51"/>
        <v>6</v>
      </c>
      <c r="N417" s="11">
        <f t="shared" si="44"/>
        <v>75</v>
      </c>
      <c r="O417" s="5">
        <f t="shared" si="52"/>
        <v>0.6875</v>
      </c>
      <c r="P417" s="10">
        <f t="shared" si="53"/>
        <v>11</v>
      </c>
      <c r="Q417" s="11">
        <f t="shared" si="45"/>
        <v>68.75</v>
      </c>
    </row>
    <row r="418" spans="4:17" x14ac:dyDescent="0.25">
      <c r="D418" t="s">
        <v>42</v>
      </c>
      <c r="E418" s="9">
        <f t="shared" si="39"/>
        <v>54.947916666666664</v>
      </c>
      <c r="F418" s="5">
        <f t="shared" si="54"/>
        <v>0.6785714285714286</v>
      </c>
      <c r="G418" s="10">
        <f t="shared" si="55"/>
        <v>10</v>
      </c>
      <c r="H418" s="11">
        <f t="shared" si="42"/>
        <v>66.666666666666657</v>
      </c>
      <c r="I418" s="5">
        <f t="shared" si="49"/>
        <v>0.59375</v>
      </c>
      <c r="J418" s="10">
        <f t="shared" si="48"/>
        <v>19</v>
      </c>
      <c r="K418" s="11">
        <f t="shared" si="43"/>
        <v>59.375</v>
      </c>
      <c r="L418" s="5">
        <f t="shared" si="50"/>
        <v>0.5</v>
      </c>
      <c r="M418" s="10">
        <f t="shared" si="51"/>
        <v>4</v>
      </c>
      <c r="N418" s="11">
        <f t="shared" si="44"/>
        <v>50</v>
      </c>
      <c r="O418" s="5">
        <f t="shared" si="52"/>
        <v>0.4375</v>
      </c>
      <c r="P418" s="10">
        <f t="shared" si="53"/>
        <v>7</v>
      </c>
      <c r="Q418" s="11">
        <f t="shared" si="45"/>
        <v>43.75</v>
      </c>
    </row>
    <row r="419" spans="4:17" x14ac:dyDescent="0.25">
      <c r="D419" t="s">
        <v>43</v>
      </c>
      <c r="E419" s="9">
        <f t="shared" si="39"/>
        <v>62.552083333333336</v>
      </c>
      <c r="F419" s="5">
        <f t="shared" si="54"/>
        <v>0.54464285714285721</v>
      </c>
      <c r="G419" s="10">
        <f t="shared" si="55"/>
        <v>8</v>
      </c>
      <c r="H419" s="11">
        <f t="shared" si="42"/>
        <v>53.333333333333336</v>
      </c>
      <c r="I419" s="5">
        <f t="shared" si="49"/>
        <v>0.65625</v>
      </c>
      <c r="J419" s="10">
        <f t="shared" si="48"/>
        <v>21</v>
      </c>
      <c r="K419" s="11">
        <f t="shared" si="43"/>
        <v>65.625</v>
      </c>
      <c r="L419" s="5">
        <f t="shared" si="50"/>
        <v>0.625</v>
      </c>
      <c r="M419" s="10">
        <f t="shared" si="51"/>
        <v>5</v>
      </c>
      <c r="N419" s="11">
        <f t="shared" si="44"/>
        <v>62.5</v>
      </c>
      <c r="O419" s="5">
        <f t="shared" si="52"/>
        <v>0.6875</v>
      </c>
      <c r="P419" s="10">
        <f t="shared" si="53"/>
        <v>11</v>
      </c>
      <c r="Q419" s="11">
        <f t="shared" si="45"/>
        <v>68.75</v>
      </c>
    </row>
    <row r="420" spans="4:17" x14ac:dyDescent="0.25">
      <c r="D420" t="s">
        <v>44</v>
      </c>
      <c r="E420" s="9">
        <f t="shared" si="39"/>
        <v>68.125</v>
      </c>
      <c r="F420" s="5">
        <f t="shared" si="54"/>
        <v>0.5982142857142857</v>
      </c>
      <c r="G420" s="10">
        <f t="shared" si="55"/>
        <v>9</v>
      </c>
      <c r="H420" s="11">
        <f t="shared" si="42"/>
        <v>60</v>
      </c>
      <c r="I420" s="5">
        <f t="shared" si="49"/>
        <v>0.625</v>
      </c>
      <c r="J420" s="10">
        <f t="shared" si="48"/>
        <v>20</v>
      </c>
      <c r="K420" s="11">
        <f t="shared" si="43"/>
        <v>62.5</v>
      </c>
      <c r="L420" s="5">
        <f t="shared" si="50"/>
        <v>0.75</v>
      </c>
      <c r="M420" s="10">
        <f t="shared" si="51"/>
        <v>6</v>
      </c>
      <c r="N420" s="11">
        <f t="shared" si="44"/>
        <v>75</v>
      </c>
      <c r="O420" s="5">
        <f t="shared" si="52"/>
        <v>0.75</v>
      </c>
      <c r="P420" s="10">
        <f t="shared" si="53"/>
        <v>12</v>
      </c>
      <c r="Q420" s="11">
        <f t="shared" si="45"/>
        <v>75</v>
      </c>
    </row>
    <row r="421" spans="4:17" x14ac:dyDescent="0.25">
      <c r="D421" t="s">
        <v>45</v>
      </c>
      <c r="E421" s="9">
        <f t="shared" si="39"/>
        <v>97.552083333333329</v>
      </c>
      <c r="F421" s="5">
        <f t="shared" si="54"/>
        <v>0.9375</v>
      </c>
      <c r="G421" s="10">
        <f t="shared" si="55"/>
        <v>14</v>
      </c>
      <c r="H421" s="11">
        <f t="shared" si="42"/>
        <v>93.333333333333329</v>
      </c>
      <c r="I421" s="5">
        <f t="shared" si="49"/>
        <v>0.96875</v>
      </c>
      <c r="J421" s="10">
        <f t="shared" si="48"/>
        <v>31</v>
      </c>
      <c r="K421" s="11">
        <f t="shared" si="43"/>
        <v>96.875</v>
      </c>
      <c r="L421" s="5">
        <f t="shared" si="50"/>
        <v>1</v>
      </c>
      <c r="M421" s="10">
        <f t="shared" si="51"/>
        <v>8</v>
      </c>
      <c r="N421" s="11">
        <f t="shared" si="44"/>
        <v>100</v>
      </c>
      <c r="O421" s="5">
        <f t="shared" si="52"/>
        <v>1</v>
      </c>
      <c r="P421" s="10">
        <f t="shared" si="53"/>
        <v>16</v>
      </c>
      <c r="Q421" s="11">
        <f t="shared" si="45"/>
        <v>100</v>
      </c>
    </row>
    <row r="422" spans="4:17" x14ac:dyDescent="0.25">
      <c r="D422" t="s">
        <v>46</v>
      </c>
      <c r="E422" s="9">
        <f t="shared" si="39"/>
        <v>95.104166666666671</v>
      </c>
      <c r="F422" s="5">
        <f t="shared" si="54"/>
        <v>0.85714285714285721</v>
      </c>
      <c r="G422" s="10">
        <f t="shared" si="55"/>
        <v>13</v>
      </c>
      <c r="H422" s="11">
        <f t="shared" si="42"/>
        <v>86.666666666666671</v>
      </c>
      <c r="I422" s="5">
        <f t="shared" si="49"/>
        <v>0.9375</v>
      </c>
      <c r="J422" s="10">
        <f t="shared" si="48"/>
        <v>30</v>
      </c>
      <c r="K422" s="11">
        <f t="shared" si="43"/>
        <v>93.75</v>
      </c>
      <c r="L422" s="5">
        <f t="shared" si="50"/>
        <v>1</v>
      </c>
      <c r="M422" s="10">
        <f t="shared" si="51"/>
        <v>8</v>
      </c>
      <c r="N422" s="11">
        <f t="shared" si="44"/>
        <v>100</v>
      </c>
      <c r="O422" s="5">
        <f t="shared" si="52"/>
        <v>1</v>
      </c>
      <c r="P422" s="10">
        <f t="shared" si="53"/>
        <v>16</v>
      </c>
      <c r="Q422" s="11">
        <f t="shared" si="45"/>
        <v>100</v>
      </c>
    </row>
    <row r="423" spans="4:17" x14ac:dyDescent="0.25">
      <c r="D423" t="s">
        <v>47</v>
      </c>
      <c r="E423" s="9">
        <f t="shared" si="39"/>
        <v>68.333333333333329</v>
      </c>
      <c r="F423" s="5">
        <f t="shared" si="54"/>
        <v>0.7232142857142857</v>
      </c>
      <c r="G423" s="10">
        <f t="shared" si="55"/>
        <v>11</v>
      </c>
      <c r="H423" s="11">
        <f t="shared" si="42"/>
        <v>73.333333333333329</v>
      </c>
      <c r="I423" s="5">
        <f t="shared" si="49"/>
        <v>0.8125</v>
      </c>
      <c r="J423" s="10">
        <f t="shared" si="48"/>
        <v>26</v>
      </c>
      <c r="K423" s="11">
        <f t="shared" si="43"/>
        <v>81.25</v>
      </c>
      <c r="L423" s="5">
        <f t="shared" si="50"/>
        <v>0.5</v>
      </c>
      <c r="M423" s="10">
        <f t="shared" si="51"/>
        <v>4</v>
      </c>
      <c r="N423" s="11">
        <f t="shared" si="44"/>
        <v>50</v>
      </c>
      <c r="O423" s="5">
        <f t="shared" si="52"/>
        <v>0.6875</v>
      </c>
      <c r="P423" s="10">
        <f t="shared" si="53"/>
        <v>11</v>
      </c>
      <c r="Q423" s="11">
        <f t="shared" si="45"/>
        <v>68.75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9">
        <f>AVERAGE(F425,I425,L425,O425)</f>
        <v>0.6339285714285714</v>
      </c>
      <c r="F425" s="11">
        <f>M28-M235</f>
        <v>0.66071428571428581</v>
      </c>
      <c r="G425" s="10">
        <f>J28-J235</f>
        <v>7</v>
      </c>
      <c r="H425" s="10" t="s">
        <v>73</v>
      </c>
      <c r="I425" s="11">
        <f>P68-P275</f>
        <v>0.25</v>
      </c>
      <c r="J425" s="10">
        <f>O68-O275</f>
        <v>4</v>
      </c>
      <c r="K425" s="10" t="s">
        <v>73</v>
      </c>
      <c r="L425" s="11">
        <f>M106-M313</f>
        <v>1</v>
      </c>
      <c r="M425" s="10">
        <f>J106-J313</f>
        <v>4</v>
      </c>
      <c r="N425" s="10" t="s">
        <v>73</v>
      </c>
      <c r="O425" s="11">
        <f>P183-P390</f>
        <v>0.625</v>
      </c>
      <c r="P425" s="10">
        <f>O183-O390</f>
        <v>5</v>
      </c>
      <c r="Q425" s="10" t="s">
        <v>73</v>
      </c>
    </row>
    <row r="426" spans="4:17" x14ac:dyDescent="0.25">
      <c r="D426" t="s">
        <v>70</v>
      </c>
      <c r="E426" s="9">
        <f>AVERAGE(H426,K426,N426,Q426)</f>
        <v>2.0552083333333333</v>
      </c>
      <c r="F426" s="5">
        <f>(M26+M27+M233+M234)/2</f>
        <v>2.5267857142857144</v>
      </c>
      <c r="G426" s="10">
        <f>J233+J234+J26+J27</f>
        <v>38</v>
      </c>
      <c r="H426" s="11">
        <f>G426/G402</f>
        <v>2.5333333333333332</v>
      </c>
      <c r="I426" s="5">
        <f>(P66+P67+P273+P274)/2</f>
        <v>2.125</v>
      </c>
      <c r="J426" s="10">
        <f>O66+O67+O273+O274</f>
        <v>68</v>
      </c>
      <c r="K426" s="11">
        <f>J426/$I$402</f>
        <v>2.125</v>
      </c>
      <c r="L426" s="5">
        <f>(M104+M105+M311+M312)/2</f>
        <v>1.875</v>
      </c>
      <c r="M426" s="10">
        <f>J104+J105+J311+J312</f>
        <v>15</v>
      </c>
      <c r="N426" s="11">
        <f>M426/8</f>
        <v>1.875</v>
      </c>
      <c r="O426" s="5">
        <f>(P389+P388+P182+P181)/2</f>
        <v>1.6875</v>
      </c>
      <c r="P426" s="10">
        <f>O389+O388+O182+O181</f>
        <v>27</v>
      </c>
      <c r="Q426" s="11">
        <f>P426/16</f>
        <v>1.6875</v>
      </c>
    </row>
    <row r="427" spans="4:17" x14ac:dyDescent="0.25">
      <c r="D427" t="s">
        <v>71</v>
      </c>
      <c r="E427" s="9">
        <f t="shared" ref="E427:E428" si="56">AVERAGE(H427,K427,N427,Q427)</f>
        <v>1.1135416666666667</v>
      </c>
      <c r="F427" s="5">
        <f>(M26+M234)/2</f>
        <v>1.2321428571428572</v>
      </c>
      <c r="G427" s="10">
        <f>J26+J234</f>
        <v>19</v>
      </c>
      <c r="H427" s="11">
        <f>G427/G402</f>
        <v>1.2666666666666666</v>
      </c>
      <c r="I427" s="5">
        <f>(P66+P274)/2</f>
        <v>1.0625</v>
      </c>
      <c r="J427" s="10">
        <f>O66+O274</f>
        <v>34</v>
      </c>
      <c r="K427" s="11">
        <f t="shared" ref="K427:K428" si="57">J427/$I$402</f>
        <v>1.0625</v>
      </c>
      <c r="L427" s="5">
        <f>(M104+M312)/2</f>
        <v>1.125</v>
      </c>
      <c r="M427" s="10">
        <f>J104+J312</f>
        <v>9</v>
      </c>
      <c r="N427" s="11">
        <f t="shared" ref="N427:N428" si="58">M427/8</f>
        <v>1.125</v>
      </c>
      <c r="O427" s="5">
        <f>(P389+P181)/2</f>
        <v>1</v>
      </c>
      <c r="P427" s="10">
        <f>O389+O181</f>
        <v>16</v>
      </c>
      <c r="Q427" s="11">
        <f t="shared" ref="Q427:Q428" si="59">P427/16</f>
        <v>1</v>
      </c>
    </row>
    <row r="428" spans="4:17" x14ac:dyDescent="0.25">
      <c r="D428" t="s">
        <v>72</v>
      </c>
      <c r="E428" s="9">
        <f t="shared" si="56"/>
        <v>0.94166666666666665</v>
      </c>
      <c r="F428" s="5">
        <f>(M27+M233)/2</f>
        <v>1.2946428571428572</v>
      </c>
      <c r="G428" s="10">
        <f>J27+J233</f>
        <v>19</v>
      </c>
      <c r="H428" s="11">
        <f>G428/G402</f>
        <v>1.2666666666666666</v>
      </c>
      <c r="I428" s="5">
        <f>(P67+P273)/2</f>
        <v>1.0625</v>
      </c>
      <c r="J428" s="10">
        <f>O67+O273</f>
        <v>34</v>
      </c>
      <c r="K428" s="11">
        <f t="shared" si="57"/>
        <v>1.0625</v>
      </c>
      <c r="L428" s="5">
        <f>(M105+M311)/2</f>
        <v>0.75</v>
      </c>
      <c r="M428" s="10">
        <f>J105+J311</f>
        <v>6</v>
      </c>
      <c r="N428" s="11">
        <f t="shared" si="58"/>
        <v>0.75</v>
      </c>
      <c r="O428" s="5">
        <f>(P388+P182)/2</f>
        <v>0.6875</v>
      </c>
      <c r="P428" s="10">
        <f>O388+O182</f>
        <v>11</v>
      </c>
      <c r="Q428" s="11">
        <f t="shared" si="59"/>
        <v>0.6875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0">E501-E471</f>
        <v>-1.3241106719306117E-3</v>
      </c>
      <c r="F529" s="14">
        <f t="shared" si="60"/>
        <v>-1.8181818181659537E-3</v>
      </c>
      <c r="G529" s="14">
        <f t="shared" si="60"/>
        <v>-3.478260869570704E-3</v>
      </c>
      <c r="H529" s="14">
        <f t="shared" si="60"/>
        <v>0</v>
      </c>
      <c r="I529" s="14">
        <f t="shared" si="60"/>
        <v>0</v>
      </c>
    </row>
    <row r="530" spans="5:9" x14ac:dyDescent="0.25">
      <c r="E530" s="14">
        <f t="shared" si="60"/>
        <v>4.7628458498039095E-3</v>
      </c>
      <c r="F530" s="14">
        <f t="shared" si="60"/>
        <v>-1.8181818181659537E-3</v>
      </c>
      <c r="G530" s="14">
        <f t="shared" si="60"/>
        <v>8.6956521738557058E-4</v>
      </c>
      <c r="H530" s="14">
        <f t="shared" si="60"/>
        <v>0</v>
      </c>
      <c r="I530" s="14">
        <f t="shared" si="60"/>
        <v>0</v>
      </c>
    </row>
    <row r="531" spans="5:9" x14ac:dyDescent="0.25">
      <c r="E531" s="14">
        <f t="shared" si="60"/>
        <v>5.0395256917568076E-4</v>
      </c>
      <c r="F531" s="14">
        <f t="shared" si="60"/>
        <v>-3.6363636363603291E-3</v>
      </c>
      <c r="G531" s="14">
        <f t="shared" si="60"/>
        <v>-4.3478260869562746E-3</v>
      </c>
      <c r="H531" s="14">
        <f t="shared" si="60"/>
        <v>0</v>
      </c>
      <c r="I531" s="14">
        <f t="shared" si="60"/>
        <v>0</v>
      </c>
    </row>
    <row r="532" spans="5:9" x14ac:dyDescent="0.25">
      <c r="E532" s="14">
        <f t="shared" si="60"/>
        <v>2.3122529644155065E-3</v>
      </c>
      <c r="F532" s="14">
        <f t="shared" si="60"/>
        <v>2.7272727272702468E-3</v>
      </c>
      <c r="G532" s="14">
        <f t="shared" si="60"/>
        <v>-3.478260869570704E-3</v>
      </c>
      <c r="H532" s="14">
        <f t="shared" si="60"/>
        <v>0</v>
      </c>
      <c r="I532" s="14">
        <f t="shared" si="60"/>
        <v>0</v>
      </c>
    </row>
    <row r="533" spans="5:9" x14ac:dyDescent="0.25">
      <c r="E533" s="14">
        <f t="shared" si="60"/>
        <v>6.3142292490070417E-3</v>
      </c>
      <c r="F533" s="14">
        <f t="shared" si="60"/>
        <v>9.0909090908297685E-4</v>
      </c>
      <c r="G533" s="14">
        <f t="shared" si="60"/>
        <v>4.3478260869562746E-3</v>
      </c>
      <c r="H533" s="14">
        <f t="shared" si="60"/>
        <v>0</v>
      </c>
      <c r="I533" s="14">
        <f t="shared" si="60"/>
        <v>0</v>
      </c>
    </row>
    <row r="534" spans="5:9" x14ac:dyDescent="0.25">
      <c r="E534" s="14">
        <f t="shared" si="60"/>
        <v>-2.2628458498132886E-3</v>
      </c>
      <c r="F534" s="14">
        <f t="shared" si="60"/>
        <v>1.8181818181659537E-3</v>
      </c>
      <c r="G534" s="14">
        <f t="shared" si="60"/>
        <v>-8.6956521738557058E-4</v>
      </c>
      <c r="H534" s="14">
        <f t="shared" si="60"/>
        <v>0</v>
      </c>
      <c r="I534" s="14">
        <f t="shared" si="60"/>
        <v>0</v>
      </c>
    </row>
    <row r="535" spans="5:9" x14ac:dyDescent="0.25">
      <c r="E535" s="14">
        <f t="shared" si="60"/>
        <v>3.4584980237184482E-4</v>
      </c>
      <c r="F535" s="14">
        <f t="shared" si="60"/>
        <v>1.8181818181659537E-3</v>
      </c>
      <c r="G535" s="14">
        <f t="shared" si="60"/>
        <v>-4.3478260869278529E-4</v>
      </c>
      <c r="H535" s="14">
        <f t="shared" si="60"/>
        <v>0</v>
      </c>
      <c r="I535" s="14">
        <f t="shared" si="60"/>
        <v>0</v>
      </c>
    </row>
    <row r="536" spans="5:9" x14ac:dyDescent="0.25">
      <c r="E536" s="14">
        <f t="shared" si="60"/>
        <v>-6.3142292490141472E-3</v>
      </c>
      <c r="F536" s="14">
        <f t="shared" si="60"/>
        <v>-9.0909090909008228E-4</v>
      </c>
      <c r="G536" s="14">
        <f t="shared" si="60"/>
        <v>-4.3478260869562746E-3</v>
      </c>
      <c r="H536" s="14">
        <f t="shared" si="60"/>
        <v>0</v>
      </c>
      <c r="I536" s="14">
        <f t="shared" si="60"/>
        <v>0</v>
      </c>
    </row>
    <row r="537" spans="5:9" x14ac:dyDescent="0.25">
      <c r="E537" s="14">
        <f t="shared" si="60"/>
        <v>-2.3122529644261647E-3</v>
      </c>
      <c r="F537" s="14">
        <f t="shared" si="60"/>
        <v>-2.7272727272702468E-3</v>
      </c>
      <c r="G537" s="14">
        <f t="shared" si="60"/>
        <v>3.478260869570704E-3</v>
      </c>
      <c r="H537" s="14">
        <f t="shared" si="60"/>
        <v>0</v>
      </c>
      <c r="I537" s="14">
        <f t="shared" si="60"/>
        <v>0</v>
      </c>
    </row>
    <row r="538" spans="5:9" x14ac:dyDescent="0.25">
      <c r="E538" s="14">
        <f t="shared" si="60"/>
        <v>3.8735177865589776E-3</v>
      </c>
      <c r="F538" s="14">
        <f t="shared" si="60"/>
        <v>-3.6363636363603291E-3</v>
      </c>
      <c r="G538" s="14">
        <f t="shared" si="60"/>
        <v>-8.6956521738557058E-4</v>
      </c>
      <c r="H538" s="14">
        <f t="shared" si="60"/>
        <v>0</v>
      </c>
      <c r="I538" s="14">
        <f t="shared" si="60"/>
        <v>0</v>
      </c>
    </row>
    <row r="539" spans="5:9" x14ac:dyDescent="0.25">
      <c r="E539" s="14">
        <f t="shared" si="60"/>
        <v>9.6837944664684983E-4</v>
      </c>
      <c r="F539" s="14">
        <f t="shared" si="60"/>
        <v>-9.0909090909008228E-4</v>
      </c>
      <c r="G539" s="14">
        <f t="shared" si="60"/>
        <v>4.7826086956490599E-3</v>
      </c>
      <c r="H539" s="14">
        <f t="shared" si="60"/>
        <v>0</v>
      </c>
      <c r="I539" s="14">
        <f t="shared" si="60"/>
        <v>0</v>
      </c>
    </row>
    <row r="540" spans="5:9" x14ac:dyDescent="0.25">
      <c r="E540" s="14">
        <f t="shared" si="60"/>
        <v>-2.3913043478245299E-3</v>
      </c>
      <c r="F540" s="14">
        <f t="shared" si="60"/>
        <v>0</v>
      </c>
      <c r="G540" s="14">
        <f t="shared" si="60"/>
        <v>4.3478260868567986E-4</v>
      </c>
      <c r="H540" s="14">
        <f t="shared" si="60"/>
        <v>0</v>
      </c>
      <c r="I540" s="14">
        <f t="shared" si="60"/>
        <v>0</v>
      </c>
    </row>
    <row r="541" spans="5:9" x14ac:dyDescent="0.25">
      <c r="E541" s="14">
        <f t="shared" si="60"/>
        <v>4.1106719367647315E-3</v>
      </c>
      <c r="F541" s="14">
        <f t="shared" si="60"/>
        <v>-1.8181818181659537E-3</v>
      </c>
      <c r="G541" s="14">
        <f t="shared" si="60"/>
        <v>-1.7391304347782466E-3</v>
      </c>
      <c r="H541" s="14">
        <f t="shared" si="60"/>
        <v>0</v>
      </c>
      <c r="I541" s="14">
        <f t="shared" si="60"/>
        <v>0</v>
      </c>
    </row>
    <row r="542" spans="5:9" x14ac:dyDescent="0.25">
      <c r="E542" s="14">
        <f t="shared" si="60"/>
        <v>-2.1541501976258814E-3</v>
      </c>
      <c r="F542" s="14">
        <f t="shared" si="60"/>
        <v>1.8181818181659537E-3</v>
      </c>
      <c r="G542" s="14">
        <f t="shared" si="60"/>
        <v>-4.3478260869278529E-4</v>
      </c>
      <c r="H542" s="14">
        <f t="shared" si="60"/>
        <v>0</v>
      </c>
      <c r="I542" s="14">
        <f t="shared" si="60"/>
        <v>0</v>
      </c>
    </row>
    <row r="543" spans="5:9" x14ac:dyDescent="0.25">
      <c r="E543" s="14">
        <f t="shared" si="60"/>
        <v>1.442687747029936E-3</v>
      </c>
      <c r="F543" s="14">
        <f t="shared" si="60"/>
        <v>2.7272727272702468E-3</v>
      </c>
      <c r="G543" s="14">
        <f t="shared" si="60"/>
        <v>3.0434782608637079E-3</v>
      </c>
      <c r="H543" s="14">
        <f t="shared" si="60"/>
        <v>0</v>
      </c>
      <c r="I543" s="14">
        <f t="shared" si="60"/>
        <v>0</v>
      </c>
    </row>
    <row r="544" spans="5:9" x14ac:dyDescent="0.25">
      <c r="E544" s="14">
        <f t="shared" si="60"/>
        <v>1.3735177865612513E-3</v>
      </c>
      <c r="F544" s="14">
        <f t="shared" si="60"/>
        <v>-3.6363636363603291E-3</v>
      </c>
      <c r="G544" s="14">
        <f t="shared" si="60"/>
        <v>-8.6956521738557058E-4</v>
      </c>
      <c r="H544" s="14">
        <f t="shared" si="60"/>
        <v>0</v>
      </c>
      <c r="I544" s="14">
        <f t="shared" si="60"/>
        <v>0</v>
      </c>
    </row>
    <row r="549" spans="1:16" x14ac:dyDescent="0.25">
      <c r="E549" s="14">
        <f t="shared" ref="E549:I552" si="61">E517-E491</f>
        <v>-2.5345849802371756E-3</v>
      </c>
      <c r="F549" s="14">
        <f t="shared" si="61"/>
        <v>1.8181818181817189E-3</v>
      </c>
      <c r="G549" s="14">
        <f t="shared" si="61"/>
        <v>-6.9565217391305972E-3</v>
      </c>
      <c r="H549" s="14">
        <f t="shared" si="61"/>
        <v>0</v>
      </c>
      <c r="I549" s="14">
        <f t="shared" si="61"/>
        <v>-5.0000000000000044E-3</v>
      </c>
    </row>
    <row r="550" spans="1:16" x14ac:dyDescent="0.25">
      <c r="E550" s="14">
        <f t="shared" si="61"/>
        <v>2.8137351778658726E-3</v>
      </c>
      <c r="F550" s="14">
        <f t="shared" si="61"/>
        <v>-3.6363636363638818E-3</v>
      </c>
      <c r="G550" s="14">
        <f t="shared" si="61"/>
        <v>7.3913043478261997E-3</v>
      </c>
      <c r="H550" s="14">
        <f t="shared" si="61"/>
        <v>4.9999999999998934E-3</v>
      </c>
      <c r="I550" s="14">
        <f t="shared" si="61"/>
        <v>2.4999999999999467E-3</v>
      </c>
    </row>
    <row r="551" spans="1:16" x14ac:dyDescent="0.25">
      <c r="E551" s="14">
        <f t="shared" si="61"/>
        <v>1.9639328063241202E-3</v>
      </c>
      <c r="F551" s="14">
        <f t="shared" si="61"/>
        <v>-1.8181818181819409E-3</v>
      </c>
      <c r="G551" s="14">
        <f t="shared" si="61"/>
        <v>2.1739130434783593E-3</v>
      </c>
      <c r="H551" s="14">
        <f t="shared" si="61"/>
        <v>4.9999999999998934E-3</v>
      </c>
      <c r="I551" s="14">
        <f t="shared" si="61"/>
        <v>2.4999999999999467E-3</v>
      </c>
    </row>
    <row r="552" spans="1:16" x14ac:dyDescent="0.25">
      <c r="E552" s="14">
        <f t="shared" si="61"/>
        <v>8.4980237154153038E-4</v>
      </c>
      <c r="F552" s="14">
        <f t="shared" si="61"/>
        <v>-1.8181818181819409E-3</v>
      </c>
      <c r="G552" s="14">
        <f t="shared" si="61"/>
        <v>5.2173913043478404E-3</v>
      </c>
      <c r="H552" s="14">
        <f t="shared" si="61"/>
        <v>0</v>
      </c>
      <c r="I552" s="14">
        <f t="shared" si="61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62">F578-F558</f>
        <v>9.0909090909008228E-4</v>
      </c>
      <c r="M578" s="14">
        <f t="shared" si="62"/>
        <v>3.0434782608637079E-3</v>
      </c>
      <c r="N578" s="14">
        <f t="shared" si="62"/>
        <v>0</v>
      </c>
      <c r="O578" s="14">
        <f t="shared" si="62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63">E579-E559</f>
        <v>8.8932806328045899E-5</v>
      </c>
      <c r="L579" s="14">
        <f t="shared" si="62"/>
        <v>-1.8181818181837173E-3</v>
      </c>
      <c r="M579" s="14">
        <f t="shared" si="62"/>
        <v>2.1739130434781373E-3</v>
      </c>
      <c r="N579" s="14">
        <f t="shared" si="62"/>
        <v>0</v>
      </c>
      <c r="O579" s="14">
        <f t="shared" si="62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3"/>
        <v>4.6442687747116906E-4</v>
      </c>
      <c r="L580" s="14">
        <f t="shared" si="62"/>
        <v>2.7272727272702468E-3</v>
      </c>
      <c r="M580" s="14">
        <f t="shared" si="62"/>
        <v>-8.6956521738557058E-4</v>
      </c>
      <c r="N580" s="14">
        <f t="shared" si="62"/>
        <v>0</v>
      </c>
      <c r="O580" s="14">
        <f t="shared" si="62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3"/>
        <v>-3.8735177865589776E-3</v>
      </c>
      <c r="L581" s="14">
        <f t="shared" si="62"/>
        <v>3.6363636363603291E-3</v>
      </c>
      <c r="M581" s="14">
        <f t="shared" si="62"/>
        <v>8.6956521738557058E-4</v>
      </c>
      <c r="N581" s="14">
        <f t="shared" si="62"/>
        <v>0</v>
      </c>
      <c r="O581" s="14">
        <f t="shared" si="62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3"/>
        <v>1.3833992093736924E-4</v>
      </c>
      <c r="L582" s="14">
        <f t="shared" si="62"/>
        <v>2.7272727272702468E-3</v>
      </c>
      <c r="M582" s="14">
        <f t="shared" si="62"/>
        <v>-2.1739130434852427E-3</v>
      </c>
      <c r="N582" s="14">
        <f t="shared" si="62"/>
        <v>0</v>
      </c>
      <c r="O582" s="14">
        <f t="shared" si="62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3"/>
        <v>5.1383399208759784E-4</v>
      </c>
      <c r="L583" s="14">
        <f t="shared" si="62"/>
        <v>-2.7272727272702468E-3</v>
      </c>
      <c r="M583" s="14">
        <f t="shared" si="62"/>
        <v>4.7826086956490599E-3</v>
      </c>
      <c r="N583" s="14">
        <f t="shared" si="62"/>
        <v>0</v>
      </c>
      <c r="O583" s="14">
        <f t="shared" si="62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3"/>
        <v>-3.1027667984204754E-3</v>
      </c>
      <c r="L584" s="14">
        <f t="shared" si="62"/>
        <v>4.5454545454504114E-3</v>
      </c>
      <c r="M584" s="14">
        <f t="shared" si="62"/>
        <v>3.0434782608637079E-3</v>
      </c>
      <c r="N584" s="14">
        <f t="shared" si="62"/>
        <v>0</v>
      </c>
      <c r="O584" s="14">
        <f t="shared" si="62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3"/>
        <v>-3.4584980237184482E-4</v>
      </c>
      <c r="L585" s="14">
        <f t="shared" si="62"/>
        <v>-1.8181818181659537E-3</v>
      </c>
      <c r="M585" s="14">
        <f t="shared" si="62"/>
        <v>4.3478260869278529E-4</v>
      </c>
      <c r="N585" s="14">
        <f t="shared" si="62"/>
        <v>0</v>
      </c>
      <c r="O585" s="14">
        <f t="shared" si="62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3"/>
        <v>-5.1383399209470326E-4</v>
      </c>
      <c r="L586" s="14">
        <f t="shared" si="62"/>
        <v>2.7272727272702468E-3</v>
      </c>
      <c r="M586" s="14">
        <f t="shared" si="62"/>
        <v>-4.7826086956526126E-3</v>
      </c>
      <c r="N586" s="14">
        <f t="shared" si="62"/>
        <v>0</v>
      </c>
      <c r="O586" s="14">
        <f t="shared" si="62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3"/>
        <v>-1.383399209515801E-4</v>
      </c>
      <c r="L587" s="14">
        <f t="shared" si="62"/>
        <v>-2.7272727272737995E-3</v>
      </c>
      <c r="M587" s="14">
        <f t="shared" si="62"/>
        <v>2.1739130434781373E-3</v>
      </c>
      <c r="N587" s="14">
        <f t="shared" si="62"/>
        <v>0</v>
      </c>
      <c r="O587" s="14">
        <f t="shared" si="62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63"/>
        <v>1.1857707509932425E-4</v>
      </c>
      <c r="L588" s="14">
        <f t="shared" si="62"/>
        <v>9.0909090909008228E-4</v>
      </c>
      <c r="M588" s="14">
        <f t="shared" si="62"/>
        <v>-4.3478260868567986E-4</v>
      </c>
      <c r="N588" s="14">
        <f t="shared" si="62"/>
        <v>0</v>
      </c>
      <c r="O588" s="14">
        <f t="shared" si="62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63"/>
        <v>-0.54600790513833886</v>
      </c>
      <c r="L589" s="14">
        <f t="shared" si="62"/>
        <v>-2.7272727272702468E-3</v>
      </c>
      <c r="M589" s="14">
        <f t="shared" si="62"/>
        <v>-2.1713043478260943</v>
      </c>
      <c r="N589" s="14">
        <f t="shared" si="62"/>
        <v>0</v>
      </c>
      <c r="O589" s="14">
        <f t="shared" si="62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63"/>
        <v>4.3774703557346584E-3</v>
      </c>
      <c r="L590" s="14">
        <f t="shared" si="62"/>
        <v>2.7272727272702468E-3</v>
      </c>
      <c r="M590" s="14">
        <f t="shared" si="62"/>
        <v>4.7826086956490599E-3</v>
      </c>
      <c r="N590" s="14">
        <f t="shared" si="62"/>
        <v>0</v>
      </c>
      <c r="O590" s="14">
        <f t="shared" si="62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63"/>
        <v>-0.54615612648221656</v>
      </c>
      <c r="L591" s="14">
        <f t="shared" si="62"/>
        <v>3.6363636363603291E-3</v>
      </c>
      <c r="M591" s="14">
        <f t="shared" si="62"/>
        <v>-2.1782608695652215</v>
      </c>
      <c r="N591" s="14">
        <f t="shared" si="62"/>
        <v>0</v>
      </c>
      <c r="O591" s="14">
        <f t="shared" si="62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63"/>
        <v>-3.4584980237184482E-4</v>
      </c>
      <c r="L592" s="14">
        <f t="shared" si="62"/>
        <v>-1.8181818181659537E-3</v>
      </c>
      <c r="M592" s="14">
        <f t="shared" si="62"/>
        <v>4.3478260869278529E-4</v>
      </c>
      <c r="N592" s="14">
        <f t="shared" si="62"/>
        <v>0</v>
      </c>
      <c r="O592" s="14">
        <f t="shared" si="62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63"/>
        <v>-0.5436462450592785</v>
      </c>
      <c r="L593" s="14">
        <f t="shared" si="62"/>
        <v>4.5454545454504114E-3</v>
      </c>
      <c r="M593" s="14">
        <f t="shared" si="62"/>
        <v>-2.1691304347826161</v>
      </c>
      <c r="N593" s="14">
        <f t="shared" si="62"/>
        <v>0</v>
      </c>
      <c r="O593" s="14">
        <f t="shared" si="62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63"/>
        <v>-6.5217391304628336E-4</v>
      </c>
      <c r="L594" s="14">
        <f t="shared" si="63"/>
        <v>0</v>
      </c>
      <c r="M594" s="14">
        <f t="shared" si="63"/>
        <v>-2.6086956521709226E-3</v>
      </c>
      <c r="N594" s="14">
        <f t="shared" si="63"/>
        <v>0</v>
      </c>
      <c r="O594" s="14">
        <f t="shared" si="63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64">F599-F605</f>
        <v>1.8181818181816634E-3</v>
      </c>
      <c r="G611" s="14">
        <f t="shared" si="64"/>
        <v>-2.6086956521740312E-3</v>
      </c>
      <c r="H611" s="14">
        <f t="shared" si="64"/>
        <v>0</v>
      </c>
      <c r="I611" s="14">
        <f t="shared" si="64"/>
        <v>0</v>
      </c>
    </row>
    <row r="612" spans="1:14" x14ac:dyDescent="0.25">
      <c r="E612" s="14">
        <f t="shared" ref="E612:I614" si="65">E600-E606</f>
        <v>-6.1042490118579096E-3</v>
      </c>
      <c r="F612" s="14">
        <f t="shared" si="65"/>
        <v>9.0909090909097046E-4</v>
      </c>
      <c r="G612" s="14">
        <f t="shared" si="65"/>
        <v>-2.7826086956522111E-2</v>
      </c>
      <c r="H612" s="14">
        <f t="shared" si="65"/>
        <v>0</v>
      </c>
      <c r="I612" s="14">
        <f t="shared" si="65"/>
        <v>-7.4999999999998401E-3</v>
      </c>
    </row>
    <row r="613" spans="1:14" x14ac:dyDescent="0.25">
      <c r="E613" s="14">
        <f t="shared" si="65"/>
        <v>-5.8325098814229204E-3</v>
      </c>
      <c r="F613" s="14">
        <f t="shared" si="65"/>
        <v>-9.0909090909092605E-3</v>
      </c>
      <c r="G613" s="14">
        <f t="shared" si="65"/>
        <v>-1.7391304347825765E-3</v>
      </c>
      <c r="H613" s="14">
        <f t="shared" si="65"/>
        <v>-4.9999999999998934E-3</v>
      </c>
      <c r="I613" s="14">
        <f t="shared" si="65"/>
        <v>-7.5000000000000622E-3</v>
      </c>
    </row>
    <row r="614" spans="1:14" x14ac:dyDescent="0.25">
      <c r="E614" s="14">
        <f t="shared" si="65"/>
        <v>-1.0271739130434776E-2</v>
      </c>
      <c r="F614" s="14">
        <f t="shared" si="65"/>
        <v>0</v>
      </c>
      <c r="G614" s="14">
        <f t="shared" si="65"/>
        <v>-2.608695652173898E-2</v>
      </c>
      <c r="H614" s="14">
        <f t="shared" si="65"/>
        <v>-4.9999999999998934E-3</v>
      </c>
      <c r="I614" s="14">
        <f t="shared" si="65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66">F619-F637</f>
        <v>1.4285714285762197E-3</v>
      </c>
      <c r="M637" s="14">
        <f t="shared" si="66"/>
        <v>2.2222222222154642E-3</v>
      </c>
      <c r="N637" s="14">
        <f t="shared" si="66"/>
        <v>0</v>
      </c>
      <c r="O637" s="14">
        <f t="shared" si="66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67">E620-E638</f>
        <v>9.7883597884163009E-4</v>
      </c>
      <c r="L638" s="14">
        <f t="shared" si="66"/>
        <v>4.2857142857144481E-3</v>
      </c>
      <c r="M638" s="14">
        <f t="shared" si="66"/>
        <v>-3.703703703621386E-4</v>
      </c>
      <c r="N638" s="14">
        <f t="shared" si="66"/>
        <v>0</v>
      </c>
      <c r="O638" s="14">
        <f t="shared" si="66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67"/>
        <v>3.6111111111125638E-3</v>
      </c>
      <c r="L639" s="14">
        <f t="shared" si="66"/>
        <v>0</v>
      </c>
      <c r="M639" s="14">
        <f t="shared" si="66"/>
        <v>4.4444444444451392E-3</v>
      </c>
      <c r="N639" s="14">
        <f t="shared" si="66"/>
        <v>0</v>
      </c>
      <c r="O639" s="14">
        <f t="shared" si="66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67"/>
        <v>4.550264550260863E-3</v>
      </c>
      <c r="L640" s="14">
        <f t="shared" si="66"/>
        <v>-1.4285714285762197E-3</v>
      </c>
      <c r="M640" s="14">
        <f t="shared" si="66"/>
        <v>-3.703703703621386E-4</v>
      </c>
      <c r="N640" s="14">
        <f t="shared" si="66"/>
        <v>0</v>
      </c>
      <c r="O640" s="14">
        <f t="shared" si="66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67"/>
        <v>-1.7592592592592382E-3</v>
      </c>
      <c r="L641" s="14">
        <f t="shared" si="66"/>
        <v>0</v>
      </c>
      <c r="M641" s="14">
        <f t="shared" si="66"/>
        <v>2.9629629629610577E-3</v>
      </c>
      <c r="N641" s="14">
        <f t="shared" si="66"/>
        <v>0</v>
      </c>
      <c r="O641" s="14">
        <f t="shared" si="66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67"/>
        <v>2.5529100529126936E-3</v>
      </c>
      <c r="L642" s="14">
        <f t="shared" si="66"/>
        <v>4.2857142857144481E-3</v>
      </c>
      <c r="M642" s="14">
        <f t="shared" si="66"/>
        <v>-4.0740740740830006E-3</v>
      </c>
      <c r="N642" s="14">
        <f t="shared" si="66"/>
        <v>0</v>
      </c>
      <c r="O642" s="14">
        <f t="shared" si="66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67"/>
        <v>-2.023809523805653E-3</v>
      </c>
      <c r="L643" s="14">
        <f t="shared" si="66"/>
        <v>-1.4285714285762197E-3</v>
      </c>
      <c r="M643" s="14">
        <f t="shared" si="66"/>
        <v>3.3333333333445125E-3</v>
      </c>
      <c r="N643" s="14">
        <f t="shared" si="66"/>
        <v>0</v>
      </c>
      <c r="O643" s="14">
        <f t="shared" si="66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67"/>
        <v>5.8465608465496643E-3</v>
      </c>
      <c r="L644" s="14">
        <f t="shared" si="66"/>
        <v>-1.4285714285762197E-3</v>
      </c>
      <c r="M644" s="14">
        <f t="shared" si="66"/>
        <v>4.8148148148072778E-3</v>
      </c>
      <c r="N644" s="14">
        <f t="shared" si="66"/>
        <v>0</v>
      </c>
      <c r="O644" s="14">
        <f t="shared" si="66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67"/>
        <v>-2.5529100529126936E-3</v>
      </c>
      <c r="L645" s="14">
        <f t="shared" si="66"/>
        <v>-4.2857142857144481E-3</v>
      </c>
      <c r="M645" s="14">
        <f t="shared" si="66"/>
        <v>4.0740740740758952E-3</v>
      </c>
      <c r="N645" s="14">
        <f t="shared" si="66"/>
        <v>0</v>
      </c>
      <c r="O645" s="14">
        <f t="shared" si="66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67"/>
        <v>1.7592592592592382E-3</v>
      </c>
      <c r="L646" s="14">
        <f t="shared" si="66"/>
        <v>0</v>
      </c>
      <c r="M646" s="14">
        <f t="shared" si="66"/>
        <v>-2.9629629629610577E-3</v>
      </c>
      <c r="N646" s="14">
        <f t="shared" si="66"/>
        <v>0</v>
      </c>
      <c r="O646" s="14">
        <f t="shared" si="66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67"/>
        <v>-2.1693121693147077E-3</v>
      </c>
      <c r="L647" s="14">
        <f t="shared" si="66"/>
        <v>4.2857142857144481E-3</v>
      </c>
      <c r="M647" s="14">
        <f t="shared" si="66"/>
        <v>-2.9629629629610577E-3</v>
      </c>
      <c r="N647" s="14">
        <f t="shared" si="66"/>
        <v>0</v>
      </c>
      <c r="O647" s="14">
        <f t="shared" si="66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67"/>
        <v>4.9867724867738161E-3</v>
      </c>
      <c r="L648" s="14">
        <f t="shared" si="66"/>
        <v>1.4285714285762197E-3</v>
      </c>
      <c r="M648" s="14">
        <f t="shared" si="66"/>
        <v>-1.4814814814769761E-3</v>
      </c>
      <c r="N648" s="14">
        <f t="shared" si="66"/>
        <v>0</v>
      </c>
      <c r="O648" s="14">
        <f t="shared" si="66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67"/>
        <v>-1.6666666666651508E-3</v>
      </c>
      <c r="L649" s="14">
        <f t="shared" si="66"/>
        <v>0</v>
      </c>
      <c r="M649" s="14">
        <f t="shared" si="66"/>
        <v>3.3333333333445125E-3</v>
      </c>
      <c r="N649" s="14">
        <f t="shared" si="66"/>
        <v>0</v>
      </c>
      <c r="O649" s="14">
        <f t="shared" si="66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67"/>
        <v>4.7486772486777795E-3</v>
      </c>
      <c r="L650" s="14">
        <f t="shared" si="66"/>
        <v>-2.8571428571382285E-3</v>
      </c>
      <c r="M650" s="14">
        <f t="shared" si="66"/>
        <v>1.8518518518533256E-3</v>
      </c>
      <c r="N650" s="14">
        <f t="shared" si="66"/>
        <v>0</v>
      </c>
      <c r="O650" s="14">
        <f t="shared" si="66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67"/>
        <v>-3.2936507936511816E-3</v>
      </c>
      <c r="L651" s="14">
        <f t="shared" si="66"/>
        <v>-4.2857142857144481E-3</v>
      </c>
      <c r="M651" s="14">
        <f t="shared" si="66"/>
        <v>1.1111111111148375E-3</v>
      </c>
      <c r="N651" s="14">
        <f t="shared" si="66"/>
        <v>0</v>
      </c>
      <c r="O651" s="14">
        <f t="shared" si="66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67"/>
        <v>1.2566137566167868E-3</v>
      </c>
      <c r="L652" s="14">
        <f t="shared" si="66"/>
        <v>4.2857142857144481E-3</v>
      </c>
      <c r="M652" s="14">
        <f t="shared" si="66"/>
        <v>7.4074074074559348E-4</v>
      </c>
      <c r="N652" s="14">
        <f t="shared" si="66"/>
        <v>0</v>
      </c>
      <c r="O652" s="14">
        <f t="shared" si="66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67"/>
        <v>-7.9365079363924451E-4</v>
      </c>
      <c r="L653" s="14">
        <f t="shared" si="67"/>
        <v>-4.2857142857144481E-3</v>
      </c>
      <c r="M653" s="14">
        <f t="shared" si="67"/>
        <v>1.1111111111148375E-3</v>
      </c>
      <c r="N653" s="14">
        <f t="shared" si="67"/>
        <v>0</v>
      </c>
      <c r="O653" s="14">
        <f t="shared" si="67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68">F658-F664</f>
        <v>0</v>
      </c>
      <c r="G671" s="14">
        <f t="shared" si="68"/>
        <v>-2.2222222222222143E-2</v>
      </c>
      <c r="H671" s="14">
        <f t="shared" si="68"/>
        <v>4.9999999999998934E-3</v>
      </c>
      <c r="I671" s="14">
        <f t="shared" si="68"/>
        <v>7.4999999999998401E-3</v>
      </c>
    </row>
    <row r="672" spans="4:14" x14ac:dyDescent="0.25">
      <c r="E672" s="14">
        <f t="shared" ref="E672:I674" si="69">E659-E665</f>
        <v>2.7335164835165238E-3</v>
      </c>
      <c r="F672" s="14">
        <f t="shared" si="69"/>
        <v>-1.4285714285713902E-3</v>
      </c>
      <c r="G672" s="14">
        <f t="shared" si="69"/>
        <v>7.3626373626376473E-3</v>
      </c>
      <c r="H672" s="14">
        <f t="shared" si="69"/>
        <v>0</v>
      </c>
      <c r="I672" s="14">
        <f t="shared" si="69"/>
        <v>-5.0000000000000044E-3</v>
      </c>
    </row>
    <row r="673" spans="1:14" x14ac:dyDescent="0.25">
      <c r="E673" s="14">
        <f t="shared" si="69"/>
        <v>5.4365079365079616E-3</v>
      </c>
      <c r="F673" s="14">
        <f t="shared" si="69"/>
        <v>2.8571428571428914E-3</v>
      </c>
      <c r="G673" s="14">
        <f t="shared" si="69"/>
        <v>-1.1111111111110628E-3</v>
      </c>
      <c r="H673" s="14">
        <f t="shared" si="69"/>
        <v>0</v>
      </c>
      <c r="I673" s="14">
        <f t="shared" si="69"/>
        <v>0</v>
      </c>
    </row>
    <row r="674" spans="1:14" x14ac:dyDescent="0.25">
      <c r="E674" s="14">
        <f t="shared" si="69"/>
        <v>-5.3670634920635063E-3</v>
      </c>
      <c r="F674" s="14">
        <f t="shared" si="69"/>
        <v>-2.8571428571428914E-3</v>
      </c>
      <c r="G674" s="14">
        <f t="shared" si="69"/>
        <v>-2.1111111111111303E-2</v>
      </c>
      <c r="H674" s="14">
        <f t="shared" si="69"/>
        <v>4.9999999999998934E-3</v>
      </c>
      <c r="I674" s="14">
        <f t="shared" si="69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70">F679-F698</f>
        <v>0</v>
      </c>
      <c r="M698" s="5">
        <f t="shared" si="70"/>
        <v>2.4242424242544303E-3</v>
      </c>
      <c r="N698" s="5">
        <f t="shared" si="70"/>
        <v>0</v>
      </c>
      <c r="O698" s="5">
        <f t="shared" si="70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71">E680-E699</f>
        <v>3.6363636363674345E-3</v>
      </c>
      <c r="L699" s="5">
        <f t="shared" si="70"/>
        <v>0</v>
      </c>
      <c r="M699" s="5">
        <f t="shared" si="70"/>
        <v>4.5454545454575168E-3</v>
      </c>
      <c r="N699" s="5">
        <f t="shared" si="70"/>
        <v>0</v>
      </c>
      <c r="O699" s="5">
        <f t="shared" si="70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71"/>
        <v>1.856060606058918E-3</v>
      </c>
      <c r="L700" s="5">
        <f t="shared" si="70"/>
        <v>4.9999999999954525E-3</v>
      </c>
      <c r="M700" s="5">
        <f t="shared" si="70"/>
        <v>2.4242424242544303E-3</v>
      </c>
      <c r="N700" s="5">
        <f t="shared" si="70"/>
        <v>0</v>
      </c>
      <c r="O700" s="5">
        <f t="shared" si="70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71"/>
        <v>3.9393939393903565E-3</v>
      </c>
      <c r="L701" s="5">
        <f t="shared" si="70"/>
        <v>0</v>
      </c>
      <c r="M701" s="5">
        <f t="shared" si="70"/>
        <v>-4.242424242420384E-3</v>
      </c>
      <c r="N701" s="5">
        <f t="shared" si="70"/>
        <v>0</v>
      </c>
      <c r="O701" s="5">
        <f t="shared" si="70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71"/>
        <v>-2.65151515151274E-4</v>
      </c>
      <c r="L702" s="5">
        <f t="shared" si="70"/>
        <v>5.000000000002558E-3</v>
      </c>
      <c r="M702" s="5">
        <f t="shared" si="70"/>
        <v>3.9393939393903565E-3</v>
      </c>
      <c r="N702" s="5">
        <f t="shared" si="70"/>
        <v>0</v>
      </c>
      <c r="O702" s="5">
        <f t="shared" si="70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71"/>
        <v>7.5757575757506856E-4</v>
      </c>
      <c r="L703" s="5">
        <f t="shared" si="70"/>
        <v>0</v>
      </c>
      <c r="M703" s="5">
        <f t="shared" si="70"/>
        <v>3.0303030303002743E-3</v>
      </c>
      <c r="N703" s="5">
        <f t="shared" si="70"/>
        <v>0</v>
      </c>
      <c r="O703" s="5">
        <f t="shared" si="70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71"/>
        <v>4.2045454545416305E-3</v>
      </c>
      <c r="L704" s="5">
        <f t="shared" si="70"/>
        <v>4.9999999999954525E-3</v>
      </c>
      <c r="M704" s="5">
        <f t="shared" si="70"/>
        <v>1.8181818181659537E-3</v>
      </c>
      <c r="N704" s="5">
        <f t="shared" si="70"/>
        <v>0</v>
      </c>
      <c r="O704" s="5">
        <f t="shared" si="70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71"/>
        <v>2.7272727272844577E-3</v>
      </c>
      <c r="L705" s="5">
        <f t="shared" si="70"/>
        <v>0</v>
      </c>
      <c r="M705" s="5">
        <f t="shared" si="70"/>
        <v>9.0909090909008228E-4</v>
      </c>
      <c r="N705" s="5">
        <f t="shared" si="70"/>
        <v>0</v>
      </c>
      <c r="O705" s="5">
        <f t="shared" si="70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71"/>
        <v>-7.5757575757506856E-4</v>
      </c>
      <c r="L706" s="5">
        <f t="shared" si="70"/>
        <v>0</v>
      </c>
      <c r="M706" s="5">
        <f t="shared" si="70"/>
        <v>-3.030303030303827E-3</v>
      </c>
      <c r="N706" s="5">
        <f t="shared" si="70"/>
        <v>0</v>
      </c>
      <c r="O706" s="5">
        <f t="shared" si="70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71"/>
        <v>2.65151515151274E-4</v>
      </c>
      <c r="L707" s="5">
        <f t="shared" si="70"/>
        <v>-5.000000000002558E-3</v>
      </c>
      <c r="M707" s="5">
        <f t="shared" si="70"/>
        <v>-3.9393939393903565E-3</v>
      </c>
      <c r="N707" s="5">
        <f t="shared" si="70"/>
        <v>0</v>
      </c>
      <c r="O707" s="5">
        <f t="shared" si="70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71"/>
        <v>1.9318181818164248E-3</v>
      </c>
      <c r="L708" s="5">
        <f t="shared" si="70"/>
        <v>4.9999999999954525E-3</v>
      </c>
      <c r="M708" s="5">
        <f t="shared" si="70"/>
        <v>2.7272727272702468E-3</v>
      </c>
      <c r="N708" s="5">
        <f t="shared" si="70"/>
        <v>0</v>
      </c>
      <c r="O708" s="5">
        <f t="shared" si="70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71"/>
        <v>-3.2575757575727948E-3</v>
      </c>
      <c r="L709" s="5">
        <f t="shared" si="70"/>
        <v>0</v>
      </c>
      <c r="M709" s="5">
        <f t="shared" si="70"/>
        <v>-3.0303030303002743E-3</v>
      </c>
      <c r="N709" s="5">
        <f t="shared" si="70"/>
        <v>0</v>
      </c>
      <c r="O709" s="5">
        <f t="shared" si="70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71"/>
        <v>8.3333333333257542E-4</v>
      </c>
      <c r="L710" s="5">
        <f t="shared" si="70"/>
        <v>0</v>
      </c>
      <c r="M710" s="5">
        <f t="shared" si="70"/>
        <v>3.3333333333445125E-3</v>
      </c>
      <c r="N710" s="5">
        <f t="shared" si="70"/>
        <v>0</v>
      </c>
      <c r="O710" s="5">
        <f t="shared" si="70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71"/>
        <v>7.2348484848419048E-3</v>
      </c>
      <c r="L711" s="5">
        <f t="shared" si="70"/>
        <v>4.9999999999954525E-3</v>
      </c>
      <c r="M711" s="5">
        <f t="shared" si="70"/>
        <v>3.9393939393903565E-3</v>
      </c>
      <c r="N711" s="5">
        <f t="shared" si="70"/>
        <v>0</v>
      </c>
      <c r="O711" s="5">
        <f t="shared" si="70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71"/>
        <v>5.1893939393892197E-3</v>
      </c>
      <c r="L712" s="5">
        <f t="shared" si="70"/>
        <v>4.9999999999954525E-3</v>
      </c>
      <c r="M712" s="5">
        <f t="shared" si="70"/>
        <v>-4.242424242420384E-3</v>
      </c>
      <c r="N712" s="5">
        <f t="shared" si="70"/>
        <v>0</v>
      </c>
      <c r="O712" s="5">
        <f t="shared" si="70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71"/>
        <v>6.6287878787818499E-3</v>
      </c>
      <c r="L713" s="5">
        <f t="shared" si="70"/>
        <v>4.9999999999954525E-3</v>
      </c>
      <c r="M713" s="5">
        <f t="shared" si="70"/>
        <v>1.5151515151501371E-3</v>
      </c>
      <c r="N713" s="5">
        <f t="shared" si="70"/>
        <v>0</v>
      </c>
      <c r="O713" s="5">
        <f t="shared" si="70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71"/>
        <v>-4.9242424242379457E-4</v>
      </c>
      <c r="L714" s="5">
        <f t="shared" si="71"/>
        <v>-4.9999999999954525E-3</v>
      </c>
      <c r="M714" s="5">
        <f t="shared" si="71"/>
        <v>3.0303030303002743E-3</v>
      </c>
      <c r="N714" s="5">
        <f t="shared" si="71"/>
        <v>0</v>
      </c>
      <c r="O714" s="5">
        <f t="shared" si="71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72">F719-F725</f>
        <v>-5.0000000000000044E-3</v>
      </c>
      <c r="G731" s="14">
        <f t="shared" si="72"/>
        <v>-6.6666666666667651E-3</v>
      </c>
      <c r="H731" s="14">
        <f t="shared" si="72"/>
        <v>0</v>
      </c>
      <c r="I731" s="14">
        <f t="shared" si="72"/>
        <v>0</v>
      </c>
    </row>
    <row r="732" spans="4:9" x14ac:dyDescent="0.25">
      <c r="E732" s="14">
        <f t="shared" ref="E732:I734" si="73">E720-E726</f>
        <v>-1.8276515151511852E-3</v>
      </c>
      <c r="F732" s="14">
        <f t="shared" si="73"/>
        <v>-1.2500000000001954E-3</v>
      </c>
      <c r="G732" s="14">
        <f t="shared" si="73"/>
        <v>3.9393939393939092E-3</v>
      </c>
      <c r="H732" s="14">
        <f t="shared" si="73"/>
        <v>0</v>
      </c>
      <c r="I732" s="14">
        <f t="shared" si="73"/>
        <v>9.9999999999997868E-3</v>
      </c>
    </row>
    <row r="733" spans="4:9" x14ac:dyDescent="0.25">
      <c r="E733" s="14">
        <f t="shared" si="73"/>
        <v>-1.9412878787878896E-3</v>
      </c>
      <c r="F733" s="14">
        <f t="shared" si="73"/>
        <v>-1.2499999999999734E-3</v>
      </c>
      <c r="G733" s="14">
        <f t="shared" si="73"/>
        <v>-1.5151515151516914E-3</v>
      </c>
      <c r="H733" s="14">
        <f t="shared" si="73"/>
        <v>4.9999999999998934E-3</v>
      </c>
      <c r="I733" s="14">
        <f t="shared" si="73"/>
        <v>1.0000000000000009E-2</v>
      </c>
    </row>
    <row r="734" spans="4:9" x14ac:dyDescent="0.25">
      <c r="E734" s="14">
        <f t="shared" si="73"/>
        <v>1.1363636363626028E-4</v>
      </c>
      <c r="F734" s="14">
        <f t="shared" si="73"/>
        <v>0</v>
      </c>
      <c r="G734" s="14">
        <f t="shared" si="73"/>
        <v>5.4545454545453786E-3</v>
      </c>
      <c r="H734" s="14">
        <f t="shared" si="73"/>
        <v>5.0000000000000044E-3</v>
      </c>
      <c r="I734" s="14">
        <f t="shared" si="73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0:F270"/>
    <mergeCell ref="A82:F82"/>
    <mergeCell ref="A1:F2"/>
    <mergeCell ref="A4:F4"/>
    <mergeCell ref="A31:F31"/>
    <mergeCell ref="A44:F44"/>
    <mergeCell ref="A63:F6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3737-F372-4577-BDBD-1E0877000C0C}">
  <dimension ref="A1:AO778"/>
  <sheetViews>
    <sheetView topLeftCell="A355" zoomScaleNormal="100" workbookViewId="0">
      <selection activeCell="E425" sqref="E42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41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  <c r="AE1" s="6" t="s">
        <v>429</v>
      </c>
      <c r="AF1">
        <v>2</v>
      </c>
      <c r="AG1">
        <v>0</v>
      </c>
      <c r="AH1" t="s">
        <v>430</v>
      </c>
      <c r="AL1" s="6" t="s">
        <v>439</v>
      </c>
      <c r="AM1">
        <v>1</v>
      </c>
      <c r="AN1">
        <v>1</v>
      </c>
      <c r="AO1" t="s">
        <v>440</v>
      </c>
    </row>
    <row r="2" spans="1:41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E2" t="s">
        <v>434</v>
      </c>
      <c r="AF2">
        <v>0</v>
      </c>
      <c r="AG2">
        <v>1</v>
      </c>
      <c r="AH2" s="6" t="s">
        <v>429</v>
      </c>
      <c r="AL2" s="6" t="s">
        <v>439</v>
      </c>
      <c r="AM2">
        <v>2</v>
      </c>
      <c r="AN2">
        <v>3</v>
      </c>
      <c r="AO2" t="s">
        <v>435</v>
      </c>
    </row>
    <row r="3" spans="1:41" x14ac:dyDescent="0.25">
      <c r="R3" s="1"/>
      <c r="S3" s="1"/>
      <c r="V3"/>
      <c r="X3"/>
      <c r="Y3"/>
      <c r="AA3"/>
      <c r="AC3" s="12"/>
      <c r="AE3" s="6" t="s">
        <v>429</v>
      </c>
      <c r="AF3">
        <v>4</v>
      </c>
      <c r="AG3">
        <v>0</v>
      </c>
      <c r="AH3" t="s">
        <v>434</v>
      </c>
      <c r="AL3" t="s">
        <v>437</v>
      </c>
      <c r="AM3">
        <v>2</v>
      </c>
      <c r="AN3">
        <v>1</v>
      </c>
      <c r="AO3" s="6" t="s">
        <v>439</v>
      </c>
    </row>
    <row r="4" spans="1:41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E4" s="6" t="s">
        <v>429</v>
      </c>
      <c r="AF4">
        <v>1</v>
      </c>
      <c r="AG4">
        <v>1</v>
      </c>
      <c r="AH4" t="s">
        <v>436</v>
      </c>
      <c r="AL4" s="6" t="s">
        <v>439</v>
      </c>
      <c r="AM4">
        <v>0</v>
      </c>
      <c r="AN4">
        <v>2</v>
      </c>
      <c r="AO4" t="s">
        <v>432</v>
      </c>
    </row>
    <row r="5" spans="1:41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6" t="s">
        <v>429</v>
      </c>
      <c r="AF5">
        <v>2</v>
      </c>
      <c r="AG5">
        <v>0</v>
      </c>
      <c r="AH5" t="s">
        <v>433</v>
      </c>
      <c r="AK5" s="12"/>
      <c r="AL5" t="s">
        <v>434</v>
      </c>
      <c r="AM5">
        <v>2</v>
      </c>
      <c r="AN5">
        <v>1</v>
      </c>
      <c r="AO5" s="6" t="s">
        <v>439</v>
      </c>
    </row>
    <row r="6" spans="1:41" x14ac:dyDescent="0.25">
      <c r="A6" s="6" t="s">
        <v>429</v>
      </c>
      <c r="B6">
        <v>2</v>
      </c>
      <c r="C6">
        <v>0</v>
      </c>
      <c r="D6" t="s">
        <v>430</v>
      </c>
      <c r="E6" s="1">
        <f>B6+C6</f>
        <v>2</v>
      </c>
      <c r="F6" s="1">
        <f>B6-C6</f>
        <v>2</v>
      </c>
      <c r="I6" t="s">
        <v>27</v>
      </c>
      <c r="J6">
        <f>COUNTIF(E6:E30,"&gt;1")</f>
        <v>5</v>
      </c>
      <c r="M6" s="5">
        <f>J6/$J$14</f>
        <v>0.55555555555555558</v>
      </c>
      <c r="R6" s="1"/>
      <c r="S6" s="1"/>
      <c r="X6"/>
      <c r="Y6"/>
      <c r="AA6"/>
      <c r="AC6" s="1"/>
      <c r="AD6" s="12"/>
      <c r="AE6" t="s">
        <v>432</v>
      </c>
      <c r="AF6">
        <v>2</v>
      </c>
      <c r="AG6">
        <v>1</v>
      </c>
      <c r="AH6" s="6" t="s">
        <v>429</v>
      </c>
      <c r="AK6" s="12"/>
      <c r="AL6" s="6" t="s">
        <v>439</v>
      </c>
      <c r="AM6">
        <v>2</v>
      </c>
      <c r="AN6">
        <v>1</v>
      </c>
      <c r="AO6" t="s">
        <v>433</v>
      </c>
    </row>
    <row r="7" spans="1:41" x14ac:dyDescent="0.25">
      <c r="A7" s="6" t="s">
        <v>429</v>
      </c>
      <c r="B7">
        <v>4</v>
      </c>
      <c r="C7">
        <v>0</v>
      </c>
      <c r="D7" t="s">
        <v>434</v>
      </c>
      <c r="E7" s="1">
        <f t="shared" ref="E7:E14" si="0">B7+C7</f>
        <v>4</v>
      </c>
      <c r="F7" s="1">
        <f t="shared" ref="F7:F14" si="1">B7-C7</f>
        <v>4</v>
      </c>
      <c r="I7" t="s">
        <v>28</v>
      </c>
      <c r="J7">
        <f>COUNTIF(E6:E30,"&gt;2")</f>
        <v>2</v>
      </c>
      <c r="M7" s="5">
        <f t="shared" ref="M7:M28" si="2">J7/$J$14</f>
        <v>0.22222222222222221</v>
      </c>
      <c r="R7" s="1"/>
      <c r="S7" s="1"/>
      <c r="X7"/>
      <c r="Y7"/>
      <c r="AA7"/>
      <c r="AB7" s="12"/>
      <c r="AC7" s="12"/>
      <c r="AD7" s="12"/>
      <c r="AE7" t="s">
        <v>437</v>
      </c>
      <c r="AF7">
        <v>3</v>
      </c>
      <c r="AG7">
        <v>3</v>
      </c>
      <c r="AH7" s="6" t="s">
        <v>429</v>
      </c>
      <c r="AK7" s="12"/>
      <c r="AL7" t="s">
        <v>438</v>
      </c>
      <c r="AM7">
        <v>1</v>
      </c>
      <c r="AN7">
        <v>1</v>
      </c>
      <c r="AO7" s="6" t="s">
        <v>439</v>
      </c>
    </row>
    <row r="8" spans="1:41" x14ac:dyDescent="0.25">
      <c r="A8" s="6" t="s">
        <v>429</v>
      </c>
      <c r="B8">
        <v>1</v>
      </c>
      <c r="C8">
        <v>1</v>
      </c>
      <c r="D8" t="s">
        <v>436</v>
      </c>
      <c r="E8" s="1">
        <f t="shared" si="0"/>
        <v>2</v>
      </c>
      <c r="F8" s="1">
        <f t="shared" si="1"/>
        <v>0</v>
      </c>
      <c r="I8" t="s">
        <v>29</v>
      </c>
      <c r="J8">
        <f>COUNTIF(E6:E30,"&lt;4")</f>
        <v>7</v>
      </c>
      <c r="M8" s="5">
        <f t="shared" si="2"/>
        <v>0.77777777777777779</v>
      </c>
      <c r="R8" s="1"/>
      <c r="S8" s="1"/>
      <c r="V8" s="12"/>
      <c r="X8"/>
      <c r="Y8"/>
      <c r="AA8"/>
      <c r="AB8" s="12"/>
      <c r="AC8" s="1"/>
      <c r="AD8" s="12"/>
      <c r="AE8" s="6" t="s">
        <v>429</v>
      </c>
      <c r="AF8">
        <v>4</v>
      </c>
      <c r="AG8">
        <v>1</v>
      </c>
      <c r="AH8" t="s">
        <v>438</v>
      </c>
      <c r="AK8" s="12"/>
      <c r="AL8" s="6" t="s">
        <v>439</v>
      </c>
      <c r="AM8">
        <v>0</v>
      </c>
      <c r="AN8">
        <v>0</v>
      </c>
      <c r="AO8" t="s">
        <v>429</v>
      </c>
    </row>
    <row r="9" spans="1:41" x14ac:dyDescent="0.25">
      <c r="A9" s="6" t="s">
        <v>429</v>
      </c>
      <c r="B9">
        <v>2</v>
      </c>
      <c r="C9">
        <v>0</v>
      </c>
      <c r="D9" t="s">
        <v>433</v>
      </c>
      <c r="E9" s="1">
        <f t="shared" si="0"/>
        <v>2</v>
      </c>
      <c r="F9" s="1">
        <f t="shared" si="1"/>
        <v>2</v>
      </c>
      <c r="I9" t="s">
        <v>30</v>
      </c>
      <c r="J9">
        <f>COUNTIF(E6:E30,"&lt;5")</f>
        <v>8</v>
      </c>
      <c r="M9" s="5">
        <f t="shared" si="2"/>
        <v>0.88888888888888884</v>
      </c>
      <c r="R9" s="1"/>
      <c r="S9" s="1"/>
      <c r="X9"/>
      <c r="Y9"/>
      <c r="AA9"/>
      <c r="AB9" s="12"/>
      <c r="AC9" s="12"/>
      <c r="AD9" s="12"/>
      <c r="AE9" t="s">
        <v>440</v>
      </c>
      <c r="AF9">
        <v>1</v>
      </c>
      <c r="AG9">
        <v>1</v>
      </c>
      <c r="AH9" s="6" t="s">
        <v>429</v>
      </c>
      <c r="AK9" s="12"/>
      <c r="AL9" t="s">
        <v>436</v>
      </c>
      <c r="AM9">
        <v>3</v>
      </c>
      <c r="AN9">
        <v>2</v>
      </c>
      <c r="AO9" s="6" t="s">
        <v>439</v>
      </c>
    </row>
    <row r="10" spans="1:41" x14ac:dyDescent="0.25">
      <c r="A10" s="6" t="s">
        <v>429</v>
      </c>
      <c r="B10">
        <v>4</v>
      </c>
      <c r="C10">
        <v>1</v>
      </c>
      <c r="D10" t="s">
        <v>438</v>
      </c>
      <c r="E10" s="1">
        <f t="shared" si="0"/>
        <v>5</v>
      </c>
      <c r="F10" s="1">
        <f t="shared" si="1"/>
        <v>3</v>
      </c>
      <c r="I10" t="s">
        <v>31</v>
      </c>
      <c r="J10">
        <f>COUNTIF(F6:F30,"&gt;=0")</f>
        <v>8</v>
      </c>
      <c r="M10" s="5">
        <f t="shared" si="2"/>
        <v>0.88888888888888884</v>
      </c>
      <c r="R10" s="1"/>
      <c r="S10" s="1"/>
      <c r="V10" s="12"/>
      <c r="X10"/>
      <c r="Y10"/>
      <c r="AA10"/>
      <c r="AB10" s="12"/>
      <c r="AC10" s="1"/>
      <c r="AD10" s="12"/>
      <c r="AE10" t="s">
        <v>439</v>
      </c>
      <c r="AF10">
        <v>0</v>
      </c>
      <c r="AG10">
        <v>0</v>
      </c>
      <c r="AH10" s="6" t="s">
        <v>429</v>
      </c>
      <c r="AK10" s="12"/>
      <c r="AL10" t="s">
        <v>430</v>
      </c>
      <c r="AM10">
        <v>2</v>
      </c>
      <c r="AN10">
        <v>1</v>
      </c>
      <c r="AO10" s="6" t="s">
        <v>439</v>
      </c>
    </row>
    <row r="11" spans="1:41" x14ac:dyDescent="0.25">
      <c r="A11" s="6" t="s">
        <v>429</v>
      </c>
      <c r="B11">
        <v>0</v>
      </c>
      <c r="C11">
        <v>0</v>
      </c>
      <c r="D11" t="s">
        <v>431</v>
      </c>
      <c r="E11" s="1">
        <f t="shared" si="0"/>
        <v>0</v>
      </c>
      <c r="F11" s="1">
        <f t="shared" si="1"/>
        <v>0</v>
      </c>
      <c r="I11" t="s">
        <v>32</v>
      </c>
      <c r="J11">
        <f>COUNTIF(F6:F30,"&lt;=0")</f>
        <v>3</v>
      </c>
      <c r="M11" s="5">
        <f t="shared" si="2"/>
        <v>0.33333333333333331</v>
      </c>
      <c r="R11" s="1"/>
      <c r="S11" s="1"/>
      <c r="X11"/>
      <c r="Y11"/>
      <c r="AA11"/>
      <c r="AB11" s="12"/>
      <c r="AC11" s="12"/>
      <c r="AD11" s="12"/>
      <c r="AE11" s="6" t="s">
        <v>429</v>
      </c>
      <c r="AF11">
        <v>0</v>
      </c>
      <c r="AG11">
        <v>0</v>
      </c>
      <c r="AH11" t="s">
        <v>431</v>
      </c>
      <c r="AK11" s="12"/>
      <c r="AL11" s="6" t="s">
        <v>439</v>
      </c>
      <c r="AM11">
        <v>0</v>
      </c>
      <c r="AN11">
        <v>2</v>
      </c>
      <c r="AO11" t="s">
        <v>431</v>
      </c>
    </row>
    <row r="12" spans="1:41" x14ac:dyDescent="0.25">
      <c r="A12" s="6" t="s">
        <v>429</v>
      </c>
      <c r="B12">
        <v>1</v>
      </c>
      <c r="C12">
        <v>0</v>
      </c>
      <c r="D12" t="s">
        <v>437</v>
      </c>
      <c r="E12" s="1">
        <f t="shared" si="0"/>
        <v>1</v>
      </c>
      <c r="F12" s="1">
        <f t="shared" si="1"/>
        <v>1</v>
      </c>
      <c r="I12" t="s">
        <v>34</v>
      </c>
      <c r="J12">
        <f>COUNTIF(F6:F30,"&gt;=-1")</f>
        <v>9</v>
      </c>
      <c r="M12" s="5">
        <f t="shared" si="2"/>
        <v>1</v>
      </c>
      <c r="R12" s="1"/>
      <c r="S12" s="1"/>
      <c r="V12" s="12"/>
      <c r="X12"/>
      <c r="Y12"/>
      <c r="AA12"/>
      <c r="AB12" s="12"/>
      <c r="AC12" s="12"/>
      <c r="AD12" s="12"/>
      <c r="AE12" t="s">
        <v>435</v>
      </c>
      <c r="AF12">
        <v>1</v>
      </c>
      <c r="AG12">
        <v>2</v>
      </c>
      <c r="AH12" s="6" t="s">
        <v>429</v>
      </c>
      <c r="AK12" s="12"/>
      <c r="AL12" t="s">
        <v>432</v>
      </c>
      <c r="AM12">
        <v>0</v>
      </c>
      <c r="AN12">
        <v>1</v>
      </c>
      <c r="AO12" s="6" t="s">
        <v>439</v>
      </c>
    </row>
    <row r="13" spans="1:41" x14ac:dyDescent="0.25">
      <c r="A13" s="6" t="s">
        <v>429</v>
      </c>
      <c r="B13">
        <v>0</v>
      </c>
      <c r="C13">
        <v>1</v>
      </c>
      <c r="D13" t="s">
        <v>435</v>
      </c>
      <c r="E13" s="1">
        <f t="shared" si="0"/>
        <v>1</v>
      </c>
      <c r="F13" s="1">
        <f t="shared" si="1"/>
        <v>-1</v>
      </c>
      <c r="I13" t="s">
        <v>35</v>
      </c>
      <c r="J13">
        <f>COUNTIF(F6:F30,"&lt;=1")</f>
        <v>5</v>
      </c>
      <c r="M13" s="5">
        <f t="shared" si="2"/>
        <v>0.55555555555555558</v>
      </c>
      <c r="R13" s="1"/>
      <c r="S13" s="1"/>
      <c r="V13" s="12"/>
      <c r="X13"/>
      <c r="Y13"/>
      <c r="AA13"/>
      <c r="AB13" s="12"/>
      <c r="AC13" s="12"/>
      <c r="AD13" s="12"/>
      <c r="AE13" s="6" t="s">
        <v>429</v>
      </c>
      <c r="AF13">
        <v>1</v>
      </c>
      <c r="AG13">
        <v>0</v>
      </c>
      <c r="AH13" t="s">
        <v>437</v>
      </c>
      <c r="AK13" s="12"/>
      <c r="AL13" s="6" t="s">
        <v>439</v>
      </c>
      <c r="AM13">
        <v>0</v>
      </c>
      <c r="AN13">
        <v>0</v>
      </c>
      <c r="AO13" t="s">
        <v>437</v>
      </c>
    </row>
    <row r="14" spans="1:41" x14ac:dyDescent="0.25">
      <c r="A14" s="6" t="s">
        <v>429</v>
      </c>
      <c r="B14">
        <v>1</v>
      </c>
      <c r="C14">
        <v>0</v>
      </c>
      <c r="D14" t="s">
        <v>440</v>
      </c>
      <c r="E14" s="1">
        <f t="shared" si="0"/>
        <v>1</v>
      </c>
      <c r="F14" s="1">
        <f t="shared" si="1"/>
        <v>1</v>
      </c>
      <c r="I14" t="s">
        <v>36</v>
      </c>
      <c r="J14">
        <f>COUNT(F6:F30)</f>
        <v>9</v>
      </c>
      <c r="R14" s="1"/>
      <c r="S14" s="1"/>
      <c r="X14"/>
      <c r="Y14"/>
      <c r="AA14"/>
      <c r="AB14" s="12"/>
      <c r="AC14" s="12"/>
      <c r="AD14" s="12"/>
      <c r="AE14" t="s">
        <v>433</v>
      </c>
      <c r="AF14">
        <v>1</v>
      </c>
      <c r="AG14">
        <v>1</v>
      </c>
      <c r="AH14" s="6" t="s">
        <v>429</v>
      </c>
      <c r="AK14" s="12"/>
      <c r="AL14" s="6" t="s">
        <v>439</v>
      </c>
      <c r="AM14">
        <v>1</v>
      </c>
      <c r="AN14">
        <v>2</v>
      </c>
      <c r="AO14" t="s">
        <v>436</v>
      </c>
    </row>
    <row r="15" spans="1:41" x14ac:dyDescent="0.25">
      <c r="A15" s="6"/>
      <c r="E15" s="1"/>
      <c r="F15" s="1"/>
      <c r="I15" t="s">
        <v>37</v>
      </c>
      <c r="J15">
        <f>J14-J11</f>
        <v>6</v>
      </c>
      <c r="M15" s="5">
        <f t="shared" si="2"/>
        <v>0.66666666666666663</v>
      </c>
      <c r="R15" s="1"/>
      <c r="S15" s="1"/>
      <c r="V15" s="12"/>
      <c r="X15"/>
      <c r="Y15"/>
      <c r="AA15"/>
      <c r="AB15" s="12"/>
      <c r="AC15" s="12"/>
      <c r="AD15" s="12"/>
      <c r="AE15" t="s">
        <v>430</v>
      </c>
      <c r="AF15">
        <v>1</v>
      </c>
      <c r="AG15">
        <v>1</v>
      </c>
      <c r="AH15" s="6" t="s">
        <v>429</v>
      </c>
      <c r="AK15" s="12"/>
      <c r="AL15" t="s">
        <v>440</v>
      </c>
      <c r="AM15">
        <v>0</v>
      </c>
      <c r="AN15">
        <v>0</v>
      </c>
      <c r="AO15" s="6" t="s">
        <v>439</v>
      </c>
    </row>
    <row r="16" spans="1:41" x14ac:dyDescent="0.25">
      <c r="A16" s="2"/>
      <c r="B16" s="1"/>
      <c r="D16" s="1"/>
      <c r="E16" s="1"/>
      <c r="F16" s="1"/>
      <c r="I16" t="s">
        <v>38</v>
      </c>
      <c r="J16">
        <f>J14-J10</f>
        <v>1</v>
      </c>
      <c r="M16" s="5">
        <f t="shared" si="2"/>
        <v>0.1111111111111111</v>
      </c>
      <c r="R16" s="1"/>
      <c r="S16" s="1"/>
      <c r="X16"/>
      <c r="Y16"/>
      <c r="AA16"/>
      <c r="AB16" s="12"/>
      <c r="AC16" s="12"/>
      <c r="AD16" s="12"/>
      <c r="AE16" s="6" t="s">
        <v>429</v>
      </c>
      <c r="AF16">
        <v>0</v>
      </c>
      <c r="AG16">
        <v>1</v>
      </c>
      <c r="AH16" t="s">
        <v>435</v>
      </c>
      <c r="AK16" s="12"/>
      <c r="AL16" t="s">
        <v>435</v>
      </c>
      <c r="AM16">
        <v>0</v>
      </c>
      <c r="AN16">
        <v>2</v>
      </c>
      <c r="AO16" s="6" t="s">
        <v>439</v>
      </c>
    </row>
    <row r="17" spans="1:41" x14ac:dyDescent="0.25">
      <c r="A17" s="2"/>
      <c r="B17" s="1"/>
      <c r="D17" s="1"/>
      <c r="E17" s="1"/>
      <c r="F17" s="1"/>
      <c r="I17" t="s">
        <v>39</v>
      </c>
      <c r="J17">
        <f>J14-J13</f>
        <v>4</v>
      </c>
      <c r="M17" s="5">
        <f t="shared" si="2"/>
        <v>0.44444444444444442</v>
      </c>
      <c r="R17" s="1"/>
      <c r="S17" s="1"/>
      <c r="V17" s="12"/>
      <c r="X17"/>
      <c r="Y17"/>
      <c r="AA17"/>
      <c r="AB17" s="12"/>
      <c r="AD17" s="12"/>
      <c r="AE17" s="6" t="s">
        <v>429</v>
      </c>
      <c r="AF17">
        <v>1</v>
      </c>
      <c r="AG17">
        <v>0</v>
      </c>
      <c r="AH17" t="s">
        <v>440</v>
      </c>
      <c r="AK17" s="12"/>
      <c r="AL17" s="6" t="s">
        <v>439</v>
      </c>
      <c r="AM17">
        <v>0</v>
      </c>
      <c r="AN17">
        <v>2</v>
      </c>
      <c r="AO17" t="s">
        <v>438</v>
      </c>
    </row>
    <row r="18" spans="1:41" x14ac:dyDescent="0.25">
      <c r="A18" s="2"/>
      <c r="B18" s="1"/>
      <c r="D18" s="1"/>
      <c r="E18" s="1"/>
      <c r="F18" s="1"/>
      <c r="I18" t="s">
        <v>40</v>
      </c>
      <c r="J18">
        <f>J14-J12</f>
        <v>0</v>
      </c>
      <c r="M18" s="5">
        <f t="shared" si="2"/>
        <v>0</v>
      </c>
      <c r="R18" s="1"/>
      <c r="S18" s="1"/>
      <c r="V18"/>
      <c r="X18"/>
      <c r="Y18"/>
      <c r="AA18"/>
      <c r="AB18" s="12"/>
      <c r="AD18" s="12"/>
      <c r="AE18" t="s">
        <v>431</v>
      </c>
      <c r="AF18">
        <v>1</v>
      </c>
      <c r="AG18">
        <v>2</v>
      </c>
      <c r="AH18" s="6" t="s">
        <v>429</v>
      </c>
      <c r="AO18" s="6"/>
    </row>
    <row r="19" spans="1:41" x14ac:dyDescent="0.25">
      <c r="A19" s="2"/>
      <c r="B19" s="1"/>
      <c r="E19" s="1"/>
      <c r="F19" s="1"/>
      <c r="I19" t="s">
        <v>41</v>
      </c>
      <c r="J19">
        <f>COUNTIF(B6:B30,"&gt;0")</f>
        <v>7</v>
      </c>
      <c r="M19" s="5">
        <f t="shared" si="2"/>
        <v>0.77777777777777779</v>
      </c>
      <c r="R19" s="1"/>
      <c r="S19" s="1"/>
      <c r="X19"/>
      <c r="Y19"/>
      <c r="AA19"/>
      <c r="AE19" s="6"/>
      <c r="AO19" s="6"/>
    </row>
    <row r="20" spans="1:41" x14ac:dyDescent="0.25">
      <c r="A20" s="2"/>
      <c r="B20" s="1"/>
      <c r="E20" s="1"/>
      <c r="F20" s="1"/>
      <c r="I20" t="s">
        <v>42</v>
      </c>
      <c r="J20">
        <f>COUNTIF(C6:C30,"&gt;0")</f>
        <v>3</v>
      </c>
      <c r="M20" s="5">
        <f t="shared" si="2"/>
        <v>0.33333333333333331</v>
      </c>
      <c r="R20" s="1"/>
      <c r="S20" s="1"/>
      <c r="V20"/>
      <c r="X20"/>
      <c r="AA20"/>
    </row>
    <row r="21" spans="1:41" x14ac:dyDescent="0.25">
      <c r="A21" s="2"/>
      <c r="B21" s="1"/>
      <c r="E21" s="1"/>
      <c r="F21" s="1"/>
      <c r="I21" t="s">
        <v>43</v>
      </c>
      <c r="J21">
        <f>COUNTIF(B6:B30,"&lt;2")</f>
        <v>5</v>
      </c>
      <c r="M21" s="5">
        <f t="shared" si="2"/>
        <v>0.55555555555555558</v>
      </c>
      <c r="R21" s="1"/>
      <c r="S21" s="1"/>
    </row>
    <row r="22" spans="1:41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9</v>
      </c>
      <c r="M22" s="5">
        <f t="shared" si="2"/>
        <v>1</v>
      </c>
      <c r="R22" s="1"/>
      <c r="S22" s="1"/>
    </row>
    <row r="23" spans="1:41" x14ac:dyDescent="0.25">
      <c r="E23" s="1"/>
      <c r="F23" s="1"/>
      <c r="I23" t="s">
        <v>45</v>
      </c>
      <c r="J23">
        <f>COUNTIF(B6:B30,"&lt;3")</f>
        <v>7</v>
      </c>
      <c r="M23" s="5">
        <f t="shared" si="2"/>
        <v>0.77777777777777779</v>
      </c>
      <c r="R23" s="1"/>
      <c r="S23" s="1"/>
    </row>
    <row r="24" spans="1:41" x14ac:dyDescent="0.25">
      <c r="E24" s="1"/>
      <c r="F24" s="1"/>
      <c r="I24" t="s">
        <v>46</v>
      </c>
      <c r="J24">
        <f>COUNTIF(C6:C30,"&lt;3")</f>
        <v>9</v>
      </c>
      <c r="M24" s="5">
        <f t="shared" si="2"/>
        <v>1</v>
      </c>
      <c r="R24" s="1"/>
      <c r="S24" s="1"/>
    </row>
    <row r="25" spans="1:41" x14ac:dyDescent="0.25">
      <c r="E25" s="1"/>
      <c r="F25" s="1"/>
      <c r="I25" t="s">
        <v>47</v>
      </c>
      <c r="J25">
        <f>J15+J16</f>
        <v>7</v>
      </c>
      <c r="M25" s="5">
        <f t="shared" si="2"/>
        <v>0.77777777777777779</v>
      </c>
      <c r="R25" s="1"/>
      <c r="S25" s="1"/>
    </row>
    <row r="26" spans="1:41" x14ac:dyDescent="0.25">
      <c r="E26" s="1"/>
      <c r="F26" s="1"/>
      <c r="I26" t="s">
        <v>48</v>
      </c>
      <c r="J26" s="1">
        <f>SUM(B6:B30)</f>
        <v>15</v>
      </c>
      <c r="M26" s="5">
        <f t="shared" si="2"/>
        <v>1.6666666666666667</v>
      </c>
      <c r="R26" s="1"/>
      <c r="S26" s="1"/>
    </row>
    <row r="27" spans="1:41" x14ac:dyDescent="0.25">
      <c r="E27" s="1"/>
      <c r="F27" s="1"/>
      <c r="I27" t="s">
        <v>49</v>
      </c>
      <c r="J27" s="1">
        <f>SUM(C6:C30)</f>
        <v>3</v>
      </c>
      <c r="M27" s="5">
        <f t="shared" si="2"/>
        <v>0.33333333333333331</v>
      </c>
      <c r="R27" s="1"/>
      <c r="S27" s="1"/>
    </row>
    <row r="28" spans="1:41" x14ac:dyDescent="0.25">
      <c r="E28" s="1"/>
      <c r="F28" s="1"/>
      <c r="I28" t="s">
        <v>50</v>
      </c>
      <c r="J28">
        <f>3*J15+J14-J25</f>
        <v>20</v>
      </c>
      <c r="M28" s="5">
        <f t="shared" si="2"/>
        <v>2.2222222222222223</v>
      </c>
      <c r="R28" s="1"/>
      <c r="S28" s="1"/>
    </row>
    <row r="29" spans="1:41" x14ac:dyDescent="0.25">
      <c r="E29" s="1"/>
      <c r="F29" s="1"/>
      <c r="R29" s="1"/>
      <c r="S29" s="1"/>
    </row>
    <row r="30" spans="1:41" x14ac:dyDescent="0.25">
      <c r="E30" s="1"/>
      <c r="F30" s="1"/>
      <c r="R30" s="1"/>
      <c r="S30" s="1"/>
    </row>
    <row r="31" spans="1:41" x14ac:dyDescent="0.25">
      <c r="A31" s="21" t="s">
        <v>33</v>
      </c>
      <c r="B31" s="21"/>
      <c r="C31" s="21"/>
      <c r="D31" s="21"/>
      <c r="E31" s="21"/>
      <c r="F31" s="21"/>
      <c r="R31" s="1"/>
      <c r="S31" s="1"/>
    </row>
    <row r="32" spans="1:41" x14ac:dyDescent="0.25">
      <c r="E32" s="1"/>
      <c r="F32" s="1"/>
      <c r="R32" s="1"/>
      <c r="S32" s="1"/>
    </row>
    <row r="33" spans="1:19" x14ac:dyDescent="0.25">
      <c r="E33" s="1"/>
      <c r="F33" s="1"/>
      <c r="R33" s="1"/>
      <c r="S33" s="1"/>
    </row>
    <row r="34" spans="1:19" x14ac:dyDescent="0.25">
      <c r="E34" s="1"/>
      <c r="F34" s="1"/>
      <c r="R34" s="1"/>
      <c r="S34" s="1"/>
    </row>
    <row r="35" spans="1:19" x14ac:dyDescent="0.25">
      <c r="E35" s="1"/>
      <c r="F35" s="1"/>
      <c r="R35" s="1"/>
      <c r="S35" s="1"/>
    </row>
    <row r="36" spans="1:19" x14ac:dyDescent="0.25">
      <c r="E36" s="1"/>
      <c r="F36" s="1"/>
      <c r="R36" s="1"/>
      <c r="S36" s="1"/>
    </row>
    <row r="37" spans="1:19" x14ac:dyDescent="0.25"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1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19" x14ac:dyDescent="0.25">
      <c r="A46" t="s">
        <v>434</v>
      </c>
      <c r="B46">
        <v>0</v>
      </c>
      <c r="C46">
        <v>1</v>
      </c>
      <c r="D46" s="6" t="s">
        <v>429</v>
      </c>
      <c r="E46" s="1">
        <f t="shared" ref="E46:E54" si="3">B46+C46</f>
        <v>1</v>
      </c>
      <c r="F46" s="1">
        <f t="shared" ref="F46:F54" si="4">B46-C46</f>
        <v>-1</v>
      </c>
      <c r="I46" t="s">
        <v>27</v>
      </c>
      <c r="J46">
        <f>COUNTIF(E46:E62,"&gt;1")</f>
        <v>7</v>
      </c>
      <c r="M46" s="5">
        <f>J46/$J$54</f>
        <v>0.77777777777777779</v>
      </c>
      <c r="O46" s="5">
        <f>J46+J6</f>
        <v>12</v>
      </c>
      <c r="P46" s="5">
        <f>O46/$O$54</f>
        <v>0.66666666666666663</v>
      </c>
      <c r="R46" s="1"/>
      <c r="S46" s="1"/>
    </row>
    <row r="47" spans="1:19" x14ac:dyDescent="0.25">
      <c r="A47" t="s">
        <v>432</v>
      </c>
      <c r="B47">
        <v>2</v>
      </c>
      <c r="C47">
        <v>1</v>
      </c>
      <c r="D47" s="6" t="s">
        <v>429</v>
      </c>
      <c r="E47" s="1">
        <f t="shared" si="3"/>
        <v>3</v>
      </c>
      <c r="F47" s="1">
        <f t="shared" si="4"/>
        <v>1</v>
      </c>
      <c r="I47" t="s">
        <v>28</v>
      </c>
      <c r="J47">
        <f>COUNTIF(E46:E62,"&gt;2")</f>
        <v>4</v>
      </c>
      <c r="M47" s="5">
        <f t="shared" ref="M47:M68" si="5">J47/$J$54</f>
        <v>0.44444444444444442</v>
      </c>
      <c r="O47" s="5">
        <f t="shared" ref="O47:O68" si="6">J47+J7</f>
        <v>6</v>
      </c>
      <c r="P47" s="5">
        <f t="shared" ref="P47:P68" si="7">O47/$O$54</f>
        <v>0.33333333333333331</v>
      </c>
      <c r="R47" s="1"/>
      <c r="S47" s="1"/>
    </row>
    <row r="48" spans="1:19" x14ac:dyDescent="0.25">
      <c r="A48" t="s">
        <v>437</v>
      </c>
      <c r="B48">
        <v>3</v>
      </c>
      <c r="C48">
        <v>3</v>
      </c>
      <c r="D48" s="6" t="s">
        <v>429</v>
      </c>
      <c r="E48" s="1">
        <f t="shared" si="3"/>
        <v>6</v>
      </c>
      <c r="F48" s="1">
        <f t="shared" si="4"/>
        <v>0</v>
      </c>
      <c r="I48" t="s">
        <v>29</v>
      </c>
      <c r="J48">
        <f>COUNTIF(E46:E62,"&lt;4")</f>
        <v>8</v>
      </c>
      <c r="M48" s="5">
        <f t="shared" si="5"/>
        <v>0.88888888888888884</v>
      </c>
      <c r="O48" s="5">
        <f t="shared" si="6"/>
        <v>15</v>
      </c>
      <c r="P48" s="5">
        <f t="shared" si="7"/>
        <v>0.83333333333333337</v>
      </c>
      <c r="R48" s="1"/>
      <c r="S48" s="1"/>
    </row>
    <row r="49" spans="1:19" x14ac:dyDescent="0.25">
      <c r="A49" t="s">
        <v>440</v>
      </c>
      <c r="B49">
        <v>1</v>
      </c>
      <c r="C49">
        <v>1</v>
      </c>
      <c r="D49" s="6" t="s">
        <v>429</v>
      </c>
      <c r="E49" s="1">
        <f t="shared" si="3"/>
        <v>2</v>
      </c>
      <c r="F49" s="1">
        <f t="shared" si="4"/>
        <v>0</v>
      </c>
      <c r="I49" t="s">
        <v>30</v>
      </c>
      <c r="J49">
        <f>COUNTIF(E46:E62,"&lt;5")</f>
        <v>8</v>
      </c>
      <c r="M49" s="5">
        <f t="shared" si="5"/>
        <v>0.88888888888888884</v>
      </c>
      <c r="N49" s="1"/>
      <c r="O49" s="5">
        <f t="shared" si="6"/>
        <v>16</v>
      </c>
      <c r="P49" s="5">
        <f t="shared" si="7"/>
        <v>0.88888888888888884</v>
      </c>
      <c r="R49" s="1"/>
      <c r="S49" s="1"/>
    </row>
    <row r="50" spans="1:19" x14ac:dyDescent="0.25">
      <c r="A50" t="s">
        <v>439</v>
      </c>
      <c r="B50">
        <v>0</v>
      </c>
      <c r="C50">
        <v>0</v>
      </c>
      <c r="D50" s="6" t="s">
        <v>429</v>
      </c>
      <c r="E50" s="1">
        <f t="shared" si="3"/>
        <v>0</v>
      </c>
      <c r="F50" s="1">
        <f t="shared" si="4"/>
        <v>0</v>
      </c>
      <c r="I50" t="s">
        <v>31</v>
      </c>
      <c r="J50">
        <f>COUNTIF(F46:F62,"&lt;=0")</f>
        <v>8</v>
      </c>
      <c r="M50" s="5">
        <f t="shared" si="5"/>
        <v>0.88888888888888884</v>
      </c>
      <c r="O50" s="5">
        <f t="shared" si="6"/>
        <v>16</v>
      </c>
      <c r="P50" s="5">
        <f t="shared" si="7"/>
        <v>0.88888888888888884</v>
      </c>
      <c r="R50" s="1"/>
      <c r="S50" s="1"/>
    </row>
    <row r="51" spans="1:19" x14ac:dyDescent="0.25">
      <c r="A51" t="s">
        <v>435</v>
      </c>
      <c r="B51">
        <v>1</v>
      </c>
      <c r="C51">
        <v>2</v>
      </c>
      <c r="D51" s="6" t="s">
        <v>429</v>
      </c>
      <c r="E51" s="1">
        <f t="shared" si="3"/>
        <v>3</v>
      </c>
      <c r="F51" s="1">
        <f t="shared" si="4"/>
        <v>-1</v>
      </c>
      <c r="I51" t="s">
        <v>32</v>
      </c>
      <c r="J51">
        <f>COUNTIF(F46:F62,"&gt;=0")</f>
        <v>6</v>
      </c>
      <c r="M51" s="5">
        <f t="shared" si="5"/>
        <v>0.66666666666666663</v>
      </c>
      <c r="O51" s="5">
        <f t="shared" si="6"/>
        <v>9</v>
      </c>
      <c r="P51" s="5">
        <f t="shared" si="7"/>
        <v>0.5</v>
      </c>
      <c r="R51" s="1"/>
      <c r="S51" s="1"/>
    </row>
    <row r="52" spans="1:19" x14ac:dyDescent="0.25">
      <c r="A52" t="s">
        <v>433</v>
      </c>
      <c r="B52">
        <v>1</v>
      </c>
      <c r="C52">
        <v>1</v>
      </c>
      <c r="D52" s="6" t="s">
        <v>429</v>
      </c>
      <c r="E52" s="1">
        <f t="shared" si="3"/>
        <v>2</v>
      </c>
      <c r="F52" s="1">
        <f t="shared" si="4"/>
        <v>0</v>
      </c>
      <c r="I52" t="s">
        <v>34</v>
      </c>
      <c r="J52">
        <f>COUNTIF(F46:F62,"&lt;=1")</f>
        <v>9</v>
      </c>
      <c r="M52" s="5">
        <f t="shared" si="5"/>
        <v>1</v>
      </c>
      <c r="O52" s="5">
        <f t="shared" si="6"/>
        <v>18</v>
      </c>
      <c r="P52" s="5">
        <f t="shared" si="7"/>
        <v>1</v>
      </c>
      <c r="R52" s="1"/>
      <c r="S52" s="1"/>
    </row>
    <row r="53" spans="1:19" x14ac:dyDescent="0.25">
      <c r="A53" t="s">
        <v>430</v>
      </c>
      <c r="B53">
        <v>1</v>
      </c>
      <c r="C53">
        <v>1</v>
      </c>
      <c r="D53" s="6" t="s">
        <v>429</v>
      </c>
      <c r="E53" s="1">
        <f t="shared" si="3"/>
        <v>2</v>
      </c>
      <c r="F53" s="1">
        <f t="shared" si="4"/>
        <v>0</v>
      </c>
      <c r="I53" t="s">
        <v>35</v>
      </c>
      <c r="J53">
        <f>COUNTIF(F46:F62,"&gt;=-1")</f>
        <v>9</v>
      </c>
      <c r="M53" s="5">
        <f t="shared" si="5"/>
        <v>1</v>
      </c>
      <c r="O53" s="5">
        <f t="shared" si="6"/>
        <v>14</v>
      </c>
      <c r="P53" s="5">
        <f t="shared" si="7"/>
        <v>0.77777777777777779</v>
      </c>
      <c r="R53" s="1"/>
      <c r="S53" s="1"/>
    </row>
    <row r="54" spans="1:19" x14ac:dyDescent="0.25">
      <c r="A54" t="s">
        <v>431</v>
      </c>
      <c r="B54">
        <v>1</v>
      </c>
      <c r="C54">
        <v>2</v>
      </c>
      <c r="D54" s="6" t="s">
        <v>429</v>
      </c>
      <c r="E54" s="1">
        <f t="shared" si="3"/>
        <v>3</v>
      </c>
      <c r="F54" s="1">
        <f t="shared" si="4"/>
        <v>-1</v>
      </c>
      <c r="I54" t="s">
        <v>36</v>
      </c>
      <c r="J54">
        <f>COUNT(E46:E62)</f>
        <v>9</v>
      </c>
      <c r="O54" s="5">
        <f t="shared" si="6"/>
        <v>18</v>
      </c>
      <c r="P54" s="5">
        <f t="shared" si="7"/>
        <v>1</v>
      </c>
      <c r="R54" s="1"/>
      <c r="S54" s="1"/>
    </row>
    <row r="55" spans="1:19" x14ac:dyDescent="0.25">
      <c r="A55" s="1"/>
      <c r="B55" s="1"/>
      <c r="D55" s="2"/>
      <c r="E55" s="1"/>
      <c r="F55" s="1"/>
      <c r="I55" t="s">
        <v>37</v>
      </c>
      <c r="J55">
        <f>J54-J51</f>
        <v>3</v>
      </c>
      <c r="M55" s="5">
        <f t="shared" si="5"/>
        <v>0.33333333333333331</v>
      </c>
      <c r="O55" s="5">
        <f t="shared" si="6"/>
        <v>9</v>
      </c>
      <c r="P55" s="5">
        <f t="shared" si="7"/>
        <v>0.5</v>
      </c>
      <c r="R55" s="1"/>
      <c r="S55" s="1"/>
    </row>
    <row r="56" spans="1:19" x14ac:dyDescent="0.25">
      <c r="A56" s="1"/>
      <c r="B56" s="1"/>
      <c r="D56" s="2"/>
      <c r="E56" s="1"/>
      <c r="F56" s="1"/>
      <c r="I56" t="s">
        <v>38</v>
      </c>
      <c r="J56">
        <f>J54-J50</f>
        <v>1</v>
      </c>
      <c r="M56" s="5">
        <f t="shared" si="5"/>
        <v>0.1111111111111111</v>
      </c>
      <c r="O56" s="5">
        <f t="shared" si="6"/>
        <v>2</v>
      </c>
      <c r="P56" s="5">
        <f t="shared" si="7"/>
        <v>0.1111111111111111</v>
      </c>
      <c r="R56" s="1"/>
      <c r="S56" s="1"/>
    </row>
    <row r="57" spans="1:19" x14ac:dyDescent="0.25">
      <c r="A57" s="1"/>
      <c r="B57" s="1"/>
      <c r="D57" s="2"/>
      <c r="E57" s="1"/>
      <c r="F57" s="1"/>
      <c r="I57" t="s">
        <v>39</v>
      </c>
      <c r="J57">
        <f>J54-J53</f>
        <v>0</v>
      </c>
      <c r="M57" s="5">
        <f t="shared" si="5"/>
        <v>0</v>
      </c>
      <c r="O57" s="5">
        <f t="shared" si="6"/>
        <v>4</v>
      </c>
      <c r="P57" s="5">
        <f t="shared" si="7"/>
        <v>0.22222222222222221</v>
      </c>
      <c r="R57" s="1"/>
      <c r="S57" s="1"/>
    </row>
    <row r="58" spans="1:19" x14ac:dyDescent="0.25">
      <c r="A58" s="1"/>
      <c r="B58" s="1"/>
      <c r="D58" s="2"/>
      <c r="E58" s="1"/>
      <c r="F58" s="1"/>
      <c r="I58" t="s">
        <v>40</v>
      </c>
      <c r="J58">
        <f>J54-J52</f>
        <v>0</v>
      </c>
      <c r="M58" s="5">
        <f t="shared" si="5"/>
        <v>0</v>
      </c>
      <c r="O58" s="5">
        <f t="shared" si="6"/>
        <v>0</v>
      </c>
      <c r="P58" s="5">
        <f t="shared" si="7"/>
        <v>0</v>
      </c>
      <c r="R58" s="1"/>
      <c r="S58" s="1"/>
    </row>
    <row r="59" spans="1:19" x14ac:dyDescent="0.25">
      <c r="A59" s="1"/>
      <c r="B59" s="1"/>
      <c r="D59" s="2"/>
      <c r="E59" s="1"/>
      <c r="F59" s="1"/>
      <c r="I59" t="s">
        <v>41</v>
      </c>
      <c r="J59">
        <f>COUNTIF(C46:C62,"&gt;0")</f>
        <v>8</v>
      </c>
      <c r="M59" s="5">
        <f t="shared" si="5"/>
        <v>0.88888888888888884</v>
      </c>
      <c r="O59" s="5">
        <f t="shared" si="6"/>
        <v>15</v>
      </c>
      <c r="P59" s="5">
        <f t="shared" si="7"/>
        <v>0.83333333333333337</v>
      </c>
      <c r="R59" s="1"/>
      <c r="S59" s="1"/>
    </row>
    <row r="60" spans="1:19" x14ac:dyDescent="0.25">
      <c r="A60" s="1"/>
      <c r="B60" s="1"/>
      <c r="D60" s="2"/>
      <c r="E60" s="1"/>
      <c r="F60" s="1"/>
      <c r="I60" t="s">
        <v>42</v>
      </c>
      <c r="J60">
        <f>COUNTIF(B46:B62,"&gt;0")</f>
        <v>7</v>
      </c>
      <c r="M60" s="5">
        <f t="shared" si="5"/>
        <v>0.77777777777777779</v>
      </c>
      <c r="O60" s="5">
        <f t="shared" si="6"/>
        <v>10</v>
      </c>
      <c r="P60" s="5">
        <f t="shared" si="7"/>
        <v>0.55555555555555558</v>
      </c>
      <c r="R60" s="1"/>
      <c r="S60" s="1"/>
    </row>
    <row r="61" spans="1:19" x14ac:dyDescent="0.25">
      <c r="A61" s="1"/>
      <c r="B61" s="1"/>
      <c r="D61" s="6"/>
      <c r="E61" s="1"/>
      <c r="F61" s="1"/>
      <c r="I61" t="s">
        <v>43</v>
      </c>
      <c r="J61">
        <f>COUNTIF(C46:C62,"&lt;2")</f>
        <v>6</v>
      </c>
      <c r="M61" s="5">
        <f t="shared" si="5"/>
        <v>0.66666666666666663</v>
      </c>
      <c r="O61" s="5">
        <f t="shared" si="6"/>
        <v>11</v>
      </c>
      <c r="P61" s="5">
        <f t="shared" si="7"/>
        <v>0.61111111111111116</v>
      </c>
      <c r="R61" s="1"/>
      <c r="S61" s="1"/>
    </row>
    <row r="62" spans="1:19" x14ac:dyDescent="0.25">
      <c r="A62" s="1"/>
      <c r="B62" s="1"/>
      <c r="D62" s="6"/>
      <c r="E62" s="1"/>
      <c r="F62" s="1"/>
      <c r="I62" t="s">
        <v>44</v>
      </c>
      <c r="J62">
        <f>COUNTIF(B46:B62,"&lt;2")</f>
        <v>7</v>
      </c>
      <c r="M62" s="5">
        <f t="shared" si="5"/>
        <v>0.77777777777777779</v>
      </c>
      <c r="O62" s="5">
        <f t="shared" si="6"/>
        <v>16</v>
      </c>
      <c r="P62" s="5">
        <f t="shared" si="7"/>
        <v>0.88888888888888884</v>
      </c>
      <c r="R62" s="1"/>
      <c r="S62" s="1"/>
    </row>
    <row r="63" spans="1:19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8</v>
      </c>
      <c r="M63" s="5">
        <f t="shared" si="5"/>
        <v>0.88888888888888884</v>
      </c>
      <c r="O63" s="5">
        <f t="shared" si="6"/>
        <v>15</v>
      </c>
      <c r="P63" s="5">
        <f t="shared" si="7"/>
        <v>0.83333333333333337</v>
      </c>
      <c r="R63" s="1"/>
      <c r="S63" s="1"/>
    </row>
    <row r="64" spans="1:19" x14ac:dyDescent="0.25">
      <c r="I64" t="s">
        <v>46</v>
      </c>
      <c r="J64">
        <f>COUNTIF(B46:B62,"&lt;3")</f>
        <v>8</v>
      </c>
      <c r="M64" s="5">
        <f t="shared" si="5"/>
        <v>0.88888888888888884</v>
      </c>
      <c r="O64" s="5">
        <f t="shared" si="6"/>
        <v>17</v>
      </c>
      <c r="P64" s="5">
        <f t="shared" si="7"/>
        <v>0.94444444444444442</v>
      </c>
      <c r="R64" s="1"/>
      <c r="S64" s="1"/>
    </row>
    <row r="65" spans="5:19" x14ac:dyDescent="0.25">
      <c r="I65" t="s">
        <v>47</v>
      </c>
      <c r="J65">
        <f>J55+J56</f>
        <v>4</v>
      </c>
      <c r="M65" s="5">
        <f t="shared" si="5"/>
        <v>0.44444444444444442</v>
      </c>
      <c r="O65" s="5">
        <f t="shared" si="6"/>
        <v>11</v>
      </c>
      <c r="P65" s="5">
        <f t="shared" si="7"/>
        <v>0.61111111111111116</v>
      </c>
      <c r="R65" s="1"/>
      <c r="S65" s="1"/>
    </row>
    <row r="66" spans="5:19" x14ac:dyDescent="0.25">
      <c r="I66" t="s">
        <v>48</v>
      </c>
      <c r="J66" s="1">
        <f>SUM(C46:C62)</f>
        <v>12</v>
      </c>
      <c r="K66" s="1"/>
      <c r="M66" s="5">
        <f t="shared" si="5"/>
        <v>1.3333333333333333</v>
      </c>
      <c r="O66" s="5">
        <f t="shared" si="6"/>
        <v>27</v>
      </c>
      <c r="P66" s="5">
        <f t="shared" si="7"/>
        <v>1.5</v>
      </c>
      <c r="R66" s="1"/>
      <c r="S66" s="1"/>
    </row>
    <row r="67" spans="5:19" x14ac:dyDescent="0.25">
      <c r="I67" t="s">
        <v>49</v>
      </c>
      <c r="J67" s="1">
        <f>SUM(B46:B62)</f>
        <v>10</v>
      </c>
      <c r="K67" s="1"/>
      <c r="M67" s="5">
        <f t="shared" si="5"/>
        <v>1.1111111111111112</v>
      </c>
      <c r="O67" s="5">
        <f t="shared" si="6"/>
        <v>13</v>
      </c>
      <c r="P67" s="5">
        <f t="shared" si="7"/>
        <v>0.72222222222222221</v>
      </c>
      <c r="R67" s="1"/>
      <c r="S67" s="1"/>
    </row>
    <row r="68" spans="5:19" x14ac:dyDescent="0.25">
      <c r="I68" t="s">
        <v>50</v>
      </c>
      <c r="J68">
        <f>J55*3+J54-J65</f>
        <v>14</v>
      </c>
      <c r="M68" s="5">
        <f t="shared" si="5"/>
        <v>1.5555555555555556</v>
      </c>
      <c r="O68" s="5">
        <f t="shared" si="6"/>
        <v>34</v>
      </c>
      <c r="P68" s="5">
        <f t="shared" si="7"/>
        <v>1.8888888888888888</v>
      </c>
      <c r="R68" s="1"/>
      <c r="S68" s="1"/>
    </row>
    <row r="69" spans="5:19" x14ac:dyDescent="0.25">
      <c r="R69" s="1"/>
      <c r="S69" s="1"/>
    </row>
    <row r="75" spans="5:19" x14ac:dyDescent="0.25">
      <c r="E75" s="1"/>
      <c r="F75" s="1"/>
    </row>
    <row r="76" spans="5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429</v>
      </c>
      <c r="B84">
        <v>1</v>
      </c>
      <c r="C84">
        <v>0</v>
      </c>
      <c r="D84" t="s">
        <v>437</v>
      </c>
      <c r="E84" s="1">
        <f>B84+C84</f>
        <v>1</v>
      </c>
      <c r="F84" s="1">
        <f>B84-C84</f>
        <v>1</v>
      </c>
      <c r="I84" t="s">
        <v>27</v>
      </c>
      <c r="J84">
        <f>COUNTIF(E84:E108,"&gt;1")</f>
        <v>0</v>
      </c>
      <c r="M84" s="5">
        <f>J84/4</f>
        <v>0</v>
      </c>
    </row>
    <row r="85" spans="1:13" x14ac:dyDescent="0.25">
      <c r="A85" s="6" t="s">
        <v>429</v>
      </c>
      <c r="B85">
        <v>0</v>
      </c>
      <c r="C85">
        <v>1</v>
      </c>
      <c r="D85" t="s">
        <v>435</v>
      </c>
      <c r="E85" s="1">
        <f t="shared" ref="E85:E86" si="8">B85+C85</f>
        <v>1</v>
      </c>
      <c r="F85" s="1">
        <f t="shared" ref="F85:F86" si="9">B85-C85</f>
        <v>-1</v>
      </c>
      <c r="I85" t="s">
        <v>28</v>
      </c>
      <c r="J85">
        <f>COUNTIF(E84:E108,"&gt;2")</f>
        <v>0</v>
      </c>
      <c r="M85" s="5">
        <f t="shared" ref="M85:M106" si="10">J85/4</f>
        <v>0</v>
      </c>
    </row>
    <row r="86" spans="1:13" x14ac:dyDescent="0.25">
      <c r="A86" s="6" t="s">
        <v>429</v>
      </c>
      <c r="B86">
        <v>1</v>
      </c>
      <c r="C86">
        <v>0</v>
      </c>
      <c r="D86" t="s">
        <v>440</v>
      </c>
      <c r="E86" s="1">
        <f t="shared" si="8"/>
        <v>1</v>
      </c>
      <c r="F86" s="1">
        <f t="shared" si="9"/>
        <v>1</v>
      </c>
      <c r="I86" t="s">
        <v>29</v>
      </c>
      <c r="J86">
        <f>COUNTIF(E84:E108,"&lt;4")</f>
        <v>4</v>
      </c>
      <c r="M86" s="5">
        <f t="shared" si="10"/>
        <v>1</v>
      </c>
    </row>
    <row r="87" spans="1:13" x14ac:dyDescent="0.25">
      <c r="A87" s="6" t="s">
        <v>429</v>
      </c>
      <c r="B87">
        <v>0</v>
      </c>
      <c r="C87">
        <v>0</v>
      </c>
      <c r="D87" t="s">
        <v>431</v>
      </c>
      <c r="E87" s="1">
        <f t="shared" ref="E87" si="11">B87+C87</f>
        <v>0</v>
      </c>
      <c r="F87" s="1">
        <f t="shared" ref="F87" si="12">B87-C87</f>
        <v>0</v>
      </c>
      <c r="I87" t="s">
        <v>30</v>
      </c>
      <c r="J87">
        <f>COUNTIF(E84:E108,"&lt;5")</f>
        <v>4</v>
      </c>
      <c r="M87" s="5">
        <f t="shared" si="10"/>
        <v>1</v>
      </c>
    </row>
    <row r="88" spans="1:13" x14ac:dyDescent="0.25">
      <c r="E88" s="1"/>
      <c r="F88" s="1"/>
      <c r="I88" t="s">
        <v>31</v>
      </c>
      <c r="J88">
        <f>COUNTIF(F84:F108,"&gt;=0")</f>
        <v>3</v>
      </c>
      <c r="M88" s="5">
        <f t="shared" si="10"/>
        <v>0.75</v>
      </c>
    </row>
    <row r="89" spans="1:13" x14ac:dyDescent="0.25">
      <c r="I89" t="s">
        <v>32</v>
      </c>
      <c r="J89">
        <f>COUNTIF(F84:F108,"&lt;=0")</f>
        <v>2</v>
      </c>
      <c r="M89" s="5">
        <f t="shared" si="10"/>
        <v>0.5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4</v>
      </c>
      <c r="M91" s="5">
        <f t="shared" si="10"/>
        <v>1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2</v>
      </c>
      <c r="M93" s="5">
        <f t="shared" si="10"/>
        <v>0.5</v>
      </c>
    </row>
    <row r="94" spans="1:13" x14ac:dyDescent="0.25">
      <c r="I94" t="s">
        <v>38</v>
      </c>
      <c r="J94">
        <f>J92-J88</f>
        <v>1</v>
      </c>
      <c r="M94" s="5">
        <f t="shared" si="10"/>
        <v>0.25</v>
      </c>
    </row>
    <row r="95" spans="1:13" x14ac:dyDescent="0.25">
      <c r="I95" t="s">
        <v>39</v>
      </c>
      <c r="J95">
        <f>J92-J91</f>
        <v>0</v>
      </c>
      <c r="M95" s="5">
        <f t="shared" si="10"/>
        <v>0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2</v>
      </c>
      <c r="M97" s="5">
        <f t="shared" si="10"/>
        <v>0.5</v>
      </c>
    </row>
    <row r="98" spans="9:13" x14ac:dyDescent="0.25">
      <c r="I98" t="s">
        <v>42</v>
      </c>
      <c r="J98">
        <f>COUNTIF(C84:C108,"&gt;0")</f>
        <v>1</v>
      </c>
      <c r="M98" s="5">
        <f t="shared" si="10"/>
        <v>0.25</v>
      </c>
    </row>
    <row r="99" spans="9:13" x14ac:dyDescent="0.25">
      <c r="I99" t="s">
        <v>43</v>
      </c>
      <c r="J99">
        <f>COUNTIF(B84:B108,"&lt;2")</f>
        <v>4</v>
      </c>
      <c r="M99" s="5">
        <f t="shared" si="10"/>
        <v>1</v>
      </c>
    </row>
    <row r="100" spans="9:13" x14ac:dyDescent="0.25">
      <c r="I100" t="s">
        <v>44</v>
      </c>
      <c r="J100">
        <f>COUNTIF(C84:C108,"&lt;2")</f>
        <v>4</v>
      </c>
      <c r="M100" s="5">
        <f t="shared" si="10"/>
        <v>1</v>
      </c>
    </row>
    <row r="101" spans="9:13" x14ac:dyDescent="0.25">
      <c r="I101" t="s">
        <v>45</v>
      </c>
      <c r="J101">
        <f>COUNTIF(B84:B108,"&lt;3")</f>
        <v>4</v>
      </c>
      <c r="M101" s="5">
        <f t="shared" si="10"/>
        <v>1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3</v>
      </c>
      <c r="M103" s="5">
        <f t="shared" si="10"/>
        <v>0.75</v>
      </c>
    </row>
    <row r="104" spans="9:13" x14ac:dyDescent="0.25">
      <c r="I104" t="s">
        <v>48</v>
      </c>
      <c r="J104" s="1">
        <f>SUM(B84:B108)</f>
        <v>2</v>
      </c>
      <c r="M104" s="5">
        <f t="shared" si="10"/>
        <v>0.5</v>
      </c>
    </row>
    <row r="105" spans="9:13" x14ac:dyDescent="0.25">
      <c r="I105" t="s">
        <v>49</v>
      </c>
      <c r="J105" s="1">
        <f>SUM(C84:C108)</f>
        <v>1</v>
      </c>
      <c r="M105" s="5">
        <f t="shared" si="10"/>
        <v>0.25</v>
      </c>
    </row>
    <row r="106" spans="9:13" x14ac:dyDescent="0.25">
      <c r="I106" t="s">
        <v>50</v>
      </c>
      <c r="J106">
        <f>3*J93+J92-J103</f>
        <v>7</v>
      </c>
      <c r="M106" s="5">
        <f t="shared" si="10"/>
        <v>1.75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429</v>
      </c>
      <c r="B122">
        <v>1</v>
      </c>
      <c r="C122">
        <v>0</v>
      </c>
      <c r="D122" t="s">
        <v>437</v>
      </c>
      <c r="E122" s="1">
        <f>B122+C122</f>
        <v>1</v>
      </c>
      <c r="F122" s="1">
        <f>B122-C122</f>
        <v>1</v>
      </c>
      <c r="I122" t="s">
        <v>27</v>
      </c>
      <c r="J122">
        <f>COUNTIF(E122:E146,"&gt;1")</f>
        <v>0</v>
      </c>
      <c r="M122" s="5">
        <f>J122/$J$130</f>
        <v>0</v>
      </c>
    </row>
    <row r="123" spans="1:13" x14ac:dyDescent="0.25">
      <c r="A123" s="6" t="s">
        <v>429</v>
      </c>
      <c r="B123">
        <v>0</v>
      </c>
      <c r="C123">
        <v>1</v>
      </c>
      <c r="D123" t="s">
        <v>435</v>
      </c>
      <c r="E123" s="1">
        <f t="shared" ref="E123:E124" si="13">B123+C123</f>
        <v>1</v>
      </c>
      <c r="F123" s="1">
        <f t="shared" ref="F123:F124" si="14">B123-C123</f>
        <v>-1</v>
      </c>
      <c r="I123" t="s">
        <v>28</v>
      </c>
      <c r="J123">
        <f>COUNTIF(E122:E146,"&gt;2")</f>
        <v>0</v>
      </c>
      <c r="M123" s="5">
        <f t="shared" ref="M123:M144" si="15">J123/$J$130</f>
        <v>0</v>
      </c>
    </row>
    <row r="124" spans="1:13" x14ac:dyDescent="0.25">
      <c r="A124" s="6" t="s">
        <v>429</v>
      </c>
      <c r="B124">
        <v>1</v>
      </c>
      <c r="C124">
        <v>0</v>
      </c>
      <c r="D124" t="s">
        <v>440</v>
      </c>
      <c r="E124" s="1">
        <f t="shared" si="13"/>
        <v>1</v>
      </c>
      <c r="F124" s="1">
        <f t="shared" si="14"/>
        <v>1</v>
      </c>
      <c r="I124" t="s">
        <v>29</v>
      </c>
      <c r="J124">
        <f>COUNTIF(E122:E146,"&lt;4")</f>
        <v>4</v>
      </c>
      <c r="M124" s="5">
        <f t="shared" si="15"/>
        <v>1</v>
      </c>
    </row>
    <row r="125" spans="1:13" x14ac:dyDescent="0.25">
      <c r="A125" s="6" t="s">
        <v>429</v>
      </c>
      <c r="B125">
        <v>0</v>
      </c>
      <c r="C125">
        <v>0</v>
      </c>
      <c r="D125" t="s">
        <v>431</v>
      </c>
      <c r="E125" s="1">
        <f t="shared" ref="E125" si="16">B125+C125</f>
        <v>0</v>
      </c>
      <c r="F125" s="1">
        <f t="shared" ref="F125" si="17">B125-C125</f>
        <v>0</v>
      </c>
      <c r="I125" t="s">
        <v>30</v>
      </c>
      <c r="J125">
        <f>COUNTIF(E122:E146,"&lt;5")</f>
        <v>4</v>
      </c>
      <c r="M125" s="5">
        <f t="shared" si="15"/>
        <v>1</v>
      </c>
    </row>
    <row r="126" spans="1:13" x14ac:dyDescent="0.25">
      <c r="A126" s="6"/>
      <c r="D126" s="1"/>
      <c r="E126" s="1"/>
      <c r="F126" s="1"/>
      <c r="I126" t="s">
        <v>31</v>
      </c>
      <c r="J126">
        <f>COUNTIF(F122:F146,"&gt;=0")</f>
        <v>3</v>
      </c>
      <c r="M126" s="5">
        <f t="shared" si="15"/>
        <v>0.75</v>
      </c>
    </row>
    <row r="127" spans="1:13" x14ac:dyDescent="0.25">
      <c r="E127" s="1"/>
      <c r="F127" s="1"/>
      <c r="I127" t="s">
        <v>32</v>
      </c>
      <c r="J127">
        <f>COUNTIF(F122:F146,"&lt;=0")</f>
        <v>2</v>
      </c>
      <c r="M127" s="5">
        <f t="shared" si="15"/>
        <v>0.5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5"/>
        <v>1</v>
      </c>
    </row>
    <row r="129" spans="5:13" x14ac:dyDescent="0.25">
      <c r="E129" s="1"/>
      <c r="F129" s="1"/>
      <c r="I129" t="s">
        <v>35</v>
      </c>
      <c r="J129">
        <f>COUNTIF(F122:F146,"&lt;=1")</f>
        <v>4</v>
      </c>
      <c r="M129" s="5">
        <f t="shared" si="15"/>
        <v>1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2</v>
      </c>
      <c r="M131" s="5">
        <f t="shared" si="15"/>
        <v>0.5</v>
      </c>
    </row>
    <row r="132" spans="5:13" x14ac:dyDescent="0.25">
      <c r="E132" s="1"/>
      <c r="F132" s="1"/>
      <c r="I132" t="s">
        <v>38</v>
      </c>
      <c r="J132">
        <f>J130-J126</f>
        <v>1</v>
      </c>
      <c r="M132" s="5">
        <f t="shared" si="15"/>
        <v>0.25</v>
      </c>
    </row>
    <row r="133" spans="5:13" x14ac:dyDescent="0.25">
      <c r="E133" s="1"/>
      <c r="F133" s="1"/>
      <c r="I133" t="s">
        <v>39</v>
      </c>
      <c r="J133">
        <f>J130-J129</f>
        <v>0</v>
      </c>
      <c r="M133" s="5">
        <f t="shared" si="15"/>
        <v>0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5"/>
        <v>0</v>
      </c>
    </row>
    <row r="135" spans="5:13" x14ac:dyDescent="0.25">
      <c r="E135" s="1"/>
      <c r="F135" s="1"/>
      <c r="I135" t="s">
        <v>41</v>
      </c>
      <c r="J135">
        <f>COUNTIF(B122:B146,"&gt;0")</f>
        <v>2</v>
      </c>
      <c r="M135" s="5">
        <f t="shared" si="15"/>
        <v>0.5</v>
      </c>
    </row>
    <row r="136" spans="5:13" x14ac:dyDescent="0.25">
      <c r="E136" s="1"/>
      <c r="F136" s="1"/>
      <c r="I136" t="s">
        <v>42</v>
      </c>
      <c r="J136">
        <f>COUNTIF(C122:C146,"&gt;0")</f>
        <v>1</v>
      </c>
      <c r="M136" s="5">
        <f t="shared" si="15"/>
        <v>0.25</v>
      </c>
    </row>
    <row r="137" spans="5:13" x14ac:dyDescent="0.25">
      <c r="E137" s="1"/>
      <c r="F137" s="1"/>
      <c r="I137" t="s">
        <v>43</v>
      </c>
      <c r="J137">
        <f>COUNTIF(B122:B146,"&lt;2")</f>
        <v>4</v>
      </c>
      <c r="M137" s="5">
        <f t="shared" si="15"/>
        <v>1</v>
      </c>
    </row>
    <row r="138" spans="5:13" x14ac:dyDescent="0.25">
      <c r="E138" s="1"/>
      <c r="F138" s="1"/>
      <c r="I138" t="s">
        <v>44</v>
      </c>
      <c r="J138">
        <f>COUNTIF(C122:C146,"&lt;2")</f>
        <v>4</v>
      </c>
      <c r="M138" s="5">
        <f t="shared" si="15"/>
        <v>1</v>
      </c>
    </row>
    <row r="139" spans="5:13" x14ac:dyDescent="0.25">
      <c r="E139" s="1"/>
      <c r="F139" s="1"/>
      <c r="I139" t="s">
        <v>45</v>
      </c>
      <c r="J139">
        <f>COUNTIF(B122:B146,"&lt;3")</f>
        <v>4</v>
      </c>
      <c r="M139" s="5">
        <f t="shared" si="15"/>
        <v>1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5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5"/>
        <v>0.75</v>
      </c>
    </row>
    <row r="142" spans="5:13" x14ac:dyDescent="0.25">
      <c r="E142" s="1"/>
      <c r="F142" s="1"/>
      <c r="I142" t="s">
        <v>48</v>
      </c>
      <c r="J142" s="1">
        <f>SUM(B122:B146)</f>
        <v>2</v>
      </c>
      <c r="M142" s="5">
        <f t="shared" si="15"/>
        <v>0.5</v>
      </c>
    </row>
    <row r="143" spans="5:13" x14ac:dyDescent="0.25">
      <c r="E143" s="1"/>
      <c r="F143" s="1"/>
      <c r="I143" t="s">
        <v>49</v>
      </c>
      <c r="J143" s="1">
        <f>SUM(C122:C146)</f>
        <v>1</v>
      </c>
      <c r="M143" s="5">
        <f t="shared" si="15"/>
        <v>0.25</v>
      </c>
    </row>
    <row r="144" spans="5:13" x14ac:dyDescent="0.25">
      <c r="E144" s="1"/>
      <c r="F144" s="1"/>
      <c r="I144" t="s">
        <v>50</v>
      </c>
      <c r="J144">
        <f>3*J131+J130-J141</f>
        <v>7</v>
      </c>
      <c r="M144" s="5">
        <f t="shared" si="15"/>
        <v>1.75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435</v>
      </c>
      <c r="B161">
        <v>1</v>
      </c>
      <c r="C161">
        <v>2</v>
      </c>
      <c r="D161" s="6" t="s">
        <v>429</v>
      </c>
      <c r="E161" s="1">
        <f>B161+C161</f>
        <v>3</v>
      </c>
      <c r="F161" s="1">
        <f>B161-C161</f>
        <v>-1</v>
      </c>
      <c r="I161" t="s">
        <v>27</v>
      </c>
      <c r="J161">
        <f>COUNTIF(E161:E177,"&gt;1")</f>
        <v>4</v>
      </c>
      <c r="M161" s="5">
        <f>J161/$J$169</f>
        <v>1</v>
      </c>
      <c r="O161" s="5">
        <f>J161+J122</f>
        <v>4</v>
      </c>
      <c r="P161" s="5">
        <f>O161/$O$169</f>
        <v>0.5</v>
      </c>
    </row>
    <row r="162" spans="1:16" x14ac:dyDescent="0.25">
      <c r="A162" t="s">
        <v>433</v>
      </c>
      <c r="B162">
        <v>1</v>
      </c>
      <c r="C162">
        <v>1</v>
      </c>
      <c r="D162" s="6" t="s">
        <v>429</v>
      </c>
      <c r="E162" s="1">
        <f>B162+C162</f>
        <v>2</v>
      </c>
      <c r="F162" s="1">
        <f>B162-C162</f>
        <v>0</v>
      </c>
      <c r="I162" t="s">
        <v>28</v>
      </c>
      <c r="J162">
        <f>COUNTIF(E161:E177,"&gt;2")</f>
        <v>2</v>
      </c>
      <c r="M162" s="5">
        <f t="shared" ref="M162:M183" si="18">J162/$J$169</f>
        <v>0.5</v>
      </c>
      <c r="O162" s="5">
        <f t="shared" ref="O162:O183" si="19">J162+J123</f>
        <v>2</v>
      </c>
      <c r="P162" s="5">
        <f t="shared" ref="P162:P183" si="20">O162/$O$169</f>
        <v>0.25</v>
      </c>
    </row>
    <row r="163" spans="1:16" x14ac:dyDescent="0.25">
      <c r="A163" t="s">
        <v>430</v>
      </c>
      <c r="B163">
        <v>1</v>
      </c>
      <c r="C163">
        <v>1</v>
      </c>
      <c r="D163" s="6" t="s">
        <v>429</v>
      </c>
      <c r="E163" s="1">
        <f>B163+C163</f>
        <v>2</v>
      </c>
      <c r="F163" s="1">
        <f>B163-C163</f>
        <v>0</v>
      </c>
      <c r="I163" t="s">
        <v>29</v>
      </c>
      <c r="J163">
        <f>COUNTIF(E161:E177,"&lt;4")</f>
        <v>4</v>
      </c>
      <c r="M163" s="5">
        <f t="shared" si="18"/>
        <v>1</v>
      </c>
      <c r="O163" s="5">
        <f t="shared" si="19"/>
        <v>8</v>
      </c>
      <c r="P163" s="5">
        <f t="shared" si="20"/>
        <v>1</v>
      </c>
    </row>
    <row r="164" spans="1:16" x14ac:dyDescent="0.25">
      <c r="A164" t="s">
        <v>431</v>
      </c>
      <c r="B164">
        <v>1</v>
      </c>
      <c r="C164">
        <v>2</v>
      </c>
      <c r="D164" s="6" t="s">
        <v>429</v>
      </c>
      <c r="E164" s="1">
        <f>B164+C164</f>
        <v>3</v>
      </c>
      <c r="F164" s="1">
        <f>B164-C164</f>
        <v>-1</v>
      </c>
      <c r="I164" t="s">
        <v>30</v>
      </c>
      <c r="J164">
        <f>COUNTIF(E161:E177,"&lt;5")</f>
        <v>4</v>
      </c>
      <c r="M164" s="5">
        <f t="shared" si="18"/>
        <v>1</v>
      </c>
      <c r="O164" s="5">
        <f t="shared" si="19"/>
        <v>8</v>
      </c>
      <c r="P164" s="5">
        <f t="shared" si="20"/>
        <v>1</v>
      </c>
    </row>
    <row r="165" spans="1:16" x14ac:dyDescent="0.25">
      <c r="A165" s="1"/>
      <c r="B165" s="1"/>
      <c r="C165" s="1"/>
      <c r="D165" s="2"/>
      <c r="E165" s="1"/>
      <c r="F165" s="1"/>
      <c r="I165" t="s">
        <v>31</v>
      </c>
      <c r="J165">
        <f>COUNTIF(F161:F177,"&lt;=0")</f>
        <v>4</v>
      </c>
      <c r="M165" s="5">
        <f t="shared" si="18"/>
        <v>1</v>
      </c>
      <c r="O165" s="5">
        <f t="shared" si="19"/>
        <v>7</v>
      </c>
      <c r="P165" s="5">
        <f t="shared" si="20"/>
        <v>0.875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2</v>
      </c>
      <c r="M166" s="5">
        <f t="shared" si="18"/>
        <v>0.5</v>
      </c>
      <c r="O166" s="5">
        <f t="shared" si="19"/>
        <v>4</v>
      </c>
      <c r="P166" s="5">
        <f t="shared" si="20"/>
        <v>0.5</v>
      </c>
    </row>
    <row r="167" spans="1:16" x14ac:dyDescent="0.25">
      <c r="I167" t="s">
        <v>34</v>
      </c>
      <c r="J167">
        <f>COUNTIF(F161:F177,"&lt;=1")</f>
        <v>4</v>
      </c>
      <c r="M167" s="5">
        <f t="shared" si="18"/>
        <v>1</v>
      </c>
      <c r="O167" s="5">
        <f t="shared" si="19"/>
        <v>8</v>
      </c>
      <c r="P167" s="5">
        <f t="shared" si="20"/>
        <v>1</v>
      </c>
    </row>
    <row r="168" spans="1:16" x14ac:dyDescent="0.25">
      <c r="I168" t="s">
        <v>35</v>
      </c>
      <c r="J168">
        <f>COUNTIF(F161:F177,"&gt;=-1")</f>
        <v>4</v>
      </c>
      <c r="M168" s="5">
        <f t="shared" si="18"/>
        <v>1</v>
      </c>
      <c r="O168" s="5">
        <f t="shared" si="19"/>
        <v>8</v>
      </c>
      <c r="P168" s="5">
        <f t="shared" si="20"/>
        <v>1</v>
      </c>
    </row>
    <row r="169" spans="1:16" x14ac:dyDescent="0.25">
      <c r="I169" t="s">
        <v>36</v>
      </c>
      <c r="J169">
        <f>COUNT(E161:E177)</f>
        <v>4</v>
      </c>
      <c r="O169" s="5">
        <f t="shared" si="19"/>
        <v>8</v>
      </c>
      <c r="P169" s="5">
        <f t="shared" si="20"/>
        <v>1</v>
      </c>
    </row>
    <row r="170" spans="1:16" x14ac:dyDescent="0.25">
      <c r="I170" t="s">
        <v>37</v>
      </c>
      <c r="J170">
        <f>J169-J166</f>
        <v>2</v>
      </c>
      <c r="M170" s="5">
        <f t="shared" si="18"/>
        <v>0.5</v>
      </c>
      <c r="O170" s="5">
        <f t="shared" si="19"/>
        <v>4</v>
      </c>
      <c r="P170" s="5">
        <f t="shared" si="20"/>
        <v>0.5</v>
      </c>
    </row>
    <row r="171" spans="1:16" x14ac:dyDescent="0.25">
      <c r="I171" t="s">
        <v>38</v>
      </c>
      <c r="J171">
        <f>J169-J165</f>
        <v>0</v>
      </c>
      <c r="M171" s="5">
        <f t="shared" si="18"/>
        <v>0</v>
      </c>
      <c r="O171" s="5">
        <f t="shared" si="19"/>
        <v>1</v>
      </c>
      <c r="P171" s="5">
        <f t="shared" si="20"/>
        <v>0.125</v>
      </c>
    </row>
    <row r="172" spans="1:16" x14ac:dyDescent="0.25">
      <c r="I172" t="s">
        <v>39</v>
      </c>
      <c r="J172">
        <f>J169-J168</f>
        <v>0</v>
      </c>
      <c r="M172" s="5">
        <f t="shared" si="18"/>
        <v>0</v>
      </c>
      <c r="O172" s="5">
        <f t="shared" si="19"/>
        <v>0</v>
      </c>
      <c r="P172" s="5">
        <f t="shared" si="20"/>
        <v>0</v>
      </c>
    </row>
    <row r="173" spans="1:16" x14ac:dyDescent="0.25">
      <c r="I173" t="s">
        <v>40</v>
      </c>
      <c r="J173">
        <f>J169-J167</f>
        <v>0</v>
      </c>
      <c r="M173" s="5">
        <f t="shared" si="18"/>
        <v>0</v>
      </c>
      <c r="O173" s="5">
        <f t="shared" si="19"/>
        <v>0</v>
      </c>
      <c r="P173" s="5">
        <f t="shared" si="20"/>
        <v>0</v>
      </c>
    </row>
    <row r="174" spans="1:16" x14ac:dyDescent="0.25">
      <c r="I174" t="s">
        <v>41</v>
      </c>
      <c r="J174">
        <f>COUNTIF(C161:C177,"&gt;0")</f>
        <v>4</v>
      </c>
      <c r="M174" s="5">
        <f t="shared" si="18"/>
        <v>1</v>
      </c>
      <c r="O174" s="5">
        <f t="shared" si="19"/>
        <v>6</v>
      </c>
      <c r="P174" s="5">
        <f t="shared" si="20"/>
        <v>0.75</v>
      </c>
    </row>
    <row r="175" spans="1:16" x14ac:dyDescent="0.25">
      <c r="I175" t="s">
        <v>42</v>
      </c>
      <c r="J175">
        <f>COUNTIF(B161:B177,"&gt;0")</f>
        <v>4</v>
      </c>
      <c r="M175" s="5">
        <f t="shared" si="18"/>
        <v>1</v>
      </c>
      <c r="O175" s="5">
        <f t="shared" si="19"/>
        <v>5</v>
      </c>
      <c r="P175" s="5">
        <f t="shared" si="20"/>
        <v>0.625</v>
      </c>
    </row>
    <row r="176" spans="1:16" x14ac:dyDescent="0.25">
      <c r="I176" t="s">
        <v>43</v>
      </c>
      <c r="J176">
        <f>COUNTIF(C161:C177,"&lt;2")</f>
        <v>2</v>
      </c>
      <c r="M176" s="5">
        <f t="shared" si="18"/>
        <v>0.5</v>
      </c>
      <c r="O176" s="5">
        <f t="shared" si="19"/>
        <v>6</v>
      </c>
      <c r="P176" s="5">
        <f t="shared" si="20"/>
        <v>0.75</v>
      </c>
    </row>
    <row r="177" spans="9:16" x14ac:dyDescent="0.25">
      <c r="I177" t="s">
        <v>44</v>
      </c>
      <c r="J177">
        <f>COUNTIF(B161:B177,"&lt;2")</f>
        <v>4</v>
      </c>
      <c r="M177" s="5">
        <f t="shared" si="18"/>
        <v>1</v>
      </c>
      <c r="O177" s="5">
        <f t="shared" si="19"/>
        <v>8</v>
      </c>
      <c r="P177" s="5">
        <f t="shared" si="20"/>
        <v>1</v>
      </c>
    </row>
    <row r="178" spans="9:16" x14ac:dyDescent="0.25">
      <c r="I178" t="s">
        <v>45</v>
      </c>
      <c r="J178">
        <f>COUNTIF(C161:C177,"&lt;3")</f>
        <v>4</v>
      </c>
      <c r="M178" s="5">
        <f t="shared" si="18"/>
        <v>1</v>
      </c>
      <c r="O178" s="5">
        <f t="shared" si="19"/>
        <v>8</v>
      </c>
      <c r="P178" s="5">
        <f t="shared" si="20"/>
        <v>1</v>
      </c>
    </row>
    <row r="179" spans="9:16" x14ac:dyDescent="0.25">
      <c r="I179" t="s">
        <v>46</v>
      </c>
      <c r="J179">
        <f>COUNTIF(B161:B177,"&lt;3")</f>
        <v>4</v>
      </c>
      <c r="M179" s="5">
        <f t="shared" si="18"/>
        <v>1</v>
      </c>
      <c r="O179" s="5">
        <f t="shared" si="19"/>
        <v>8</v>
      </c>
      <c r="P179" s="5">
        <f t="shared" si="20"/>
        <v>1</v>
      </c>
    </row>
    <row r="180" spans="9:16" x14ac:dyDescent="0.25">
      <c r="I180" t="s">
        <v>47</v>
      </c>
      <c r="J180">
        <f>J170+J171</f>
        <v>2</v>
      </c>
      <c r="M180" s="5">
        <f t="shared" si="18"/>
        <v>0.5</v>
      </c>
      <c r="O180" s="5">
        <f t="shared" si="19"/>
        <v>5</v>
      </c>
      <c r="P180" s="5">
        <f t="shared" si="20"/>
        <v>0.625</v>
      </c>
    </row>
    <row r="181" spans="9:16" x14ac:dyDescent="0.25">
      <c r="I181" t="s">
        <v>48</v>
      </c>
      <c r="J181" s="1">
        <f>SUM(C161:C177)</f>
        <v>6</v>
      </c>
      <c r="M181" s="5">
        <f t="shared" si="18"/>
        <v>1.5</v>
      </c>
      <c r="O181" s="5">
        <f t="shared" si="19"/>
        <v>8</v>
      </c>
      <c r="P181" s="5">
        <f t="shared" si="20"/>
        <v>1</v>
      </c>
    </row>
    <row r="182" spans="9:16" x14ac:dyDescent="0.25">
      <c r="I182" t="s">
        <v>49</v>
      </c>
      <c r="J182" s="1">
        <f>SUM(B161:B177)</f>
        <v>4</v>
      </c>
      <c r="M182" s="5">
        <f t="shared" si="18"/>
        <v>1</v>
      </c>
      <c r="O182" s="5">
        <f t="shared" si="19"/>
        <v>5</v>
      </c>
      <c r="P182" s="5">
        <f t="shared" si="20"/>
        <v>0.625</v>
      </c>
    </row>
    <row r="183" spans="9:16" x14ac:dyDescent="0.25">
      <c r="I183" t="s">
        <v>50</v>
      </c>
      <c r="J183">
        <f>J170*3+J169-J180</f>
        <v>8</v>
      </c>
      <c r="M183" s="5">
        <f t="shared" si="18"/>
        <v>2</v>
      </c>
      <c r="O183" s="5">
        <f t="shared" si="19"/>
        <v>15</v>
      </c>
      <c r="P183" s="5">
        <f t="shared" si="20"/>
        <v>1.875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437</v>
      </c>
      <c r="B213">
        <v>2</v>
      </c>
      <c r="C213">
        <v>1</v>
      </c>
      <c r="D213" s="6" t="s">
        <v>439</v>
      </c>
      <c r="E213" s="1">
        <f>B213+C213</f>
        <v>3</v>
      </c>
      <c r="F213" s="1">
        <f>B213-C213</f>
        <v>1</v>
      </c>
      <c r="I213" t="s">
        <v>27</v>
      </c>
      <c r="J213">
        <f>COUNTIF(E213:E237,"&gt;1")</f>
        <v>6</v>
      </c>
      <c r="M213" s="5">
        <f>J213/$J$221</f>
        <v>0.75</v>
      </c>
    </row>
    <row r="214" spans="1:16" x14ac:dyDescent="0.25">
      <c r="A214" t="s">
        <v>434</v>
      </c>
      <c r="B214">
        <v>2</v>
      </c>
      <c r="C214">
        <v>1</v>
      </c>
      <c r="D214" s="6" t="s">
        <v>439</v>
      </c>
      <c r="E214" s="1">
        <f t="shared" ref="E214:E220" si="21">B214+C214</f>
        <v>3</v>
      </c>
      <c r="F214" s="1">
        <f t="shared" ref="F214:F220" si="22">B214-C214</f>
        <v>1</v>
      </c>
      <c r="I214" t="s">
        <v>28</v>
      </c>
      <c r="J214">
        <f>COUNTIF(E213:E237,"&gt;2")</f>
        <v>4</v>
      </c>
      <c r="M214" s="5">
        <f t="shared" ref="M214:M235" si="23">J214/$J$221</f>
        <v>0.5</v>
      </c>
    </row>
    <row r="215" spans="1:16" x14ac:dyDescent="0.25">
      <c r="A215" t="s">
        <v>438</v>
      </c>
      <c r="B215">
        <v>1</v>
      </c>
      <c r="C215">
        <v>1</v>
      </c>
      <c r="D215" s="6" t="s">
        <v>439</v>
      </c>
      <c r="E215" s="1">
        <f t="shared" si="21"/>
        <v>2</v>
      </c>
      <c r="F215" s="1">
        <f t="shared" si="22"/>
        <v>0</v>
      </c>
      <c r="I215" t="s">
        <v>29</v>
      </c>
      <c r="J215">
        <f>COUNTIF(E213:E237,"&lt;4")</f>
        <v>7</v>
      </c>
      <c r="M215" s="5">
        <f t="shared" si="23"/>
        <v>0.875</v>
      </c>
    </row>
    <row r="216" spans="1:16" x14ac:dyDescent="0.25">
      <c r="A216" t="s">
        <v>436</v>
      </c>
      <c r="B216">
        <v>3</v>
      </c>
      <c r="C216">
        <v>2</v>
      </c>
      <c r="D216" s="6" t="s">
        <v>439</v>
      </c>
      <c r="E216" s="1">
        <f t="shared" si="21"/>
        <v>5</v>
      </c>
      <c r="F216" s="1">
        <f t="shared" si="22"/>
        <v>1</v>
      </c>
      <c r="I216" t="s">
        <v>30</v>
      </c>
      <c r="J216">
        <f>COUNTIF(E213:E237,"&lt;5")</f>
        <v>7</v>
      </c>
      <c r="M216" s="5">
        <f t="shared" si="23"/>
        <v>0.875</v>
      </c>
    </row>
    <row r="217" spans="1:16" x14ac:dyDescent="0.25">
      <c r="A217" t="s">
        <v>430</v>
      </c>
      <c r="B217">
        <v>2</v>
      </c>
      <c r="C217">
        <v>1</v>
      </c>
      <c r="D217" s="6" t="s">
        <v>439</v>
      </c>
      <c r="E217" s="1">
        <f t="shared" si="21"/>
        <v>3</v>
      </c>
      <c r="F217" s="1">
        <f t="shared" si="22"/>
        <v>1</v>
      </c>
      <c r="I217" t="s">
        <v>31</v>
      </c>
      <c r="J217">
        <f>COUNTIF(F213:F237,"&gt;=0")</f>
        <v>6</v>
      </c>
      <c r="L217" t="s">
        <v>56</v>
      </c>
      <c r="M217" s="5">
        <f t="shared" si="23"/>
        <v>0.75</v>
      </c>
    </row>
    <row r="218" spans="1:16" x14ac:dyDescent="0.25">
      <c r="A218" t="s">
        <v>432</v>
      </c>
      <c r="B218">
        <v>0</v>
      </c>
      <c r="C218">
        <v>1</v>
      </c>
      <c r="D218" s="6" t="s">
        <v>439</v>
      </c>
      <c r="E218" s="1">
        <f t="shared" si="21"/>
        <v>1</v>
      </c>
      <c r="F218" s="1">
        <f t="shared" si="22"/>
        <v>-1</v>
      </c>
      <c r="I218" t="s">
        <v>32</v>
      </c>
      <c r="J218">
        <f>COUNTIF(F213:F237,"&lt;=0")</f>
        <v>4</v>
      </c>
      <c r="L218" t="s">
        <v>55</v>
      </c>
      <c r="M218" s="5">
        <f t="shared" si="23"/>
        <v>0.5</v>
      </c>
    </row>
    <row r="219" spans="1:16" x14ac:dyDescent="0.25">
      <c r="A219" t="s">
        <v>440</v>
      </c>
      <c r="B219">
        <v>0</v>
      </c>
      <c r="C219">
        <v>0</v>
      </c>
      <c r="D219" s="6" t="s">
        <v>439</v>
      </c>
      <c r="E219" s="1">
        <f t="shared" si="21"/>
        <v>0</v>
      </c>
      <c r="F219" s="1">
        <f t="shared" si="22"/>
        <v>0</v>
      </c>
      <c r="I219" t="s">
        <v>34</v>
      </c>
      <c r="J219">
        <f>COUNTIF(F213:F237,"&gt;=-1")</f>
        <v>7</v>
      </c>
      <c r="M219" s="5">
        <f t="shared" si="23"/>
        <v>0.875</v>
      </c>
    </row>
    <row r="220" spans="1:16" x14ac:dyDescent="0.25">
      <c r="A220" t="s">
        <v>435</v>
      </c>
      <c r="B220">
        <v>0</v>
      </c>
      <c r="C220">
        <v>2</v>
      </c>
      <c r="D220" s="6" t="s">
        <v>439</v>
      </c>
      <c r="E220" s="1">
        <f t="shared" si="21"/>
        <v>2</v>
      </c>
      <c r="F220" s="1">
        <f t="shared" si="22"/>
        <v>-2</v>
      </c>
      <c r="I220" t="s">
        <v>35</v>
      </c>
      <c r="J220">
        <f>COUNTIF(F213:F237,"&lt;=1")</f>
        <v>8</v>
      </c>
      <c r="M220" s="5">
        <f t="shared" si="23"/>
        <v>1</v>
      </c>
    </row>
    <row r="221" spans="1:16" x14ac:dyDescent="0.25">
      <c r="D221" s="6"/>
      <c r="E221" s="1"/>
      <c r="F221" s="1"/>
      <c r="I221" t="s">
        <v>36</v>
      </c>
      <c r="J221">
        <f>COUNT(F213:F237)</f>
        <v>8</v>
      </c>
    </row>
    <row r="222" spans="1:16" x14ac:dyDescent="0.25">
      <c r="D222" s="6"/>
      <c r="E222" s="1"/>
      <c r="F222" s="1"/>
      <c r="I222" t="s">
        <v>37</v>
      </c>
      <c r="J222">
        <f>J221-J218</f>
        <v>4</v>
      </c>
      <c r="L222" t="s">
        <v>57</v>
      </c>
      <c r="M222" s="5">
        <f t="shared" si="23"/>
        <v>0.5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2</v>
      </c>
      <c r="L223" t="s">
        <v>58</v>
      </c>
      <c r="M223" s="5">
        <f t="shared" si="23"/>
        <v>0.25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0</v>
      </c>
      <c r="M224" s="5">
        <f t="shared" si="23"/>
        <v>0</v>
      </c>
    </row>
    <row r="225" spans="1:13" x14ac:dyDescent="0.25">
      <c r="A225" s="1"/>
      <c r="B225" s="1"/>
      <c r="D225" s="2"/>
      <c r="E225" s="1"/>
      <c r="F225" s="1"/>
      <c r="I225" t="s">
        <v>40</v>
      </c>
      <c r="J225">
        <f>J221-J219</f>
        <v>1</v>
      </c>
      <c r="M225" s="5">
        <f t="shared" si="23"/>
        <v>0.125</v>
      </c>
    </row>
    <row r="226" spans="1:13" x14ac:dyDescent="0.25">
      <c r="A226" s="1"/>
      <c r="B226" s="1"/>
      <c r="D226" s="2"/>
      <c r="E226" s="1"/>
      <c r="F226" s="1"/>
      <c r="I226" t="s">
        <v>41</v>
      </c>
      <c r="J226">
        <f>COUNTIF(B213:B237,"&gt;0")</f>
        <v>5</v>
      </c>
      <c r="M226" s="5">
        <f t="shared" si="23"/>
        <v>0.625</v>
      </c>
    </row>
    <row r="227" spans="1:13" x14ac:dyDescent="0.25">
      <c r="A227" s="1"/>
      <c r="B227" s="1"/>
      <c r="D227" s="2"/>
      <c r="E227" s="1"/>
      <c r="F227" s="1"/>
      <c r="I227" t="s">
        <v>42</v>
      </c>
      <c r="J227">
        <f>COUNTIF(C213:C237,"&gt;0")</f>
        <v>7</v>
      </c>
      <c r="M227" s="5">
        <f t="shared" si="23"/>
        <v>0.875</v>
      </c>
    </row>
    <row r="228" spans="1:13" x14ac:dyDescent="0.25">
      <c r="A228" s="1"/>
      <c r="B228" s="1"/>
      <c r="D228" s="2"/>
      <c r="E228" s="1"/>
      <c r="F228" s="1"/>
      <c r="I228" t="s">
        <v>43</v>
      </c>
      <c r="J228">
        <f>COUNTIF(B213:B237,"&lt;2")</f>
        <v>4</v>
      </c>
      <c r="M228" s="5">
        <f t="shared" si="23"/>
        <v>0.5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6</v>
      </c>
      <c r="M229" s="5">
        <f t="shared" si="23"/>
        <v>0.75</v>
      </c>
    </row>
    <row r="230" spans="1:13" x14ac:dyDescent="0.25">
      <c r="E230" s="1"/>
      <c r="F230" s="1"/>
      <c r="I230" t="s">
        <v>45</v>
      </c>
      <c r="J230">
        <f>COUNTIF(B213:B237,"&lt;3")</f>
        <v>7</v>
      </c>
      <c r="M230" s="5">
        <f t="shared" si="23"/>
        <v>0.875</v>
      </c>
    </row>
    <row r="231" spans="1:13" x14ac:dyDescent="0.25">
      <c r="E231" s="1"/>
      <c r="F231" s="1"/>
      <c r="I231" t="s">
        <v>46</v>
      </c>
      <c r="J231">
        <f>COUNTIF(C213:C237,"&lt;3")</f>
        <v>8</v>
      </c>
      <c r="M231" s="5">
        <f t="shared" si="23"/>
        <v>1</v>
      </c>
    </row>
    <row r="232" spans="1:13" x14ac:dyDescent="0.25">
      <c r="E232" s="1"/>
      <c r="F232" s="1"/>
      <c r="I232" t="s">
        <v>47</v>
      </c>
      <c r="J232">
        <f>J222+J223</f>
        <v>6</v>
      </c>
      <c r="M232" s="5">
        <f t="shared" si="23"/>
        <v>0.75</v>
      </c>
    </row>
    <row r="233" spans="1:13" x14ac:dyDescent="0.25">
      <c r="E233" s="1"/>
      <c r="F233" s="1"/>
      <c r="I233" t="s">
        <v>48</v>
      </c>
      <c r="J233" s="1">
        <f>SUM(C213:C237)</f>
        <v>9</v>
      </c>
      <c r="M233" s="5">
        <f t="shared" si="23"/>
        <v>1.125</v>
      </c>
    </row>
    <row r="234" spans="1:13" x14ac:dyDescent="0.25">
      <c r="E234" s="1"/>
      <c r="F234" s="1"/>
      <c r="I234" t="s">
        <v>49</v>
      </c>
      <c r="J234" s="1">
        <f>SUM(B213:B237)</f>
        <v>10</v>
      </c>
      <c r="M234" s="5">
        <f t="shared" si="23"/>
        <v>1.25</v>
      </c>
    </row>
    <row r="235" spans="1:13" x14ac:dyDescent="0.25">
      <c r="E235" s="1"/>
      <c r="F235" s="1"/>
      <c r="I235" t="s">
        <v>50</v>
      </c>
      <c r="J235">
        <f>3*J223+J221-J232</f>
        <v>8</v>
      </c>
      <c r="M235" s="5">
        <f t="shared" si="23"/>
        <v>1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439</v>
      </c>
      <c r="B253">
        <v>1</v>
      </c>
      <c r="C253">
        <v>1</v>
      </c>
      <c r="D253" t="s">
        <v>440</v>
      </c>
      <c r="E253" s="1">
        <f t="shared" ref="E253:E260" si="24">B253+C253</f>
        <v>2</v>
      </c>
      <c r="F253" s="1">
        <f t="shared" ref="F253:F260" si="25">B253-C253</f>
        <v>0</v>
      </c>
      <c r="I253" t="s">
        <v>27</v>
      </c>
      <c r="J253">
        <f>COUNTIF(E253:E269,"&gt;1")</f>
        <v>7</v>
      </c>
      <c r="M253" s="5">
        <f>J253/$J$261</f>
        <v>0.77777777777777779</v>
      </c>
      <c r="O253" s="5">
        <f>J253+J213</f>
        <v>13</v>
      </c>
      <c r="P253" s="5">
        <f>O253/$O$261</f>
        <v>0.76470588235294112</v>
      </c>
    </row>
    <row r="254" spans="1:16" x14ac:dyDescent="0.25">
      <c r="A254" s="6" t="s">
        <v>439</v>
      </c>
      <c r="B254">
        <v>2</v>
      </c>
      <c r="C254">
        <v>3</v>
      </c>
      <c r="D254" t="s">
        <v>435</v>
      </c>
      <c r="E254" s="1">
        <f t="shared" si="24"/>
        <v>5</v>
      </c>
      <c r="F254" s="1">
        <f t="shared" si="25"/>
        <v>-1</v>
      </c>
      <c r="I254" t="s">
        <v>28</v>
      </c>
      <c r="J254">
        <f>COUNTIF(E253:E269,"&gt;2")</f>
        <v>3</v>
      </c>
      <c r="M254" s="5">
        <f t="shared" ref="M254:M275" si="26">J254/$J$261</f>
        <v>0.33333333333333331</v>
      </c>
      <c r="O254" s="5">
        <f t="shared" ref="O254:O275" si="27">J254+J214</f>
        <v>7</v>
      </c>
      <c r="P254" s="5">
        <f t="shared" ref="P254:P275" si="28">O254/$O$261</f>
        <v>0.41176470588235292</v>
      </c>
    </row>
    <row r="255" spans="1:16" x14ac:dyDescent="0.25">
      <c r="A255" s="6" t="s">
        <v>439</v>
      </c>
      <c r="B255">
        <v>0</v>
      </c>
      <c r="C255">
        <v>2</v>
      </c>
      <c r="D255" t="s">
        <v>432</v>
      </c>
      <c r="E255" s="1">
        <f t="shared" si="24"/>
        <v>2</v>
      </c>
      <c r="F255" s="1">
        <f t="shared" si="25"/>
        <v>-2</v>
      </c>
      <c r="I255" t="s">
        <v>29</v>
      </c>
      <c r="J255">
        <f>COUNTIF(E253:E269,"&lt;4")</f>
        <v>8</v>
      </c>
      <c r="M255" s="5">
        <f t="shared" si="26"/>
        <v>0.88888888888888884</v>
      </c>
      <c r="O255" s="5">
        <f t="shared" si="27"/>
        <v>15</v>
      </c>
      <c r="P255" s="5">
        <f t="shared" si="28"/>
        <v>0.88235294117647056</v>
      </c>
    </row>
    <row r="256" spans="1:16" x14ac:dyDescent="0.25">
      <c r="A256" s="6" t="s">
        <v>439</v>
      </c>
      <c r="B256">
        <v>2</v>
      </c>
      <c r="C256">
        <v>1</v>
      </c>
      <c r="D256" t="s">
        <v>433</v>
      </c>
      <c r="E256" s="1">
        <f t="shared" si="24"/>
        <v>3</v>
      </c>
      <c r="F256" s="1">
        <f t="shared" si="25"/>
        <v>1</v>
      </c>
      <c r="I256" t="s">
        <v>30</v>
      </c>
      <c r="J256">
        <f>COUNTIF(E253:E269,"&lt;5")</f>
        <v>8</v>
      </c>
      <c r="M256" s="5">
        <f t="shared" si="26"/>
        <v>0.88888888888888884</v>
      </c>
      <c r="O256" s="5">
        <f t="shared" si="27"/>
        <v>15</v>
      </c>
      <c r="P256" s="5">
        <f t="shared" si="28"/>
        <v>0.88235294117647056</v>
      </c>
    </row>
    <row r="257" spans="1:16" x14ac:dyDescent="0.25">
      <c r="A257" s="6" t="s">
        <v>439</v>
      </c>
      <c r="B257">
        <v>0</v>
      </c>
      <c r="C257">
        <v>0</v>
      </c>
      <c r="D257" t="s">
        <v>429</v>
      </c>
      <c r="E257" s="1">
        <f t="shared" si="24"/>
        <v>0</v>
      </c>
      <c r="F257" s="1">
        <f t="shared" si="25"/>
        <v>0</v>
      </c>
      <c r="I257" t="s">
        <v>31</v>
      </c>
      <c r="J257">
        <f>COUNTIF(F253:F269,"&lt;=0")</f>
        <v>8</v>
      </c>
      <c r="L257" t="s">
        <v>56</v>
      </c>
      <c r="M257" s="5">
        <f t="shared" si="26"/>
        <v>0.88888888888888884</v>
      </c>
      <c r="O257" s="5">
        <f t="shared" si="27"/>
        <v>14</v>
      </c>
      <c r="P257" s="5">
        <f t="shared" si="28"/>
        <v>0.82352941176470584</v>
      </c>
    </row>
    <row r="258" spans="1:16" x14ac:dyDescent="0.25">
      <c r="A258" s="6" t="s">
        <v>439</v>
      </c>
      <c r="B258">
        <v>0</v>
      </c>
      <c r="C258">
        <v>2</v>
      </c>
      <c r="D258" t="s">
        <v>431</v>
      </c>
      <c r="E258" s="1">
        <f t="shared" si="24"/>
        <v>2</v>
      </c>
      <c r="F258" s="1">
        <f t="shared" si="25"/>
        <v>-2</v>
      </c>
      <c r="I258" t="s">
        <v>32</v>
      </c>
      <c r="J258">
        <f>COUNTIF(F253:F269,"&gt;=0")</f>
        <v>4</v>
      </c>
      <c r="L258" t="s">
        <v>55</v>
      </c>
      <c r="M258" s="5">
        <f t="shared" si="26"/>
        <v>0.44444444444444442</v>
      </c>
      <c r="O258" s="5">
        <f t="shared" si="27"/>
        <v>8</v>
      </c>
      <c r="P258" s="5">
        <f t="shared" si="28"/>
        <v>0.47058823529411764</v>
      </c>
    </row>
    <row r="259" spans="1:16" x14ac:dyDescent="0.25">
      <c r="A259" s="6" t="s">
        <v>439</v>
      </c>
      <c r="B259">
        <v>0</v>
      </c>
      <c r="C259">
        <v>0</v>
      </c>
      <c r="D259" t="s">
        <v>437</v>
      </c>
      <c r="E259" s="1">
        <f t="shared" si="24"/>
        <v>0</v>
      </c>
      <c r="F259" s="1">
        <f t="shared" si="25"/>
        <v>0</v>
      </c>
      <c r="I259" t="s">
        <v>34</v>
      </c>
      <c r="J259">
        <f>COUNTIF(F253:F269,"&lt;=1")</f>
        <v>9</v>
      </c>
      <c r="L259" t="s">
        <v>60</v>
      </c>
      <c r="M259" s="5">
        <f t="shared" si="26"/>
        <v>1</v>
      </c>
      <c r="O259" s="5">
        <f t="shared" si="27"/>
        <v>16</v>
      </c>
      <c r="P259" s="5">
        <f t="shared" si="28"/>
        <v>0.94117647058823528</v>
      </c>
    </row>
    <row r="260" spans="1:16" x14ac:dyDescent="0.25">
      <c r="A260" s="6" t="s">
        <v>439</v>
      </c>
      <c r="B260">
        <v>1</v>
      </c>
      <c r="C260">
        <v>2</v>
      </c>
      <c r="D260" t="s">
        <v>436</v>
      </c>
      <c r="E260" s="1">
        <f t="shared" si="24"/>
        <v>3</v>
      </c>
      <c r="F260" s="1">
        <f t="shared" si="25"/>
        <v>-1</v>
      </c>
      <c r="I260" t="s">
        <v>35</v>
      </c>
      <c r="J260">
        <f>COUNTIF(F253:F269,"&gt;=-1")</f>
        <v>6</v>
      </c>
      <c r="L260" t="s">
        <v>59</v>
      </c>
      <c r="M260" s="5">
        <f t="shared" si="26"/>
        <v>0.66666666666666663</v>
      </c>
      <c r="O260" s="5">
        <f t="shared" si="27"/>
        <v>14</v>
      </c>
      <c r="P260" s="5">
        <f t="shared" si="28"/>
        <v>0.82352941176470584</v>
      </c>
    </row>
    <row r="261" spans="1:16" x14ac:dyDescent="0.25">
      <c r="A261" s="6" t="s">
        <v>439</v>
      </c>
      <c r="B261">
        <v>0</v>
      </c>
      <c r="C261">
        <v>2</v>
      </c>
      <c r="D261" t="s">
        <v>438</v>
      </c>
      <c r="E261" s="1">
        <f t="shared" ref="E261" si="29">B261+C261</f>
        <v>2</v>
      </c>
      <c r="F261" s="1">
        <f t="shared" ref="F261" si="30">B261-C261</f>
        <v>-2</v>
      </c>
      <c r="I261" t="s">
        <v>36</v>
      </c>
      <c r="J261">
        <f>COUNT(E253:E269)</f>
        <v>9</v>
      </c>
      <c r="O261" s="5">
        <f t="shared" si="27"/>
        <v>17</v>
      </c>
      <c r="P261" s="5">
        <f t="shared" si="28"/>
        <v>1</v>
      </c>
    </row>
    <row r="262" spans="1:16" x14ac:dyDescent="0.25">
      <c r="A262" s="2"/>
      <c r="B262" s="1"/>
      <c r="D262" s="1"/>
      <c r="E262" s="1"/>
      <c r="F262" s="1"/>
      <c r="I262" t="s">
        <v>37</v>
      </c>
      <c r="J262">
        <f>J261-J258</f>
        <v>5</v>
      </c>
      <c r="L262" t="s">
        <v>57</v>
      </c>
      <c r="M262" s="5">
        <f t="shared" si="26"/>
        <v>0.55555555555555558</v>
      </c>
      <c r="O262" s="5">
        <f t="shared" si="27"/>
        <v>9</v>
      </c>
      <c r="P262" s="5">
        <f t="shared" si="28"/>
        <v>0.52941176470588236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1</v>
      </c>
      <c r="L263" t="s">
        <v>58</v>
      </c>
      <c r="M263" s="5">
        <f t="shared" si="26"/>
        <v>0.1111111111111111</v>
      </c>
      <c r="O263" s="5">
        <f t="shared" si="27"/>
        <v>3</v>
      </c>
      <c r="P263" s="5">
        <f t="shared" si="28"/>
        <v>0.17647058823529413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3</v>
      </c>
      <c r="M264" s="5">
        <f t="shared" si="26"/>
        <v>0.33333333333333331</v>
      </c>
      <c r="O264" s="5">
        <f t="shared" si="27"/>
        <v>3</v>
      </c>
      <c r="P264" s="5">
        <f t="shared" si="28"/>
        <v>0.17647058823529413</v>
      </c>
    </row>
    <row r="265" spans="1:16" x14ac:dyDescent="0.25">
      <c r="A265" s="2"/>
      <c r="B265" s="1"/>
      <c r="D265" s="1"/>
      <c r="E265" s="1"/>
      <c r="F265" s="1"/>
      <c r="I265" t="s">
        <v>40</v>
      </c>
      <c r="J265">
        <f>J261-J259</f>
        <v>0</v>
      </c>
      <c r="M265" s="5">
        <f t="shared" si="26"/>
        <v>0</v>
      </c>
      <c r="O265" s="5">
        <f t="shared" si="27"/>
        <v>1</v>
      </c>
      <c r="P265" s="5">
        <f t="shared" si="28"/>
        <v>5.8823529411764705E-2</v>
      </c>
    </row>
    <row r="266" spans="1:16" x14ac:dyDescent="0.25">
      <c r="A266" s="2"/>
      <c r="B266" s="1"/>
      <c r="D266" s="1"/>
      <c r="E266" s="1"/>
      <c r="F266" s="1"/>
      <c r="I266" t="s">
        <v>41</v>
      </c>
      <c r="J266">
        <f>COUNTIF(C253:C269,"&gt;0")</f>
        <v>7</v>
      </c>
      <c r="M266" s="5">
        <f t="shared" si="26"/>
        <v>0.77777777777777779</v>
      </c>
      <c r="O266" s="5">
        <f t="shared" si="27"/>
        <v>12</v>
      </c>
      <c r="P266" s="5">
        <f t="shared" si="28"/>
        <v>0.70588235294117652</v>
      </c>
    </row>
    <row r="267" spans="1:16" x14ac:dyDescent="0.25">
      <c r="A267" s="2"/>
      <c r="B267" s="1"/>
      <c r="D267" s="1"/>
      <c r="E267" s="1"/>
      <c r="F267" s="1"/>
      <c r="I267" t="s">
        <v>42</v>
      </c>
      <c r="J267">
        <f>COUNTIF(B253:B269,"&gt;0")</f>
        <v>4</v>
      </c>
      <c r="M267" s="5">
        <f t="shared" si="26"/>
        <v>0.44444444444444442</v>
      </c>
      <c r="O267" s="5">
        <f t="shared" si="27"/>
        <v>11</v>
      </c>
      <c r="P267" s="5">
        <f t="shared" si="28"/>
        <v>0.6470588235294118</v>
      </c>
    </row>
    <row r="268" spans="1:16" x14ac:dyDescent="0.25">
      <c r="A268" s="2"/>
      <c r="B268" s="1"/>
      <c r="D268" s="1"/>
      <c r="E268" s="1"/>
      <c r="F268" s="1"/>
      <c r="I268" t="s">
        <v>43</v>
      </c>
      <c r="J268">
        <f>COUNTIF(C253:C269,"&lt;2")</f>
        <v>4</v>
      </c>
      <c r="M268" s="5">
        <f t="shared" si="26"/>
        <v>0.44444444444444442</v>
      </c>
      <c r="O268" s="5">
        <f t="shared" si="27"/>
        <v>8</v>
      </c>
      <c r="P268" s="5">
        <f t="shared" si="28"/>
        <v>0.47058823529411764</v>
      </c>
    </row>
    <row r="269" spans="1:16" x14ac:dyDescent="0.25">
      <c r="A269" s="2"/>
      <c r="B269" s="1"/>
      <c r="D269" s="1"/>
      <c r="E269" s="1"/>
      <c r="F269" s="1"/>
      <c r="I269" t="s">
        <v>44</v>
      </c>
      <c r="J269">
        <f>COUNTIF(B253:B269,"&lt;2")</f>
        <v>7</v>
      </c>
      <c r="M269" s="5">
        <f t="shared" si="26"/>
        <v>0.77777777777777779</v>
      </c>
      <c r="O269" s="5">
        <f t="shared" si="27"/>
        <v>13</v>
      </c>
      <c r="P269" s="5">
        <f t="shared" si="28"/>
        <v>0.76470588235294112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8</v>
      </c>
      <c r="M270" s="5">
        <f t="shared" si="26"/>
        <v>0.88888888888888884</v>
      </c>
      <c r="O270" s="5">
        <f t="shared" si="27"/>
        <v>15</v>
      </c>
      <c r="P270" s="5">
        <f t="shared" si="28"/>
        <v>0.88235294117647056</v>
      </c>
    </row>
    <row r="271" spans="1:16" x14ac:dyDescent="0.25">
      <c r="I271" t="s">
        <v>46</v>
      </c>
      <c r="J271">
        <f>COUNTIF(B253:B269,"&lt;3")</f>
        <v>9</v>
      </c>
      <c r="M271" s="5">
        <f t="shared" si="26"/>
        <v>1</v>
      </c>
      <c r="O271" s="5">
        <f t="shared" si="27"/>
        <v>17</v>
      </c>
      <c r="P271" s="5">
        <f t="shared" si="28"/>
        <v>1</v>
      </c>
    </row>
    <row r="272" spans="1:16" x14ac:dyDescent="0.25">
      <c r="I272" t="s">
        <v>47</v>
      </c>
      <c r="J272">
        <f>J262+J263</f>
        <v>6</v>
      </c>
      <c r="M272" s="5">
        <f t="shared" si="26"/>
        <v>0.66666666666666663</v>
      </c>
      <c r="O272" s="5">
        <f t="shared" si="27"/>
        <v>12</v>
      </c>
      <c r="P272" s="5">
        <f t="shared" si="28"/>
        <v>0.70588235294117652</v>
      </c>
    </row>
    <row r="273" spans="5:16" x14ac:dyDescent="0.25">
      <c r="I273" t="s">
        <v>48</v>
      </c>
      <c r="J273" s="1">
        <f>SUM(B253:B269)</f>
        <v>6</v>
      </c>
      <c r="M273" s="5">
        <f t="shared" si="26"/>
        <v>0.66666666666666663</v>
      </c>
      <c r="O273" s="5">
        <f t="shared" si="27"/>
        <v>15</v>
      </c>
      <c r="P273" s="5">
        <f t="shared" si="28"/>
        <v>0.88235294117647056</v>
      </c>
    </row>
    <row r="274" spans="5:16" x14ac:dyDescent="0.25">
      <c r="I274" t="s">
        <v>49</v>
      </c>
      <c r="J274" s="1">
        <f>SUM(C253:C269)</f>
        <v>13</v>
      </c>
      <c r="M274" s="5">
        <f t="shared" si="26"/>
        <v>1.4444444444444444</v>
      </c>
      <c r="O274" s="5">
        <f t="shared" si="27"/>
        <v>23</v>
      </c>
      <c r="P274" s="5">
        <f t="shared" si="28"/>
        <v>1.3529411764705883</v>
      </c>
    </row>
    <row r="275" spans="5:16" x14ac:dyDescent="0.25">
      <c r="I275" t="s">
        <v>50</v>
      </c>
      <c r="J275">
        <f>J263*3+J261-J272</f>
        <v>6</v>
      </c>
      <c r="M275" s="5">
        <f t="shared" si="26"/>
        <v>0.66666666666666663</v>
      </c>
      <c r="O275" s="5">
        <f t="shared" si="27"/>
        <v>14</v>
      </c>
      <c r="P275" s="5">
        <f t="shared" si="28"/>
        <v>0.82352941176470584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430</v>
      </c>
      <c r="B291">
        <v>2</v>
      </c>
      <c r="C291">
        <v>1</v>
      </c>
      <c r="D291" s="6" t="s">
        <v>439</v>
      </c>
      <c r="E291" s="1">
        <f>B291+C291</f>
        <v>3</v>
      </c>
      <c r="F291" s="1">
        <f>B291-C291</f>
        <v>1</v>
      </c>
      <c r="I291" t="s">
        <v>27</v>
      </c>
      <c r="J291">
        <f>COUNTIF(E291:E315,"&gt;1")</f>
        <v>2</v>
      </c>
      <c r="M291" s="5">
        <f>J291/4</f>
        <v>0.5</v>
      </c>
    </row>
    <row r="292" spans="1:13" x14ac:dyDescent="0.25">
      <c r="A292" t="s">
        <v>432</v>
      </c>
      <c r="B292">
        <v>0</v>
      </c>
      <c r="C292">
        <v>1</v>
      </c>
      <c r="D292" s="6" t="s">
        <v>439</v>
      </c>
      <c r="E292" s="1">
        <f t="shared" ref="E292:E294" si="31">B292+C292</f>
        <v>1</v>
      </c>
      <c r="F292" s="1">
        <f t="shared" ref="F292:F294" si="32">B292-C292</f>
        <v>-1</v>
      </c>
      <c r="I292" t="s">
        <v>28</v>
      </c>
      <c r="J292">
        <f>COUNTIF(E291:E315,"&gt;2")</f>
        <v>1</v>
      </c>
      <c r="M292" s="5">
        <f t="shared" ref="M292:M313" si="33">J292/4</f>
        <v>0.25</v>
      </c>
    </row>
    <row r="293" spans="1:13" x14ac:dyDescent="0.25">
      <c r="A293" t="s">
        <v>440</v>
      </c>
      <c r="B293">
        <v>0</v>
      </c>
      <c r="C293">
        <v>0</v>
      </c>
      <c r="D293" s="6" t="s">
        <v>439</v>
      </c>
      <c r="E293" s="1">
        <f t="shared" si="31"/>
        <v>0</v>
      </c>
      <c r="F293" s="1">
        <f t="shared" si="32"/>
        <v>0</v>
      </c>
      <c r="I293" t="s">
        <v>29</v>
      </c>
      <c r="J293">
        <f>COUNTIF(E291:E315,"&lt;4")</f>
        <v>4</v>
      </c>
      <c r="M293" s="5">
        <f t="shared" si="33"/>
        <v>1</v>
      </c>
    </row>
    <row r="294" spans="1:13" x14ac:dyDescent="0.25">
      <c r="A294" t="s">
        <v>435</v>
      </c>
      <c r="B294">
        <v>0</v>
      </c>
      <c r="C294">
        <v>2</v>
      </c>
      <c r="D294" s="6" t="s">
        <v>439</v>
      </c>
      <c r="E294" s="1">
        <f t="shared" si="31"/>
        <v>2</v>
      </c>
      <c r="F294" s="1">
        <f t="shared" si="32"/>
        <v>-2</v>
      </c>
      <c r="I294" t="s">
        <v>30</v>
      </c>
      <c r="J294">
        <f>COUNTIF(E291:E315,"&lt;5")</f>
        <v>4</v>
      </c>
      <c r="M294" s="5">
        <f t="shared" si="33"/>
        <v>1</v>
      </c>
    </row>
    <row r="295" spans="1:13" x14ac:dyDescent="0.25">
      <c r="E295" s="1"/>
      <c r="F295" s="1"/>
      <c r="I295" t="s">
        <v>31</v>
      </c>
      <c r="J295">
        <f>COUNTIF(F291:F315,"&gt;=0")</f>
        <v>2</v>
      </c>
      <c r="M295" s="5">
        <f t="shared" si="33"/>
        <v>0.5</v>
      </c>
    </row>
    <row r="296" spans="1:13" x14ac:dyDescent="0.25">
      <c r="I296" t="s">
        <v>32</v>
      </c>
      <c r="J296">
        <f>COUNTIF(F291:F315,"&lt;=0")</f>
        <v>3</v>
      </c>
      <c r="M296" s="5">
        <f t="shared" si="33"/>
        <v>0.75</v>
      </c>
    </row>
    <row r="297" spans="1:13" x14ac:dyDescent="0.25">
      <c r="I297" t="s">
        <v>34</v>
      </c>
      <c r="J297">
        <f>COUNTIF(F291:F315,"&gt;=-1")</f>
        <v>3</v>
      </c>
      <c r="M297" s="5">
        <f t="shared" si="33"/>
        <v>0.75</v>
      </c>
    </row>
    <row r="298" spans="1:13" x14ac:dyDescent="0.25">
      <c r="I298" t="s">
        <v>35</v>
      </c>
      <c r="J298">
        <f>COUNTIF(F291:F315,"&lt;=1")</f>
        <v>4</v>
      </c>
      <c r="M298" s="5">
        <f t="shared" si="33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1</v>
      </c>
      <c r="M300" s="5">
        <f t="shared" si="33"/>
        <v>0.25</v>
      </c>
    </row>
    <row r="301" spans="1:13" x14ac:dyDescent="0.25">
      <c r="I301" t="s">
        <v>38</v>
      </c>
      <c r="J301">
        <f>J299-J295</f>
        <v>2</v>
      </c>
      <c r="M301" s="5">
        <f t="shared" si="33"/>
        <v>0.5</v>
      </c>
    </row>
    <row r="302" spans="1:13" x14ac:dyDescent="0.25">
      <c r="I302" t="s">
        <v>39</v>
      </c>
      <c r="J302">
        <f>J299-J298</f>
        <v>0</v>
      </c>
      <c r="M302" s="5">
        <f t="shared" si="33"/>
        <v>0</v>
      </c>
    </row>
    <row r="303" spans="1:13" x14ac:dyDescent="0.25">
      <c r="I303" t="s">
        <v>40</v>
      </c>
      <c r="J303">
        <f>J299-J297</f>
        <v>1</v>
      </c>
      <c r="M303" s="5">
        <f t="shared" si="33"/>
        <v>0.25</v>
      </c>
    </row>
    <row r="304" spans="1:13" x14ac:dyDescent="0.25">
      <c r="I304" t="s">
        <v>41</v>
      </c>
      <c r="J304">
        <f>COUNTIF(B291:B315,"&gt;0")</f>
        <v>1</v>
      </c>
      <c r="M304" s="5">
        <f t="shared" si="33"/>
        <v>0.25</v>
      </c>
    </row>
    <row r="305" spans="9:13" x14ac:dyDescent="0.25">
      <c r="I305" t="s">
        <v>42</v>
      </c>
      <c r="J305">
        <f>COUNTIF(C291:C315,"&gt;0")</f>
        <v>3</v>
      </c>
      <c r="M305" s="5">
        <f t="shared" si="33"/>
        <v>0.75</v>
      </c>
    </row>
    <row r="306" spans="9:13" x14ac:dyDescent="0.25">
      <c r="I306" t="s">
        <v>43</v>
      </c>
      <c r="J306">
        <f>COUNTIF(B291:B315,"&lt;2")</f>
        <v>3</v>
      </c>
      <c r="M306" s="5">
        <f t="shared" si="33"/>
        <v>0.75</v>
      </c>
    </row>
    <row r="307" spans="9:13" x14ac:dyDescent="0.25">
      <c r="I307" t="s">
        <v>44</v>
      </c>
      <c r="J307">
        <f>COUNTIF(C291:C315,"&lt;2")</f>
        <v>3</v>
      </c>
      <c r="M307" s="5">
        <f t="shared" si="33"/>
        <v>0.75</v>
      </c>
    </row>
    <row r="308" spans="9:13" x14ac:dyDescent="0.25">
      <c r="I308" t="s">
        <v>45</v>
      </c>
      <c r="J308">
        <f>COUNTIF(B291:B315,"&lt;3")</f>
        <v>4</v>
      </c>
      <c r="M308" s="5">
        <f t="shared" si="33"/>
        <v>1</v>
      </c>
    </row>
    <row r="309" spans="9:13" x14ac:dyDescent="0.25">
      <c r="I309" t="s">
        <v>46</v>
      </c>
      <c r="J309">
        <f>COUNTIF(C291:C315,"&lt;3")</f>
        <v>4</v>
      </c>
      <c r="M309" s="5">
        <f t="shared" si="33"/>
        <v>1</v>
      </c>
    </row>
    <row r="310" spans="9:13" x14ac:dyDescent="0.25">
      <c r="I310" t="s">
        <v>47</v>
      </c>
      <c r="J310">
        <f>J300+J301</f>
        <v>3</v>
      </c>
      <c r="M310" s="5">
        <f t="shared" si="33"/>
        <v>0.75</v>
      </c>
    </row>
    <row r="311" spans="9:13" x14ac:dyDescent="0.25">
      <c r="I311" t="s">
        <v>48</v>
      </c>
      <c r="J311" s="1">
        <f>SUM(C291:C315)</f>
        <v>4</v>
      </c>
      <c r="M311" s="5">
        <f t="shared" si="33"/>
        <v>1</v>
      </c>
    </row>
    <row r="312" spans="9:13" x14ac:dyDescent="0.25">
      <c r="I312" t="s">
        <v>49</v>
      </c>
      <c r="J312" s="1">
        <f>SUM(B291:B315)</f>
        <v>2</v>
      </c>
      <c r="M312" s="5">
        <f t="shared" si="33"/>
        <v>0.5</v>
      </c>
    </row>
    <row r="313" spans="9:13" x14ac:dyDescent="0.25">
      <c r="I313" t="s">
        <v>50</v>
      </c>
      <c r="J313">
        <f>3*J301+J299-J310</f>
        <v>7</v>
      </c>
      <c r="M313" s="5">
        <f t="shared" si="33"/>
        <v>1.75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430</v>
      </c>
      <c r="B329">
        <v>2</v>
      </c>
      <c r="C329">
        <v>1</v>
      </c>
      <c r="D329" s="6" t="s">
        <v>439</v>
      </c>
      <c r="E329" s="1">
        <f>B329+C329</f>
        <v>3</v>
      </c>
      <c r="F329" s="1">
        <f>B329-C329</f>
        <v>1</v>
      </c>
      <c r="I329" t="s">
        <v>27</v>
      </c>
      <c r="J329">
        <f>COUNTIF(E329:E353,"&gt;1")</f>
        <v>2</v>
      </c>
      <c r="M329" s="5">
        <f>J329/$J$337</f>
        <v>0.5</v>
      </c>
    </row>
    <row r="330" spans="1:13" x14ac:dyDescent="0.25">
      <c r="A330" t="s">
        <v>432</v>
      </c>
      <c r="B330">
        <v>0</v>
      </c>
      <c r="C330">
        <v>1</v>
      </c>
      <c r="D330" s="6" t="s">
        <v>439</v>
      </c>
      <c r="E330" s="1">
        <f t="shared" ref="E330:E332" si="34">B330+C330</f>
        <v>1</v>
      </c>
      <c r="F330" s="1">
        <f t="shared" ref="F330:F332" si="35">B330-C330</f>
        <v>-1</v>
      </c>
      <c r="I330" t="s">
        <v>28</v>
      </c>
      <c r="J330">
        <f>COUNTIF(E329:E353,"&gt;2")</f>
        <v>1</v>
      </c>
      <c r="M330" s="5">
        <f t="shared" ref="M330:M351" si="36">J330/$J$337</f>
        <v>0.25</v>
      </c>
    </row>
    <row r="331" spans="1:13" x14ac:dyDescent="0.25">
      <c r="A331" t="s">
        <v>440</v>
      </c>
      <c r="B331">
        <v>0</v>
      </c>
      <c r="C331">
        <v>0</v>
      </c>
      <c r="D331" s="6" t="s">
        <v>439</v>
      </c>
      <c r="E331" s="1">
        <f t="shared" si="34"/>
        <v>0</v>
      </c>
      <c r="F331" s="1">
        <f t="shared" si="35"/>
        <v>0</v>
      </c>
      <c r="I331" t="s">
        <v>29</v>
      </c>
      <c r="J331">
        <f>COUNTIF(E329:E353,"&lt;4")</f>
        <v>4</v>
      </c>
      <c r="M331" s="5">
        <f t="shared" si="36"/>
        <v>1</v>
      </c>
    </row>
    <row r="332" spans="1:13" x14ac:dyDescent="0.25">
      <c r="A332" t="s">
        <v>435</v>
      </c>
      <c r="B332">
        <v>0</v>
      </c>
      <c r="C332">
        <v>2</v>
      </c>
      <c r="D332" s="6" t="s">
        <v>439</v>
      </c>
      <c r="E332" s="1">
        <f t="shared" si="34"/>
        <v>2</v>
      </c>
      <c r="F332" s="1">
        <f t="shared" si="35"/>
        <v>-2</v>
      </c>
      <c r="I332" t="s">
        <v>30</v>
      </c>
      <c r="J332">
        <f>COUNTIF(E329:E353,"&lt;5")</f>
        <v>4</v>
      </c>
      <c r="M332" s="5">
        <f t="shared" si="36"/>
        <v>1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2</v>
      </c>
      <c r="M333" s="5">
        <f t="shared" si="36"/>
        <v>0.5</v>
      </c>
    </row>
    <row r="334" spans="1:13" x14ac:dyDescent="0.25">
      <c r="E334" s="1"/>
      <c r="F334" s="1"/>
      <c r="I334" t="s">
        <v>32</v>
      </c>
      <c r="J334">
        <f>COUNTIF(F329:F353,"&lt;=0")</f>
        <v>3</v>
      </c>
      <c r="M334" s="5">
        <f t="shared" si="36"/>
        <v>0.75</v>
      </c>
    </row>
    <row r="335" spans="1:13" x14ac:dyDescent="0.25">
      <c r="E335" s="1"/>
      <c r="F335" s="1"/>
      <c r="I335" t="s">
        <v>34</v>
      </c>
      <c r="J335">
        <f>COUNTIF(F329:F353,"&gt;=-1")</f>
        <v>3</v>
      </c>
      <c r="M335" s="5">
        <f t="shared" si="36"/>
        <v>0.75</v>
      </c>
    </row>
    <row r="336" spans="1:13" x14ac:dyDescent="0.25">
      <c r="E336" s="1"/>
      <c r="F336" s="1"/>
      <c r="I336" t="s">
        <v>35</v>
      </c>
      <c r="J336">
        <f>COUNTIF(F329:F353,"&lt;=1")</f>
        <v>4</v>
      </c>
      <c r="M336" s="5">
        <f t="shared" si="36"/>
        <v>1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1</v>
      </c>
      <c r="M338" s="5">
        <f t="shared" si="36"/>
        <v>0.25</v>
      </c>
    </row>
    <row r="339" spans="5:13" x14ac:dyDescent="0.25">
      <c r="E339" s="1"/>
      <c r="F339" s="1"/>
      <c r="I339" t="s">
        <v>38</v>
      </c>
      <c r="J339">
        <f>J337-J333</f>
        <v>2</v>
      </c>
      <c r="M339" s="5">
        <f t="shared" si="36"/>
        <v>0.5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6"/>
        <v>0</v>
      </c>
    </row>
    <row r="341" spans="5:13" x14ac:dyDescent="0.25">
      <c r="E341" s="1"/>
      <c r="F341" s="1"/>
      <c r="I341" t="s">
        <v>40</v>
      </c>
      <c r="J341">
        <f>J337-J335</f>
        <v>1</v>
      </c>
      <c r="M341" s="5">
        <f t="shared" si="36"/>
        <v>0.25</v>
      </c>
    </row>
    <row r="342" spans="5:13" x14ac:dyDescent="0.25">
      <c r="E342" s="1"/>
      <c r="F342" s="1"/>
      <c r="I342" t="s">
        <v>41</v>
      </c>
      <c r="J342">
        <f>COUNTIF(B329:B353,"&gt;0")</f>
        <v>1</v>
      </c>
      <c r="M342" s="5">
        <f t="shared" si="36"/>
        <v>0.25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36"/>
        <v>0.75</v>
      </c>
    </row>
    <row r="344" spans="5:13" x14ac:dyDescent="0.25">
      <c r="E344" s="1"/>
      <c r="F344" s="1"/>
      <c r="I344" t="s">
        <v>43</v>
      </c>
      <c r="J344">
        <f>COUNTIF(B329:B353,"&lt;2")</f>
        <v>3</v>
      </c>
      <c r="M344" s="5">
        <f t="shared" si="36"/>
        <v>0.75</v>
      </c>
    </row>
    <row r="345" spans="5:13" x14ac:dyDescent="0.25">
      <c r="E345" s="1"/>
      <c r="F345" s="1"/>
      <c r="I345" t="s">
        <v>44</v>
      </c>
      <c r="J345">
        <f>COUNTIF(C329:C353,"&lt;2")</f>
        <v>3</v>
      </c>
      <c r="M345" s="5">
        <f t="shared" si="36"/>
        <v>0.75</v>
      </c>
    </row>
    <row r="346" spans="5:13" x14ac:dyDescent="0.25">
      <c r="E346" s="1"/>
      <c r="F346" s="1"/>
      <c r="I346" t="s">
        <v>45</v>
      </c>
      <c r="J346">
        <f>COUNTIF(B329:B353,"&lt;3")</f>
        <v>4</v>
      </c>
      <c r="M346" s="5">
        <f t="shared" si="36"/>
        <v>1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36"/>
        <v>1</v>
      </c>
    </row>
    <row r="348" spans="5:13" x14ac:dyDescent="0.25">
      <c r="E348" s="1"/>
      <c r="F348" s="1"/>
      <c r="I348" t="s">
        <v>47</v>
      </c>
      <c r="J348">
        <f>J338+J339</f>
        <v>3</v>
      </c>
      <c r="M348" s="5">
        <f t="shared" si="36"/>
        <v>0.75</v>
      </c>
    </row>
    <row r="349" spans="5:13" x14ac:dyDescent="0.25">
      <c r="E349" s="1"/>
      <c r="F349" s="1"/>
      <c r="I349" t="s">
        <v>48</v>
      </c>
      <c r="J349" s="1">
        <f>SUM(C329:C353)</f>
        <v>4</v>
      </c>
      <c r="M349" s="5">
        <f t="shared" si="36"/>
        <v>1</v>
      </c>
    </row>
    <row r="350" spans="5:13" x14ac:dyDescent="0.25">
      <c r="E350" s="1"/>
      <c r="F350" s="1"/>
      <c r="I350" t="s">
        <v>49</v>
      </c>
      <c r="J350" s="1">
        <f>SUM(B329:B353)</f>
        <v>2</v>
      </c>
      <c r="M350" s="5">
        <f t="shared" si="36"/>
        <v>0.5</v>
      </c>
    </row>
    <row r="351" spans="5:13" x14ac:dyDescent="0.25">
      <c r="E351" s="1"/>
      <c r="F351" s="1"/>
      <c r="I351" t="s">
        <v>50</v>
      </c>
      <c r="J351">
        <f>3*J339+J337-J348</f>
        <v>7</v>
      </c>
      <c r="M351" s="5">
        <f t="shared" si="36"/>
        <v>1.75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439</v>
      </c>
      <c r="B368">
        <v>0</v>
      </c>
      <c r="C368">
        <v>2</v>
      </c>
      <c r="D368" t="s">
        <v>431</v>
      </c>
      <c r="E368" s="1">
        <f>B368+C368</f>
        <v>2</v>
      </c>
      <c r="F368" s="1">
        <f>B368-C368</f>
        <v>-2</v>
      </c>
      <c r="I368" t="s">
        <v>27</v>
      </c>
      <c r="J368">
        <f>COUNTIF(E368:E384,"&gt;1")</f>
        <v>3</v>
      </c>
      <c r="M368" s="5">
        <f>J368/$J$376</f>
        <v>0.75</v>
      </c>
      <c r="O368" s="5">
        <f>J368+J329</f>
        <v>5</v>
      </c>
      <c r="P368" s="5">
        <f>O368/$O$376</f>
        <v>0.625</v>
      </c>
    </row>
    <row r="369" spans="1:16" x14ac:dyDescent="0.25">
      <c r="A369" s="6" t="s">
        <v>439</v>
      </c>
      <c r="B369">
        <v>0</v>
      </c>
      <c r="C369">
        <v>0</v>
      </c>
      <c r="D369" t="s">
        <v>437</v>
      </c>
      <c r="E369" s="1">
        <f>B369+C369</f>
        <v>0</v>
      </c>
      <c r="F369" s="1">
        <f>B369-C369</f>
        <v>0</v>
      </c>
      <c r="I369" t="s">
        <v>28</v>
      </c>
      <c r="J369">
        <f>COUNTIF(E368:E384,"&gt;2")</f>
        <v>1</v>
      </c>
      <c r="M369" s="5">
        <f t="shared" ref="M369:M390" si="37">J369/$J$376</f>
        <v>0.25</v>
      </c>
      <c r="O369" s="5">
        <f t="shared" ref="O369:O390" si="38">J369+J330</f>
        <v>2</v>
      </c>
      <c r="P369" s="5">
        <f t="shared" ref="P369:P390" si="39">O369/$O$376</f>
        <v>0.25</v>
      </c>
    </row>
    <row r="370" spans="1:16" x14ac:dyDescent="0.25">
      <c r="A370" s="6" t="s">
        <v>439</v>
      </c>
      <c r="B370">
        <v>1</v>
      </c>
      <c r="C370">
        <v>2</v>
      </c>
      <c r="D370" t="s">
        <v>436</v>
      </c>
      <c r="E370" s="1">
        <f>B370+C370</f>
        <v>3</v>
      </c>
      <c r="F370" s="1">
        <f>B370-C370</f>
        <v>-1</v>
      </c>
      <c r="I370" t="s">
        <v>29</v>
      </c>
      <c r="J370">
        <f>COUNTIF(E368:E384,"&lt;4")</f>
        <v>4</v>
      </c>
      <c r="M370" s="5">
        <f t="shared" si="37"/>
        <v>1</v>
      </c>
      <c r="O370" s="5">
        <f t="shared" si="38"/>
        <v>8</v>
      </c>
      <c r="P370" s="5">
        <f t="shared" si="39"/>
        <v>1</v>
      </c>
    </row>
    <row r="371" spans="1:16" x14ac:dyDescent="0.25">
      <c r="A371" s="6" t="s">
        <v>439</v>
      </c>
      <c r="B371">
        <v>0</v>
      </c>
      <c r="C371">
        <v>2</v>
      </c>
      <c r="D371" t="s">
        <v>438</v>
      </c>
      <c r="E371" s="1">
        <f>B371+C371</f>
        <v>2</v>
      </c>
      <c r="F371" s="1">
        <f>B371-C371</f>
        <v>-2</v>
      </c>
      <c r="I371" t="s">
        <v>30</v>
      </c>
      <c r="J371">
        <f>COUNTIF(E368:E384,"&lt;5")</f>
        <v>4</v>
      </c>
      <c r="M371" s="5">
        <f t="shared" si="37"/>
        <v>1</v>
      </c>
      <c r="O371" s="5">
        <f t="shared" si="38"/>
        <v>8</v>
      </c>
      <c r="P371" s="5">
        <f t="shared" si="39"/>
        <v>1</v>
      </c>
    </row>
    <row r="372" spans="1:16" x14ac:dyDescent="0.25">
      <c r="A372" s="2"/>
      <c r="B372" s="1"/>
      <c r="D372" s="1"/>
      <c r="E372" s="1"/>
      <c r="F372" s="1"/>
      <c r="I372" t="s">
        <v>31</v>
      </c>
      <c r="J372">
        <f>COUNTIF(F368:F384,"&lt;=0")</f>
        <v>4</v>
      </c>
      <c r="M372" s="5">
        <f t="shared" si="37"/>
        <v>1</v>
      </c>
      <c r="O372" s="5">
        <f t="shared" si="38"/>
        <v>6</v>
      </c>
      <c r="P372" s="5">
        <f t="shared" si="39"/>
        <v>0.75</v>
      </c>
    </row>
    <row r="373" spans="1:16" x14ac:dyDescent="0.25">
      <c r="I373" t="s">
        <v>32</v>
      </c>
      <c r="J373">
        <f>COUNTIF(F368:F384,"&gt;=0")</f>
        <v>1</v>
      </c>
      <c r="M373" s="5">
        <f t="shared" si="37"/>
        <v>0.25</v>
      </c>
      <c r="O373" s="5">
        <f t="shared" si="38"/>
        <v>4</v>
      </c>
      <c r="P373" s="5">
        <f t="shared" si="39"/>
        <v>0.5</v>
      </c>
    </row>
    <row r="374" spans="1:16" x14ac:dyDescent="0.25">
      <c r="I374" t="s">
        <v>34</v>
      </c>
      <c r="J374">
        <f>COUNTIF(F368:F384,"&lt;=1")</f>
        <v>4</v>
      </c>
      <c r="M374" s="5">
        <f t="shared" si="37"/>
        <v>1</v>
      </c>
      <c r="O374" s="5">
        <f t="shared" si="38"/>
        <v>7</v>
      </c>
      <c r="P374" s="5">
        <f t="shared" si="39"/>
        <v>0.875</v>
      </c>
    </row>
    <row r="375" spans="1:16" x14ac:dyDescent="0.25">
      <c r="I375" t="s">
        <v>35</v>
      </c>
      <c r="J375">
        <f>COUNTIF(F368:F384,"&gt;=-1")</f>
        <v>2</v>
      </c>
      <c r="M375" s="5">
        <f t="shared" si="37"/>
        <v>0.5</v>
      </c>
      <c r="O375" s="5">
        <f t="shared" si="38"/>
        <v>6</v>
      </c>
      <c r="P375" s="5">
        <f t="shared" si="39"/>
        <v>0.75</v>
      </c>
    </row>
    <row r="376" spans="1:16" x14ac:dyDescent="0.25">
      <c r="I376" t="s">
        <v>36</v>
      </c>
      <c r="J376">
        <f>COUNT(E368:E384)</f>
        <v>4</v>
      </c>
      <c r="O376" s="5">
        <f t="shared" si="38"/>
        <v>8</v>
      </c>
      <c r="P376" s="5">
        <f t="shared" si="39"/>
        <v>1</v>
      </c>
    </row>
    <row r="377" spans="1:16" x14ac:dyDescent="0.25">
      <c r="I377" t="s">
        <v>37</v>
      </c>
      <c r="J377">
        <f>J376-J373</f>
        <v>3</v>
      </c>
      <c r="M377" s="5">
        <f t="shared" si="37"/>
        <v>0.75</v>
      </c>
      <c r="O377" s="5">
        <f t="shared" si="38"/>
        <v>4</v>
      </c>
      <c r="P377" s="5">
        <f t="shared" si="39"/>
        <v>0.5</v>
      </c>
    </row>
    <row r="378" spans="1:16" x14ac:dyDescent="0.25">
      <c r="I378" t="s">
        <v>38</v>
      </c>
      <c r="J378">
        <f>J376-J372</f>
        <v>0</v>
      </c>
      <c r="M378" s="5">
        <f t="shared" si="37"/>
        <v>0</v>
      </c>
      <c r="O378" s="5">
        <f t="shared" si="38"/>
        <v>2</v>
      </c>
      <c r="P378" s="5">
        <f t="shared" si="39"/>
        <v>0.25</v>
      </c>
    </row>
    <row r="379" spans="1:16" x14ac:dyDescent="0.25">
      <c r="I379" t="s">
        <v>39</v>
      </c>
      <c r="J379">
        <f>J376-J375</f>
        <v>2</v>
      </c>
      <c r="M379" s="5">
        <f t="shared" si="37"/>
        <v>0.5</v>
      </c>
      <c r="O379" s="5">
        <f t="shared" si="38"/>
        <v>2</v>
      </c>
      <c r="P379" s="5">
        <f t="shared" si="39"/>
        <v>0.25</v>
      </c>
    </row>
    <row r="380" spans="1:16" x14ac:dyDescent="0.25">
      <c r="I380" t="s">
        <v>40</v>
      </c>
      <c r="J380">
        <f>J376-J374</f>
        <v>0</v>
      </c>
      <c r="M380" s="5">
        <f t="shared" si="37"/>
        <v>0</v>
      </c>
      <c r="O380" s="5">
        <f t="shared" si="38"/>
        <v>1</v>
      </c>
      <c r="P380" s="5">
        <f t="shared" si="39"/>
        <v>0.125</v>
      </c>
    </row>
    <row r="381" spans="1:16" x14ac:dyDescent="0.25">
      <c r="I381" t="s">
        <v>41</v>
      </c>
      <c r="J381">
        <f>COUNTIF(C368:C384,"&gt;0")</f>
        <v>3</v>
      </c>
      <c r="M381" s="5">
        <f t="shared" si="37"/>
        <v>0.75</v>
      </c>
      <c r="O381" s="5">
        <f t="shared" si="38"/>
        <v>4</v>
      </c>
      <c r="P381" s="5">
        <f t="shared" si="39"/>
        <v>0.5</v>
      </c>
    </row>
    <row r="382" spans="1:16" x14ac:dyDescent="0.25">
      <c r="I382" t="s">
        <v>42</v>
      </c>
      <c r="J382">
        <f>COUNTIF(B368:B384,"&gt;0")</f>
        <v>1</v>
      </c>
      <c r="M382" s="5">
        <f t="shared" si="37"/>
        <v>0.25</v>
      </c>
      <c r="O382" s="5">
        <f t="shared" si="38"/>
        <v>4</v>
      </c>
      <c r="P382" s="5">
        <f t="shared" si="39"/>
        <v>0.5</v>
      </c>
    </row>
    <row r="383" spans="1:16" x14ac:dyDescent="0.25">
      <c r="I383" t="s">
        <v>43</v>
      </c>
      <c r="J383">
        <f>COUNTIF(C368:C384,"&lt;2")</f>
        <v>1</v>
      </c>
      <c r="M383" s="5">
        <f t="shared" si="37"/>
        <v>0.25</v>
      </c>
      <c r="O383" s="5">
        <f t="shared" si="38"/>
        <v>4</v>
      </c>
      <c r="P383" s="5">
        <f t="shared" si="39"/>
        <v>0.5</v>
      </c>
    </row>
    <row r="384" spans="1:16" x14ac:dyDescent="0.25">
      <c r="I384" t="s">
        <v>44</v>
      </c>
      <c r="J384">
        <f>COUNTIF(B368:B384,"&lt;2")</f>
        <v>4</v>
      </c>
      <c r="M384" s="5">
        <f t="shared" si="37"/>
        <v>1</v>
      </c>
      <c r="O384" s="5">
        <f t="shared" si="38"/>
        <v>7</v>
      </c>
      <c r="P384" s="5">
        <f t="shared" si="39"/>
        <v>0.875</v>
      </c>
    </row>
    <row r="385" spans="9:16" x14ac:dyDescent="0.25">
      <c r="I385" t="s">
        <v>45</v>
      </c>
      <c r="J385">
        <f>COUNTIF(C368:C384,"&lt;3")</f>
        <v>4</v>
      </c>
      <c r="M385" s="5">
        <f t="shared" si="37"/>
        <v>1</v>
      </c>
      <c r="O385" s="5">
        <f t="shared" si="38"/>
        <v>8</v>
      </c>
      <c r="P385" s="5">
        <f t="shared" si="39"/>
        <v>1</v>
      </c>
    </row>
    <row r="386" spans="9:16" x14ac:dyDescent="0.25">
      <c r="I386" t="s">
        <v>46</v>
      </c>
      <c r="J386">
        <f>COUNTIF(B368:B384,"&lt;3")</f>
        <v>4</v>
      </c>
      <c r="M386" s="5">
        <f t="shared" si="37"/>
        <v>1</v>
      </c>
      <c r="O386" s="5">
        <f t="shared" si="38"/>
        <v>8</v>
      </c>
      <c r="P386" s="5">
        <f t="shared" si="39"/>
        <v>1</v>
      </c>
    </row>
    <row r="387" spans="9:16" x14ac:dyDescent="0.25">
      <c r="I387" t="s">
        <v>47</v>
      </c>
      <c r="J387">
        <f>J377+J378</f>
        <v>3</v>
      </c>
      <c r="M387" s="5">
        <f t="shared" si="37"/>
        <v>0.75</v>
      </c>
      <c r="O387" s="5">
        <f t="shared" si="38"/>
        <v>6</v>
      </c>
      <c r="P387" s="5">
        <f t="shared" si="39"/>
        <v>0.75</v>
      </c>
    </row>
    <row r="388" spans="9:16" x14ac:dyDescent="0.25">
      <c r="I388" t="s">
        <v>48</v>
      </c>
      <c r="J388" s="1">
        <f>SUM(B368:B384)</f>
        <v>1</v>
      </c>
      <c r="M388" s="5">
        <f t="shared" si="37"/>
        <v>0.25</v>
      </c>
      <c r="O388" s="5">
        <f t="shared" si="38"/>
        <v>5</v>
      </c>
      <c r="P388" s="5">
        <f t="shared" si="39"/>
        <v>0.625</v>
      </c>
    </row>
    <row r="389" spans="9:16" x14ac:dyDescent="0.25">
      <c r="I389" t="s">
        <v>49</v>
      </c>
      <c r="J389" s="1">
        <f>SUM(C368:C384)</f>
        <v>6</v>
      </c>
      <c r="M389" s="5">
        <f t="shared" si="37"/>
        <v>1.5</v>
      </c>
      <c r="O389" s="5">
        <f t="shared" si="38"/>
        <v>8</v>
      </c>
      <c r="P389" s="5">
        <f t="shared" si="39"/>
        <v>1</v>
      </c>
    </row>
    <row r="390" spans="9:16" x14ac:dyDescent="0.25">
      <c r="I390" t="s">
        <v>50</v>
      </c>
      <c r="J390">
        <f>J378*3+J376-J387</f>
        <v>1</v>
      </c>
      <c r="M390" s="5">
        <f t="shared" si="37"/>
        <v>0.25</v>
      </c>
      <c r="O390" s="5">
        <f t="shared" si="38"/>
        <v>8</v>
      </c>
      <c r="P390" s="5">
        <f t="shared" si="39"/>
        <v>1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17</v>
      </c>
      <c r="H402" s="6"/>
      <c r="I402" s="7">
        <f>O261+O54</f>
        <v>35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9">
        <f>AVERAGE(H404,K404,N404,Q404)</f>
        <v>54.346113445378151</v>
      </c>
      <c r="F404" s="5">
        <f>(M6+M213)/2</f>
        <v>0.65277777777777779</v>
      </c>
      <c r="G404" s="10">
        <f>J6+J213</f>
        <v>11</v>
      </c>
      <c r="H404" s="11">
        <f>(G404/$G$402)*100</f>
        <v>64.705882352941174</v>
      </c>
      <c r="I404" s="5">
        <f t="shared" ref="I404:I411" si="40">(P46+P253)/2</f>
        <v>0.71568627450980382</v>
      </c>
      <c r="J404" s="10">
        <f t="shared" ref="J404:J411" si="41">O46+O253</f>
        <v>25</v>
      </c>
      <c r="K404" s="11">
        <f>(J404/$I$402)*100</f>
        <v>71.428571428571431</v>
      </c>
      <c r="L404" s="5">
        <f>(M84+M291)/2</f>
        <v>0.25</v>
      </c>
      <c r="M404" s="10">
        <f t="shared" ref="M404:M411" si="42">J84+J291</f>
        <v>2</v>
      </c>
      <c r="N404" s="11">
        <f>(M404/8)*100</f>
        <v>25</v>
      </c>
      <c r="O404" s="5">
        <f t="shared" ref="O404:O411" si="43">(P368+P161)/2</f>
        <v>0.5625</v>
      </c>
      <c r="P404" s="10">
        <f t="shared" ref="P404:P411" si="44">O368+O161</f>
        <v>9</v>
      </c>
      <c r="Q404" s="11">
        <f>(P404/16)*100</f>
        <v>56.25</v>
      </c>
    </row>
    <row r="405" spans="4:17" x14ac:dyDescent="0.25">
      <c r="D405" t="s">
        <v>28</v>
      </c>
      <c r="E405" s="9">
        <f t="shared" ref="E405:E423" si="45">AVERAGE(H405,K405,N405,Q405)</f>
        <v>27.484243697478995</v>
      </c>
      <c r="F405" s="5">
        <f t="shared" ref="F405:F407" si="46">(M7+M214)/2</f>
        <v>0.3611111111111111</v>
      </c>
      <c r="G405" s="10">
        <f t="shared" ref="G405:G407" si="47">J7+J214</f>
        <v>6</v>
      </c>
      <c r="H405" s="11">
        <f t="shared" ref="H405:H423" si="48">(G405/$G$402)*100</f>
        <v>35.294117647058826</v>
      </c>
      <c r="I405" s="5">
        <f t="shared" si="40"/>
        <v>0.37254901960784315</v>
      </c>
      <c r="J405" s="10">
        <f t="shared" si="41"/>
        <v>13</v>
      </c>
      <c r="K405" s="11">
        <f t="shared" ref="K405:K423" si="49">(J405/$I$402)*100</f>
        <v>37.142857142857146</v>
      </c>
      <c r="L405" s="5">
        <f>(M85+M292)/2</f>
        <v>0.125</v>
      </c>
      <c r="M405" s="10">
        <f t="shared" si="42"/>
        <v>1</v>
      </c>
      <c r="N405" s="11">
        <f t="shared" ref="N405:N423" si="50">(M405/8)*100</f>
        <v>12.5</v>
      </c>
      <c r="O405" s="5">
        <f t="shared" si="43"/>
        <v>0.25</v>
      </c>
      <c r="P405" s="10">
        <f t="shared" si="44"/>
        <v>4</v>
      </c>
      <c r="Q405" s="11">
        <f t="shared" ref="Q405:Q423" si="51">(P405/16)*100</f>
        <v>25</v>
      </c>
    </row>
    <row r="406" spans="4:17" x14ac:dyDescent="0.25">
      <c r="D406" t="s">
        <v>29</v>
      </c>
      <c r="E406" s="9">
        <f t="shared" si="45"/>
        <v>92.016806722689068</v>
      </c>
      <c r="F406" s="5">
        <f t="shared" si="46"/>
        <v>0.82638888888888884</v>
      </c>
      <c r="G406" s="10">
        <f t="shared" si="47"/>
        <v>14</v>
      </c>
      <c r="H406" s="11">
        <f t="shared" si="48"/>
        <v>82.35294117647058</v>
      </c>
      <c r="I406" s="5">
        <f t="shared" si="40"/>
        <v>0.85784313725490202</v>
      </c>
      <c r="J406" s="10">
        <f t="shared" si="41"/>
        <v>30</v>
      </c>
      <c r="K406" s="11">
        <f t="shared" si="49"/>
        <v>85.714285714285708</v>
      </c>
      <c r="L406" s="5">
        <f>(M86+M293)/2</f>
        <v>1</v>
      </c>
      <c r="M406" s="10">
        <f t="shared" si="42"/>
        <v>8</v>
      </c>
      <c r="N406" s="11">
        <f t="shared" si="50"/>
        <v>100</v>
      </c>
      <c r="O406" s="5">
        <f t="shared" si="43"/>
        <v>1</v>
      </c>
      <c r="P406" s="10">
        <f t="shared" si="44"/>
        <v>16</v>
      </c>
      <c r="Q406" s="11">
        <f t="shared" si="51"/>
        <v>100</v>
      </c>
    </row>
    <row r="407" spans="4:17" x14ac:dyDescent="0.25">
      <c r="D407" t="s">
        <v>30</v>
      </c>
      <c r="E407" s="9">
        <f t="shared" si="45"/>
        <v>94.201680672268907</v>
      </c>
      <c r="F407" s="5">
        <f t="shared" si="46"/>
        <v>0.88194444444444442</v>
      </c>
      <c r="G407" s="10">
        <f t="shared" si="47"/>
        <v>15</v>
      </c>
      <c r="H407" s="11">
        <f t="shared" si="48"/>
        <v>88.235294117647058</v>
      </c>
      <c r="I407" s="5">
        <f t="shared" si="40"/>
        <v>0.8856209150326797</v>
      </c>
      <c r="J407" s="10">
        <f t="shared" si="41"/>
        <v>31</v>
      </c>
      <c r="K407" s="11">
        <f t="shared" si="49"/>
        <v>88.571428571428569</v>
      </c>
      <c r="L407" s="5">
        <f>(M87+M294)/2</f>
        <v>1</v>
      </c>
      <c r="M407" s="10">
        <f t="shared" si="42"/>
        <v>8</v>
      </c>
      <c r="N407" s="11">
        <f t="shared" si="50"/>
        <v>100</v>
      </c>
      <c r="O407" s="5">
        <f t="shared" si="43"/>
        <v>1</v>
      </c>
      <c r="P407" s="10">
        <f t="shared" si="44"/>
        <v>16</v>
      </c>
      <c r="Q407" s="11">
        <f t="shared" si="51"/>
        <v>100</v>
      </c>
    </row>
    <row r="408" spans="4:17" x14ac:dyDescent="0.25">
      <c r="D408" t="s">
        <v>31</v>
      </c>
      <c r="E408" s="9">
        <f t="shared" si="45"/>
        <v>77.954306722689068</v>
      </c>
      <c r="F408" s="5">
        <f>(M10+M217)/2</f>
        <v>0.81944444444444442</v>
      </c>
      <c r="G408" s="10">
        <f>J10+J217</f>
        <v>14</v>
      </c>
      <c r="H408" s="11">
        <f t="shared" si="48"/>
        <v>82.35294117647058</v>
      </c>
      <c r="I408" s="5">
        <f t="shared" si="40"/>
        <v>0.85620915032679734</v>
      </c>
      <c r="J408" s="10">
        <f t="shared" si="41"/>
        <v>30</v>
      </c>
      <c r="K408" s="11">
        <f t="shared" si="49"/>
        <v>85.714285714285708</v>
      </c>
      <c r="L408" s="5">
        <f>(M295+M88)/2</f>
        <v>0.625</v>
      </c>
      <c r="M408" s="10">
        <f t="shared" si="42"/>
        <v>5</v>
      </c>
      <c r="N408" s="11">
        <f t="shared" si="50"/>
        <v>62.5</v>
      </c>
      <c r="O408" s="5">
        <f t="shared" si="43"/>
        <v>0.8125</v>
      </c>
      <c r="P408" s="10">
        <f t="shared" si="44"/>
        <v>13</v>
      </c>
      <c r="Q408" s="11">
        <f t="shared" si="51"/>
        <v>81.25</v>
      </c>
    </row>
    <row r="409" spans="4:17" x14ac:dyDescent="0.25">
      <c r="D409" t="s">
        <v>32</v>
      </c>
      <c r="E409" s="9">
        <f t="shared" si="45"/>
        <v>50.561974789915965</v>
      </c>
      <c r="F409" s="5">
        <f t="shared" ref="F409:F411" si="52">(M11+M218)/2</f>
        <v>0.41666666666666663</v>
      </c>
      <c r="G409" s="10">
        <f t="shared" ref="G409:G411" si="53">J11+J218</f>
        <v>7</v>
      </c>
      <c r="H409" s="11">
        <f t="shared" si="48"/>
        <v>41.17647058823529</v>
      </c>
      <c r="I409" s="5">
        <f t="shared" si="40"/>
        <v>0.48529411764705882</v>
      </c>
      <c r="J409" s="10">
        <f t="shared" si="41"/>
        <v>17</v>
      </c>
      <c r="K409" s="11">
        <f t="shared" si="49"/>
        <v>48.571428571428569</v>
      </c>
      <c r="L409" s="5">
        <f>(M296+M89)/2</f>
        <v>0.625</v>
      </c>
      <c r="M409" s="10">
        <f t="shared" si="42"/>
        <v>5</v>
      </c>
      <c r="N409" s="11">
        <f t="shared" si="50"/>
        <v>62.5</v>
      </c>
      <c r="O409" s="5">
        <f t="shared" si="43"/>
        <v>0.5</v>
      </c>
      <c r="P409" s="10">
        <f t="shared" si="44"/>
        <v>8</v>
      </c>
      <c r="Q409" s="11">
        <f t="shared" si="51"/>
        <v>50</v>
      </c>
    </row>
    <row r="410" spans="4:17" x14ac:dyDescent="0.25">
      <c r="D410" t="s">
        <v>34</v>
      </c>
      <c r="E410" s="9">
        <f t="shared" si="45"/>
        <v>93.127626050420162</v>
      </c>
      <c r="F410" s="5">
        <f t="shared" si="52"/>
        <v>0.9375</v>
      </c>
      <c r="G410" s="10">
        <f t="shared" si="53"/>
        <v>16</v>
      </c>
      <c r="H410" s="11">
        <f t="shared" si="48"/>
        <v>94.117647058823522</v>
      </c>
      <c r="I410" s="5">
        <f t="shared" si="40"/>
        <v>0.97058823529411764</v>
      </c>
      <c r="J410" s="10">
        <f t="shared" si="41"/>
        <v>34</v>
      </c>
      <c r="K410" s="11">
        <f t="shared" si="49"/>
        <v>97.142857142857139</v>
      </c>
      <c r="L410" s="5">
        <f>(M297+M90)/2</f>
        <v>0.875</v>
      </c>
      <c r="M410" s="10">
        <f t="shared" si="42"/>
        <v>7</v>
      </c>
      <c r="N410" s="11">
        <f t="shared" si="50"/>
        <v>87.5</v>
      </c>
      <c r="O410" s="5">
        <f t="shared" si="43"/>
        <v>0.9375</v>
      </c>
      <c r="P410" s="10">
        <f t="shared" si="44"/>
        <v>15</v>
      </c>
      <c r="Q410" s="11">
        <f t="shared" si="51"/>
        <v>93.75</v>
      </c>
    </row>
    <row r="411" spans="4:17" x14ac:dyDescent="0.25">
      <c r="D411" t="s">
        <v>35</v>
      </c>
      <c r="E411" s="9">
        <f t="shared" si="45"/>
        <v>85.992647058823536</v>
      </c>
      <c r="F411" s="5">
        <f t="shared" si="52"/>
        <v>0.77777777777777779</v>
      </c>
      <c r="G411" s="10">
        <f t="shared" si="53"/>
        <v>13</v>
      </c>
      <c r="H411" s="11">
        <f t="shared" si="48"/>
        <v>76.470588235294116</v>
      </c>
      <c r="I411" s="5">
        <f t="shared" si="40"/>
        <v>0.80065359477124187</v>
      </c>
      <c r="J411" s="10">
        <f t="shared" si="41"/>
        <v>28</v>
      </c>
      <c r="K411" s="11">
        <f t="shared" si="49"/>
        <v>80</v>
      </c>
      <c r="L411" s="5">
        <f>(M298+M91)/2</f>
        <v>1</v>
      </c>
      <c r="M411" s="10">
        <f t="shared" si="42"/>
        <v>8</v>
      </c>
      <c r="N411" s="11">
        <f t="shared" si="50"/>
        <v>100</v>
      </c>
      <c r="O411" s="5">
        <f t="shared" si="43"/>
        <v>0.875</v>
      </c>
      <c r="P411" s="10">
        <f t="shared" si="44"/>
        <v>14</v>
      </c>
      <c r="Q411" s="11">
        <f t="shared" si="51"/>
        <v>87.5</v>
      </c>
    </row>
    <row r="412" spans="4:17" x14ac:dyDescent="0.25">
      <c r="D412" t="s">
        <v>36</v>
      </c>
      <c r="E412" s="5">
        <f t="shared" si="45"/>
        <v>100</v>
      </c>
      <c r="F412" s="5"/>
      <c r="G412" s="10">
        <f>J221+J14</f>
        <v>17</v>
      </c>
      <c r="H412" s="11">
        <f t="shared" si="48"/>
        <v>100</v>
      </c>
      <c r="I412" s="5"/>
      <c r="J412" s="10">
        <f t="shared" ref="J412:J423" si="54">O261+O54</f>
        <v>35</v>
      </c>
      <c r="K412" s="11">
        <f t="shared" si="49"/>
        <v>100</v>
      </c>
      <c r="L412" s="5"/>
      <c r="M412" s="10">
        <v>8</v>
      </c>
      <c r="N412" s="11">
        <f t="shared" si="50"/>
        <v>100</v>
      </c>
      <c r="P412" s="10">
        <v>16</v>
      </c>
      <c r="Q412" s="11">
        <f t="shared" si="51"/>
        <v>100</v>
      </c>
    </row>
    <row r="413" spans="4:17" x14ac:dyDescent="0.25">
      <c r="D413" t="s">
        <v>37</v>
      </c>
      <c r="E413" s="9">
        <f t="shared" si="45"/>
        <v>49.438025210084035</v>
      </c>
      <c r="F413" s="5">
        <f>(M15+M222)/2</f>
        <v>0.58333333333333326</v>
      </c>
      <c r="G413" s="10">
        <f>J222+J15</f>
        <v>10</v>
      </c>
      <c r="H413" s="11">
        <f t="shared" si="48"/>
        <v>58.82352941176471</v>
      </c>
      <c r="I413" s="5">
        <f t="shared" ref="I413:I423" si="55">(P262+P55)/2</f>
        <v>0.51470588235294112</v>
      </c>
      <c r="J413" s="10">
        <f t="shared" si="54"/>
        <v>18</v>
      </c>
      <c r="K413" s="11">
        <f t="shared" si="49"/>
        <v>51.428571428571423</v>
      </c>
      <c r="L413" s="5">
        <f t="shared" ref="L413:L423" si="56">(M300+M93)/2</f>
        <v>0.375</v>
      </c>
      <c r="M413" s="10">
        <f t="shared" ref="M413:M423" si="57">J300+J93</f>
        <v>3</v>
      </c>
      <c r="N413" s="11">
        <f t="shared" si="50"/>
        <v>37.5</v>
      </c>
      <c r="O413" s="5">
        <f t="shared" ref="O413:O423" si="58">(P377+P170)/2</f>
        <v>0.5</v>
      </c>
      <c r="P413" s="10">
        <f t="shared" ref="P413:P423" si="59">O377+O170</f>
        <v>8</v>
      </c>
      <c r="Q413" s="11">
        <f t="shared" si="51"/>
        <v>50</v>
      </c>
    </row>
    <row r="414" spans="4:17" x14ac:dyDescent="0.25">
      <c r="D414" t="s">
        <v>38</v>
      </c>
      <c r="E414" s="9">
        <f t="shared" si="45"/>
        <v>22.045693277310924</v>
      </c>
      <c r="F414" s="5">
        <f t="shared" ref="F414:F423" si="60">(M16+M223)/2</f>
        <v>0.18055555555555555</v>
      </c>
      <c r="G414" s="10">
        <f t="shared" ref="G414:G423" si="61">J223+J16</f>
        <v>3</v>
      </c>
      <c r="H414" s="11">
        <f t="shared" si="48"/>
        <v>17.647058823529413</v>
      </c>
      <c r="I414" s="5">
        <f t="shared" si="55"/>
        <v>0.1437908496732026</v>
      </c>
      <c r="J414" s="10">
        <f t="shared" si="54"/>
        <v>5</v>
      </c>
      <c r="K414" s="11">
        <f t="shared" si="49"/>
        <v>14.285714285714285</v>
      </c>
      <c r="L414" s="5">
        <f t="shared" si="56"/>
        <v>0.375</v>
      </c>
      <c r="M414" s="10">
        <f t="shared" si="57"/>
        <v>3</v>
      </c>
      <c r="N414" s="11">
        <f t="shared" si="50"/>
        <v>37.5</v>
      </c>
      <c r="O414" s="5">
        <f t="shared" si="58"/>
        <v>0.1875</v>
      </c>
      <c r="P414" s="10">
        <f t="shared" si="59"/>
        <v>3</v>
      </c>
      <c r="Q414" s="11">
        <f t="shared" si="51"/>
        <v>18.75</v>
      </c>
    </row>
    <row r="415" spans="4:17" x14ac:dyDescent="0.25">
      <c r="D415" t="s">
        <v>39</v>
      </c>
      <c r="E415" s="9">
        <f t="shared" si="45"/>
        <v>14.007352941176471</v>
      </c>
      <c r="F415" s="5">
        <f t="shared" si="60"/>
        <v>0.22222222222222221</v>
      </c>
      <c r="G415" s="10">
        <f t="shared" si="61"/>
        <v>4</v>
      </c>
      <c r="H415" s="11">
        <f t="shared" si="48"/>
        <v>23.52941176470588</v>
      </c>
      <c r="I415" s="5">
        <f t="shared" si="55"/>
        <v>0.19934640522875818</v>
      </c>
      <c r="J415" s="10">
        <f t="shared" si="54"/>
        <v>7</v>
      </c>
      <c r="K415" s="11">
        <f t="shared" si="49"/>
        <v>20</v>
      </c>
      <c r="L415" s="5">
        <f t="shared" si="56"/>
        <v>0</v>
      </c>
      <c r="M415" s="10">
        <f t="shared" si="57"/>
        <v>0</v>
      </c>
      <c r="N415" s="11">
        <f t="shared" si="50"/>
        <v>0</v>
      </c>
      <c r="O415" s="5">
        <f t="shared" si="58"/>
        <v>0.125</v>
      </c>
      <c r="P415" s="10">
        <f t="shared" si="59"/>
        <v>2</v>
      </c>
      <c r="Q415" s="11">
        <f t="shared" si="51"/>
        <v>12.5</v>
      </c>
    </row>
    <row r="416" spans="4:17" x14ac:dyDescent="0.25">
      <c r="D416" t="s">
        <v>40</v>
      </c>
      <c r="E416" s="9">
        <f t="shared" si="45"/>
        <v>6.8723739495798313</v>
      </c>
      <c r="F416" s="5">
        <f t="shared" si="60"/>
        <v>6.25E-2</v>
      </c>
      <c r="G416" s="10">
        <f t="shared" si="61"/>
        <v>1</v>
      </c>
      <c r="H416" s="11">
        <f t="shared" si="48"/>
        <v>5.8823529411764701</v>
      </c>
      <c r="I416" s="5">
        <f t="shared" si="55"/>
        <v>2.9411764705882353E-2</v>
      </c>
      <c r="J416" s="10">
        <f t="shared" si="54"/>
        <v>1</v>
      </c>
      <c r="K416" s="11">
        <f t="shared" si="49"/>
        <v>2.8571428571428572</v>
      </c>
      <c r="L416" s="5">
        <f t="shared" si="56"/>
        <v>0.125</v>
      </c>
      <c r="M416" s="10">
        <f t="shared" si="57"/>
        <v>1</v>
      </c>
      <c r="N416" s="11">
        <f t="shared" si="50"/>
        <v>12.5</v>
      </c>
      <c r="O416" s="5">
        <f t="shared" si="58"/>
        <v>6.25E-2</v>
      </c>
      <c r="P416" s="10">
        <f t="shared" si="59"/>
        <v>1</v>
      </c>
      <c r="Q416" s="11">
        <f t="shared" si="51"/>
        <v>6.25</v>
      </c>
    </row>
    <row r="417" spans="4:17" x14ac:dyDescent="0.25">
      <c r="D417" t="s">
        <v>41</v>
      </c>
      <c r="E417" s="9">
        <f t="shared" si="45"/>
        <v>61.932773109243698</v>
      </c>
      <c r="F417" s="5">
        <f t="shared" si="60"/>
        <v>0.70138888888888884</v>
      </c>
      <c r="G417" s="10">
        <f t="shared" si="61"/>
        <v>12</v>
      </c>
      <c r="H417" s="11">
        <f t="shared" si="48"/>
        <v>70.588235294117652</v>
      </c>
      <c r="I417" s="5">
        <f t="shared" si="55"/>
        <v>0.76960784313725494</v>
      </c>
      <c r="J417" s="10">
        <f t="shared" si="54"/>
        <v>27</v>
      </c>
      <c r="K417" s="11">
        <f t="shared" si="49"/>
        <v>77.142857142857153</v>
      </c>
      <c r="L417" s="5">
        <f t="shared" si="56"/>
        <v>0.375</v>
      </c>
      <c r="M417" s="10">
        <f t="shared" si="57"/>
        <v>3</v>
      </c>
      <c r="N417" s="11">
        <f t="shared" si="50"/>
        <v>37.5</v>
      </c>
      <c r="O417" s="5">
        <f t="shared" si="58"/>
        <v>0.625</v>
      </c>
      <c r="P417" s="10">
        <f t="shared" si="59"/>
        <v>10</v>
      </c>
      <c r="Q417" s="11">
        <f t="shared" si="51"/>
        <v>62.5</v>
      </c>
    </row>
    <row r="418" spans="4:17" x14ac:dyDescent="0.25">
      <c r="D418" t="s">
        <v>42</v>
      </c>
      <c r="E418" s="9">
        <f t="shared" si="45"/>
        <v>56.268382352941174</v>
      </c>
      <c r="F418" s="5">
        <f t="shared" si="60"/>
        <v>0.60416666666666663</v>
      </c>
      <c r="G418" s="10">
        <f t="shared" si="61"/>
        <v>10</v>
      </c>
      <c r="H418" s="11">
        <f t="shared" si="48"/>
        <v>58.82352941176471</v>
      </c>
      <c r="I418" s="5">
        <f t="shared" si="55"/>
        <v>0.60130718954248374</v>
      </c>
      <c r="J418" s="10">
        <f t="shared" si="54"/>
        <v>21</v>
      </c>
      <c r="K418" s="11">
        <f t="shared" si="49"/>
        <v>60</v>
      </c>
      <c r="L418" s="5">
        <f t="shared" si="56"/>
        <v>0.5</v>
      </c>
      <c r="M418" s="10">
        <f t="shared" si="57"/>
        <v>4</v>
      </c>
      <c r="N418" s="11">
        <f t="shared" si="50"/>
        <v>50</v>
      </c>
      <c r="O418" s="5">
        <f t="shared" si="58"/>
        <v>0.5625</v>
      </c>
      <c r="P418" s="10">
        <f t="shared" si="59"/>
        <v>9</v>
      </c>
      <c r="Q418" s="11">
        <f t="shared" si="51"/>
        <v>56.25</v>
      </c>
    </row>
    <row r="419" spans="4:17" x14ac:dyDescent="0.25">
      <c r="D419" t="s">
        <v>43</v>
      </c>
      <c r="E419" s="9">
        <f t="shared" si="45"/>
        <v>64.306722689075627</v>
      </c>
      <c r="F419" s="5">
        <f t="shared" si="60"/>
        <v>0.52777777777777779</v>
      </c>
      <c r="G419" s="10">
        <f t="shared" si="61"/>
        <v>9</v>
      </c>
      <c r="H419" s="11">
        <f t="shared" si="48"/>
        <v>52.941176470588239</v>
      </c>
      <c r="I419" s="5">
        <f t="shared" si="55"/>
        <v>0.54084967320261446</v>
      </c>
      <c r="J419" s="10">
        <f t="shared" si="54"/>
        <v>19</v>
      </c>
      <c r="K419" s="11">
        <f t="shared" si="49"/>
        <v>54.285714285714285</v>
      </c>
      <c r="L419" s="5">
        <f t="shared" si="56"/>
        <v>0.875</v>
      </c>
      <c r="M419" s="10">
        <f t="shared" si="57"/>
        <v>7</v>
      </c>
      <c r="N419" s="11">
        <f t="shared" si="50"/>
        <v>87.5</v>
      </c>
      <c r="O419" s="5">
        <f t="shared" si="58"/>
        <v>0.625</v>
      </c>
      <c r="P419" s="10">
        <f t="shared" si="59"/>
        <v>10</v>
      </c>
      <c r="Q419" s="11">
        <f t="shared" si="51"/>
        <v>62.5</v>
      </c>
    </row>
    <row r="420" spans="4:17" x14ac:dyDescent="0.25">
      <c r="D420" t="s">
        <v>44</v>
      </c>
      <c r="E420" s="9">
        <f t="shared" si="45"/>
        <v>88.085609243697476</v>
      </c>
      <c r="F420" s="5">
        <f t="shared" si="60"/>
        <v>0.875</v>
      </c>
      <c r="G420" s="10">
        <f t="shared" si="61"/>
        <v>15</v>
      </c>
      <c r="H420" s="11">
        <f t="shared" si="48"/>
        <v>88.235294117647058</v>
      </c>
      <c r="I420" s="5">
        <f t="shared" si="55"/>
        <v>0.82679738562091498</v>
      </c>
      <c r="J420" s="10">
        <f t="shared" si="54"/>
        <v>29</v>
      </c>
      <c r="K420" s="11">
        <f t="shared" si="49"/>
        <v>82.857142857142861</v>
      </c>
      <c r="L420" s="5">
        <f t="shared" si="56"/>
        <v>0.875</v>
      </c>
      <c r="M420" s="10">
        <f t="shared" si="57"/>
        <v>7</v>
      </c>
      <c r="N420" s="11">
        <f t="shared" si="50"/>
        <v>87.5</v>
      </c>
      <c r="O420" s="5">
        <f t="shared" si="58"/>
        <v>0.9375</v>
      </c>
      <c r="P420" s="10">
        <f t="shared" si="59"/>
        <v>15</v>
      </c>
      <c r="Q420" s="11">
        <f t="shared" si="51"/>
        <v>93.75</v>
      </c>
    </row>
    <row r="421" spans="4:17" x14ac:dyDescent="0.25">
      <c r="D421" t="s">
        <v>45</v>
      </c>
      <c r="E421" s="9">
        <f t="shared" si="45"/>
        <v>92.016806722689068</v>
      </c>
      <c r="F421" s="5">
        <f t="shared" si="60"/>
        <v>0.82638888888888884</v>
      </c>
      <c r="G421" s="10">
        <f t="shared" si="61"/>
        <v>14</v>
      </c>
      <c r="H421" s="11">
        <f t="shared" si="48"/>
        <v>82.35294117647058</v>
      </c>
      <c r="I421" s="5">
        <f t="shared" si="55"/>
        <v>0.85784313725490202</v>
      </c>
      <c r="J421" s="10">
        <f t="shared" si="54"/>
        <v>30</v>
      </c>
      <c r="K421" s="11">
        <f t="shared" si="49"/>
        <v>85.714285714285708</v>
      </c>
      <c r="L421" s="5">
        <f t="shared" si="56"/>
        <v>1</v>
      </c>
      <c r="M421" s="10">
        <f t="shared" si="57"/>
        <v>8</v>
      </c>
      <c r="N421" s="11">
        <f t="shared" si="50"/>
        <v>100</v>
      </c>
      <c r="O421" s="5">
        <f t="shared" si="58"/>
        <v>1</v>
      </c>
      <c r="P421" s="10">
        <f t="shared" si="59"/>
        <v>16</v>
      </c>
      <c r="Q421" s="11">
        <f t="shared" si="51"/>
        <v>100</v>
      </c>
    </row>
    <row r="422" spans="4:17" x14ac:dyDescent="0.25">
      <c r="D422" t="s">
        <v>46</v>
      </c>
      <c r="E422" s="9">
        <f t="shared" si="45"/>
        <v>99.285714285714278</v>
      </c>
      <c r="F422" s="5">
        <f t="shared" si="60"/>
        <v>1</v>
      </c>
      <c r="G422" s="10">
        <f t="shared" si="61"/>
        <v>17</v>
      </c>
      <c r="H422" s="11">
        <f t="shared" si="48"/>
        <v>100</v>
      </c>
      <c r="I422" s="5">
        <f t="shared" si="55"/>
        <v>0.97222222222222221</v>
      </c>
      <c r="J422" s="10">
        <f t="shared" si="54"/>
        <v>34</v>
      </c>
      <c r="K422" s="11">
        <f t="shared" si="49"/>
        <v>97.142857142857139</v>
      </c>
      <c r="L422" s="5">
        <f t="shared" si="56"/>
        <v>1</v>
      </c>
      <c r="M422" s="10">
        <f t="shared" si="57"/>
        <v>8</v>
      </c>
      <c r="N422" s="11">
        <f t="shared" si="50"/>
        <v>100</v>
      </c>
      <c r="O422" s="5">
        <f t="shared" si="58"/>
        <v>1</v>
      </c>
      <c r="P422" s="10">
        <f t="shared" si="59"/>
        <v>16</v>
      </c>
      <c r="Q422" s="11">
        <f t="shared" si="51"/>
        <v>100</v>
      </c>
    </row>
    <row r="423" spans="4:17" x14ac:dyDescent="0.25">
      <c r="D423" t="s">
        <v>47</v>
      </c>
      <c r="E423" s="9">
        <f t="shared" si="45"/>
        <v>71.483718487394952</v>
      </c>
      <c r="F423" s="5">
        <f t="shared" si="60"/>
        <v>0.76388888888888884</v>
      </c>
      <c r="G423" s="10">
        <f t="shared" si="61"/>
        <v>13</v>
      </c>
      <c r="H423" s="11">
        <f t="shared" si="48"/>
        <v>76.470588235294116</v>
      </c>
      <c r="I423" s="5">
        <f t="shared" si="55"/>
        <v>0.65849673202614389</v>
      </c>
      <c r="J423" s="10">
        <f t="shared" si="54"/>
        <v>23</v>
      </c>
      <c r="K423" s="11">
        <f t="shared" si="49"/>
        <v>65.714285714285708</v>
      </c>
      <c r="L423" s="5">
        <f t="shared" si="56"/>
        <v>0.75</v>
      </c>
      <c r="M423" s="10">
        <f t="shared" si="57"/>
        <v>6</v>
      </c>
      <c r="N423" s="11">
        <f t="shared" si="50"/>
        <v>75</v>
      </c>
      <c r="O423" s="5">
        <f t="shared" si="58"/>
        <v>0.6875</v>
      </c>
      <c r="P423" s="10">
        <f t="shared" si="59"/>
        <v>11</v>
      </c>
      <c r="Q423" s="11">
        <f t="shared" si="51"/>
        <v>68.75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9">
        <f>AVERAGE(F425,I425,L425,O425)</f>
        <v>0.79064542483660127</v>
      </c>
      <c r="F425" s="11">
        <f>M28-M235</f>
        <v>1.2222222222222223</v>
      </c>
      <c r="G425" s="10">
        <f>J28-J235</f>
        <v>12</v>
      </c>
      <c r="H425" s="10" t="s">
        <v>73</v>
      </c>
      <c r="I425" s="11">
        <f>P68-P275</f>
        <v>1.065359477124183</v>
      </c>
      <c r="J425" s="10">
        <f>O68-O275</f>
        <v>20</v>
      </c>
      <c r="K425" s="10" t="s">
        <v>73</v>
      </c>
      <c r="L425" s="11">
        <f>M106-M313</f>
        <v>0</v>
      </c>
      <c r="M425" s="10">
        <f>J106-J313</f>
        <v>0</v>
      </c>
      <c r="N425" s="10" t="s">
        <v>73</v>
      </c>
      <c r="O425" s="11">
        <f>P183-P390</f>
        <v>0.875</v>
      </c>
      <c r="P425" s="10">
        <f>O183-O390</f>
        <v>7</v>
      </c>
      <c r="Q425" s="10" t="s">
        <v>73</v>
      </c>
    </row>
    <row r="426" spans="4:17" x14ac:dyDescent="0.25">
      <c r="D426" t="s">
        <v>70</v>
      </c>
      <c r="E426" s="9">
        <f>AVERAGE(H426,K426,N426,Q426)</f>
        <v>1.7887605042016808</v>
      </c>
      <c r="F426" s="5">
        <f>(M26+M27+M233+M234)/2</f>
        <v>2.1875</v>
      </c>
      <c r="G426" s="10">
        <f>J233+J234+J26+J27</f>
        <v>37</v>
      </c>
      <c r="H426" s="11">
        <f>G426/G402</f>
        <v>2.1764705882352939</v>
      </c>
      <c r="I426" s="5">
        <f>(P66+P67+P273+P274)/2</f>
        <v>2.2287581699346406</v>
      </c>
      <c r="J426" s="10">
        <f>O66+O67+O273+O274</f>
        <v>78</v>
      </c>
      <c r="K426" s="11">
        <f>J426/$I$402</f>
        <v>2.2285714285714286</v>
      </c>
      <c r="L426" s="5">
        <f>(M104+M105+M311+M312)/2</f>
        <v>1.125</v>
      </c>
      <c r="M426" s="10">
        <f>J104+J105+J311+J312</f>
        <v>9</v>
      </c>
      <c r="N426" s="11">
        <f>M426/8</f>
        <v>1.125</v>
      </c>
      <c r="O426" s="5">
        <f>(P389+P388+P182+P181)/2</f>
        <v>1.625</v>
      </c>
      <c r="P426" s="10">
        <f>O389+O388+O182+O181</f>
        <v>26</v>
      </c>
      <c r="Q426" s="11">
        <f>P426/16</f>
        <v>1.625</v>
      </c>
    </row>
    <row r="427" spans="4:17" x14ac:dyDescent="0.25">
      <c r="D427" t="s">
        <v>71</v>
      </c>
      <c r="E427" s="9">
        <f t="shared" ref="E427:E428" si="62">AVERAGE(H427,K427,N427,Q427)</f>
        <v>1.0997899159663866</v>
      </c>
      <c r="F427" s="5">
        <f>(M26+M234)/2</f>
        <v>1.4583333333333335</v>
      </c>
      <c r="G427" s="10">
        <f>J26+J234</f>
        <v>25</v>
      </c>
      <c r="H427" s="11">
        <f>G427/G402</f>
        <v>1.4705882352941178</v>
      </c>
      <c r="I427" s="5">
        <f>(P66+P274)/2</f>
        <v>1.4264705882352942</v>
      </c>
      <c r="J427" s="10">
        <f>O66+O274</f>
        <v>50</v>
      </c>
      <c r="K427" s="11">
        <f t="shared" ref="K427:K428" si="63">J427/$I$402</f>
        <v>1.4285714285714286</v>
      </c>
      <c r="L427" s="5">
        <f>(M104+M312)/2</f>
        <v>0.5</v>
      </c>
      <c r="M427" s="10">
        <f>J104+J312</f>
        <v>4</v>
      </c>
      <c r="N427" s="11">
        <f t="shared" ref="N427:N428" si="64">M427/8</f>
        <v>0.5</v>
      </c>
      <c r="O427" s="5">
        <f>(P389+P181)/2</f>
        <v>1</v>
      </c>
      <c r="P427" s="10">
        <f>O389+O181</f>
        <v>16</v>
      </c>
      <c r="Q427" s="11">
        <f t="shared" ref="Q427:Q428" si="65">P427/16</f>
        <v>1</v>
      </c>
    </row>
    <row r="428" spans="4:17" x14ac:dyDescent="0.25">
      <c r="D428" t="s">
        <v>72</v>
      </c>
      <c r="E428" s="9">
        <f t="shared" si="62"/>
        <v>0.68897058823529411</v>
      </c>
      <c r="F428" s="5">
        <f>(M27+M233)/2</f>
        <v>0.72916666666666663</v>
      </c>
      <c r="G428" s="10">
        <f>J27+J233</f>
        <v>12</v>
      </c>
      <c r="H428" s="11">
        <f>G428/G402</f>
        <v>0.70588235294117652</v>
      </c>
      <c r="I428" s="5">
        <f>(P67+P273)/2</f>
        <v>0.80228758169934644</v>
      </c>
      <c r="J428" s="10">
        <f>O67+O273</f>
        <v>28</v>
      </c>
      <c r="K428" s="11">
        <f t="shared" si="63"/>
        <v>0.8</v>
      </c>
      <c r="L428" s="5">
        <f>(M105+M311)/2</f>
        <v>0.625</v>
      </c>
      <c r="M428" s="10">
        <f>J105+J311</f>
        <v>5</v>
      </c>
      <c r="N428" s="11">
        <f t="shared" si="64"/>
        <v>0.625</v>
      </c>
      <c r="O428" s="5">
        <f>(P388+P182)/2</f>
        <v>0.625</v>
      </c>
      <c r="P428" s="10">
        <f>O388+O182</f>
        <v>10</v>
      </c>
      <c r="Q428" s="11">
        <f t="shared" si="65"/>
        <v>0.625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6">E501-E471</f>
        <v>-1.3241106719306117E-3</v>
      </c>
      <c r="F529" s="14">
        <f t="shared" si="66"/>
        <v>-1.8181818181659537E-3</v>
      </c>
      <c r="G529" s="14">
        <f t="shared" si="66"/>
        <v>-3.478260869570704E-3</v>
      </c>
      <c r="H529" s="14">
        <f t="shared" si="66"/>
        <v>0</v>
      </c>
      <c r="I529" s="14">
        <f t="shared" si="66"/>
        <v>0</v>
      </c>
    </row>
    <row r="530" spans="5:9" x14ac:dyDescent="0.25">
      <c r="E530" s="14">
        <f t="shared" si="66"/>
        <v>4.7628458498039095E-3</v>
      </c>
      <c r="F530" s="14">
        <f t="shared" si="66"/>
        <v>-1.8181818181659537E-3</v>
      </c>
      <c r="G530" s="14">
        <f t="shared" si="66"/>
        <v>8.6956521738557058E-4</v>
      </c>
      <c r="H530" s="14">
        <f t="shared" si="66"/>
        <v>0</v>
      </c>
      <c r="I530" s="14">
        <f t="shared" si="66"/>
        <v>0</v>
      </c>
    </row>
    <row r="531" spans="5:9" x14ac:dyDescent="0.25">
      <c r="E531" s="14">
        <f t="shared" si="66"/>
        <v>5.0395256917568076E-4</v>
      </c>
      <c r="F531" s="14">
        <f t="shared" si="66"/>
        <v>-3.6363636363603291E-3</v>
      </c>
      <c r="G531" s="14">
        <f t="shared" si="66"/>
        <v>-4.3478260869562746E-3</v>
      </c>
      <c r="H531" s="14">
        <f t="shared" si="66"/>
        <v>0</v>
      </c>
      <c r="I531" s="14">
        <f t="shared" si="66"/>
        <v>0</v>
      </c>
    </row>
    <row r="532" spans="5:9" x14ac:dyDescent="0.25">
      <c r="E532" s="14">
        <f t="shared" si="66"/>
        <v>2.3122529644155065E-3</v>
      </c>
      <c r="F532" s="14">
        <f t="shared" si="66"/>
        <v>2.7272727272702468E-3</v>
      </c>
      <c r="G532" s="14">
        <f t="shared" si="66"/>
        <v>-3.478260869570704E-3</v>
      </c>
      <c r="H532" s="14">
        <f t="shared" si="66"/>
        <v>0</v>
      </c>
      <c r="I532" s="14">
        <f t="shared" si="66"/>
        <v>0</v>
      </c>
    </row>
    <row r="533" spans="5:9" x14ac:dyDescent="0.25">
      <c r="E533" s="14">
        <f t="shared" si="66"/>
        <v>6.3142292490070417E-3</v>
      </c>
      <c r="F533" s="14">
        <f t="shared" si="66"/>
        <v>9.0909090908297685E-4</v>
      </c>
      <c r="G533" s="14">
        <f t="shared" si="66"/>
        <v>4.3478260869562746E-3</v>
      </c>
      <c r="H533" s="14">
        <f t="shared" si="66"/>
        <v>0</v>
      </c>
      <c r="I533" s="14">
        <f t="shared" si="66"/>
        <v>0</v>
      </c>
    </row>
    <row r="534" spans="5:9" x14ac:dyDescent="0.25">
      <c r="E534" s="14">
        <f t="shared" si="66"/>
        <v>-2.2628458498132886E-3</v>
      </c>
      <c r="F534" s="14">
        <f t="shared" si="66"/>
        <v>1.8181818181659537E-3</v>
      </c>
      <c r="G534" s="14">
        <f t="shared" si="66"/>
        <v>-8.6956521738557058E-4</v>
      </c>
      <c r="H534" s="14">
        <f t="shared" si="66"/>
        <v>0</v>
      </c>
      <c r="I534" s="14">
        <f t="shared" si="66"/>
        <v>0</v>
      </c>
    </row>
    <row r="535" spans="5:9" x14ac:dyDescent="0.25">
      <c r="E535" s="14">
        <f t="shared" si="66"/>
        <v>3.4584980237184482E-4</v>
      </c>
      <c r="F535" s="14">
        <f t="shared" si="66"/>
        <v>1.8181818181659537E-3</v>
      </c>
      <c r="G535" s="14">
        <f t="shared" si="66"/>
        <v>-4.3478260869278529E-4</v>
      </c>
      <c r="H535" s="14">
        <f t="shared" si="66"/>
        <v>0</v>
      </c>
      <c r="I535" s="14">
        <f t="shared" si="66"/>
        <v>0</v>
      </c>
    </row>
    <row r="536" spans="5:9" x14ac:dyDescent="0.25">
      <c r="E536" s="14">
        <f t="shared" si="66"/>
        <v>-6.3142292490141472E-3</v>
      </c>
      <c r="F536" s="14">
        <f t="shared" si="66"/>
        <v>-9.0909090909008228E-4</v>
      </c>
      <c r="G536" s="14">
        <f t="shared" si="66"/>
        <v>-4.3478260869562746E-3</v>
      </c>
      <c r="H536" s="14">
        <f t="shared" si="66"/>
        <v>0</v>
      </c>
      <c r="I536" s="14">
        <f t="shared" si="66"/>
        <v>0</v>
      </c>
    </row>
    <row r="537" spans="5:9" x14ac:dyDescent="0.25">
      <c r="E537" s="14">
        <f t="shared" si="66"/>
        <v>-2.3122529644261647E-3</v>
      </c>
      <c r="F537" s="14">
        <f t="shared" si="66"/>
        <v>-2.7272727272702468E-3</v>
      </c>
      <c r="G537" s="14">
        <f t="shared" si="66"/>
        <v>3.478260869570704E-3</v>
      </c>
      <c r="H537" s="14">
        <f t="shared" si="66"/>
        <v>0</v>
      </c>
      <c r="I537" s="14">
        <f t="shared" si="66"/>
        <v>0</v>
      </c>
    </row>
    <row r="538" spans="5:9" x14ac:dyDescent="0.25">
      <c r="E538" s="14">
        <f t="shared" si="66"/>
        <v>3.8735177865589776E-3</v>
      </c>
      <c r="F538" s="14">
        <f t="shared" si="66"/>
        <v>-3.6363636363603291E-3</v>
      </c>
      <c r="G538" s="14">
        <f t="shared" si="66"/>
        <v>-8.6956521738557058E-4</v>
      </c>
      <c r="H538" s="14">
        <f t="shared" si="66"/>
        <v>0</v>
      </c>
      <c r="I538" s="14">
        <f t="shared" si="66"/>
        <v>0</v>
      </c>
    </row>
    <row r="539" spans="5:9" x14ac:dyDescent="0.25">
      <c r="E539" s="14">
        <f t="shared" si="66"/>
        <v>9.6837944664684983E-4</v>
      </c>
      <c r="F539" s="14">
        <f t="shared" si="66"/>
        <v>-9.0909090909008228E-4</v>
      </c>
      <c r="G539" s="14">
        <f t="shared" si="66"/>
        <v>4.7826086956490599E-3</v>
      </c>
      <c r="H539" s="14">
        <f t="shared" si="66"/>
        <v>0</v>
      </c>
      <c r="I539" s="14">
        <f t="shared" si="66"/>
        <v>0</v>
      </c>
    </row>
    <row r="540" spans="5:9" x14ac:dyDescent="0.25">
      <c r="E540" s="14">
        <f t="shared" si="66"/>
        <v>-2.3913043478245299E-3</v>
      </c>
      <c r="F540" s="14">
        <f t="shared" si="66"/>
        <v>0</v>
      </c>
      <c r="G540" s="14">
        <f t="shared" si="66"/>
        <v>4.3478260868567986E-4</v>
      </c>
      <c r="H540" s="14">
        <f t="shared" si="66"/>
        <v>0</v>
      </c>
      <c r="I540" s="14">
        <f t="shared" si="66"/>
        <v>0</v>
      </c>
    </row>
    <row r="541" spans="5:9" x14ac:dyDescent="0.25">
      <c r="E541" s="14">
        <f t="shared" si="66"/>
        <v>4.1106719367647315E-3</v>
      </c>
      <c r="F541" s="14">
        <f t="shared" si="66"/>
        <v>-1.8181818181659537E-3</v>
      </c>
      <c r="G541" s="14">
        <f t="shared" si="66"/>
        <v>-1.7391304347782466E-3</v>
      </c>
      <c r="H541" s="14">
        <f t="shared" si="66"/>
        <v>0</v>
      </c>
      <c r="I541" s="14">
        <f t="shared" si="66"/>
        <v>0</v>
      </c>
    </row>
    <row r="542" spans="5:9" x14ac:dyDescent="0.25">
      <c r="E542" s="14">
        <f t="shared" si="66"/>
        <v>-2.1541501976258814E-3</v>
      </c>
      <c r="F542" s="14">
        <f t="shared" si="66"/>
        <v>1.8181818181659537E-3</v>
      </c>
      <c r="G542" s="14">
        <f t="shared" si="66"/>
        <v>-4.3478260869278529E-4</v>
      </c>
      <c r="H542" s="14">
        <f t="shared" si="66"/>
        <v>0</v>
      </c>
      <c r="I542" s="14">
        <f t="shared" si="66"/>
        <v>0</v>
      </c>
    </row>
    <row r="543" spans="5:9" x14ac:dyDescent="0.25">
      <c r="E543" s="14">
        <f t="shared" si="66"/>
        <v>1.442687747029936E-3</v>
      </c>
      <c r="F543" s="14">
        <f t="shared" si="66"/>
        <v>2.7272727272702468E-3</v>
      </c>
      <c r="G543" s="14">
        <f t="shared" si="66"/>
        <v>3.0434782608637079E-3</v>
      </c>
      <c r="H543" s="14">
        <f t="shared" si="66"/>
        <v>0</v>
      </c>
      <c r="I543" s="14">
        <f t="shared" si="66"/>
        <v>0</v>
      </c>
    </row>
    <row r="544" spans="5:9" x14ac:dyDescent="0.25">
      <c r="E544" s="14">
        <f t="shared" si="66"/>
        <v>1.3735177865612513E-3</v>
      </c>
      <c r="F544" s="14">
        <f t="shared" si="66"/>
        <v>-3.6363636363603291E-3</v>
      </c>
      <c r="G544" s="14">
        <f t="shared" si="66"/>
        <v>-8.6956521738557058E-4</v>
      </c>
      <c r="H544" s="14">
        <f t="shared" si="66"/>
        <v>0</v>
      </c>
      <c r="I544" s="14">
        <f t="shared" si="66"/>
        <v>0</v>
      </c>
    </row>
    <row r="549" spans="1:16" x14ac:dyDescent="0.25">
      <c r="E549" s="14">
        <f t="shared" ref="E549:I552" si="67">E517-E491</f>
        <v>-2.5345849802371756E-3</v>
      </c>
      <c r="F549" s="14">
        <f t="shared" si="67"/>
        <v>1.8181818181817189E-3</v>
      </c>
      <c r="G549" s="14">
        <f t="shared" si="67"/>
        <v>-6.9565217391305972E-3</v>
      </c>
      <c r="H549" s="14">
        <f t="shared" si="67"/>
        <v>0</v>
      </c>
      <c r="I549" s="14">
        <f t="shared" si="67"/>
        <v>-5.0000000000000044E-3</v>
      </c>
    </row>
    <row r="550" spans="1:16" x14ac:dyDescent="0.25">
      <c r="E550" s="14">
        <f t="shared" si="67"/>
        <v>2.8137351778658726E-3</v>
      </c>
      <c r="F550" s="14">
        <f t="shared" si="67"/>
        <v>-3.6363636363638818E-3</v>
      </c>
      <c r="G550" s="14">
        <f t="shared" si="67"/>
        <v>7.3913043478261997E-3</v>
      </c>
      <c r="H550" s="14">
        <f t="shared" si="67"/>
        <v>4.9999999999998934E-3</v>
      </c>
      <c r="I550" s="14">
        <f t="shared" si="67"/>
        <v>2.4999999999999467E-3</v>
      </c>
    </row>
    <row r="551" spans="1:16" x14ac:dyDescent="0.25">
      <c r="E551" s="14">
        <f t="shared" si="67"/>
        <v>1.9639328063241202E-3</v>
      </c>
      <c r="F551" s="14">
        <f t="shared" si="67"/>
        <v>-1.8181818181819409E-3</v>
      </c>
      <c r="G551" s="14">
        <f t="shared" si="67"/>
        <v>2.1739130434783593E-3</v>
      </c>
      <c r="H551" s="14">
        <f t="shared" si="67"/>
        <v>4.9999999999998934E-3</v>
      </c>
      <c r="I551" s="14">
        <f t="shared" si="67"/>
        <v>2.4999999999999467E-3</v>
      </c>
    </row>
    <row r="552" spans="1:16" x14ac:dyDescent="0.25">
      <c r="E552" s="14">
        <f t="shared" si="67"/>
        <v>8.4980237154153038E-4</v>
      </c>
      <c r="F552" s="14">
        <f t="shared" si="67"/>
        <v>-1.8181818181819409E-3</v>
      </c>
      <c r="G552" s="14">
        <f t="shared" si="67"/>
        <v>5.2173913043478404E-3</v>
      </c>
      <c r="H552" s="14">
        <f t="shared" si="67"/>
        <v>0</v>
      </c>
      <c r="I552" s="14">
        <f t="shared" si="67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68">F578-F558</f>
        <v>9.0909090909008228E-4</v>
      </c>
      <c r="M578" s="14">
        <f t="shared" si="68"/>
        <v>3.0434782608637079E-3</v>
      </c>
      <c r="N578" s="14">
        <f t="shared" si="68"/>
        <v>0</v>
      </c>
      <c r="O578" s="14">
        <f t="shared" si="68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69">E579-E559</f>
        <v>8.8932806328045899E-5</v>
      </c>
      <c r="L579" s="14">
        <f t="shared" si="68"/>
        <v>-1.8181818181837173E-3</v>
      </c>
      <c r="M579" s="14">
        <f t="shared" si="68"/>
        <v>2.1739130434781373E-3</v>
      </c>
      <c r="N579" s="14">
        <f t="shared" si="68"/>
        <v>0</v>
      </c>
      <c r="O579" s="14">
        <f t="shared" si="68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9"/>
        <v>4.6442687747116906E-4</v>
      </c>
      <c r="L580" s="14">
        <f t="shared" si="68"/>
        <v>2.7272727272702468E-3</v>
      </c>
      <c r="M580" s="14">
        <f t="shared" si="68"/>
        <v>-8.6956521738557058E-4</v>
      </c>
      <c r="N580" s="14">
        <f t="shared" si="68"/>
        <v>0</v>
      </c>
      <c r="O580" s="14">
        <f t="shared" si="68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9"/>
        <v>-3.8735177865589776E-3</v>
      </c>
      <c r="L581" s="14">
        <f t="shared" si="68"/>
        <v>3.6363636363603291E-3</v>
      </c>
      <c r="M581" s="14">
        <f t="shared" si="68"/>
        <v>8.6956521738557058E-4</v>
      </c>
      <c r="N581" s="14">
        <f t="shared" si="68"/>
        <v>0</v>
      </c>
      <c r="O581" s="14">
        <f t="shared" si="68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9"/>
        <v>1.3833992093736924E-4</v>
      </c>
      <c r="L582" s="14">
        <f t="shared" si="68"/>
        <v>2.7272727272702468E-3</v>
      </c>
      <c r="M582" s="14">
        <f t="shared" si="68"/>
        <v>-2.1739130434852427E-3</v>
      </c>
      <c r="N582" s="14">
        <f t="shared" si="68"/>
        <v>0</v>
      </c>
      <c r="O582" s="14">
        <f t="shared" si="68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9"/>
        <v>5.1383399208759784E-4</v>
      </c>
      <c r="L583" s="14">
        <f t="shared" si="68"/>
        <v>-2.7272727272702468E-3</v>
      </c>
      <c r="M583" s="14">
        <f t="shared" si="68"/>
        <v>4.7826086956490599E-3</v>
      </c>
      <c r="N583" s="14">
        <f t="shared" si="68"/>
        <v>0</v>
      </c>
      <c r="O583" s="14">
        <f t="shared" si="68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9"/>
        <v>-3.1027667984204754E-3</v>
      </c>
      <c r="L584" s="14">
        <f t="shared" si="68"/>
        <v>4.5454545454504114E-3</v>
      </c>
      <c r="M584" s="14">
        <f t="shared" si="68"/>
        <v>3.0434782608637079E-3</v>
      </c>
      <c r="N584" s="14">
        <f t="shared" si="68"/>
        <v>0</v>
      </c>
      <c r="O584" s="14">
        <f t="shared" si="68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9"/>
        <v>-3.4584980237184482E-4</v>
      </c>
      <c r="L585" s="14">
        <f t="shared" si="68"/>
        <v>-1.8181818181659537E-3</v>
      </c>
      <c r="M585" s="14">
        <f t="shared" si="68"/>
        <v>4.3478260869278529E-4</v>
      </c>
      <c r="N585" s="14">
        <f t="shared" si="68"/>
        <v>0</v>
      </c>
      <c r="O585" s="14">
        <f t="shared" si="68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9"/>
        <v>-5.1383399209470326E-4</v>
      </c>
      <c r="L586" s="14">
        <f t="shared" si="68"/>
        <v>2.7272727272702468E-3</v>
      </c>
      <c r="M586" s="14">
        <f t="shared" si="68"/>
        <v>-4.7826086956526126E-3</v>
      </c>
      <c r="N586" s="14">
        <f t="shared" si="68"/>
        <v>0</v>
      </c>
      <c r="O586" s="14">
        <f t="shared" si="68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9"/>
        <v>-1.383399209515801E-4</v>
      </c>
      <c r="L587" s="14">
        <f t="shared" si="68"/>
        <v>-2.7272727272737995E-3</v>
      </c>
      <c r="M587" s="14">
        <f t="shared" si="68"/>
        <v>2.1739130434781373E-3</v>
      </c>
      <c r="N587" s="14">
        <f t="shared" si="68"/>
        <v>0</v>
      </c>
      <c r="O587" s="14">
        <f t="shared" si="68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69"/>
        <v>1.1857707509932425E-4</v>
      </c>
      <c r="L588" s="14">
        <f t="shared" si="68"/>
        <v>9.0909090909008228E-4</v>
      </c>
      <c r="M588" s="14">
        <f t="shared" si="68"/>
        <v>-4.3478260868567986E-4</v>
      </c>
      <c r="N588" s="14">
        <f t="shared" si="68"/>
        <v>0</v>
      </c>
      <c r="O588" s="14">
        <f t="shared" si="68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69"/>
        <v>-0.54600790513833886</v>
      </c>
      <c r="L589" s="14">
        <f t="shared" si="68"/>
        <v>-2.7272727272702468E-3</v>
      </c>
      <c r="M589" s="14">
        <f t="shared" si="68"/>
        <v>-2.1713043478260943</v>
      </c>
      <c r="N589" s="14">
        <f t="shared" si="68"/>
        <v>0</v>
      </c>
      <c r="O589" s="14">
        <f t="shared" si="68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69"/>
        <v>4.3774703557346584E-3</v>
      </c>
      <c r="L590" s="14">
        <f t="shared" si="68"/>
        <v>2.7272727272702468E-3</v>
      </c>
      <c r="M590" s="14">
        <f t="shared" si="68"/>
        <v>4.7826086956490599E-3</v>
      </c>
      <c r="N590" s="14">
        <f t="shared" si="68"/>
        <v>0</v>
      </c>
      <c r="O590" s="14">
        <f t="shared" si="68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69"/>
        <v>-0.54615612648221656</v>
      </c>
      <c r="L591" s="14">
        <f t="shared" si="68"/>
        <v>3.6363636363603291E-3</v>
      </c>
      <c r="M591" s="14">
        <f t="shared" si="68"/>
        <v>-2.1782608695652215</v>
      </c>
      <c r="N591" s="14">
        <f t="shared" si="68"/>
        <v>0</v>
      </c>
      <c r="O591" s="14">
        <f t="shared" si="68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69"/>
        <v>-3.4584980237184482E-4</v>
      </c>
      <c r="L592" s="14">
        <f t="shared" si="68"/>
        <v>-1.8181818181659537E-3</v>
      </c>
      <c r="M592" s="14">
        <f t="shared" si="68"/>
        <v>4.3478260869278529E-4</v>
      </c>
      <c r="N592" s="14">
        <f t="shared" si="68"/>
        <v>0</v>
      </c>
      <c r="O592" s="14">
        <f t="shared" si="68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69"/>
        <v>-0.5436462450592785</v>
      </c>
      <c r="L593" s="14">
        <f t="shared" si="68"/>
        <v>4.5454545454504114E-3</v>
      </c>
      <c r="M593" s="14">
        <f t="shared" si="68"/>
        <v>-2.1691304347826161</v>
      </c>
      <c r="N593" s="14">
        <f t="shared" si="68"/>
        <v>0</v>
      </c>
      <c r="O593" s="14">
        <f t="shared" si="68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69"/>
        <v>-6.5217391304628336E-4</v>
      </c>
      <c r="L594" s="14">
        <f t="shared" si="69"/>
        <v>0</v>
      </c>
      <c r="M594" s="14">
        <f t="shared" si="69"/>
        <v>-2.6086956521709226E-3</v>
      </c>
      <c r="N594" s="14">
        <f t="shared" si="69"/>
        <v>0</v>
      </c>
      <c r="O594" s="14">
        <f t="shared" si="69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70">F599-F605</f>
        <v>1.8181818181816634E-3</v>
      </c>
      <c r="G611" s="14">
        <f t="shared" si="70"/>
        <v>-2.6086956521740312E-3</v>
      </c>
      <c r="H611" s="14">
        <f t="shared" si="70"/>
        <v>0</v>
      </c>
      <c r="I611" s="14">
        <f t="shared" si="70"/>
        <v>0</v>
      </c>
    </row>
    <row r="612" spans="1:14" x14ac:dyDescent="0.25">
      <c r="E612" s="14">
        <f t="shared" ref="E612:I614" si="71">E600-E606</f>
        <v>-6.1042490118579096E-3</v>
      </c>
      <c r="F612" s="14">
        <f t="shared" si="71"/>
        <v>9.0909090909097046E-4</v>
      </c>
      <c r="G612" s="14">
        <f t="shared" si="71"/>
        <v>-2.7826086956522111E-2</v>
      </c>
      <c r="H612" s="14">
        <f t="shared" si="71"/>
        <v>0</v>
      </c>
      <c r="I612" s="14">
        <f t="shared" si="71"/>
        <v>-7.4999999999998401E-3</v>
      </c>
    </row>
    <row r="613" spans="1:14" x14ac:dyDescent="0.25">
      <c r="E613" s="14">
        <f t="shared" si="71"/>
        <v>-5.8325098814229204E-3</v>
      </c>
      <c r="F613" s="14">
        <f t="shared" si="71"/>
        <v>-9.0909090909092605E-3</v>
      </c>
      <c r="G613" s="14">
        <f t="shared" si="71"/>
        <v>-1.7391304347825765E-3</v>
      </c>
      <c r="H613" s="14">
        <f t="shared" si="71"/>
        <v>-4.9999999999998934E-3</v>
      </c>
      <c r="I613" s="14">
        <f t="shared" si="71"/>
        <v>-7.5000000000000622E-3</v>
      </c>
    </row>
    <row r="614" spans="1:14" x14ac:dyDescent="0.25">
      <c r="E614" s="14">
        <f t="shared" si="71"/>
        <v>-1.0271739130434776E-2</v>
      </c>
      <c r="F614" s="14">
        <f t="shared" si="71"/>
        <v>0</v>
      </c>
      <c r="G614" s="14">
        <f t="shared" si="71"/>
        <v>-2.608695652173898E-2</v>
      </c>
      <c r="H614" s="14">
        <f t="shared" si="71"/>
        <v>-4.9999999999998934E-3</v>
      </c>
      <c r="I614" s="14">
        <f t="shared" si="71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72">F619-F637</f>
        <v>1.4285714285762197E-3</v>
      </c>
      <c r="M637" s="14">
        <f t="shared" si="72"/>
        <v>2.2222222222154642E-3</v>
      </c>
      <c r="N637" s="14">
        <f t="shared" si="72"/>
        <v>0</v>
      </c>
      <c r="O637" s="14">
        <f t="shared" si="72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73">E620-E638</f>
        <v>9.7883597884163009E-4</v>
      </c>
      <c r="L638" s="14">
        <f t="shared" si="72"/>
        <v>4.2857142857144481E-3</v>
      </c>
      <c r="M638" s="14">
        <f t="shared" si="72"/>
        <v>-3.703703703621386E-4</v>
      </c>
      <c r="N638" s="14">
        <f t="shared" si="72"/>
        <v>0</v>
      </c>
      <c r="O638" s="14">
        <f t="shared" si="72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73"/>
        <v>3.6111111111125638E-3</v>
      </c>
      <c r="L639" s="14">
        <f t="shared" si="72"/>
        <v>0</v>
      </c>
      <c r="M639" s="14">
        <f t="shared" si="72"/>
        <v>4.4444444444451392E-3</v>
      </c>
      <c r="N639" s="14">
        <f t="shared" si="72"/>
        <v>0</v>
      </c>
      <c r="O639" s="14">
        <f t="shared" si="72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73"/>
        <v>4.550264550260863E-3</v>
      </c>
      <c r="L640" s="14">
        <f t="shared" si="72"/>
        <v>-1.4285714285762197E-3</v>
      </c>
      <c r="M640" s="14">
        <f t="shared" si="72"/>
        <v>-3.703703703621386E-4</v>
      </c>
      <c r="N640" s="14">
        <f t="shared" si="72"/>
        <v>0</v>
      </c>
      <c r="O640" s="14">
        <f t="shared" si="72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73"/>
        <v>-1.7592592592592382E-3</v>
      </c>
      <c r="L641" s="14">
        <f t="shared" si="72"/>
        <v>0</v>
      </c>
      <c r="M641" s="14">
        <f t="shared" si="72"/>
        <v>2.9629629629610577E-3</v>
      </c>
      <c r="N641" s="14">
        <f t="shared" si="72"/>
        <v>0</v>
      </c>
      <c r="O641" s="14">
        <f t="shared" si="72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73"/>
        <v>2.5529100529126936E-3</v>
      </c>
      <c r="L642" s="14">
        <f t="shared" si="72"/>
        <v>4.2857142857144481E-3</v>
      </c>
      <c r="M642" s="14">
        <f t="shared" si="72"/>
        <v>-4.0740740740830006E-3</v>
      </c>
      <c r="N642" s="14">
        <f t="shared" si="72"/>
        <v>0</v>
      </c>
      <c r="O642" s="14">
        <f t="shared" si="72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73"/>
        <v>-2.023809523805653E-3</v>
      </c>
      <c r="L643" s="14">
        <f t="shared" si="72"/>
        <v>-1.4285714285762197E-3</v>
      </c>
      <c r="M643" s="14">
        <f t="shared" si="72"/>
        <v>3.3333333333445125E-3</v>
      </c>
      <c r="N643" s="14">
        <f t="shared" si="72"/>
        <v>0</v>
      </c>
      <c r="O643" s="14">
        <f t="shared" si="72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73"/>
        <v>5.8465608465496643E-3</v>
      </c>
      <c r="L644" s="14">
        <f t="shared" si="72"/>
        <v>-1.4285714285762197E-3</v>
      </c>
      <c r="M644" s="14">
        <f t="shared" si="72"/>
        <v>4.8148148148072778E-3</v>
      </c>
      <c r="N644" s="14">
        <f t="shared" si="72"/>
        <v>0</v>
      </c>
      <c r="O644" s="14">
        <f t="shared" si="72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73"/>
        <v>-2.5529100529126936E-3</v>
      </c>
      <c r="L645" s="14">
        <f t="shared" si="72"/>
        <v>-4.2857142857144481E-3</v>
      </c>
      <c r="M645" s="14">
        <f t="shared" si="72"/>
        <v>4.0740740740758952E-3</v>
      </c>
      <c r="N645" s="14">
        <f t="shared" si="72"/>
        <v>0</v>
      </c>
      <c r="O645" s="14">
        <f t="shared" si="72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73"/>
        <v>1.7592592592592382E-3</v>
      </c>
      <c r="L646" s="14">
        <f t="shared" si="72"/>
        <v>0</v>
      </c>
      <c r="M646" s="14">
        <f t="shared" si="72"/>
        <v>-2.9629629629610577E-3</v>
      </c>
      <c r="N646" s="14">
        <f t="shared" si="72"/>
        <v>0</v>
      </c>
      <c r="O646" s="14">
        <f t="shared" si="72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73"/>
        <v>-2.1693121693147077E-3</v>
      </c>
      <c r="L647" s="14">
        <f t="shared" si="72"/>
        <v>4.2857142857144481E-3</v>
      </c>
      <c r="M647" s="14">
        <f t="shared" si="72"/>
        <v>-2.9629629629610577E-3</v>
      </c>
      <c r="N647" s="14">
        <f t="shared" si="72"/>
        <v>0</v>
      </c>
      <c r="O647" s="14">
        <f t="shared" si="72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73"/>
        <v>4.9867724867738161E-3</v>
      </c>
      <c r="L648" s="14">
        <f t="shared" si="72"/>
        <v>1.4285714285762197E-3</v>
      </c>
      <c r="M648" s="14">
        <f t="shared" si="72"/>
        <v>-1.4814814814769761E-3</v>
      </c>
      <c r="N648" s="14">
        <f t="shared" si="72"/>
        <v>0</v>
      </c>
      <c r="O648" s="14">
        <f t="shared" si="72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73"/>
        <v>-1.6666666666651508E-3</v>
      </c>
      <c r="L649" s="14">
        <f t="shared" si="72"/>
        <v>0</v>
      </c>
      <c r="M649" s="14">
        <f t="shared" si="72"/>
        <v>3.3333333333445125E-3</v>
      </c>
      <c r="N649" s="14">
        <f t="shared" si="72"/>
        <v>0</v>
      </c>
      <c r="O649" s="14">
        <f t="shared" si="72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73"/>
        <v>4.7486772486777795E-3</v>
      </c>
      <c r="L650" s="14">
        <f t="shared" si="72"/>
        <v>-2.8571428571382285E-3</v>
      </c>
      <c r="M650" s="14">
        <f t="shared" si="72"/>
        <v>1.8518518518533256E-3</v>
      </c>
      <c r="N650" s="14">
        <f t="shared" si="72"/>
        <v>0</v>
      </c>
      <c r="O650" s="14">
        <f t="shared" si="72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73"/>
        <v>-3.2936507936511816E-3</v>
      </c>
      <c r="L651" s="14">
        <f t="shared" si="72"/>
        <v>-4.2857142857144481E-3</v>
      </c>
      <c r="M651" s="14">
        <f t="shared" si="72"/>
        <v>1.1111111111148375E-3</v>
      </c>
      <c r="N651" s="14">
        <f t="shared" si="72"/>
        <v>0</v>
      </c>
      <c r="O651" s="14">
        <f t="shared" si="72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73"/>
        <v>1.2566137566167868E-3</v>
      </c>
      <c r="L652" s="14">
        <f t="shared" si="72"/>
        <v>4.2857142857144481E-3</v>
      </c>
      <c r="M652" s="14">
        <f t="shared" si="72"/>
        <v>7.4074074074559348E-4</v>
      </c>
      <c r="N652" s="14">
        <f t="shared" si="72"/>
        <v>0</v>
      </c>
      <c r="O652" s="14">
        <f t="shared" si="72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73"/>
        <v>-7.9365079363924451E-4</v>
      </c>
      <c r="L653" s="14">
        <f t="shared" si="73"/>
        <v>-4.2857142857144481E-3</v>
      </c>
      <c r="M653" s="14">
        <f t="shared" si="73"/>
        <v>1.1111111111148375E-3</v>
      </c>
      <c r="N653" s="14">
        <f t="shared" si="73"/>
        <v>0</v>
      </c>
      <c r="O653" s="14">
        <f t="shared" si="73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74">F658-F664</f>
        <v>0</v>
      </c>
      <c r="G671" s="14">
        <f t="shared" si="74"/>
        <v>-2.2222222222222143E-2</v>
      </c>
      <c r="H671" s="14">
        <f t="shared" si="74"/>
        <v>4.9999999999998934E-3</v>
      </c>
      <c r="I671" s="14">
        <f t="shared" si="74"/>
        <v>7.4999999999998401E-3</v>
      </c>
    </row>
    <row r="672" spans="4:14" x14ac:dyDescent="0.25">
      <c r="E672" s="14">
        <f t="shared" ref="E672:I674" si="75">E659-E665</f>
        <v>2.7335164835165238E-3</v>
      </c>
      <c r="F672" s="14">
        <f t="shared" si="75"/>
        <v>-1.4285714285713902E-3</v>
      </c>
      <c r="G672" s="14">
        <f t="shared" si="75"/>
        <v>7.3626373626376473E-3</v>
      </c>
      <c r="H672" s="14">
        <f t="shared" si="75"/>
        <v>0</v>
      </c>
      <c r="I672" s="14">
        <f t="shared" si="75"/>
        <v>-5.0000000000000044E-3</v>
      </c>
    </row>
    <row r="673" spans="1:14" x14ac:dyDescent="0.25">
      <c r="E673" s="14">
        <f t="shared" si="75"/>
        <v>5.4365079365079616E-3</v>
      </c>
      <c r="F673" s="14">
        <f t="shared" si="75"/>
        <v>2.8571428571428914E-3</v>
      </c>
      <c r="G673" s="14">
        <f t="shared" si="75"/>
        <v>-1.1111111111110628E-3</v>
      </c>
      <c r="H673" s="14">
        <f t="shared" si="75"/>
        <v>0</v>
      </c>
      <c r="I673" s="14">
        <f t="shared" si="75"/>
        <v>0</v>
      </c>
    </row>
    <row r="674" spans="1:14" x14ac:dyDescent="0.25">
      <c r="E674" s="14">
        <f t="shared" si="75"/>
        <v>-5.3670634920635063E-3</v>
      </c>
      <c r="F674" s="14">
        <f t="shared" si="75"/>
        <v>-2.8571428571428914E-3</v>
      </c>
      <c r="G674" s="14">
        <f t="shared" si="75"/>
        <v>-2.1111111111111303E-2</v>
      </c>
      <c r="H674" s="14">
        <f t="shared" si="75"/>
        <v>4.9999999999998934E-3</v>
      </c>
      <c r="I674" s="14">
        <f t="shared" si="75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76">F679-F698</f>
        <v>0</v>
      </c>
      <c r="M698" s="5">
        <f t="shared" si="76"/>
        <v>2.4242424242544303E-3</v>
      </c>
      <c r="N698" s="5">
        <f t="shared" si="76"/>
        <v>0</v>
      </c>
      <c r="O698" s="5">
        <f t="shared" si="76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77">E680-E699</f>
        <v>3.6363636363674345E-3</v>
      </c>
      <c r="L699" s="5">
        <f t="shared" si="76"/>
        <v>0</v>
      </c>
      <c r="M699" s="5">
        <f t="shared" si="76"/>
        <v>4.5454545454575168E-3</v>
      </c>
      <c r="N699" s="5">
        <f t="shared" si="76"/>
        <v>0</v>
      </c>
      <c r="O699" s="5">
        <f t="shared" si="76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77"/>
        <v>1.856060606058918E-3</v>
      </c>
      <c r="L700" s="5">
        <f t="shared" si="76"/>
        <v>4.9999999999954525E-3</v>
      </c>
      <c r="M700" s="5">
        <f t="shared" si="76"/>
        <v>2.4242424242544303E-3</v>
      </c>
      <c r="N700" s="5">
        <f t="shared" si="76"/>
        <v>0</v>
      </c>
      <c r="O700" s="5">
        <f t="shared" si="76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77"/>
        <v>3.9393939393903565E-3</v>
      </c>
      <c r="L701" s="5">
        <f t="shared" si="76"/>
        <v>0</v>
      </c>
      <c r="M701" s="5">
        <f t="shared" si="76"/>
        <v>-4.242424242420384E-3</v>
      </c>
      <c r="N701" s="5">
        <f t="shared" si="76"/>
        <v>0</v>
      </c>
      <c r="O701" s="5">
        <f t="shared" si="76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77"/>
        <v>-2.65151515151274E-4</v>
      </c>
      <c r="L702" s="5">
        <f t="shared" si="76"/>
        <v>5.000000000002558E-3</v>
      </c>
      <c r="M702" s="5">
        <f t="shared" si="76"/>
        <v>3.9393939393903565E-3</v>
      </c>
      <c r="N702" s="5">
        <f t="shared" si="76"/>
        <v>0</v>
      </c>
      <c r="O702" s="5">
        <f t="shared" si="76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77"/>
        <v>7.5757575757506856E-4</v>
      </c>
      <c r="L703" s="5">
        <f t="shared" si="76"/>
        <v>0</v>
      </c>
      <c r="M703" s="5">
        <f t="shared" si="76"/>
        <v>3.0303030303002743E-3</v>
      </c>
      <c r="N703" s="5">
        <f t="shared" si="76"/>
        <v>0</v>
      </c>
      <c r="O703" s="5">
        <f t="shared" si="76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77"/>
        <v>4.2045454545416305E-3</v>
      </c>
      <c r="L704" s="5">
        <f t="shared" si="76"/>
        <v>4.9999999999954525E-3</v>
      </c>
      <c r="M704" s="5">
        <f t="shared" si="76"/>
        <v>1.8181818181659537E-3</v>
      </c>
      <c r="N704" s="5">
        <f t="shared" si="76"/>
        <v>0</v>
      </c>
      <c r="O704" s="5">
        <f t="shared" si="76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77"/>
        <v>2.7272727272844577E-3</v>
      </c>
      <c r="L705" s="5">
        <f t="shared" si="76"/>
        <v>0</v>
      </c>
      <c r="M705" s="5">
        <f t="shared" si="76"/>
        <v>9.0909090909008228E-4</v>
      </c>
      <c r="N705" s="5">
        <f t="shared" si="76"/>
        <v>0</v>
      </c>
      <c r="O705" s="5">
        <f t="shared" si="76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77"/>
        <v>-7.5757575757506856E-4</v>
      </c>
      <c r="L706" s="5">
        <f t="shared" si="76"/>
        <v>0</v>
      </c>
      <c r="M706" s="5">
        <f t="shared" si="76"/>
        <v>-3.030303030303827E-3</v>
      </c>
      <c r="N706" s="5">
        <f t="shared" si="76"/>
        <v>0</v>
      </c>
      <c r="O706" s="5">
        <f t="shared" si="76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77"/>
        <v>2.65151515151274E-4</v>
      </c>
      <c r="L707" s="5">
        <f t="shared" si="76"/>
        <v>-5.000000000002558E-3</v>
      </c>
      <c r="M707" s="5">
        <f t="shared" si="76"/>
        <v>-3.9393939393903565E-3</v>
      </c>
      <c r="N707" s="5">
        <f t="shared" si="76"/>
        <v>0</v>
      </c>
      <c r="O707" s="5">
        <f t="shared" si="76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77"/>
        <v>1.9318181818164248E-3</v>
      </c>
      <c r="L708" s="5">
        <f t="shared" si="76"/>
        <v>4.9999999999954525E-3</v>
      </c>
      <c r="M708" s="5">
        <f t="shared" si="76"/>
        <v>2.7272727272702468E-3</v>
      </c>
      <c r="N708" s="5">
        <f t="shared" si="76"/>
        <v>0</v>
      </c>
      <c r="O708" s="5">
        <f t="shared" si="76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77"/>
        <v>-3.2575757575727948E-3</v>
      </c>
      <c r="L709" s="5">
        <f t="shared" si="76"/>
        <v>0</v>
      </c>
      <c r="M709" s="5">
        <f t="shared" si="76"/>
        <v>-3.0303030303002743E-3</v>
      </c>
      <c r="N709" s="5">
        <f t="shared" si="76"/>
        <v>0</v>
      </c>
      <c r="O709" s="5">
        <f t="shared" si="76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77"/>
        <v>8.3333333333257542E-4</v>
      </c>
      <c r="L710" s="5">
        <f t="shared" si="76"/>
        <v>0</v>
      </c>
      <c r="M710" s="5">
        <f t="shared" si="76"/>
        <v>3.3333333333445125E-3</v>
      </c>
      <c r="N710" s="5">
        <f t="shared" si="76"/>
        <v>0</v>
      </c>
      <c r="O710" s="5">
        <f t="shared" si="76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77"/>
        <v>7.2348484848419048E-3</v>
      </c>
      <c r="L711" s="5">
        <f t="shared" si="76"/>
        <v>4.9999999999954525E-3</v>
      </c>
      <c r="M711" s="5">
        <f t="shared" si="76"/>
        <v>3.9393939393903565E-3</v>
      </c>
      <c r="N711" s="5">
        <f t="shared" si="76"/>
        <v>0</v>
      </c>
      <c r="O711" s="5">
        <f t="shared" si="76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77"/>
        <v>5.1893939393892197E-3</v>
      </c>
      <c r="L712" s="5">
        <f t="shared" si="76"/>
        <v>4.9999999999954525E-3</v>
      </c>
      <c r="M712" s="5">
        <f t="shared" si="76"/>
        <v>-4.242424242420384E-3</v>
      </c>
      <c r="N712" s="5">
        <f t="shared" si="76"/>
        <v>0</v>
      </c>
      <c r="O712" s="5">
        <f t="shared" si="76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77"/>
        <v>6.6287878787818499E-3</v>
      </c>
      <c r="L713" s="5">
        <f t="shared" si="76"/>
        <v>4.9999999999954525E-3</v>
      </c>
      <c r="M713" s="5">
        <f t="shared" si="76"/>
        <v>1.5151515151501371E-3</v>
      </c>
      <c r="N713" s="5">
        <f t="shared" si="76"/>
        <v>0</v>
      </c>
      <c r="O713" s="5">
        <f t="shared" si="76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77"/>
        <v>-4.9242424242379457E-4</v>
      </c>
      <c r="L714" s="5">
        <f t="shared" si="77"/>
        <v>-4.9999999999954525E-3</v>
      </c>
      <c r="M714" s="5">
        <f t="shared" si="77"/>
        <v>3.0303030303002743E-3</v>
      </c>
      <c r="N714" s="5">
        <f t="shared" si="77"/>
        <v>0</v>
      </c>
      <c r="O714" s="5">
        <f t="shared" si="77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78">F719-F725</f>
        <v>-5.0000000000000044E-3</v>
      </c>
      <c r="G731" s="14">
        <f t="shared" si="78"/>
        <v>-6.6666666666667651E-3</v>
      </c>
      <c r="H731" s="14">
        <f t="shared" si="78"/>
        <v>0</v>
      </c>
      <c r="I731" s="14">
        <f t="shared" si="78"/>
        <v>0</v>
      </c>
    </row>
    <row r="732" spans="4:9" x14ac:dyDescent="0.25">
      <c r="E732" s="14">
        <f t="shared" ref="E732:I734" si="79">E720-E726</f>
        <v>-1.8276515151511852E-3</v>
      </c>
      <c r="F732" s="14">
        <f t="shared" si="79"/>
        <v>-1.2500000000001954E-3</v>
      </c>
      <c r="G732" s="14">
        <f t="shared" si="79"/>
        <v>3.9393939393939092E-3</v>
      </c>
      <c r="H732" s="14">
        <f t="shared" si="79"/>
        <v>0</v>
      </c>
      <c r="I732" s="14">
        <f t="shared" si="79"/>
        <v>9.9999999999997868E-3</v>
      </c>
    </row>
    <row r="733" spans="4:9" x14ac:dyDescent="0.25">
      <c r="E733" s="14">
        <f t="shared" si="79"/>
        <v>-1.9412878787878896E-3</v>
      </c>
      <c r="F733" s="14">
        <f t="shared" si="79"/>
        <v>-1.2499999999999734E-3</v>
      </c>
      <c r="G733" s="14">
        <f t="shared" si="79"/>
        <v>-1.5151515151516914E-3</v>
      </c>
      <c r="H733" s="14">
        <f t="shared" si="79"/>
        <v>4.9999999999998934E-3</v>
      </c>
      <c r="I733" s="14">
        <f t="shared" si="79"/>
        <v>1.0000000000000009E-2</v>
      </c>
    </row>
    <row r="734" spans="4:9" x14ac:dyDescent="0.25">
      <c r="E734" s="14">
        <f t="shared" si="79"/>
        <v>1.1363636363626028E-4</v>
      </c>
      <c r="F734" s="14">
        <f t="shared" si="79"/>
        <v>0</v>
      </c>
      <c r="G734" s="14">
        <f t="shared" si="79"/>
        <v>5.4545454545453786E-3</v>
      </c>
      <c r="H734" s="14">
        <f t="shared" si="79"/>
        <v>5.0000000000000044E-3</v>
      </c>
      <c r="I734" s="14">
        <f t="shared" si="79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0:F270"/>
    <mergeCell ref="A82:F82"/>
    <mergeCell ref="A1:F2"/>
    <mergeCell ref="A4:F4"/>
    <mergeCell ref="A31:F31"/>
    <mergeCell ref="A44:F44"/>
    <mergeCell ref="A63:F6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2E6D-8A1B-4C61-958A-1F9027DB28C4}">
  <dimension ref="A1:AG778"/>
  <sheetViews>
    <sheetView topLeftCell="D406" zoomScaleNormal="100" workbookViewId="0">
      <selection activeCell="E425" sqref="E42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33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 t="s">
        <v>429</v>
      </c>
      <c r="Y1">
        <v>2</v>
      </c>
      <c r="Z1">
        <v>0</v>
      </c>
      <c r="AA1" s="6" t="s">
        <v>430</v>
      </c>
      <c r="AC1" s="1"/>
      <c r="AD1" t="s">
        <v>432</v>
      </c>
      <c r="AE1">
        <v>1</v>
      </c>
      <c r="AF1">
        <v>2</v>
      </c>
      <c r="AG1" s="6" t="s">
        <v>438</v>
      </c>
    </row>
    <row r="2" spans="1:33" x14ac:dyDescent="0.25">
      <c r="A2" s="20"/>
      <c r="B2" s="20"/>
      <c r="C2" s="20"/>
      <c r="D2" s="20"/>
      <c r="E2" s="20"/>
      <c r="F2" s="20"/>
      <c r="R2" s="1"/>
      <c r="S2" s="1"/>
      <c r="X2" s="6" t="s">
        <v>430</v>
      </c>
      <c r="Y2">
        <v>0</v>
      </c>
      <c r="Z2">
        <v>0</v>
      </c>
      <c r="AA2" t="s">
        <v>431</v>
      </c>
      <c r="AC2" s="1"/>
      <c r="AD2" t="s">
        <v>440</v>
      </c>
      <c r="AE2">
        <v>2</v>
      </c>
      <c r="AF2">
        <v>1</v>
      </c>
      <c r="AG2" s="6" t="s">
        <v>438</v>
      </c>
    </row>
    <row r="3" spans="1:33" x14ac:dyDescent="0.25">
      <c r="R3" s="1"/>
      <c r="S3" s="1"/>
      <c r="V3"/>
      <c r="X3" t="s">
        <v>432</v>
      </c>
      <c r="Y3">
        <v>0</v>
      </c>
      <c r="Z3">
        <v>1</v>
      </c>
      <c r="AA3" s="6" t="s">
        <v>430</v>
      </c>
      <c r="AC3" s="12"/>
      <c r="AD3" t="s">
        <v>431</v>
      </c>
      <c r="AE3">
        <v>2</v>
      </c>
      <c r="AF3">
        <v>1</v>
      </c>
      <c r="AG3" s="6" t="s">
        <v>438</v>
      </c>
    </row>
    <row r="4" spans="1:33" x14ac:dyDescent="0.25">
      <c r="A4" s="19" t="s">
        <v>20</v>
      </c>
      <c r="B4" s="19"/>
      <c r="C4" s="19"/>
      <c r="D4" s="19"/>
      <c r="E4" s="19"/>
      <c r="F4" s="19"/>
      <c r="R4" s="1"/>
      <c r="S4" s="1"/>
      <c r="X4" t="s">
        <v>433</v>
      </c>
      <c r="Y4">
        <v>1</v>
      </c>
      <c r="Z4">
        <v>1</v>
      </c>
      <c r="AA4" s="6" t="s">
        <v>430</v>
      </c>
      <c r="AC4" s="1"/>
      <c r="AD4" t="s">
        <v>429</v>
      </c>
      <c r="AE4">
        <v>4</v>
      </c>
      <c r="AF4">
        <v>1</v>
      </c>
      <c r="AG4" s="6" t="s">
        <v>438</v>
      </c>
    </row>
    <row r="5" spans="1:33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 t="s">
        <v>434</v>
      </c>
      <c r="Y5">
        <v>0</v>
      </c>
      <c r="Z5">
        <v>0</v>
      </c>
      <c r="AA5" s="6" t="s">
        <v>430</v>
      </c>
      <c r="AC5" s="12"/>
      <c r="AD5" s="6" t="s">
        <v>438</v>
      </c>
      <c r="AE5">
        <v>1</v>
      </c>
      <c r="AF5">
        <v>1</v>
      </c>
      <c r="AG5" t="s">
        <v>439</v>
      </c>
    </row>
    <row r="6" spans="1:33" x14ac:dyDescent="0.25">
      <c r="A6" s="6" t="s">
        <v>430</v>
      </c>
      <c r="B6">
        <v>0</v>
      </c>
      <c r="C6">
        <v>0</v>
      </c>
      <c r="D6" t="s">
        <v>431</v>
      </c>
      <c r="E6" s="1">
        <f>B6+C6</f>
        <v>0</v>
      </c>
      <c r="F6" s="1">
        <f>B6-C6</f>
        <v>0</v>
      </c>
      <c r="I6" t="s">
        <v>27</v>
      </c>
      <c r="J6">
        <f>COUNTIF(E6:E30,"&gt;1")</f>
        <v>5</v>
      </c>
      <c r="M6" s="5">
        <f>J6/$J$14</f>
        <v>0.55555555555555558</v>
      </c>
      <c r="R6" s="1"/>
      <c r="S6" s="1"/>
      <c r="X6" s="6" t="s">
        <v>430</v>
      </c>
      <c r="Y6">
        <v>3</v>
      </c>
      <c r="Z6">
        <v>0</v>
      </c>
      <c r="AA6" t="s">
        <v>435</v>
      </c>
      <c r="AC6" s="1"/>
      <c r="AD6" s="6" t="s">
        <v>438</v>
      </c>
      <c r="AE6">
        <v>3</v>
      </c>
      <c r="AF6">
        <v>0</v>
      </c>
      <c r="AG6" t="s">
        <v>433</v>
      </c>
    </row>
    <row r="7" spans="1:33" x14ac:dyDescent="0.25">
      <c r="A7" s="6" t="s">
        <v>430</v>
      </c>
      <c r="B7">
        <v>3</v>
      </c>
      <c r="C7">
        <v>0</v>
      </c>
      <c r="D7" t="s">
        <v>435</v>
      </c>
      <c r="E7" s="1">
        <f t="shared" ref="E7:E14" si="0">B7+C7</f>
        <v>3</v>
      </c>
      <c r="F7" s="1">
        <f t="shared" ref="F7:F14" si="1">B7-C7</f>
        <v>3</v>
      </c>
      <c r="I7" t="s">
        <v>28</v>
      </c>
      <c r="J7">
        <f>COUNTIF(E6:E30,"&gt;2")</f>
        <v>3</v>
      </c>
      <c r="M7" s="5">
        <f t="shared" ref="M7:M28" si="2">J7/$J$14</f>
        <v>0.33333333333333331</v>
      </c>
      <c r="R7" s="1"/>
      <c r="S7" s="1"/>
      <c r="X7" s="6" t="s">
        <v>430</v>
      </c>
      <c r="Y7">
        <v>0</v>
      </c>
      <c r="Z7">
        <v>2</v>
      </c>
      <c r="AA7" t="s">
        <v>433</v>
      </c>
      <c r="AB7" s="12"/>
      <c r="AC7" s="12"/>
      <c r="AD7" s="6" t="s">
        <v>438</v>
      </c>
      <c r="AE7">
        <v>2</v>
      </c>
      <c r="AF7">
        <v>0</v>
      </c>
      <c r="AG7" t="s">
        <v>430</v>
      </c>
    </row>
    <row r="8" spans="1:33" x14ac:dyDescent="0.25">
      <c r="A8" s="6" t="s">
        <v>430</v>
      </c>
      <c r="B8">
        <v>0</v>
      </c>
      <c r="C8">
        <v>2</v>
      </c>
      <c r="D8" t="s">
        <v>433</v>
      </c>
      <c r="E8" s="1">
        <f t="shared" si="0"/>
        <v>2</v>
      </c>
      <c r="F8" s="1">
        <f t="shared" si="1"/>
        <v>-2</v>
      </c>
      <c r="I8" t="s">
        <v>29</v>
      </c>
      <c r="J8">
        <f>COUNTIF(E6:E30,"&lt;4")</f>
        <v>8</v>
      </c>
      <c r="M8" s="5">
        <f t="shared" si="2"/>
        <v>0.88888888888888884</v>
      </c>
      <c r="R8" s="1"/>
      <c r="S8" s="1"/>
      <c r="V8" s="12"/>
      <c r="X8" s="6" t="s">
        <v>430</v>
      </c>
      <c r="Y8">
        <v>0</v>
      </c>
      <c r="Z8">
        <v>1</v>
      </c>
      <c r="AA8" t="s">
        <v>432</v>
      </c>
      <c r="AB8" s="12"/>
      <c r="AC8" s="1"/>
      <c r="AD8" s="6" t="s">
        <v>438</v>
      </c>
      <c r="AE8">
        <v>2</v>
      </c>
      <c r="AF8">
        <v>1</v>
      </c>
      <c r="AG8" t="s">
        <v>437</v>
      </c>
    </row>
    <row r="9" spans="1:33" x14ac:dyDescent="0.25">
      <c r="A9" s="6" t="s">
        <v>430</v>
      </c>
      <c r="B9">
        <v>0</v>
      </c>
      <c r="C9">
        <v>1</v>
      </c>
      <c r="D9" t="s">
        <v>432</v>
      </c>
      <c r="E9" s="1">
        <f t="shared" si="0"/>
        <v>1</v>
      </c>
      <c r="F9" s="1">
        <f t="shared" si="1"/>
        <v>-1</v>
      </c>
      <c r="I9" t="s">
        <v>30</v>
      </c>
      <c r="J9">
        <f>COUNTIF(E6:E30,"&lt;5")</f>
        <v>8</v>
      </c>
      <c r="M9" s="5">
        <f t="shared" si="2"/>
        <v>0.88888888888888884</v>
      </c>
      <c r="R9" s="1"/>
      <c r="S9" s="1"/>
      <c r="X9" t="s">
        <v>436</v>
      </c>
      <c r="Y9">
        <v>1</v>
      </c>
      <c r="Z9">
        <v>3</v>
      </c>
      <c r="AA9" s="6" t="s">
        <v>430</v>
      </c>
      <c r="AB9" s="12"/>
      <c r="AC9" s="12"/>
      <c r="AD9" t="s">
        <v>436</v>
      </c>
      <c r="AE9">
        <v>1</v>
      </c>
      <c r="AF9">
        <v>1</v>
      </c>
      <c r="AG9" s="6" t="s">
        <v>438</v>
      </c>
    </row>
    <row r="10" spans="1:33" x14ac:dyDescent="0.25">
      <c r="A10" s="6" t="s">
        <v>430</v>
      </c>
      <c r="B10">
        <v>0</v>
      </c>
      <c r="C10">
        <v>1</v>
      </c>
      <c r="D10" t="s">
        <v>437</v>
      </c>
      <c r="E10" s="1">
        <f t="shared" si="0"/>
        <v>1</v>
      </c>
      <c r="F10" s="1">
        <f t="shared" si="1"/>
        <v>-1</v>
      </c>
      <c r="I10" t="s">
        <v>31</v>
      </c>
      <c r="J10">
        <f>COUNTIF(F6:F30,"&gt;=0")</f>
        <v>6</v>
      </c>
      <c r="M10" s="5">
        <f t="shared" si="2"/>
        <v>0.66666666666666663</v>
      </c>
      <c r="R10" s="1"/>
      <c r="S10" s="1"/>
      <c r="V10" s="12"/>
      <c r="X10" s="6" t="s">
        <v>430</v>
      </c>
      <c r="Y10">
        <v>0</v>
      </c>
      <c r="Z10">
        <v>1</v>
      </c>
      <c r="AA10" t="s">
        <v>437</v>
      </c>
      <c r="AB10" s="12"/>
      <c r="AC10" s="1"/>
      <c r="AD10" s="6" t="s">
        <v>438</v>
      </c>
      <c r="AE10">
        <v>2</v>
      </c>
      <c r="AF10">
        <v>1</v>
      </c>
      <c r="AG10" t="s">
        <v>440</v>
      </c>
    </row>
    <row r="11" spans="1:33" x14ac:dyDescent="0.25">
      <c r="A11" s="6" t="s">
        <v>430</v>
      </c>
      <c r="B11">
        <v>2</v>
      </c>
      <c r="C11">
        <v>1</v>
      </c>
      <c r="D11" t="s">
        <v>439</v>
      </c>
      <c r="E11" s="1">
        <f t="shared" si="0"/>
        <v>3</v>
      </c>
      <c r="F11" s="1">
        <f t="shared" si="1"/>
        <v>1</v>
      </c>
      <c r="I11" t="s">
        <v>32</v>
      </c>
      <c r="J11">
        <f>COUNTIF(F6:F30,"&lt;=0")</f>
        <v>5</v>
      </c>
      <c r="M11" s="5">
        <f t="shared" si="2"/>
        <v>0.55555555555555558</v>
      </c>
      <c r="R11" s="1"/>
      <c r="S11" s="1"/>
      <c r="X11" t="s">
        <v>438</v>
      </c>
      <c r="Y11">
        <v>2</v>
      </c>
      <c r="Z11">
        <v>0</v>
      </c>
      <c r="AA11" s="6" t="s">
        <v>430</v>
      </c>
      <c r="AB11" s="12"/>
      <c r="AC11" s="12"/>
      <c r="AD11" t="s">
        <v>434</v>
      </c>
      <c r="AE11">
        <v>3</v>
      </c>
      <c r="AF11">
        <v>0</v>
      </c>
      <c r="AG11" s="6" t="s">
        <v>438</v>
      </c>
    </row>
    <row r="12" spans="1:33" x14ac:dyDescent="0.25">
      <c r="A12" s="6" t="s">
        <v>430</v>
      </c>
      <c r="B12">
        <v>1</v>
      </c>
      <c r="C12">
        <v>0</v>
      </c>
      <c r="D12" t="s">
        <v>434</v>
      </c>
      <c r="E12" s="1">
        <f t="shared" si="0"/>
        <v>1</v>
      </c>
      <c r="F12" s="1">
        <f t="shared" si="1"/>
        <v>1</v>
      </c>
      <c r="I12" t="s">
        <v>34</v>
      </c>
      <c r="J12">
        <f>COUNTIF(F6:F30,"&gt;=-1")</f>
        <v>8</v>
      </c>
      <c r="M12" s="5">
        <f t="shared" si="2"/>
        <v>0.88888888888888884</v>
      </c>
      <c r="R12" s="1"/>
      <c r="S12" s="1"/>
      <c r="V12" s="12"/>
      <c r="X12" s="6" t="s">
        <v>430</v>
      </c>
      <c r="Y12">
        <v>2</v>
      </c>
      <c r="Z12">
        <v>1</v>
      </c>
      <c r="AA12" t="s">
        <v>439</v>
      </c>
      <c r="AB12" s="12"/>
      <c r="AC12" s="12"/>
      <c r="AD12" t="s">
        <v>433</v>
      </c>
      <c r="AE12">
        <v>2</v>
      </c>
      <c r="AF12">
        <v>2</v>
      </c>
      <c r="AG12" s="6" t="s">
        <v>438</v>
      </c>
    </row>
    <row r="13" spans="1:33" x14ac:dyDescent="0.25">
      <c r="A13" s="6" t="s">
        <v>430</v>
      </c>
      <c r="B13">
        <v>1</v>
      </c>
      <c r="C13">
        <v>1</v>
      </c>
      <c r="D13" t="s">
        <v>429</v>
      </c>
      <c r="E13" s="1">
        <f t="shared" si="0"/>
        <v>2</v>
      </c>
      <c r="F13" s="1">
        <f t="shared" si="1"/>
        <v>0</v>
      </c>
      <c r="I13" t="s">
        <v>35</v>
      </c>
      <c r="J13">
        <f>COUNTIF(F6:F30,"&lt;=1")</f>
        <v>7</v>
      </c>
      <c r="M13" s="5">
        <f t="shared" si="2"/>
        <v>0.77777777777777779</v>
      </c>
      <c r="R13" s="1"/>
      <c r="S13" s="1"/>
      <c r="V13" s="12"/>
      <c r="X13" t="s">
        <v>440</v>
      </c>
      <c r="Y13">
        <v>1</v>
      </c>
      <c r="Z13">
        <v>1</v>
      </c>
      <c r="AA13" s="6" t="s">
        <v>430</v>
      </c>
      <c r="AB13" s="12"/>
      <c r="AC13" s="12"/>
      <c r="AD13" s="6" t="s">
        <v>438</v>
      </c>
      <c r="AE13">
        <v>0</v>
      </c>
      <c r="AF13">
        <v>2</v>
      </c>
      <c r="AG13" t="s">
        <v>434</v>
      </c>
    </row>
    <row r="14" spans="1:33" x14ac:dyDescent="0.25">
      <c r="A14" s="6" t="s">
        <v>430</v>
      </c>
      <c r="B14">
        <v>4</v>
      </c>
      <c r="C14">
        <v>1</v>
      </c>
      <c r="D14" t="s">
        <v>436</v>
      </c>
      <c r="E14" s="1">
        <f t="shared" si="0"/>
        <v>5</v>
      </c>
      <c r="F14" s="1">
        <f t="shared" si="1"/>
        <v>3</v>
      </c>
      <c r="I14" t="s">
        <v>36</v>
      </c>
      <c r="J14">
        <f>COUNT(F6:F30)</f>
        <v>9</v>
      </c>
      <c r="R14" s="1"/>
      <c r="S14" s="1"/>
      <c r="X14" s="6" t="s">
        <v>430</v>
      </c>
      <c r="Y14">
        <v>1</v>
      </c>
      <c r="Z14">
        <v>0</v>
      </c>
      <c r="AA14" t="s">
        <v>434</v>
      </c>
      <c r="AB14" s="12"/>
      <c r="AC14" s="12"/>
      <c r="AD14" s="6" t="s">
        <v>438</v>
      </c>
      <c r="AE14">
        <v>1</v>
      </c>
      <c r="AF14">
        <v>1</v>
      </c>
      <c r="AG14" t="s">
        <v>432</v>
      </c>
    </row>
    <row r="15" spans="1:33" x14ac:dyDescent="0.25">
      <c r="A15" s="6"/>
      <c r="D15" s="1"/>
      <c r="E15" s="1"/>
      <c r="F15" s="1"/>
      <c r="I15" t="s">
        <v>37</v>
      </c>
      <c r="J15">
        <f>J14-J11</f>
        <v>4</v>
      </c>
      <c r="M15" s="5">
        <f t="shared" si="2"/>
        <v>0.44444444444444442</v>
      </c>
      <c r="R15" s="1"/>
      <c r="S15" s="1"/>
      <c r="V15" s="12"/>
      <c r="X15" s="6" t="s">
        <v>430</v>
      </c>
      <c r="Y15">
        <v>1</v>
      </c>
      <c r="Z15">
        <v>1</v>
      </c>
      <c r="AA15" t="s">
        <v>429</v>
      </c>
      <c r="AB15" s="12"/>
      <c r="AC15" s="12"/>
      <c r="AD15" s="6" t="s">
        <v>438</v>
      </c>
      <c r="AE15">
        <v>1</v>
      </c>
      <c r="AF15">
        <v>2</v>
      </c>
      <c r="AG15" t="s">
        <v>431</v>
      </c>
    </row>
    <row r="16" spans="1:33" x14ac:dyDescent="0.25">
      <c r="A16" s="2"/>
      <c r="B16" s="1"/>
      <c r="D16" s="1"/>
      <c r="E16" s="1"/>
      <c r="F16" s="1"/>
      <c r="I16" t="s">
        <v>38</v>
      </c>
      <c r="J16">
        <f>J14-J10</f>
        <v>3</v>
      </c>
      <c r="M16" s="5">
        <f t="shared" si="2"/>
        <v>0.33333333333333331</v>
      </c>
      <c r="R16" s="1"/>
      <c r="S16" s="1"/>
      <c r="X16" t="s">
        <v>431</v>
      </c>
      <c r="Y16">
        <v>1</v>
      </c>
      <c r="Z16">
        <v>0</v>
      </c>
      <c r="AA16" s="6" t="s">
        <v>430</v>
      </c>
      <c r="AB16" s="12"/>
      <c r="AC16" s="12"/>
      <c r="AD16" t="s">
        <v>439</v>
      </c>
      <c r="AE16">
        <v>0</v>
      </c>
      <c r="AF16">
        <v>2</v>
      </c>
      <c r="AG16" s="6" t="s">
        <v>438</v>
      </c>
    </row>
    <row r="17" spans="1:33" x14ac:dyDescent="0.25">
      <c r="A17" s="2"/>
      <c r="B17" s="1"/>
      <c r="D17" s="1"/>
      <c r="E17" s="1"/>
      <c r="F17" s="1"/>
      <c r="I17" t="s">
        <v>39</v>
      </c>
      <c r="J17">
        <f>J14-J13</f>
        <v>2</v>
      </c>
      <c r="M17" s="5">
        <f t="shared" si="2"/>
        <v>0.22222222222222221</v>
      </c>
      <c r="R17" s="1"/>
      <c r="S17" s="1"/>
      <c r="V17" s="12"/>
      <c r="X17" s="6" t="s">
        <v>430</v>
      </c>
      <c r="Y17">
        <v>4</v>
      </c>
      <c r="Z17">
        <v>1</v>
      </c>
      <c r="AA17" t="s">
        <v>436</v>
      </c>
      <c r="AB17" s="12"/>
      <c r="AD17" t="s">
        <v>437</v>
      </c>
      <c r="AE17">
        <v>1</v>
      </c>
      <c r="AF17">
        <v>4</v>
      </c>
      <c r="AG17" s="6" t="s">
        <v>438</v>
      </c>
    </row>
    <row r="18" spans="1:33" x14ac:dyDescent="0.25">
      <c r="A18" s="2"/>
      <c r="B18" s="1"/>
      <c r="D18" s="1"/>
      <c r="E18" s="1"/>
      <c r="F18" s="1"/>
      <c r="I18" t="s">
        <v>40</v>
      </c>
      <c r="J18">
        <f>J14-J12</f>
        <v>1</v>
      </c>
      <c r="M18" s="5">
        <f t="shared" si="2"/>
        <v>0.1111111111111111</v>
      </c>
      <c r="R18" s="1"/>
      <c r="S18" s="1"/>
      <c r="V18"/>
      <c r="X18" t="s">
        <v>435</v>
      </c>
      <c r="Y18">
        <v>1</v>
      </c>
      <c r="Z18">
        <v>0</v>
      </c>
      <c r="AA18" s="6" t="s">
        <v>430</v>
      </c>
      <c r="AB18" s="12"/>
      <c r="AG18" s="6"/>
    </row>
    <row r="19" spans="1:33" x14ac:dyDescent="0.25">
      <c r="A19" s="2"/>
      <c r="B19" s="1"/>
      <c r="E19" s="1"/>
      <c r="F19" s="1"/>
      <c r="I19" t="s">
        <v>41</v>
      </c>
      <c r="J19">
        <f>COUNTIF(B6:B30,"&gt;0")</f>
        <v>5</v>
      </c>
      <c r="M19" s="5">
        <f t="shared" si="2"/>
        <v>0.55555555555555558</v>
      </c>
      <c r="R19" s="1"/>
      <c r="S19" s="1"/>
      <c r="X19"/>
      <c r="Y19"/>
      <c r="AA19"/>
    </row>
    <row r="20" spans="1:33" x14ac:dyDescent="0.25">
      <c r="A20" s="2"/>
      <c r="B20" s="1"/>
      <c r="E20" s="1"/>
      <c r="F20" s="1"/>
      <c r="I20" t="s">
        <v>42</v>
      </c>
      <c r="J20">
        <f>COUNTIF(C6:C30,"&gt;0")</f>
        <v>6</v>
      </c>
      <c r="M20" s="5">
        <f t="shared" si="2"/>
        <v>0.66666666666666663</v>
      </c>
      <c r="R20" s="1"/>
      <c r="S20" s="1"/>
      <c r="V20"/>
      <c r="X20"/>
      <c r="AA20"/>
    </row>
    <row r="21" spans="1:33" x14ac:dyDescent="0.25">
      <c r="A21" s="2"/>
      <c r="B21" s="1"/>
      <c r="E21" s="1"/>
      <c r="F21" s="1"/>
      <c r="I21" t="s">
        <v>43</v>
      </c>
      <c r="J21">
        <f>COUNTIF(B6:B30,"&lt;2")</f>
        <v>6</v>
      </c>
      <c r="M21" s="5">
        <f t="shared" si="2"/>
        <v>0.66666666666666663</v>
      </c>
      <c r="R21" s="1"/>
      <c r="S21" s="1"/>
    </row>
    <row r="22" spans="1:33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8</v>
      </c>
      <c r="M22" s="5">
        <f t="shared" si="2"/>
        <v>0.88888888888888884</v>
      </c>
      <c r="R22" s="1"/>
      <c r="S22" s="1"/>
    </row>
    <row r="23" spans="1:33" x14ac:dyDescent="0.25">
      <c r="E23" s="1"/>
      <c r="F23" s="1"/>
      <c r="I23" t="s">
        <v>45</v>
      </c>
      <c r="J23">
        <f>COUNTIF(B6:B30,"&lt;3")</f>
        <v>7</v>
      </c>
      <c r="M23" s="5">
        <f t="shared" si="2"/>
        <v>0.77777777777777779</v>
      </c>
      <c r="R23" s="1"/>
      <c r="S23" s="1"/>
    </row>
    <row r="24" spans="1:33" x14ac:dyDescent="0.25">
      <c r="E24" s="1"/>
      <c r="F24" s="1"/>
      <c r="I24" t="s">
        <v>46</v>
      </c>
      <c r="J24">
        <f>COUNTIF(C6:C30,"&lt;3")</f>
        <v>9</v>
      </c>
      <c r="M24" s="5">
        <f t="shared" si="2"/>
        <v>1</v>
      </c>
      <c r="R24" s="1"/>
      <c r="S24" s="1"/>
    </row>
    <row r="25" spans="1:33" x14ac:dyDescent="0.25">
      <c r="E25" s="1"/>
      <c r="F25" s="1"/>
      <c r="I25" t="s">
        <v>47</v>
      </c>
      <c r="J25">
        <f>J15+J16</f>
        <v>7</v>
      </c>
      <c r="M25" s="5">
        <f t="shared" si="2"/>
        <v>0.77777777777777779</v>
      </c>
      <c r="R25" s="1"/>
      <c r="S25" s="1"/>
    </row>
    <row r="26" spans="1:33" x14ac:dyDescent="0.25">
      <c r="E26" s="1"/>
      <c r="F26" s="1"/>
      <c r="I26" t="s">
        <v>48</v>
      </c>
      <c r="J26" s="1">
        <f>SUM(B6:B30)</f>
        <v>11</v>
      </c>
      <c r="M26" s="5">
        <f t="shared" si="2"/>
        <v>1.2222222222222223</v>
      </c>
      <c r="R26" s="1"/>
      <c r="S26" s="1"/>
    </row>
    <row r="27" spans="1:33" x14ac:dyDescent="0.25">
      <c r="E27" s="1"/>
      <c r="F27" s="1"/>
      <c r="I27" t="s">
        <v>49</v>
      </c>
      <c r="J27" s="1">
        <f>SUM(C6:C30)</f>
        <v>7</v>
      </c>
      <c r="M27" s="5">
        <f t="shared" si="2"/>
        <v>0.77777777777777779</v>
      </c>
      <c r="R27" s="1"/>
      <c r="S27" s="1"/>
    </row>
    <row r="28" spans="1:33" x14ac:dyDescent="0.25">
      <c r="E28" s="1"/>
      <c r="F28" s="1"/>
      <c r="I28" t="s">
        <v>50</v>
      </c>
      <c r="J28">
        <f>3*J15+J14-J25</f>
        <v>14</v>
      </c>
      <c r="M28" s="5">
        <f t="shared" si="2"/>
        <v>1.5555555555555556</v>
      </c>
      <c r="R28" s="1"/>
      <c r="S28" s="1"/>
    </row>
    <row r="29" spans="1:33" x14ac:dyDescent="0.25">
      <c r="E29" s="1"/>
      <c r="F29" s="1"/>
      <c r="R29" s="1"/>
      <c r="S29" s="1"/>
    </row>
    <row r="30" spans="1:33" x14ac:dyDescent="0.25">
      <c r="E30" s="1"/>
      <c r="F30" s="1"/>
      <c r="R30" s="1"/>
      <c r="S30" s="1"/>
    </row>
    <row r="31" spans="1:33" x14ac:dyDescent="0.25">
      <c r="A31" s="21" t="s">
        <v>33</v>
      </c>
      <c r="B31" s="21"/>
      <c r="C31" s="21"/>
      <c r="D31" s="21"/>
      <c r="E31" s="21"/>
      <c r="F31" s="21"/>
      <c r="R31" s="1"/>
      <c r="S31" s="1"/>
    </row>
    <row r="32" spans="1:33" x14ac:dyDescent="0.25">
      <c r="E32" s="1"/>
      <c r="F32" s="1"/>
      <c r="R32" s="1"/>
      <c r="S32" s="1"/>
    </row>
    <row r="33" spans="1:19" x14ac:dyDescent="0.25">
      <c r="E33" s="1"/>
      <c r="F33" s="1"/>
      <c r="R33" s="1"/>
      <c r="S33" s="1"/>
    </row>
    <row r="34" spans="1:19" x14ac:dyDescent="0.25">
      <c r="E34" s="1"/>
      <c r="F34" s="1"/>
      <c r="R34" s="1"/>
      <c r="S34" s="1"/>
    </row>
    <row r="35" spans="1:19" x14ac:dyDescent="0.25">
      <c r="E35" s="1"/>
      <c r="F35" s="1"/>
      <c r="R35" s="1"/>
      <c r="S35" s="1"/>
    </row>
    <row r="36" spans="1:19" x14ac:dyDescent="0.25">
      <c r="E36" s="1"/>
      <c r="F36" s="1"/>
      <c r="R36" s="1"/>
      <c r="S36" s="1"/>
    </row>
    <row r="37" spans="1:19" x14ac:dyDescent="0.25"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1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19" x14ac:dyDescent="0.25">
      <c r="A46" s="14" t="s">
        <v>429</v>
      </c>
      <c r="B46">
        <v>2</v>
      </c>
      <c r="C46">
        <v>0</v>
      </c>
      <c r="D46" s="6" t="s">
        <v>430</v>
      </c>
      <c r="E46" s="1">
        <f t="shared" ref="E46:E54" si="3">B46+C46</f>
        <v>2</v>
      </c>
      <c r="F46" s="1">
        <f t="shared" ref="F46:F54" si="4">B46-C46</f>
        <v>2</v>
      </c>
      <c r="I46" t="s">
        <v>27</v>
      </c>
      <c r="J46">
        <f>COUNTIF(E46:E62,"&gt;1")</f>
        <v>5</v>
      </c>
      <c r="M46" s="5">
        <f>J46/$J$54</f>
        <v>0.55555555555555558</v>
      </c>
      <c r="O46" s="5">
        <f>J46+J6</f>
        <v>10</v>
      </c>
      <c r="P46" s="5">
        <f>O46/$O$54</f>
        <v>0.55555555555555558</v>
      </c>
      <c r="R46" s="1"/>
      <c r="S46" s="1"/>
    </row>
    <row r="47" spans="1:19" x14ac:dyDescent="0.25">
      <c r="A47" t="s">
        <v>432</v>
      </c>
      <c r="B47">
        <v>0</v>
      </c>
      <c r="C47">
        <v>1</v>
      </c>
      <c r="D47" s="6" t="s">
        <v>430</v>
      </c>
      <c r="E47" s="1">
        <f t="shared" si="3"/>
        <v>1</v>
      </c>
      <c r="F47" s="1">
        <f t="shared" si="4"/>
        <v>-1</v>
      </c>
      <c r="I47" t="s">
        <v>28</v>
      </c>
      <c r="J47">
        <f>COUNTIF(E46:E62,"&gt;2")</f>
        <v>1</v>
      </c>
      <c r="M47" s="5">
        <f t="shared" ref="M47:M68" si="5">J47/$J$54</f>
        <v>0.1111111111111111</v>
      </c>
      <c r="O47" s="5">
        <f t="shared" ref="O47:O68" si="6">J47+J7</f>
        <v>4</v>
      </c>
      <c r="P47" s="5">
        <f t="shared" ref="P47:P68" si="7">O47/$O$54</f>
        <v>0.22222222222222221</v>
      </c>
      <c r="R47" s="1"/>
      <c r="S47" s="1"/>
    </row>
    <row r="48" spans="1:19" x14ac:dyDescent="0.25">
      <c r="A48" t="s">
        <v>433</v>
      </c>
      <c r="B48">
        <v>1</v>
      </c>
      <c r="C48">
        <v>1</v>
      </c>
      <c r="D48" s="6" t="s">
        <v>430</v>
      </c>
      <c r="E48" s="1">
        <f t="shared" si="3"/>
        <v>2</v>
      </c>
      <c r="F48" s="1">
        <f t="shared" si="4"/>
        <v>0</v>
      </c>
      <c r="I48" t="s">
        <v>29</v>
      </c>
      <c r="J48">
        <f>COUNTIF(E46:E62,"&lt;4")</f>
        <v>8</v>
      </c>
      <c r="M48" s="5">
        <f t="shared" si="5"/>
        <v>0.88888888888888884</v>
      </c>
      <c r="O48" s="5">
        <f t="shared" si="6"/>
        <v>16</v>
      </c>
      <c r="P48" s="5">
        <f t="shared" si="7"/>
        <v>0.88888888888888884</v>
      </c>
      <c r="R48" s="1"/>
      <c r="S48" s="1"/>
    </row>
    <row r="49" spans="1:19" x14ac:dyDescent="0.25">
      <c r="A49" t="s">
        <v>434</v>
      </c>
      <c r="B49">
        <v>0</v>
      </c>
      <c r="C49">
        <v>0</v>
      </c>
      <c r="D49" s="6" t="s">
        <v>430</v>
      </c>
      <c r="E49" s="1">
        <f t="shared" si="3"/>
        <v>0</v>
      </c>
      <c r="F49" s="1">
        <f t="shared" si="4"/>
        <v>0</v>
      </c>
      <c r="I49" t="s">
        <v>30</v>
      </c>
      <c r="J49">
        <f>COUNTIF(E46:E62,"&lt;5")</f>
        <v>9</v>
      </c>
      <c r="M49" s="5">
        <f t="shared" si="5"/>
        <v>1</v>
      </c>
      <c r="N49" s="1"/>
      <c r="O49" s="5">
        <f t="shared" si="6"/>
        <v>17</v>
      </c>
      <c r="P49" s="5">
        <f t="shared" si="7"/>
        <v>0.94444444444444442</v>
      </c>
      <c r="R49" s="1"/>
      <c r="S49" s="1"/>
    </row>
    <row r="50" spans="1:19" x14ac:dyDescent="0.25">
      <c r="A50" t="s">
        <v>436</v>
      </c>
      <c r="B50">
        <v>1</v>
      </c>
      <c r="C50">
        <v>3</v>
      </c>
      <c r="D50" s="6" t="s">
        <v>430</v>
      </c>
      <c r="E50" s="1">
        <f t="shared" si="3"/>
        <v>4</v>
      </c>
      <c r="F50" s="1">
        <f t="shared" si="4"/>
        <v>-2</v>
      </c>
      <c r="I50" t="s">
        <v>31</v>
      </c>
      <c r="J50">
        <f>COUNTIF(F46:F62,"&lt;=0")</f>
        <v>5</v>
      </c>
      <c r="M50" s="5">
        <f t="shared" si="5"/>
        <v>0.55555555555555558</v>
      </c>
      <c r="O50" s="5">
        <f t="shared" si="6"/>
        <v>11</v>
      </c>
      <c r="P50" s="5">
        <f t="shared" si="7"/>
        <v>0.61111111111111116</v>
      </c>
      <c r="R50" s="1"/>
      <c r="S50" s="1"/>
    </row>
    <row r="51" spans="1:19" x14ac:dyDescent="0.25">
      <c r="A51" t="s">
        <v>438</v>
      </c>
      <c r="B51">
        <v>2</v>
      </c>
      <c r="C51">
        <v>0</v>
      </c>
      <c r="D51" s="6" t="s">
        <v>430</v>
      </c>
      <c r="E51" s="1">
        <f t="shared" si="3"/>
        <v>2</v>
      </c>
      <c r="F51" s="1">
        <f t="shared" si="4"/>
        <v>2</v>
      </c>
      <c r="I51" t="s">
        <v>32</v>
      </c>
      <c r="J51">
        <f>COUNTIF(F46:F62,"&gt;=0")</f>
        <v>7</v>
      </c>
      <c r="M51" s="5">
        <f t="shared" si="5"/>
        <v>0.77777777777777779</v>
      </c>
      <c r="O51" s="5">
        <f t="shared" si="6"/>
        <v>12</v>
      </c>
      <c r="P51" s="5">
        <f t="shared" si="7"/>
        <v>0.66666666666666663</v>
      </c>
      <c r="R51" s="1"/>
      <c r="S51" s="1"/>
    </row>
    <row r="52" spans="1:19" x14ac:dyDescent="0.25">
      <c r="A52" t="s">
        <v>440</v>
      </c>
      <c r="B52">
        <v>1</v>
      </c>
      <c r="C52">
        <v>1</v>
      </c>
      <c r="D52" s="6" t="s">
        <v>430</v>
      </c>
      <c r="E52" s="1">
        <f t="shared" si="3"/>
        <v>2</v>
      </c>
      <c r="F52" s="1">
        <f t="shared" si="4"/>
        <v>0</v>
      </c>
      <c r="I52" t="s">
        <v>34</v>
      </c>
      <c r="J52">
        <f>COUNTIF(F46:F62,"&lt;=1")</f>
        <v>7</v>
      </c>
      <c r="M52" s="5">
        <f t="shared" si="5"/>
        <v>0.77777777777777779</v>
      </c>
      <c r="O52" s="5">
        <f t="shared" si="6"/>
        <v>15</v>
      </c>
      <c r="P52" s="5">
        <f t="shared" si="7"/>
        <v>0.83333333333333337</v>
      </c>
      <c r="R52" s="1"/>
      <c r="S52" s="1"/>
    </row>
    <row r="53" spans="1:19" x14ac:dyDescent="0.25">
      <c r="A53" t="s">
        <v>431</v>
      </c>
      <c r="B53">
        <v>1</v>
      </c>
      <c r="C53">
        <v>0</v>
      </c>
      <c r="D53" s="6" t="s">
        <v>430</v>
      </c>
      <c r="E53" s="1">
        <f t="shared" si="3"/>
        <v>1</v>
      </c>
      <c r="F53" s="1">
        <f t="shared" si="4"/>
        <v>1</v>
      </c>
      <c r="I53" t="s">
        <v>35</v>
      </c>
      <c r="J53">
        <f>COUNTIF(F46:F62,"&gt;=-1")</f>
        <v>8</v>
      </c>
      <c r="M53" s="5">
        <f t="shared" si="5"/>
        <v>0.88888888888888884</v>
      </c>
      <c r="O53" s="5">
        <f t="shared" si="6"/>
        <v>15</v>
      </c>
      <c r="P53" s="5">
        <f t="shared" si="7"/>
        <v>0.83333333333333337</v>
      </c>
      <c r="R53" s="1"/>
      <c r="S53" s="1"/>
    </row>
    <row r="54" spans="1:19" x14ac:dyDescent="0.25">
      <c r="A54" t="s">
        <v>435</v>
      </c>
      <c r="B54">
        <v>1</v>
      </c>
      <c r="C54">
        <v>0</v>
      </c>
      <c r="D54" s="6" t="s">
        <v>430</v>
      </c>
      <c r="E54" s="1">
        <f t="shared" si="3"/>
        <v>1</v>
      </c>
      <c r="F54" s="1">
        <f t="shared" si="4"/>
        <v>1</v>
      </c>
      <c r="I54" t="s">
        <v>36</v>
      </c>
      <c r="J54">
        <f>COUNT(E46:E62)</f>
        <v>9</v>
      </c>
      <c r="O54" s="5">
        <f t="shared" si="6"/>
        <v>18</v>
      </c>
      <c r="P54" s="5">
        <f t="shared" si="7"/>
        <v>1</v>
      </c>
      <c r="R54" s="1"/>
      <c r="S54" s="1"/>
    </row>
    <row r="55" spans="1:19" x14ac:dyDescent="0.25">
      <c r="A55" s="1"/>
      <c r="B55" s="1"/>
      <c r="D55" s="2"/>
      <c r="E55" s="1"/>
      <c r="F55" s="1"/>
      <c r="I55" t="s">
        <v>37</v>
      </c>
      <c r="J55">
        <f>J54-J51</f>
        <v>2</v>
      </c>
      <c r="M55" s="5">
        <f t="shared" si="5"/>
        <v>0.22222222222222221</v>
      </c>
      <c r="O55" s="5">
        <f t="shared" si="6"/>
        <v>6</v>
      </c>
      <c r="P55" s="5">
        <f t="shared" si="7"/>
        <v>0.33333333333333331</v>
      </c>
      <c r="R55" s="1"/>
      <c r="S55" s="1"/>
    </row>
    <row r="56" spans="1:19" x14ac:dyDescent="0.25">
      <c r="A56" s="1"/>
      <c r="B56" s="1"/>
      <c r="D56" s="2"/>
      <c r="E56" s="1"/>
      <c r="F56" s="1"/>
      <c r="I56" t="s">
        <v>38</v>
      </c>
      <c r="J56">
        <f>J54-J50</f>
        <v>4</v>
      </c>
      <c r="M56" s="5">
        <f t="shared" si="5"/>
        <v>0.44444444444444442</v>
      </c>
      <c r="O56" s="5">
        <f t="shared" si="6"/>
        <v>7</v>
      </c>
      <c r="P56" s="5">
        <f t="shared" si="7"/>
        <v>0.3888888888888889</v>
      </c>
      <c r="R56" s="1"/>
      <c r="S56" s="1"/>
    </row>
    <row r="57" spans="1:19" x14ac:dyDescent="0.25">
      <c r="A57" s="1"/>
      <c r="B57" s="1"/>
      <c r="D57" s="2"/>
      <c r="E57" s="1"/>
      <c r="F57" s="1"/>
      <c r="I57" t="s">
        <v>39</v>
      </c>
      <c r="J57">
        <f>J54-J53</f>
        <v>1</v>
      </c>
      <c r="M57" s="5">
        <f t="shared" si="5"/>
        <v>0.1111111111111111</v>
      </c>
      <c r="O57" s="5">
        <f t="shared" si="6"/>
        <v>3</v>
      </c>
      <c r="P57" s="5">
        <f t="shared" si="7"/>
        <v>0.16666666666666666</v>
      </c>
      <c r="R57" s="1"/>
      <c r="S57" s="1"/>
    </row>
    <row r="58" spans="1:19" x14ac:dyDescent="0.25">
      <c r="A58" s="1"/>
      <c r="B58" s="1"/>
      <c r="D58" s="2"/>
      <c r="E58" s="1"/>
      <c r="F58" s="1"/>
      <c r="I58" t="s">
        <v>40</v>
      </c>
      <c r="J58">
        <f>J54-J52</f>
        <v>2</v>
      </c>
      <c r="M58" s="5">
        <f t="shared" si="5"/>
        <v>0.22222222222222221</v>
      </c>
      <c r="O58" s="5">
        <f t="shared" si="6"/>
        <v>3</v>
      </c>
      <c r="P58" s="5">
        <f t="shared" si="7"/>
        <v>0.16666666666666666</v>
      </c>
      <c r="R58" s="1"/>
      <c r="S58" s="1"/>
    </row>
    <row r="59" spans="1:19" x14ac:dyDescent="0.25">
      <c r="A59" s="1"/>
      <c r="B59" s="1"/>
      <c r="D59" s="2"/>
      <c r="E59" s="1"/>
      <c r="F59" s="1"/>
      <c r="I59" t="s">
        <v>41</v>
      </c>
      <c r="J59">
        <f>COUNTIF(C46:C62,"&gt;0")</f>
        <v>4</v>
      </c>
      <c r="M59" s="5">
        <f t="shared" si="5"/>
        <v>0.44444444444444442</v>
      </c>
      <c r="O59" s="5">
        <f t="shared" si="6"/>
        <v>9</v>
      </c>
      <c r="P59" s="5">
        <f t="shared" si="7"/>
        <v>0.5</v>
      </c>
      <c r="R59" s="1"/>
      <c r="S59" s="1"/>
    </row>
    <row r="60" spans="1:19" x14ac:dyDescent="0.25">
      <c r="A60" s="1"/>
      <c r="B60" s="1"/>
      <c r="D60" s="2"/>
      <c r="E60" s="1"/>
      <c r="F60" s="1"/>
      <c r="I60" t="s">
        <v>42</v>
      </c>
      <c r="J60">
        <f>COUNTIF(B46:B62,"&gt;0")</f>
        <v>7</v>
      </c>
      <c r="M60" s="5">
        <f t="shared" si="5"/>
        <v>0.77777777777777779</v>
      </c>
      <c r="O60" s="5">
        <f t="shared" si="6"/>
        <v>13</v>
      </c>
      <c r="P60" s="5">
        <f t="shared" si="7"/>
        <v>0.72222222222222221</v>
      </c>
      <c r="R60" s="1"/>
      <c r="S60" s="1"/>
    </row>
    <row r="61" spans="1:19" x14ac:dyDescent="0.25">
      <c r="A61" s="1"/>
      <c r="B61" s="1"/>
      <c r="D61" s="6"/>
      <c r="E61" s="1"/>
      <c r="F61" s="1"/>
      <c r="I61" t="s">
        <v>43</v>
      </c>
      <c r="J61">
        <f>COUNTIF(C46:C62,"&lt;2")</f>
        <v>8</v>
      </c>
      <c r="M61" s="5">
        <f t="shared" si="5"/>
        <v>0.88888888888888884</v>
      </c>
      <c r="O61" s="5">
        <f t="shared" si="6"/>
        <v>14</v>
      </c>
      <c r="P61" s="5">
        <f t="shared" si="7"/>
        <v>0.77777777777777779</v>
      </c>
      <c r="R61" s="1"/>
      <c r="S61" s="1"/>
    </row>
    <row r="62" spans="1:19" x14ac:dyDescent="0.25">
      <c r="A62" s="1"/>
      <c r="B62" s="1"/>
      <c r="D62" s="6"/>
      <c r="E62" s="1"/>
      <c r="F62" s="1"/>
      <c r="I62" t="s">
        <v>44</v>
      </c>
      <c r="J62">
        <f>COUNTIF(B46:B62,"&lt;2")</f>
        <v>7</v>
      </c>
      <c r="M62" s="5">
        <f t="shared" si="5"/>
        <v>0.77777777777777779</v>
      </c>
      <c r="O62" s="5">
        <f t="shared" si="6"/>
        <v>15</v>
      </c>
      <c r="P62" s="5">
        <f t="shared" si="7"/>
        <v>0.83333333333333337</v>
      </c>
      <c r="R62" s="1"/>
      <c r="S62" s="1"/>
    </row>
    <row r="63" spans="1:19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8</v>
      </c>
      <c r="M63" s="5">
        <f t="shared" si="5"/>
        <v>0.88888888888888884</v>
      </c>
      <c r="O63" s="5">
        <f t="shared" si="6"/>
        <v>15</v>
      </c>
      <c r="P63" s="5">
        <f t="shared" si="7"/>
        <v>0.83333333333333337</v>
      </c>
      <c r="R63" s="1"/>
      <c r="S63" s="1"/>
    </row>
    <row r="64" spans="1:19" x14ac:dyDescent="0.25">
      <c r="I64" t="s">
        <v>46</v>
      </c>
      <c r="J64">
        <f>COUNTIF(B46:B62,"&lt;3")</f>
        <v>9</v>
      </c>
      <c r="M64" s="5">
        <f t="shared" si="5"/>
        <v>1</v>
      </c>
      <c r="O64" s="5">
        <f t="shared" si="6"/>
        <v>18</v>
      </c>
      <c r="P64" s="5">
        <f t="shared" si="7"/>
        <v>1</v>
      </c>
      <c r="R64" s="1"/>
      <c r="S64" s="1"/>
    </row>
    <row r="65" spans="5:19" x14ac:dyDescent="0.25">
      <c r="I65" t="s">
        <v>47</v>
      </c>
      <c r="J65">
        <f>J55+J56</f>
        <v>6</v>
      </c>
      <c r="M65" s="5">
        <f t="shared" si="5"/>
        <v>0.66666666666666663</v>
      </c>
      <c r="O65" s="5">
        <f t="shared" si="6"/>
        <v>13</v>
      </c>
      <c r="P65" s="5">
        <f t="shared" si="7"/>
        <v>0.72222222222222221</v>
      </c>
      <c r="R65" s="1"/>
      <c r="S65" s="1"/>
    </row>
    <row r="66" spans="5:19" x14ac:dyDescent="0.25">
      <c r="I66" t="s">
        <v>48</v>
      </c>
      <c r="J66" s="1">
        <f>SUM(C46:C62)</f>
        <v>6</v>
      </c>
      <c r="K66" s="1"/>
      <c r="M66" s="5">
        <f t="shared" si="5"/>
        <v>0.66666666666666663</v>
      </c>
      <c r="O66" s="5">
        <f t="shared" si="6"/>
        <v>17</v>
      </c>
      <c r="P66" s="5">
        <f t="shared" si="7"/>
        <v>0.94444444444444442</v>
      </c>
      <c r="R66" s="1"/>
      <c r="S66" s="1"/>
    </row>
    <row r="67" spans="5:19" x14ac:dyDescent="0.25">
      <c r="I67" t="s">
        <v>49</v>
      </c>
      <c r="J67" s="1">
        <f>SUM(B46:B62)</f>
        <v>9</v>
      </c>
      <c r="K67" s="1"/>
      <c r="M67" s="5">
        <f t="shared" si="5"/>
        <v>1</v>
      </c>
      <c r="O67" s="5">
        <f t="shared" si="6"/>
        <v>16</v>
      </c>
      <c r="P67" s="5">
        <f t="shared" si="7"/>
        <v>0.88888888888888884</v>
      </c>
      <c r="R67" s="1"/>
      <c r="S67" s="1"/>
    </row>
    <row r="68" spans="5:19" x14ac:dyDescent="0.25">
      <c r="I68" t="s">
        <v>50</v>
      </c>
      <c r="J68">
        <f>J55*3+J54-J65</f>
        <v>9</v>
      </c>
      <c r="M68" s="5">
        <f t="shared" si="5"/>
        <v>1</v>
      </c>
      <c r="O68" s="5">
        <f t="shared" si="6"/>
        <v>23</v>
      </c>
      <c r="P68" s="5">
        <f t="shared" si="7"/>
        <v>1.2777777777777777</v>
      </c>
      <c r="R68" s="1"/>
      <c r="S68" s="1"/>
    </row>
    <row r="69" spans="5:19" x14ac:dyDescent="0.25">
      <c r="R69" s="1"/>
      <c r="S69" s="1"/>
    </row>
    <row r="75" spans="5:19" x14ac:dyDescent="0.25">
      <c r="E75" s="1"/>
      <c r="F75" s="1"/>
    </row>
    <row r="76" spans="5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430</v>
      </c>
      <c r="B84">
        <v>2</v>
      </c>
      <c r="C84">
        <v>1</v>
      </c>
      <c r="D84" t="s">
        <v>439</v>
      </c>
      <c r="E84" s="1">
        <f>B84+C84</f>
        <v>3</v>
      </c>
      <c r="F84" s="1">
        <f>B84-C84</f>
        <v>1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6" t="s">
        <v>430</v>
      </c>
      <c r="B85">
        <v>1</v>
      </c>
      <c r="C85">
        <v>0</v>
      </c>
      <c r="D85" t="s">
        <v>434</v>
      </c>
      <c r="E85" s="1">
        <f t="shared" ref="E85:E87" si="8">B85+C85</f>
        <v>1</v>
      </c>
      <c r="F85" s="1">
        <f t="shared" ref="F85:F87" si="9">B85-C85</f>
        <v>1</v>
      </c>
      <c r="I85" t="s">
        <v>28</v>
      </c>
      <c r="J85">
        <f>COUNTIF(E84:E108,"&gt;2")</f>
        <v>2</v>
      </c>
      <c r="M85" s="5">
        <f t="shared" ref="M85:M106" si="10">J85/4</f>
        <v>0.5</v>
      </c>
    </row>
    <row r="86" spans="1:13" x14ac:dyDescent="0.25">
      <c r="A86" s="6" t="s">
        <v>430</v>
      </c>
      <c r="B86">
        <v>1</v>
      </c>
      <c r="C86">
        <v>1</v>
      </c>
      <c r="D86" t="s">
        <v>429</v>
      </c>
      <c r="E86" s="1">
        <f t="shared" si="8"/>
        <v>2</v>
      </c>
      <c r="F86" s="1">
        <f t="shared" si="9"/>
        <v>0</v>
      </c>
      <c r="I86" t="s">
        <v>29</v>
      </c>
      <c r="J86">
        <f>COUNTIF(E84:E108,"&lt;4")</f>
        <v>3</v>
      </c>
      <c r="M86" s="5">
        <f t="shared" si="10"/>
        <v>0.75</v>
      </c>
    </row>
    <row r="87" spans="1:13" x14ac:dyDescent="0.25">
      <c r="A87" s="6" t="s">
        <v>430</v>
      </c>
      <c r="B87">
        <v>4</v>
      </c>
      <c r="C87">
        <v>1</v>
      </c>
      <c r="D87" t="s">
        <v>436</v>
      </c>
      <c r="E87" s="1">
        <f t="shared" si="8"/>
        <v>5</v>
      </c>
      <c r="F87" s="1">
        <f t="shared" si="9"/>
        <v>3</v>
      </c>
      <c r="I87" t="s">
        <v>30</v>
      </c>
      <c r="J87">
        <f>COUNTIF(E84:E108,"&lt;5")</f>
        <v>3</v>
      </c>
      <c r="M87" s="5">
        <f t="shared" si="10"/>
        <v>0.75</v>
      </c>
    </row>
    <row r="88" spans="1:13" x14ac:dyDescent="0.25">
      <c r="E88" s="1"/>
      <c r="F88" s="1"/>
      <c r="I88" t="s">
        <v>31</v>
      </c>
      <c r="J88">
        <f>COUNTIF(F84:F108,"&gt;=0")</f>
        <v>4</v>
      </c>
      <c r="M88" s="5">
        <f t="shared" si="10"/>
        <v>1</v>
      </c>
    </row>
    <row r="89" spans="1:13" x14ac:dyDescent="0.25">
      <c r="I89" t="s">
        <v>32</v>
      </c>
      <c r="J89">
        <f>COUNTIF(F84:F108,"&lt;=0")</f>
        <v>1</v>
      </c>
      <c r="M89" s="5">
        <f t="shared" si="10"/>
        <v>0.25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10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3</v>
      </c>
      <c r="M93" s="5">
        <f t="shared" si="10"/>
        <v>0.75</v>
      </c>
    </row>
    <row r="94" spans="1:13" x14ac:dyDescent="0.25">
      <c r="I94" t="s">
        <v>38</v>
      </c>
      <c r="J94">
        <f>J92-J88</f>
        <v>0</v>
      </c>
      <c r="M94" s="5">
        <f t="shared" si="10"/>
        <v>0</v>
      </c>
    </row>
    <row r="95" spans="1:13" x14ac:dyDescent="0.25">
      <c r="I95" t="s">
        <v>39</v>
      </c>
      <c r="J95">
        <f>J92-J91</f>
        <v>1</v>
      </c>
      <c r="M95" s="5">
        <f t="shared" si="10"/>
        <v>0.25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4</v>
      </c>
      <c r="M97" s="5">
        <f t="shared" si="10"/>
        <v>1</v>
      </c>
    </row>
    <row r="98" spans="9:13" x14ac:dyDescent="0.25">
      <c r="I98" t="s">
        <v>42</v>
      </c>
      <c r="J98">
        <f>COUNTIF(C84:C108,"&gt;0")</f>
        <v>3</v>
      </c>
      <c r="M98" s="5">
        <f t="shared" si="10"/>
        <v>0.75</v>
      </c>
    </row>
    <row r="99" spans="9:13" x14ac:dyDescent="0.25">
      <c r="I99" t="s">
        <v>43</v>
      </c>
      <c r="J99">
        <f>COUNTIF(B84:B108,"&lt;2")</f>
        <v>2</v>
      </c>
      <c r="M99" s="5">
        <f t="shared" si="10"/>
        <v>0.5</v>
      </c>
    </row>
    <row r="100" spans="9:13" x14ac:dyDescent="0.25">
      <c r="I100" t="s">
        <v>44</v>
      </c>
      <c r="J100">
        <f>COUNTIF(C84:C108,"&lt;2")</f>
        <v>4</v>
      </c>
      <c r="M100" s="5">
        <f t="shared" si="10"/>
        <v>1</v>
      </c>
    </row>
    <row r="101" spans="9:13" x14ac:dyDescent="0.25">
      <c r="I101" t="s">
        <v>45</v>
      </c>
      <c r="J101">
        <f>COUNTIF(B84:B108,"&lt;3")</f>
        <v>3</v>
      </c>
      <c r="M101" s="5">
        <f t="shared" si="10"/>
        <v>0.75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3</v>
      </c>
      <c r="M103" s="5">
        <f t="shared" si="10"/>
        <v>0.75</v>
      </c>
    </row>
    <row r="104" spans="9:13" x14ac:dyDescent="0.25">
      <c r="I104" t="s">
        <v>48</v>
      </c>
      <c r="J104" s="1">
        <f>SUM(B84:B108)</f>
        <v>8</v>
      </c>
      <c r="M104" s="5">
        <f t="shared" si="10"/>
        <v>2</v>
      </c>
    </row>
    <row r="105" spans="9:13" x14ac:dyDescent="0.25">
      <c r="I105" t="s">
        <v>49</v>
      </c>
      <c r="J105" s="1">
        <f>SUM(C84:C108)</f>
        <v>3</v>
      </c>
      <c r="M105" s="5">
        <f t="shared" si="10"/>
        <v>0.75</v>
      </c>
    </row>
    <row r="106" spans="9:13" x14ac:dyDescent="0.25">
      <c r="I106" t="s">
        <v>50</v>
      </c>
      <c r="J106">
        <f>3*J93+J92-J103</f>
        <v>10</v>
      </c>
      <c r="M106" s="5">
        <f t="shared" si="10"/>
        <v>2.5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430</v>
      </c>
      <c r="B122">
        <v>2</v>
      </c>
      <c r="C122">
        <v>1</v>
      </c>
      <c r="D122" t="s">
        <v>439</v>
      </c>
      <c r="E122" s="1">
        <f>B122+C122</f>
        <v>3</v>
      </c>
      <c r="F122" s="1">
        <f>B122-C122</f>
        <v>1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6" t="s">
        <v>430</v>
      </c>
      <c r="B123">
        <v>1</v>
      </c>
      <c r="C123">
        <v>0</v>
      </c>
      <c r="D123" t="s">
        <v>434</v>
      </c>
      <c r="E123" s="1">
        <f t="shared" ref="E123:E125" si="11">B123+C123</f>
        <v>1</v>
      </c>
      <c r="F123" s="1">
        <f t="shared" ref="F123:F125" si="12">B123-C123</f>
        <v>1</v>
      </c>
      <c r="I123" t="s">
        <v>28</v>
      </c>
      <c r="J123">
        <f>COUNTIF(E122:E146,"&gt;2")</f>
        <v>2</v>
      </c>
      <c r="M123" s="5">
        <f t="shared" ref="M123:M144" si="13">J123/$J$130</f>
        <v>0.5</v>
      </c>
    </row>
    <row r="124" spans="1:13" x14ac:dyDescent="0.25">
      <c r="A124" s="6" t="s">
        <v>430</v>
      </c>
      <c r="B124">
        <v>1</v>
      </c>
      <c r="C124">
        <v>1</v>
      </c>
      <c r="D124" t="s">
        <v>429</v>
      </c>
      <c r="E124" s="1">
        <f t="shared" si="11"/>
        <v>2</v>
      </c>
      <c r="F124" s="1">
        <f t="shared" si="12"/>
        <v>0</v>
      </c>
      <c r="I124" t="s">
        <v>29</v>
      </c>
      <c r="J124">
        <f>COUNTIF(E122:E146,"&lt;4")</f>
        <v>3</v>
      </c>
      <c r="M124" s="5">
        <f t="shared" si="13"/>
        <v>0.75</v>
      </c>
    </row>
    <row r="125" spans="1:13" x14ac:dyDescent="0.25">
      <c r="A125" s="6" t="s">
        <v>430</v>
      </c>
      <c r="B125">
        <v>4</v>
      </c>
      <c r="C125">
        <v>1</v>
      </c>
      <c r="D125" t="s">
        <v>436</v>
      </c>
      <c r="E125" s="1">
        <f t="shared" si="11"/>
        <v>5</v>
      </c>
      <c r="F125" s="1">
        <f t="shared" si="12"/>
        <v>3</v>
      </c>
      <c r="I125" t="s">
        <v>30</v>
      </c>
      <c r="J125">
        <f>COUNTIF(E122:E146,"&lt;5")</f>
        <v>3</v>
      </c>
      <c r="M125" s="5">
        <f t="shared" si="13"/>
        <v>0.75</v>
      </c>
    </row>
    <row r="126" spans="1:13" x14ac:dyDescent="0.25">
      <c r="A126" s="6"/>
      <c r="D126" s="1"/>
      <c r="E126" s="1"/>
      <c r="F126" s="1"/>
      <c r="I126" t="s">
        <v>31</v>
      </c>
      <c r="J126">
        <f>COUNTIF(F122:F146,"&gt;=0")</f>
        <v>4</v>
      </c>
      <c r="M126" s="5">
        <f t="shared" si="13"/>
        <v>1</v>
      </c>
    </row>
    <row r="127" spans="1:13" x14ac:dyDescent="0.25">
      <c r="E127" s="1"/>
      <c r="F127" s="1"/>
      <c r="I127" t="s">
        <v>32</v>
      </c>
      <c r="J127">
        <f>COUNTIF(F122:F146,"&lt;=0")</f>
        <v>1</v>
      </c>
      <c r="M127" s="5">
        <f t="shared" si="13"/>
        <v>0.25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3"/>
        <v>1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13"/>
        <v>0.75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3</v>
      </c>
      <c r="M131" s="5">
        <f t="shared" si="13"/>
        <v>0.75</v>
      </c>
    </row>
    <row r="132" spans="5:13" x14ac:dyDescent="0.25">
      <c r="E132" s="1"/>
      <c r="F132" s="1"/>
      <c r="I132" t="s">
        <v>38</v>
      </c>
      <c r="J132">
        <f>J130-J126</f>
        <v>0</v>
      </c>
      <c r="M132" s="5">
        <f t="shared" si="13"/>
        <v>0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3"/>
        <v>0.25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3"/>
        <v>0</v>
      </c>
    </row>
    <row r="135" spans="5:13" x14ac:dyDescent="0.25">
      <c r="E135" s="1"/>
      <c r="F135" s="1"/>
      <c r="I135" t="s">
        <v>41</v>
      </c>
      <c r="J135">
        <f>COUNTIF(B122:B146,"&gt;0")</f>
        <v>4</v>
      </c>
      <c r="M135" s="5">
        <f t="shared" si="13"/>
        <v>1</v>
      </c>
    </row>
    <row r="136" spans="5:13" x14ac:dyDescent="0.25">
      <c r="E136" s="1"/>
      <c r="F136" s="1"/>
      <c r="I136" t="s">
        <v>42</v>
      </c>
      <c r="J136">
        <f>COUNTIF(C122:C146,"&gt;0")</f>
        <v>3</v>
      </c>
      <c r="M136" s="5">
        <f t="shared" si="13"/>
        <v>0.75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3"/>
        <v>0.5</v>
      </c>
    </row>
    <row r="138" spans="5:13" x14ac:dyDescent="0.25">
      <c r="E138" s="1"/>
      <c r="F138" s="1"/>
      <c r="I138" t="s">
        <v>44</v>
      </c>
      <c r="J138">
        <f>COUNTIF(C122:C146,"&lt;2")</f>
        <v>4</v>
      </c>
      <c r="M138" s="5">
        <f t="shared" si="13"/>
        <v>1</v>
      </c>
    </row>
    <row r="139" spans="5:13" x14ac:dyDescent="0.25">
      <c r="E139" s="1"/>
      <c r="F139" s="1"/>
      <c r="I139" t="s">
        <v>45</v>
      </c>
      <c r="J139">
        <f>COUNTIF(B122:B146,"&lt;3")</f>
        <v>3</v>
      </c>
      <c r="M139" s="5">
        <f t="shared" si="13"/>
        <v>0.75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3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3"/>
        <v>0.75</v>
      </c>
    </row>
    <row r="142" spans="5:13" x14ac:dyDescent="0.25">
      <c r="E142" s="1"/>
      <c r="F142" s="1"/>
      <c r="I142" t="s">
        <v>48</v>
      </c>
      <c r="J142" s="1">
        <f>SUM(B122:B146)</f>
        <v>8</v>
      </c>
      <c r="M142" s="5">
        <f t="shared" si="13"/>
        <v>2</v>
      </c>
    </row>
    <row r="143" spans="5:13" x14ac:dyDescent="0.25">
      <c r="E143" s="1"/>
      <c r="F143" s="1"/>
      <c r="I143" t="s">
        <v>49</v>
      </c>
      <c r="J143" s="1">
        <f>SUM(C122:C146)</f>
        <v>3</v>
      </c>
      <c r="M143" s="5">
        <f t="shared" si="13"/>
        <v>0.75</v>
      </c>
    </row>
    <row r="144" spans="5:13" x14ac:dyDescent="0.25">
      <c r="E144" s="1"/>
      <c r="F144" s="1"/>
      <c r="I144" t="s">
        <v>50</v>
      </c>
      <c r="J144">
        <f>3*J131+J130-J141</f>
        <v>10</v>
      </c>
      <c r="M144" s="5">
        <f t="shared" si="13"/>
        <v>2.5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438</v>
      </c>
      <c r="B161">
        <v>2</v>
      </c>
      <c r="C161">
        <v>0</v>
      </c>
      <c r="D161" s="6" t="s">
        <v>430</v>
      </c>
      <c r="E161" s="1">
        <f>B161+C161</f>
        <v>2</v>
      </c>
      <c r="F161" s="1">
        <f>B161-C161</f>
        <v>2</v>
      </c>
      <c r="I161" t="s">
        <v>27</v>
      </c>
      <c r="J161">
        <f>COUNTIF(E161:E177,"&gt;1")</f>
        <v>2</v>
      </c>
      <c r="M161" s="5">
        <f>J161/$J$169</f>
        <v>0.5</v>
      </c>
      <c r="O161" s="5">
        <f>J161+J122</f>
        <v>5</v>
      </c>
      <c r="P161" s="5">
        <f>O161/$O$169</f>
        <v>0.625</v>
      </c>
    </row>
    <row r="162" spans="1:16" x14ac:dyDescent="0.25">
      <c r="A162" t="s">
        <v>440</v>
      </c>
      <c r="B162">
        <v>1</v>
      </c>
      <c r="C162">
        <v>1</v>
      </c>
      <c r="D162" s="6" t="s">
        <v>430</v>
      </c>
      <c r="E162" s="1">
        <f>B162+C162</f>
        <v>2</v>
      </c>
      <c r="F162" s="1">
        <f>B162-C162</f>
        <v>0</v>
      </c>
      <c r="I162" t="s">
        <v>28</v>
      </c>
      <c r="J162">
        <f>COUNTIF(E161:E177,"&gt;2")</f>
        <v>0</v>
      </c>
      <c r="M162" s="5">
        <f t="shared" ref="M162:M183" si="14">J162/$J$169</f>
        <v>0</v>
      </c>
      <c r="O162" s="5">
        <f t="shared" ref="O162:O183" si="15">J162+J123</f>
        <v>2</v>
      </c>
      <c r="P162" s="5">
        <f t="shared" ref="P162:P183" si="16">O162/$O$169</f>
        <v>0.25</v>
      </c>
    </row>
    <row r="163" spans="1:16" x14ac:dyDescent="0.25">
      <c r="A163" t="s">
        <v>431</v>
      </c>
      <c r="B163">
        <v>1</v>
      </c>
      <c r="C163">
        <v>0</v>
      </c>
      <c r="D163" s="6" t="s">
        <v>430</v>
      </c>
      <c r="E163" s="1">
        <f>B163+C163</f>
        <v>1</v>
      </c>
      <c r="F163" s="1">
        <f>B163-C163</f>
        <v>1</v>
      </c>
      <c r="I163" t="s">
        <v>29</v>
      </c>
      <c r="J163">
        <f>COUNTIF(E161:E177,"&lt;4")</f>
        <v>4</v>
      </c>
      <c r="M163" s="5">
        <f t="shared" si="14"/>
        <v>1</v>
      </c>
      <c r="O163" s="5">
        <f t="shared" si="15"/>
        <v>7</v>
      </c>
      <c r="P163" s="5">
        <f t="shared" si="16"/>
        <v>0.875</v>
      </c>
    </row>
    <row r="164" spans="1:16" x14ac:dyDescent="0.25">
      <c r="A164" t="s">
        <v>435</v>
      </c>
      <c r="B164">
        <v>1</v>
      </c>
      <c r="C164">
        <v>0</v>
      </c>
      <c r="D164" s="6" t="s">
        <v>430</v>
      </c>
      <c r="E164" s="1">
        <f>B164+C164</f>
        <v>1</v>
      </c>
      <c r="F164" s="1">
        <f>B164-C164</f>
        <v>1</v>
      </c>
      <c r="I164" t="s">
        <v>30</v>
      </c>
      <c r="J164">
        <f>COUNTIF(E161:E177,"&lt;5")</f>
        <v>4</v>
      </c>
      <c r="M164" s="5">
        <f t="shared" si="14"/>
        <v>1</v>
      </c>
      <c r="O164" s="5">
        <f t="shared" si="15"/>
        <v>7</v>
      </c>
      <c r="P164" s="5">
        <f t="shared" si="16"/>
        <v>0.875</v>
      </c>
    </row>
    <row r="165" spans="1:16" x14ac:dyDescent="0.25">
      <c r="A165" s="1"/>
      <c r="B165" s="1"/>
      <c r="C165" s="1"/>
      <c r="D165" s="2"/>
      <c r="E165" s="1"/>
      <c r="F165" s="1"/>
      <c r="I165" t="s">
        <v>31</v>
      </c>
      <c r="J165">
        <f>COUNTIF(F161:F177,"&lt;=0")</f>
        <v>1</v>
      </c>
      <c r="M165" s="5">
        <f t="shared" si="14"/>
        <v>0.25</v>
      </c>
      <c r="O165" s="5">
        <f t="shared" si="15"/>
        <v>5</v>
      </c>
      <c r="P165" s="5">
        <f t="shared" si="16"/>
        <v>0.625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4</v>
      </c>
      <c r="M166" s="5">
        <f t="shared" si="14"/>
        <v>1</v>
      </c>
      <c r="O166" s="5">
        <f t="shared" si="15"/>
        <v>5</v>
      </c>
      <c r="P166" s="5">
        <f t="shared" si="16"/>
        <v>0.625</v>
      </c>
    </row>
    <row r="167" spans="1:16" x14ac:dyDescent="0.25">
      <c r="I167" t="s">
        <v>34</v>
      </c>
      <c r="J167">
        <f>COUNTIF(F161:F177,"&lt;=1")</f>
        <v>3</v>
      </c>
      <c r="M167" s="5">
        <f t="shared" si="14"/>
        <v>0.75</v>
      </c>
      <c r="O167" s="5">
        <f t="shared" si="15"/>
        <v>7</v>
      </c>
      <c r="P167" s="5">
        <f t="shared" si="16"/>
        <v>0.875</v>
      </c>
    </row>
    <row r="168" spans="1:16" x14ac:dyDescent="0.25">
      <c r="I168" t="s">
        <v>35</v>
      </c>
      <c r="J168">
        <f>COUNTIF(F161:F177,"&gt;=-1")</f>
        <v>4</v>
      </c>
      <c r="M168" s="5">
        <f t="shared" si="14"/>
        <v>1</v>
      </c>
      <c r="O168" s="5">
        <f t="shared" si="15"/>
        <v>7</v>
      </c>
      <c r="P168" s="5">
        <f t="shared" si="16"/>
        <v>0.875</v>
      </c>
    </row>
    <row r="169" spans="1:16" x14ac:dyDescent="0.25">
      <c r="I169" t="s">
        <v>36</v>
      </c>
      <c r="J169">
        <f>COUNT(E161:E177)</f>
        <v>4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0</v>
      </c>
      <c r="M170" s="5">
        <f t="shared" si="14"/>
        <v>0</v>
      </c>
      <c r="O170" s="5">
        <f t="shared" si="15"/>
        <v>3</v>
      </c>
      <c r="P170" s="5">
        <f t="shared" si="16"/>
        <v>0.375</v>
      </c>
    </row>
    <row r="171" spans="1:16" x14ac:dyDescent="0.25">
      <c r="I171" t="s">
        <v>38</v>
      </c>
      <c r="J171">
        <f>J169-J165</f>
        <v>3</v>
      </c>
      <c r="M171" s="5">
        <f t="shared" si="14"/>
        <v>0.75</v>
      </c>
      <c r="O171" s="5">
        <f t="shared" si="15"/>
        <v>3</v>
      </c>
      <c r="P171" s="5">
        <f t="shared" si="16"/>
        <v>0.375</v>
      </c>
    </row>
    <row r="172" spans="1:16" x14ac:dyDescent="0.25">
      <c r="I172" t="s">
        <v>39</v>
      </c>
      <c r="J172">
        <f>J169-J168</f>
        <v>0</v>
      </c>
      <c r="M172" s="5">
        <f t="shared" si="14"/>
        <v>0</v>
      </c>
      <c r="O172" s="5">
        <f t="shared" si="15"/>
        <v>1</v>
      </c>
      <c r="P172" s="5">
        <f t="shared" si="16"/>
        <v>0.125</v>
      </c>
    </row>
    <row r="173" spans="1:16" x14ac:dyDescent="0.25">
      <c r="I173" t="s">
        <v>40</v>
      </c>
      <c r="J173">
        <f>J169-J167</f>
        <v>1</v>
      </c>
      <c r="M173" s="5">
        <f t="shared" si="14"/>
        <v>0.25</v>
      </c>
      <c r="O173" s="5">
        <f t="shared" si="15"/>
        <v>1</v>
      </c>
      <c r="P173" s="5">
        <f t="shared" si="16"/>
        <v>0.125</v>
      </c>
    </row>
    <row r="174" spans="1:16" x14ac:dyDescent="0.25">
      <c r="I174" t="s">
        <v>41</v>
      </c>
      <c r="J174">
        <f>COUNTIF(C161:C177,"&gt;0")</f>
        <v>1</v>
      </c>
      <c r="M174" s="5">
        <f t="shared" si="14"/>
        <v>0.25</v>
      </c>
      <c r="O174" s="5">
        <f t="shared" si="15"/>
        <v>5</v>
      </c>
      <c r="P174" s="5">
        <f t="shared" si="16"/>
        <v>0.625</v>
      </c>
    </row>
    <row r="175" spans="1:16" x14ac:dyDescent="0.25">
      <c r="I175" t="s">
        <v>42</v>
      </c>
      <c r="J175">
        <f>COUNTIF(B161:B177,"&gt;0")</f>
        <v>4</v>
      </c>
      <c r="M175" s="5">
        <f t="shared" si="14"/>
        <v>1</v>
      </c>
      <c r="O175" s="5">
        <f t="shared" si="15"/>
        <v>7</v>
      </c>
      <c r="P175" s="5">
        <f t="shared" si="16"/>
        <v>0.875</v>
      </c>
    </row>
    <row r="176" spans="1:16" x14ac:dyDescent="0.25">
      <c r="I176" t="s">
        <v>43</v>
      </c>
      <c r="J176">
        <f>COUNTIF(C161:C177,"&lt;2")</f>
        <v>4</v>
      </c>
      <c r="M176" s="5">
        <f t="shared" si="14"/>
        <v>1</v>
      </c>
      <c r="O176" s="5">
        <f t="shared" si="15"/>
        <v>6</v>
      </c>
      <c r="P176" s="5">
        <f t="shared" si="16"/>
        <v>0.75</v>
      </c>
    </row>
    <row r="177" spans="9:16" x14ac:dyDescent="0.25">
      <c r="I177" t="s">
        <v>44</v>
      </c>
      <c r="J177">
        <f>COUNTIF(B161:B177,"&lt;2")</f>
        <v>3</v>
      </c>
      <c r="M177" s="5">
        <f t="shared" si="14"/>
        <v>0.75</v>
      </c>
      <c r="O177" s="5">
        <f t="shared" si="15"/>
        <v>7</v>
      </c>
      <c r="P177" s="5">
        <f t="shared" si="16"/>
        <v>0.875</v>
      </c>
    </row>
    <row r="178" spans="9:16" x14ac:dyDescent="0.25">
      <c r="I178" t="s">
        <v>45</v>
      </c>
      <c r="J178">
        <f>COUNTIF(C161:C177,"&lt;3")</f>
        <v>4</v>
      </c>
      <c r="M178" s="5">
        <f t="shared" si="14"/>
        <v>1</v>
      </c>
      <c r="O178" s="5">
        <f t="shared" si="15"/>
        <v>7</v>
      </c>
      <c r="P178" s="5">
        <f t="shared" si="16"/>
        <v>0.875</v>
      </c>
    </row>
    <row r="179" spans="9:16" x14ac:dyDescent="0.25">
      <c r="I179" t="s">
        <v>46</v>
      </c>
      <c r="J179">
        <f>COUNTIF(B161:B177,"&lt;3")</f>
        <v>4</v>
      </c>
      <c r="M179" s="5">
        <f t="shared" si="14"/>
        <v>1</v>
      </c>
      <c r="O179" s="5">
        <f t="shared" si="15"/>
        <v>8</v>
      </c>
      <c r="P179" s="5">
        <f t="shared" si="16"/>
        <v>1</v>
      </c>
    </row>
    <row r="180" spans="9:16" x14ac:dyDescent="0.25">
      <c r="I180" t="s">
        <v>47</v>
      </c>
      <c r="J180">
        <f>J170+J171</f>
        <v>3</v>
      </c>
      <c r="M180" s="5">
        <f t="shared" si="14"/>
        <v>0.75</v>
      </c>
      <c r="O180" s="5">
        <f t="shared" si="15"/>
        <v>6</v>
      </c>
      <c r="P180" s="5">
        <f t="shared" si="16"/>
        <v>0.75</v>
      </c>
    </row>
    <row r="181" spans="9:16" x14ac:dyDescent="0.25">
      <c r="I181" t="s">
        <v>48</v>
      </c>
      <c r="J181" s="1">
        <f>SUM(C161:C177)</f>
        <v>1</v>
      </c>
      <c r="M181" s="5">
        <f t="shared" si="14"/>
        <v>0.25</v>
      </c>
      <c r="O181" s="5">
        <f t="shared" si="15"/>
        <v>9</v>
      </c>
      <c r="P181" s="5">
        <f t="shared" si="16"/>
        <v>1.125</v>
      </c>
    </row>
    <row r="182" spans="9:16" x14ac:dyDescent="0.25">
      <c r="I182" t="s">
        <v>49</v>
      </c>
      <c r="J182" s="1">
        <f>SUM(B161:B177)</f>
        <v>5</v>
      </c>
      <c r="M182" s="5">
        <f t="shared" si="14"/>
        <v>1.25</v>
      </c>
      <c r="O182" s="5">
        <f t="shared" si="15"/>
        <v>8</v>
      </c>
      <c r="P182" s="5">
        <f t="shared" si="16"/>
        <v>1</v>
      </c>
    </row>
    <row r="183" spans="9:16" x14ac:dyDescent="0.25">
      <c r="I183" t="s">
        <v>50</v>
      </c>
      <c r="J183">
        <f>J170*3+J169-J180</f>
        <v>1</v>
      </c>
      <c r="M183" s="5">
        <f t="shared" si="14"/>
        <v>0.25</v>
      </c>
      <c r="O183" s="5">
        <f t="shared" si="15"/>
        <v>11</v>
      </c>
      <c r="P183" s="5">
        <f t="shared" si="16"/>
        <v>1.375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432</v>
      </c>
      <c r="B213">
        <v>1</v>
      </c>
      <c r="C213">
        <v>2</v>
      </c>
      <c r="D213" s="6" t="s">
        <v>438</v>
      </c>
      <c r="E213" s="1">
        <f>B213+C213</f>
        <v>3</v>
      </c>
      <c r="F213" s="1">
        <f>B213-C213</f>
        <v>-1</v>
      </c>
      <c r="I213" t="s">
        <v>27</v>
      </c>
      <c r="J213">
        <f>COUNTIF(E213:E237,"&gt;1")</f>
        <v>9</v>
      </c>
      <c r="M213" s="5">
        <f>J213/$J$221</f>
        <v>1</v>
      </c>
    </row>
    <row r="214" spans="1:16" x14ac:dyDescent="0.25">
      <c r="A214" t="s">
        <v>440</v>
      </c>
      <c r="B214">
        <v>2</v>
      </c>
      <c r="C214">
        <v>1</v>
      </c>
      <c r="D214" s="6" t="s">
        <v>438</v>
      </c>
      <c r="E214" s="1">
        <f t="shared" ref="E214:E221" si="17">B214+C214</f>
        <v>3</v>
      </c>
      <c r="F214" s="1">
        <f t="shared" ref="F214:F221" si="18">B214-C214</f>
        <v>1</v>
      </c>
      <c r="I214" t="s">
        <v>28</v>
      </c>
      <c r="J214">
        <f>COUNTIF(E213:E237,"&gt;2")</f>
        <v>7</v>
      </c>
      <c r="M214" s="5">
        <f t="shared" ref="M214:M235" si="19">J214/$J$221</f>
        <v>0.77777777777777779</v>
      </c>
    </row>
    <row r="215" spans="1:16" x14ac:dyDescent="0.25">
      <c r="A215" t="s">
        <v>431</v>
      </c>
      <c r="B215">
        <v>2</v>
      </c>
      <c r="C215">
        <v>1</v>
      </c>
      <c r="D215" s="6" t="s">
        <v>438</v>
      </c>
      <c r="E215" s="1">
        <f t="shared" si="17"/>
        <v>3</v>
      </c>
      <c r="F215" s="1">
        <f t="shared" si="18"/>
        <v>1</v>
      </c>
      <c r="I215" t="s">
        <v>29</v>
      </c>
      <c r="J215">
        <f>COUNTIF(E213:E237,"&lt;4")</f>
        <v>6</v>
      </c>
      <c r="M215" s="5">
        <f t="shared" si="19"/>
        <v>0.66666666666666663</v>
      </c>
    </row>
    <row r="216" spans="1:16" x14ac:dyDescent="0.25">
      <c r="A216" t="s">
        <v>429</v>
      </c>
      <c r="B216">
        <v>4</v>
      </c>
      <c r="C216">
        <v>1</v>
      </c>
      <c r="D216" s="6" t="s">
        <v>438</v>
      </c>
      <c r="E216" s="1">
        <f t="shared" si="17"/>
        <v>5</v>
      </c>
      <c r="F216" s="1">
        <f t="shared" si="18"/>
        <v>3</v>
      </c>
      <c r="I216" t="s">
        <v>30</v>
      </c>
      <c r="J216">
        <f>COUNTIF(E213:E237,"&lt;5")</f>
        <v>7</v>
      </c>
      <c r="M216" s="5">
        <f t="shared" si="19"/>
        <v>0.77777777777777779</v>
      </c>
    </row>
    <row r="217" spans="1:16" x14ac:dyDescent="0.25">
      <c r="A217" t="s">
        <v>436</v>
      </c>
      <c r="B217">
        <v>1</v>
      </c>
      <c r="C217">
        <v>1</v>
      </c>
      <c r="D217" s="6" t="s">
        <v>438</v>
      </c>
      <c r="E217" s="1">
        <f t="shared" si="17"/>
        <v>2</v>
      </c>
      <c r="F217" s="1">
        <f t="shared" si="18"/>
        <v>0</v>
      </c>
      <c r="I217" t="s">
        <v>31</v>
      </c>
      <c r="J217">
        <f>COUNTIF(F213:F237,"&gt;=0")</f>
        <v>6</v>
      </c>
      <c r="L217" t="s">
        <v>56</v>
      </c>
      <c r="M217" s="5">
        <f t="shared" si="19"/>
        <v>0.66666666666666663</v>
      </c>
    </row>
    <row r="218" spans="1:16" x14ac:dyDescent="0.25">
      <c r="A218" t="s">
        <v>434</v>
      </c>
      <c r="B218">
        <v>3</v>
      </c>
      <c r="C218">
        <v>0</v>
      </c>
      <c r="D218" s="6" t="s">
        <v>438</v>
      </c>
      <c r="E218" s="1">
        <f t="shared" si="17"/>
        <v>3</v>
      </c>
      <c r="F218" s="1">
        <f t="shared" si="18"/>
        <v>3</v>
      </c>
      <c r="I218" t="s">
        <v>32</v>
      </c>
      <c r="J218">
        <f>COUNTIF(F213:F237,"&lt;=0")</f>
        <v>5</v>
      </c>
      <c r="L218" t="s">
        <v>55</v>
      </c>
      <c r="M218" s="5">
        <f t="shared" si="19"/>
        <v>0.55555555555555558</v>
      </c>
    </row>
    <row r="219" spans="1:16" x14ac:dyDescent="0.25">
      <c r="A219" t="s">
        <v>433</v>
      </c>
      <c r="B219">
        <v>2</v>
      </c>
      <c r="C219">
        <v>2</v>
      </c>
      <c r="D219" s="6" t="s">
        <v>438</v>
      </c>
      <c r="E219" s="1">
        <f t="shared" si="17"/>
        <v>4</v>
      </c>
      <c r="F219" s="1">
        <f t="shared" si="18"/>
        <v>0</v>
      </c>
      <c r="I219" t="s">
        <v>34</v>
      </c>
      <c r="J219">
        <f>COUNTIF(F213:F237,"&gt;=-1")</f>
        <v>7</v>
      </c>
      <c r="M219" s="5">
        <f t="shared" si="19"/>
        <v>0.77777777777777779</v>
      </c>
    </row>
    <row r="220" spans="1:16" x14ac:dyDescent="0.25">
      <c r="A220" t="s">
        <v>439</v>
      </c>
      <c r="B220">
        <v>0</v>
      </c>
      <c r="C220">
        <v>2</v>
      </c>
      <c r="D220" s="6" t="s">
        <v>438</v>
      </c>
      <c r="E220" s="1">
        <f t="shared" si="17"/>
        <v>2</v>
      </c>
      <c r="F220" s="1">
        <f t="shared" si="18"/>
        <v>-2</v>
      </c>
      <c r="I220" t="s">
        <v>35</v>
      </c>
      <c r="J220">
        <f>COUNTIF(F213:F237,"&lt;=1")</f>
        <v>7</v>
      </c>
      <c r="M220" s="5">
        <f t="shared" si="19"/>
        <v>0.77777777777777779</v>
      </c>
    </row>
    <row r="221" spans="1:16" x14ac:dyDescent="0.25">
      <c r="A221" t="s">
        <v>437</v>
      </c>
      <c r="B221">
        <v>1</v>
      </c>
      <c r="C221">
        <v>4</v>
      </c>
      <c r="D221" s="6" t="s">
        <v>438</v>
      </c>
      <c r="E221" s="1">
        <f t="shared" si="17"/>
        <v>5</v>
      </c>
      <c r="F221" s="1">
        <f t="shared" si="18"/>
        <v>-3</v>
      </c>
      <c r="I221" t="s">
        <v>36</v>
      </c>
      <c r="J221">
        <f>COUNT(F213:F237)</f>
        <v>9</v>
      </c>
    </row>
    <row r="222" spans="1:16" x14ac:dyDescent="0.25">
      <c r="D222" s="6"/>
      <c r="E222" s="1"/>
      <c r="F222" s="1"/>
      <c r="I222" t="s">
        <v>37</v>
      </c>
      <c r="J222">
        <f>J221-J218</f>
        <v>4</v>
      </c>
      <c r="L222" t="s">
        <v>57</v>
      </c>
      <c r="M222" s="5">
        <f t="shared" si="19"/>
        <v>0.44444444444444442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3</v>
      </c>
      <c r="L223" t="s">
        <v>58</v>
      </c>
      <c r="M223" s="5">
        <f t="shared" si="19"/>
        <v>0.33333333333333331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2</v>
      </c>
      <c r="M224" s="5">
        <f t="shared" si="19"/>
        <v>0.22222222222222221</v>
      </c>
    </row>
    <row r="225" spans="1:13" x14ac:dyDescent="0.25">
      <c r="A225" s="1"/>
      <c r="B225" s="1"/>
      <c r="D225" s="2"/>
      <c r="E225" s="1"/>
      <c r="F225" s="1"/>
      <c r="I225" t="s">
        <v>40</v>
      </c>
      <c r="J225">
        <f>J221-J219</f>
        <v>2</v>
      </c>
      <c r="M225" s="5">
        <f t="shared" si="19"/>
        <v>0.22222222222222221</v>
      </c>
    </row>
    <row r="226" spans="1:13" x14ac:dyDescent="0.25">
      <c r="A226" s="1"/>
      <c r="B226" s="1"/>
      <c r="D226" s="2"/>
      <c r="E226" s="1"/>
      <c r="F226" s="1"/>
      <c r="I226" t="s">
        <v>41</v>
      </c>
      <c r="J226">
        <f>COUNTIF(B213:B237,"&gt;0")</f>
        <v>8</v>
      </c>
      <c r="M226" s="5">
        <f t="shared" si="19"/>
        <v>0.88888888888888884</v>
      </c>
    </row>
    <row r="227" spans="1:13" x14ac:dyDescent="0.25">
      <c r="A227" s="1"/>
      <c r="B227" s="1"/>
      <c r="D227" s="2"/>
      <c r="E227" s="1"/>
      <c r="F227" s="1"/>
      <c r="I227" t="s">
        <v>42</v>
      </c>
      <c r="J227">
        <f>COUNTIF(C213:C237,"&gt;0")</f>
        <v>8</v>
      </c>
      <c r="M227" s="5">
        <f t="shared" si="19"/>
        <v>0.88888888888888884</v>
      </c>
    </row>
    <row r="228" spans="1:13" x14ac:dyDescent="0.25">
      <c r="A228" s="1"/>
      <c r="B228" s="1"/>
      <c r="D228" s="2"/>
      <c r="E228" s="1"/>
      <c r="F228" s="1"/>
      <c r="I228" t="s">
        <v>43</v>
      </c>
      <c r="J228">
        <f>COUNTIF(B213:B237,"&lt;2")</f>
        <v>4</v>
      </c>
      <c r="M228" s="5">
        <f t="shared" si="19"/>
        <v>0.44444444444444442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5</v>
      </c>
      <c r="M229" s="5">
        <f t="shared" si="19"/>
        <v>0.55555555555555558</v>
      </c>
    </row>
    <row r="230" spans="1:13" x14ac:dyDescent="0.25">
      <c r="E230" s="1"/>
      <c r="F230" s="1"/>
      <c r="I230" t="s">
        <v>45</v>
      </c>
      <c r="J230">
        <f>COUNTIF(B213:B237,"&lt;3")</f>
        <v>7</v>
      </c>
      <c r="M230" s="5">
        <f t="shared" si="19"/>
        <v>0.77777777777777779</v>
      </c>
    </row>
    <row r="231" spans="1:13" x14ac:dyDescent="0.25">
      <c r="E231" s="1"/>
      <c r="F231" s="1"/>
      <c r="I231" t="s">
        <v>46</v>
      </c>
      <c r="J231">
        <f>COUNTIF(C213:C237,"&lt;3")</f>
        <v>8</v>
      </c>
      <c r="M231" s="5">
        <f t="shared" si="19"/>
        <v>0.88888888888888884</v>
      </c>
    </row>
    <row r="232" spans="1:13" x14ac:dyDescent="0.25">
      <c r="E232" s="1"/>
      <c r="F232" s="1"/>
      <c r="I232" t="s">
        <v>47</v>
      </c>
      <c r="J232">
        <f>J222+J223</f>
        <v>7</v>
      </c>
      <c r="M232" s="5">
        <f t="shared" si="19"/>
        <v>0.77777777777777779</v>
      </c>
    </row>
    <row r="233" spans="1:13" x14ac:dyDescent="0.25">
      <c r="E233" s="1"/>
      <c r="F233" s="1"/>
      <c r="I233" t="s">
        <v>48</v>
      </c>
      <c r="J233" s="1">
        <f>SUM(C213:C237)</f>
        <v>14</v>
      </c>
      <c r="M233" s="5">
        <f t="shared" si="19"/>
        <v>1.5555555555555556</v>
      </c>
    </row>
    <row r="234" spans="1:13" x14ac:dyDescent="0.25">
      <c r="E234" s="1"/>
      <c r="F234" s="1"/>
      <c r="I234" t="s">
        <v>49</v>
      </c>
      <c r="J234" s="1">
        <f>SUM(B213:B237)</f>
        <v>16</v>
      </c>
      <c r="M234" s="5">
        <f t="shared" si="19"/>
        <v>1.7777777777777777</v>
      </c>
    </row>
    <row r="235" spans="1:13" x14ac:dyDescent="0.25">
      <c r="E235" s="1"/>
      <c r="F235" s="1"/>
      <c r="I235" t="s">
        <v>50</v>
      </c>
      <c r="J235">
        <f>3*J223+J221-J232</f>
        <v>11</v>
      </c>
      <c r="M235" s="5">
        <f t="shared" si="19"/>
        <v>1.2222222222222223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438</v>
      </c>
      <c r="B253">
        <v>1</v>
      </c>
      <c r="C253">
        <v>1</v>
      </c>
      <c r="D253" t="s">
        <v>439</v>
      </c>
      <c r="E253" s="1">
        <f t="shared" ref="E253:E260" si="20">B253+C253</f>
        <v>2</v>
      </c>
      <c r="F253" s="1">
        <f t="shared" ref="F253:F260" si="21">B253-C253</f>
        <v>0</v>
      </c>
      <c r="I253" t="s">
        <v>27</v>
      </c>
      <c r="J253">
        <f>COUNTIF(E253:E269,"&gt;1")</f>
        <v>8</v>
      </c>
      <c r="M253" s="5">
        <f>J253/$J$261</f>
        <v>1</v>
      </c>
      <c r="O253" s="5">
        <f>J253+J213</f>
        <v>17</v>
      </c>
      <c r="P253" s="5">
        <f>O253/$O$261</f>
        <v>1</v>
      </c>
    </row>
    <row r="254" spans="1:16" x14ac:dyDescent="0.25">
      <c r="A254" s="6" t="s">
        <v>438</v>
      </c>
      <c r="B254">
        <v>3</v>
      </c>
      <c r="C254">
        <v>0</v>
      </c>
      <c r="D254" t="s">
        <v>433</v>
      </c>
      <c r="E254" s="1">
        <f t="shared" si="20"/>
        <v>3</v>
      </c>
      <c r="F254" s="1">
        <f t="shared" si="21"/>
        <v>3</v>
      </c>
      <c r="I254" t="s">
        <v>28</v>
      </c>
      <c r="J254">
        <f>COUNTIF(E253:E269,"&gt;2")</f>
        <v>4</v>
      </c>
      <c r="M254" s="5">
        <f t="shared" ref="M254:M275" si="22">J254/$J$261</f>
        <v>0.5</v>
      </c>
      <c r="O254" s="5">
        <f t="shared" ref="O254:O275" si="23">J254+J214</f>
        <v>11</v>
      </c>
      <c r="P254" s="5">
        <f t="shared" ref="P254:P275" si="24">O254/$O$261</f>
        <v>0.6470588235294118</v>
      </c>
    </row>
    <row r="255" spans="1:16" x14ac:dyDescent="0.25">
      <c r="A255" s="6" t="s">
        <v>438</v>
      </c>
      <c r="B255">
        <v>2</v>
      </c>
      <c r="C255">
        <v>0</v>
      </c>
      <c r="D255" t="s">
        <v>430</v>
      </c>
      <c r="E255" s="1">
        <f t="shared" si="20"/>
        <v>2</v>
      </c>
      <c r="F255" s="1">
        <f t="shared" si="21"/>
        <v>2</v>
      </c>
      <c r="I255" t="s">
        <v>29</v>
      </c>
      <c r="J255">
        <f>COUNTIF(E253:E269,"&lt;4")</f>
        <v>8</v>
      </c>
      <c r="M255" s="5">
        <f t="shared" si="22"/>
        <v>1</v>
      </c>
      <c r="O255" s="5">
        <f t="shared" si="23"/>
        <v>14</v>
      </c>
      <c r="P255" s="5">
        <f t="shared" si="24"/>
        <v>0.82352941176470584</v>
      </c>
    </row>
    <row r="256" spans="1:16" x14ac:dyDescent="0.25">
      <c r="A256" s="6" t="s">
        <v>438</v>
      </c>
      <c r="B256">
        <v>2</v>
      </c>
      <c r="C256">
        <v>1</v>
      </c>
      <c r="D256" t="s">
        <v>437</v>
      </c>
      <c r="E256" s="1">
        <f t="shared" si="20"/>
        <v>3</v>
      </c>
      <c r="F256" s="1">
        <f t="shared" si="21"/>
        <v>1</v>
      </c>
      <c r="I256" t="s">
        <v>30</v>
      </c>
      <c r="J256">
        <f>COUNTIF(E253:E269,"&lt;5")</f>
        <v>8</v>
      </c>
      <c r="M256" s="5">
        <f t="shared" si="22"/>
        <v>1</v>
      </c>
      <c r="O256" s="5">
        <f t="shared" si="23"/>
        <v>15</v>
      </c>
      <c r="P256" s="5">
        <f t="shared" si="24"/>
        <v>0.88235294117647056</v>
      </c>
    </row>
    <row r="257" spans="1:16" x14ac:dyDescent="0.25">
      <c r="A257" s="6" t="s">
        <v>438</v>
      </c>
      <c r="B257">
        <v>2</v>
      </c>
      <c r="C257">
        <v>1</v>
      </c>
      <c r="D257" t="s">
        <v>440</v>
      </c>
      <c r="E257" s="1">
        <f t="shared" si="20"/>
        <v>3</v>
      </c>
      <c r="F257" s="1">
        <f t="shared" si="21"/>
        <v>1</v>
      </c>
      <c r="I257" t="s">
        <v>31</v>
      </c>
      <c r="J257">
        <f>COUNTIF(F253:F269,"&lt;=0")</f>
        <v>4</v>
      </c>
      <c r="L257" t="s">
        <v>56</v>
      </c>
      <c r="M257" s="5">
        <f t="shared" si="22"/>
        <v>0.5</v>
      </c>
      <c r="O257" s="5">
        <f t="shared" si="23"/>
        <v>10</v>
      </c>
      <c r="P257" s="5">
        <f t="shared" si="24"/>
        <v>0.58823529411764708</v>
      </c>
    </row>
    <row r="258" spans="1:16" x14ac:dyDescent="0.25">
      <c r="A258" s="6" t="s">
        <v>438</v>
      </c>
      <c r="B258">
        <v>0</v>
      </c>
      <c r="C258">
        <v>2</v>
      </c>
      <c r="D258" t="s">
        <v>434</v>
      </c>
      <c r="E258" s="1">
        <f t="shared" si="20"/>
        <v>2</v>
      </c>
      <c r="F258" s="1">
        <f t="shared" si="21"/>
        <v>-2</v>
      </c>
      <c r="I258" t="s">
        <v>32</v>
      </c>
      <c r="J258">
        <f>COUNTIF(F253:F269,"&gt;=0")</f>
        <v>6</v>
      </c>
      <c r="L258" t="s">
        <v>55</v>
      </c>
      <c r="M258" s="5">
        <f t="shared" si="22"/>
        <v>0.75</v>
      </c>
      <c r="O258" s="5">
        <f t="shared" si="23"/>
        <v>11</v>
      </c>
      <c r="P258" s="5">
        <f t="shared" si="24"/>
        <v>0.6470588235294118</v>
      </c>
    </row>
    <row r="259" spans="1:16" x14ac:dyDescent="0.25">
      <c r="A259" s="6" t="s">
        <v>438</v>
      </c>
      <c r="B259">
        <v>1</v>
      </c>
      <c r="C259">
        <v>1</v>
      </c>
      <c r="D259" t="s">
        <v>432</v>
      </c>
      <c r="E259" s="1">
        <f t="shared" si="20"/>
        <v>2</v>
      </c>
      <c r="F259" s="1">
        <f t="shared" si="21"/>
        <v>0</v>
      </c>
      <c r="I259" t="s">
        <v>34</v>
      </c>
      <c r="J259">
        <f>COUNTIF(F253:F269,"&lt;=1")</f>
        <v>6</v>
      </c>
      <c r="L259" t="s">
        <v>60</v>
      </c>
      <c r="M259" s="5">
        <f t="shared" si="22"/>
        <v>0.75</v>
      </c>
      <c r="O259" s="5">
        <f t="shared" si="23"/>
        <v>13</v>
      </c>
      <c r="P259" s="5">
        <f t="shared" si="24"/>
        <v>0.76470588235294112</v>
      </c>
    </row>
    <row r="260" spans="1:16" x14ac:dyDescent="0.25">
      <c r="A260" s="6" t="s">
        <v>438</v>
      </c>
      <c r="B260">
        <v>1</v>
      </c>
      <c r="C260">
        <v>2</v>
      </c>
      <c r="D260" t="s">
        <v>431</v>
      </c>
      <c r="E260" s="1">
        <f t="shared" si="20"/>
        <v>3</v>
      </c>
      <c r="F260" s="1">
        <f t="shared" si="21"/>
        <v>-1</v>
      </c>
      <c r="I260" t="s">
        <v>35</v>
      </c>
      <c r="J260">
        <f>COUNTIF(F253:F269,"&gt;=-1")</f>
        <v>7</v>
      </c>
      <c r="L260" t="s">
        <v>59</v>
      </c>
      <c r="M260" s="5">
        <f t="shared" si="22"/>
        <v>0.875</v>
      </c>
      <c r="O260" s="5">
        <f t="shared" si="23"/>
        <v>14</v>
      </c>
      <c r="P260" s="5">
        <f t="shared" si="24"/>
        <v>0.82352941176470584</v>
      </c>
    </row>
    <row r="261" spans="1:16" x14ac:dyDescent="0.25">
      <c r="A261" s="6"/>
      <c r="E261" s="1"/>
      <c r="F261" s="1"/>
      <c r="I261" t="s">
        <v>36</v>
      </c>
      <c r="J261">
        <f>COUNT(E253:E269)</f>
        <v>8</v>
      </c>
      <c r="O261" s="5">
        <f t="shared" si="23"/>
        <v>17</v>
      </c>
      <c r="P261" s="5">
        <f t="shared" si="24"/>
        <v>1</v>
      </c>
    </row>
    <row r="262" spans="1:16" x14ac:dyDescent="0.25">
      <c r="A262" s="2"/>
      <c r="B262" s="1"/>
      <c r="D262" s="1"/>
      <c r="E262" s="1"/>
      <c r="F262" s="1"/>
      <c r="I262" t="s">
        <v>37</v>
      </c>
      <c r="J262">
        <f>J261-J258</f>
        <v>2</v>
      </c>
      <c r="L262" t="s">
        <v>57</v>
      </c>
      <c r="M262" s="5">
        <f t="shared" si="22"/>
        <v>0.25</v>
      </c>
      <c r="O262" s="5">
        <f t="shared" si="23"/>
        <v>6</v>
      </c>
      <c r="P262" s="5">
        <f t="shared" si="24"/>
        <v>0.35294117647058826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4</v>
      </c>
      <c r="L263" t="s">
        <v>58</v>
      </c>
      <c r="M263" s="5">
        <f t="shared" si="22"/>
        <v>0.5</v>
      </c>
      <c r="O263" s="5">
        <f t="shared" si="23"/>
        <v>7</v>
      </c>
      <c r="P263" s="5">
        <f t="shared" si="24"/>
        <v>0.41176470588235292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1</v>
      </c>
      <c r="M264" s="5">
        <f t="shared" si="22"/>
        <v>0.125</v>
      </c>
      <c r="O264" s="5">
        <f t="shared" si="23"/>
        <v>3</v>
      </c>
      <c r="P264" s="5">
        <f t="shared" si="24"/>
        <v>0.17647058823529413</v>
      </c>
    </row>
    <row r="265" spans="1:16" x14ac:dyDescent="0.25">
      <c r="A265" s="2"/>
      <c r="B265" s="1"/>
      <c r="D265" s="1"/>
      <c r="E265" s="1"/>
      <c r="F265" s="1"/>
      <c r="I265" t="s">
        <v>40</v>
      </c>
      <c r="J265">
        <f>J261-J259</f>
        <v>2</v>
      </c>
      <c r="M265" s="5">
        <f t="shared" si="22"/>
        <v>0.25</v>
      </c>
      <c r="O265" s="5">
        <f t="shared" si="23"/>
        <v>4</v>
      </c>
      <c r="P265" s="5">
        <f t="shared" si="24"/>
        <v>0.23529411764705882</v>
      </c>
    </row>
    <row r="266" spans="1:16" x14ac:dyDescent="0.25">
      <c r="A266" s="2"/>
      <c r="B266" s="1"/>
      <c r="D266" s="1"/>
      <c r="E266" s="1"/>
      <c r="F266" s="1"/>
      <c r="I266" t="s">
        <v>41</v>
      </c>
      <c r="J266">
        <f>COUNTIF(C253:C269,"&gt;0")</f>
        <v>6</v>
      </c>
      <c r="M266" s="5">
        <f t="shared" si="22"/>
        <v>0.75</v>
      </c>
      <c r="O266" s="5">
        <f t="shared" si="23"/>
        <v>14</v>
      </c>
      <c r="P266" s="5">
        <f t="shared" si="24"/>
        <v>0.82352941176470584</v>
      </c>
    </row>
    <row r="267" spans="1:16" x14ac:dyDescent="0.25">
      <c r="A267" s="2"/>
      <c r="B267" s="1"/>
      <c r="D267" s="1"/>
      <c r="E267" s="1"/>
      <c r="F267" s="1"/>
      <c r="I267" t="s">
        <v>42</v>
      </c>
      <c r="J267">
        <f>COUNTIF(B253:B269,"&gt;0")</f>
        <v>7</v>
      </c>
      <c r="M267" s="5">
        <f t="shared" si="22"/>
        <v>0.875</v>
      </c>
      <c r="O267" s="5">
        <f t="shared" si="23"/>
        <v>15</v>
      </c>
      <c r="P267" s="5">
        <f t="shared" si="24"/>
        <v>0.88235294117647056</v>
      </c>
    </row>
    <row r="268" spans="1:16" x14ac:dyDescent="0.25">
      <c r="A268" s="2"/>
      <c r="B268" s="1"/>
      <c r="D268" s="1"/>
      <c r="E268" s="1"/>
      <c r="F268" s="1"/>
      <c r="I268" t="s">
        <v>43</v>
      </c>
      <c r="J268">
        <f>COUNTIF(C253:C269,"&lt;2")</f>
        <v>6</v>
      </c>
      <c r="M268" s="5">
        <f t="shared" si="22"/>
        <v>0.75</v>
      </c>
      <c r="O268" s="5">
        <f t="shared" si="23"/>
        <v>10</v>
      </c>
      <c r="P268" s="5">
        <f t="shared" si="24"/>
        <v>0.58823529411764708</v>
      </c>
    </row>
    <row r="269" spans="1:16" x14ac:dyDescent="0.25">
      <c r="A269" s="2"/>
      <c r="B269" s="1"/>
      <c r="D269" s="1"/>
      <c r="E269" s="1"/>
      <c r="F269" s="1"/>
      <c r="I269" t="s">
        <v>44</v>
      </c>
      <c r="J269">
        <f>COUNTIF(B253:B269,"&lt;2")</f>
        <v>4</v>
      </c>
      <c r="M269" s="5">
        <f t="shared" si="22"/>
        <v>0.5</v>
      </c>
      <c r="O269" s="5">
        <f t="shared" si="23"/>
        <v>9</v>
      </c>
      <c r="P269" s="5">
        <f t="shared" si="24"/>
        <v>0.52941176470588236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8</v>
      </c>
      <c r="M270" s="5">
        <f t="shared" si="22"/>
        <v>1</v>
      </c>
      <c r="O270" s="5">
        <f t="shared" si="23"/>
        <v>15</v>
      </c>
      <c r="P270" s="5">
        <f t="shared" si="24"/>
        <v>0.88235294117647056</v>
      </c>
    </row>
    <row r="271" spans="1:16" x14ac:dyDescent="0.25">
      <c r="I271" t="s">
        <v>46</v>
      </c>
      <c r="J271">
        <f>COUNTIF(B253:B269,"&lt;3")</f>
        <v>7</v>
      </c>
      <c r="M271" s="5">
        <f t="shared" si="22"/>
        <v>0.875</v>
      </c>
      <c r="O271" s="5">
        <f t="shared" si="23"/>
        <v>15</v>
      </c>
      <c r="P271" s="5">
        <f t="shared" si="24"/>
        <v>0.88235294117647056</v>
      </c>
    </row>
    <row r="272" spans="1:16" x14ac:dyDescent="0.25">
      <c r="I272" t="s">
        <v>47</v>
      </c>
      <c r="J272">
        <f>J262+J263</f>
        <v>6</v>
      </c>
      <c r="M272" s="5">
        <f t="shared" si="22"/>
        <v>0.75</v>
      </c>
      <c r="O272" s="5">
        <f t="shared" si="23"/>
        <v>13</v>
      </c>
      <c r="P272" s="5">
        <f t="shared" si="24"/>
        <v>0.76470588235294112</v>
      </c>
    </row>
    <row r="273" spans="5:16" x14ac:dyDescent="0.25">
      <c r="I273" t="s">
        <v>48</v>
      </c>
      <c r="J273" s="1">
        <f>SUM(B253:B269)</f>
        <v>12</v>
      </c>
      <c r="M273" s="5">
        <f t="shared" si="22"/>
        <v>1.5</v>
      </c>
      <c r="O273" s="5">
        <f t="shared" si="23"/>
        <v>26</v>
      </c>
      <c r="P273" s="5">
        <f t="shared" si="24"/>
        <v>1.5294117647058822</v>
      </c>
    </row>
    <row r="274" spans="5:16" x14ac:dyDescent="0.25">
      <c r="I274" t="s">
        <v>49</v>
      </c>
      <c r="J274" s="1">
        <f>SUM(C253:C269)</f>
        <v>8</v>
      </c>
      <c r="M274" s="5">
        <f t="shared" si="22"/>
        <v>1</v>
      </c>
      <c r="O274" s="5">
        <f t="shared" si="23"/>
        <v>24</v>
      </c>
      <c r="P274" s="5">
        <f t="shared" si="24"/>
        <v>1.411764705882353</v>
      </c>
    </row>
    <row r="275" spans="5:16" x14ac:dyDescent="0.25">
      <c r="I275" t="s">
        <v>50</v>
      </c>
      <c r="J275">
        <f>J263*3+J261-J272</f>
        <v>14</v>
      </c>
      <c r="M275" s="5">
        <f t="shared" si="22"/>
        <v>1.75</v>
      </c>
      <c r="O275" s="5">
        <f t="shared" si="23"/>
        <v>25</v>
      </c>
      <c r="P275" s="5">
        <f t="shared" si="24"/>
        <v>1.4705882352941178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434</v>
      </c>
      <c r="B291">
        <v>3</v>
      </c>
      <c r="C291">
        <v>0</v>
      </c>
      <c r="D291" s="6" t="s">
        <v>438</v>
      </c>
      <c r="E291" s="1">
        <f>B291+C291</f>
        <v>3</v>
      </c>
      <c r="F291" s="1">
        <f>B291-C291</f>
        <v>3</v>
      </c>
      <c r="I291" t="s">
        <v>27</v>
      </c>
      <c r="J291">
        <f>COUNTIF(E291:E315,"&gt;1")</f>
        <v>4</v>
      </c>
      <c r="M291" s="5">
        <f>J291/4</f>
        <v>1</v>
      </c>
    </row>
    <row r="292" spans="1:13" x14ac:dyDescent="0.25">
      <c r="A292" t="s">
        <v>433</v>
      </c>
      <c r="B292">
        <v>2</v>
      </c>
      <c r="C292">
        <v>2</v>
      </c>
      <c r="D292" s="6" t="s">
        <v>438</v>
      </c>
      <c r="E292" s="1">
        <f t="shared" ref="E292:E294" si="25">B292+C292</f>
        <v>4</v>
      </c>
      <c r="F292" s="1">
        <f t="shared" ref="F292:F294" si="26">B292-C292</f>
        <v>0</v>
      </c>
      <c r="I292" t="s">
        <v>28</v>
      </c>
      <c r="J292">
        <f>COUNTIF(E291:E315,"&gt;2")</f>
        <v>3</v>
      </c>
      <c r="M292" s="5">
        <f t="shared" ref="M292:M313" si="27">J292/4</f>
        <v>0.75</v>
      </c>
    </row>
    <row r="293" spans="1:13" x14ac:dyDescent="0.25">
      <c r="A293" t="s">
        <v>439</v>
      </c>
      <c r="B293">
        <v>0</v>
      </c>
      <c r="C293">
        <v>2</v>
      </c>
      <c r="D293" s="6" t="s">
        <v>438</v>
      </c>
      <c r="E293" s="1">
        <f t="shared" si="25"/>
        <v>2</v>
      </c>
      <c r="F293" s="1">
        <f t="shared" si="26"/>
        <v>-2</v>
      </c>
      <c r="I293" t="s">
        <v>29</v>
      </c>
      <c r="J293">
        <f>COUNTIF(E291:E315,"&lt;4")</f>
        <v>2</v>
      </c>
      <c r="M293" s="5">
        <f t="shared" si="27"/>
        <v>0.5</v>
      </c>
    </row>
    <row r="294" spans="1:13" x14ac:dyDescent="0.25">
      <c r="A294" t="s">
        <v>437</v>
      </c>
      <c r="B294">
        <v>1</v>
      </c>
      <c r="C294">
        <v>4</v>
      </c>
      <c r="D294" s="6" t="s">
        <v>438</v>
      </c>
      <c r="E294" s="1">
        <f t="shared" si="25"/>
        <v>5</v>
      </c>
      <c r="F294" s="1">
        <f t="shared" si="26"/>
        <v>-3</v>
      </c>
      <c r="I294" t="s">
        <v>30</v>
      </c>
      <c r="J294">
        <f>COUNTIF(E291:E315,"&lt;5")</f>
        <v>3</v>
      </c>
      <c r="M294" s="5">
        <f t="shared" si="27"/>
        <v>0.75</v>
      </c>
    </row>
    <row r="295" spans="1:13" x14ac:dyDescent="0.25">
      <c r="E295" s="1"/>
      <c r="F295" s="1"/>
      <c r="I295" t="s">
        <v>31</v>
      </c>
      <c r="J295">
        <f>COUNTIF(F291:F315,"&gt;=0")</f>
        <v>2</v>
      </c>
      <c r="M295" s="5">
        <f t="shared" si="27"/>
        <v>0.5</v>
      </c>
    </row>
    <row r="296" spans="1:13" x14ac:dyDescent="0.25">
      <c r="I296" t="s">
        <v>32</v>
      </c>
      <c r="J296">
        <f>COUNTIF(F291:F315,"&lt;=0")</f>
        <v>3</v>
      </c>
      <c r="M296" s="5">
        <f t="shared" si="27"/>
        <v>0.75</v>
      </c>
    </row>
    <row r="297" spans="1:13" x14ac:dyDescent="0.25">
      <c r="I297" t="s">
        <v>34</v>
      </c>
      <c r="J297">
        <f>COUNTIF(F291:F315,"&gt;=-1")</f>
        <v>2</v>
      </c>
      <c r="M297" s="5">
        <f t="shared" si="27"/>
        <v>0.5</v>
      </c>
    </row>
    <row r="298" spans="1:13" x14ac:dyDescent="0.25">
      <c r="I298" t="s">
        <v>35</v>
      </c>
      <c r="J298">
        <f>COUNTIF(F291:F315,"&lt;=1")</f>
        <v>3</v>
      </c>
      <c r="M298" s="5">
        <f t="shared" si="27"/>
        <v>0.75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1</v>
      </c>
      <c r="M300" s="5">
        <f t="shared" si="27"/>
        <v>0.25</v>
      </c>
    </row>
    <row r="301" spans="1:13" x14ac:dyDescent="0.25">
      <c r="I301" t="s">
        <v>38</v>
      </c>
      <c r="J301">
        <f>J299-J295</f>
        <v>2</v>
      </c>
      <c r="M301" s="5">
        <f t="shared" si="27"/>
        <v>0.5</v>
      </c>
    </row>
    <row r="302" spans="1:13" x14ac:dyDescent="0.25">
      <c r="I302" t="s">
        <v>39</v>
      </c>
      <c r="J302">
        <f>J299-J298</f>
        <v>1</v>
      </c>
      <c r="M302" s="5">
        <f t="shared" si="27"/>
        <v>0.25</v>
      </c>
    </row>
    <row r="303" spans="1:13" x14ac:dyDescent="0.25">
      <c r="I303" t="s">
        <v>40</v>
      </c>
      <c r="J303">
        <f>J299-J297</f>
        <v>2</v>
      </c>
      <c r="M303" s="5">
        <f t="shared" si="27"/>
        <v>0.5</v>
      </c>
    </row>
    <row r="304" spans="1:13" x14ac:dyDescent="0.25">
      <c r="I304" t="s">
        <v>41</v>
      </c>
      <c r="J304">
        <f>COUNTIF(B291:B315,"&gt;0")</f>
        <v>3</v>
      </c>
      <c r="M304" s="5">
        <f t="shared" si="27"/>
        <v>0.75</v>
      </c>
    </row>
    <row r="305" spans="9:13" x14ac:dyDescent="0.25">
      <c r="I305" t="s">
        <v>42</v>
      </c>
      <c r="J305">
        <f>COUNTIF(C291:C315,"&gt;0")</f>
        <v>3</v>
      </c>
      <c r="M305" s="5">
        <f t="shared" si="27"/>
        <v>0.75</v>
      </c>
    </row>
    <row r="306" spans="9:13" x14ac:dyDescent="0.25">
      <c r="I306" t="s">
        <v>43</v>
      </c>
      <c r="J306">
        <f>COUNTIF(B291:B315,"&lt;2")</f>
        <v>2</v>
      </c>
      <c r="M306" s="5">
        <f t="shared" si="27"/>
        <v>0.5</v>
      </c>
    </row>
    <row r="307" spans="9:13" x14ac:dyDescent="0.25">
      <c r="I307" t="s">
        <v>44</v>
      </c>
      <c r="J307">
        <f>COUNTIF(C291:C315,"&lt;2")</f>
        <v>1</v>
      </c>
      <c r="M307" s="5">
        <f t="shared" si="27"/>
        <v>0.25</v>
      </c>
    </row>
    <row r="308" spans="9:13" x14ac:dyDescent="0.25">
      <c r="I308" t="s">
        <v>45</v>
      </c>
      <c r="J308">
        <f>COUNTIF(B291:B315,"&lt;3")</f>
        <v>3</v>
      </c>
      <c r="M308" s="5">
        <f t="shared" si="27"/>
        <v>0.75</v>
      </c>
    </row>
    <row r="309" spans="9:13" x14ac:dyDescent="0.25">
      <c r="I309" t="s">
        <v>46</v>
      </c>
      <c r="J309">
        <f>COUNTIF(C291:C315,"&lt;3")</f>
        <v>3</v>
      </c>
      <c r="M309" s="5">
        <f t="shared" si="27"/>
        <v>0.75</v>
      </c>
    </row>
    <row r="310" spans="9:13" x14ac:dyDescent="0.25">
      <c r="I310" t="s">
        <v>47</v>
      </c>
      <c r="J310">
        <f>J300+J301</f>
        <v>3</v>
      </c>
      <c r="M310" s="5">
        <f t="shared" si="27"/>
        <v>0.75</v>
      </c>
    </row>
    <row r="311" spans="9:13" x14ac:dyDescent="0.25">
      <c r="I311" t="s">
        <v>48</v>
      </c>
      <c r="J311" s="1">
        <f>SUM(C291:C315)</f>
        <v>8</v>
      </c>
      <c r="M311" s="5">
        <f t="shared" si="27"/>
        <v>2</v>
      </c>
    </row>
    <row r="312" spans="9:13" x14ac:dyDescent="0.25">
      <c r="I312" t="s">
        <v>49</v>
      </c>
      <c r="J312" s="1">
        <f>SUM(B291:B315)</f>
        <v>6</v>
      </c>
      <c r="M312" s="5">
        <f t="shared" si="27"/>
        <v>1.5</v>
      </c>
    </row>
    <row r="313" spans="9:13" x14ac:dyDescent="0.25">
      <c r="I313" t="s">
        <v>50</v>
      </c>
      <c r="J313">
        <f>3*J301+J299-J310</f>
        <v>7</v>
      </c>
      <c r="M313" s="5">
        <f t="shared" si="27"/>
        <v>1.75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434</v>
      </c>
      <c r="B329">
        <v>3</v>
      </c>
      <c r="C329">
        <v>0</v>
      </c>
      <c r="D329" s="6" t="s">
        <v>438</v>
      </c>
      <c r="E329" s="1">
        <f>B329+C329</f>
        <v>3</v>
      </c>
      <c r="F329" s="1">
        <f>B329-C329</f>
        <v>3</v>
      </c>
      <c r="I329" t="s">
        <v>27</v>
      </c>
      <c r="J329">
        <f>COUNTIF(E329:E353,"&gt;1")</f>
        <v>4</v>
      </c>
      <c r="M329" s="5">
        <f>J329/$J$337</f>
        <v>1</v>
      </c>
    </row>
    <row r="330" spans="1:13" x14ac:dyDescent="0.25">
      <c r="A330" t="s">
        <v>433</v>
      </c>
      <c r="B330">
        <v>2</v>
      </c>
      <c r="C330">
        <v>2</v>
      </c>
      <c r="D330" s="6" t="s">
        <v>438</v>
      </c>
      <c r="E330" s="1">
        <f t="shared" ref="E330:E332" si="28">B330+C330</f>
        <v>4</v>
      </c>
      <c r="F330" s="1">
        <f t="shared" ref="F330:F332" si="29">B330-C330</f>
        <v>0</v>
      </c>
      <c r="I330" t="s">
        <v>28</v>
      </c>
      <c r="J330">
        <f>COUNTIF(E329:E353,"&gt;2")</f>
        <v>3</v>
      </c>
      <c r="M330" s="5">
        <f t="shared" ref="M330:M351" si="30">J330/$J$337</f>
        <v>0.75</v>
      </c>
    </row>
    <row r="331" spans="1:13" x14ac:dyDescent="0.25">
      <c r="A331" t="s">
        <v>439</v>
      </c>
      <c r="B331">
        <v>0</v>
      </c>
      <c r="C331">
        <v>2</v>
      </c>
      <c r="D331" s="6" t="s">
        <v>438</v>
      </c>
      <c r="E331" s="1">
        <f t="shared" si="28"/>
        <v>2</v>
      </c>
      <c r="F331" s="1">
        <f t="shared" si="29"/>
        <v>-2</v>
      </c>
      <c r="I331" t="s">
        <v>29</v>
      </c>
      <c r="J331">
        <f>COUNTIF(E329:E353,"&lt;4")</f>
        <v>2</v>
      </c>
      <c r="M331" s="5">
        <f t="shared" si="30"/>
        <v>0.5</v>
      </c>
    </row>
    <row r="332" spans="1:13" x14ac:dyDescent="0.25">
      <c r="A332" t="s">
        <v>437</v>
      </c>
      <c r="B332">
        <v>1</v>
      </c>
      <c r="C332">
        <v>4</v>
      </c>
      <c r="D332" s="6" t="s">
        <v>438</v>
      </c>
      <c r="E332" s="1">
        <f t="shared" si="28"/>
        <v>5</v>
      </c>
      <c r="F332" s="1">
        <f t="shared" si="29"/>
        <v>-3</v>
      </c>
      <c r="I332" t="s">
        <v>30</v>
      </c>
      <c r="J332">
        <f>COUNTIF(E329:E353,"&lt;5")</f>
        <v>3</v>
      </c>
      <c r="M332" s="5">
        <f t="shared" si="30"/>
        <v>0.75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2</v>
      </c>
      <c r="M333" s="5">
        <f t="shared" si="30"/>
        <v>0.5</v>
      </c>
    </row>
    <row r="334" spans="1:13" x14ac:dyDescent="0.25">
      <c r="E334" s="1"/>
      <c r="F334" s="1"/>
      <c r="I334" t="s">
        <v>32</v>
      </c>
      <c r="J334">
        <f>COUNTIF(F329:F353,"&lt;=0")</f>
        <v>3</v>
      </c>
      <c r="M334" s="5">
        <f t="shared" si="30"/>
        <v>0.75</v>
      </c>
    </row>
    <row r="335" spans="1:13" x14ac:dyDescent="0.25">
      <c r="E335" s="1"/>
      <c r="F335" s="1"/>
      <c r="I335" t="s">
        <v>34</v>
      </c>
      <c r="J335">
        <f>COUNTIF(F329:F353,"&gt;=-1")</f>
        <v>2</v>
      </c>
      <c r="M335" s="5">
        <f t="shared" si="30"/>
        <v>0.5</v>
      </c>
    </row>
    <row r="336" spans="1:13" x14ac:dyDescent="0.25">
      <c r="E336" s="1"/>
      <c r="F336" s="1"/>
      <c r="I336" t="s">
        <v>35</v>
      </c>
      <c r="J336">
        <f>COUNTIF(F329:F353,"&lt;=1")</f>
        <v>3</v>
      </c>
      <c r="M336" s="5">
        <f t="shared" si="30"/>
        <v>0.75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1</v>
      </c>
      <c r="M338" s="5">
        <f t="shared" si="30"/>
        <v>0.25</v>
      </c>
    </row>
    <row r="339" spans="5:13" x14ac:dyDescent="0.25">
      <c r="E339" s="1"/>
      <c r="F339" s="1"/>
      <c r="I339" t="s">
        <v>38</v>
      </c>
      <c r="J339">
        <f>J337-J333</f>
        <v>2</v>
      </c>
      <c r="M339" s="5">
        <f t="shared" si="30"/>
        <v>0.5</v>
      </c>
    </row>
    <row r="340" spans="5:13" x14ac:dyDescent="0.25">
      <c r="E340" s="1"/>
      <c r="F340" s="1"/>
      <c r="I340" t="s">
        <v>39</v>
      </c>
      <c r="J340">
        <f>J337-J336</f>
        <v>1</v>
      </c>
      <c r="M340" s="5">
        <f t="shared" si="30"/>
        <v>0.25</v>
      </c>
    </row>
    <row r="341" spans="5:13" x14ac:dyDescent="0.25">
      <c r="E341" s="1"/>
      <c r="F341" s="1"/>
      <c r="I341" t="s">
        <v>40</v>
      </c>
      <c r="J341">
        <f>J337-J335</f>
        <v>2</v>
      </c>
      <c r="M341" s="5">
        <f t="shared" si="30"/>
        <v>0.5</v>
      </c>
    </row>
    <row r="342" spans="5:13" x14ac:dyDescent="0.25">
      <c r="E342" s="1"/>
      <c r="F342" s="1"/>
      <c r="I342" t="s">
        <v>41</v>
      </c>
      <c r="J342">
        <f>COUNTIF(B329:B353,"&gt;0")</f>
        <v>3</v>
      </c>
      <c r="M342" s="5">
        <f t="shared" si="30"/>
        <v>0.75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30"/>
        <v>0.75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30"/>
        <v>0.5</v>
      </c>
    </row>
    <row r="345" spans="5:13" x14ac:dyDescent="0.25">
      <c r="E345" s="1"/>
      <c r="F345" s="1"/>
      <c r="I345" t="s">
        <v>44</v>
      </c>
      <c r="J345">
        <f>COUNTIF(C329:C353,"&lt;2")</f>
        <v>1</v>
      </c>
      <c r="M345" s="5">
        <f t="shared" si="30"/>
        <v>0.25</v>
      </c>
    </row>
    <row r="346" spans="5:13" x14ac:dyDescent="0.25">
      <c r="E346" s="1"/>
      <c r="F346" s="1"/>
      <c r="I346" t="s">
        <v>45</v>
      </c>
      <c r="J346">
        <f>COUNTIF(B329:B353,"&lt;3")</f>
        <v>3</v>
      </c>
      <c r="M346" s="5">
        <f t="shared" si="30"/>
        <v>0.75</v>
      </c>
    </row>
    <row r="347" spans="5:13" x14ac:dyDescent="0.25">
      <c r="E347" s="1"/>
      <c r="F347" s="1"/>
      <c r="I347" t="s">
        <v>46</v>
      </c>
      <c r="J347">
        <f>COUNTIF(C329:C353,"&lt;3")</f>
        <v>3</v>
      </c>
      <c r="M347" s="5">
        <f t="shared" si="30"/>
        <v>0.75</v>
      </c>
    </row>
    <row r="348" spans="5:13" x14ac:dyDescent="0.25">
      <c r="E348" s="1"/>
      <c r="F348" s="1"/>
      <c r="I348" t="s">
        <v>47</v>
      </c>
      <c r="J348">
        <f>J338+J339</f>
        <v>3</v>
      </c>
      <c r="M348" s="5">
        <f t="shared" si="30"/>
        <v>0.75</v>
      </c>
    </row>
    <row r="349" spans="5:13" x14ac:dyDescent="0.25">
      <c r="E349" s="1"/>
      <c r="F349" s="1"/>
      <c r="I349" t="s">
        <v>48</v>
      </c>
      <c r="J349" s="1">
        <f>SUM(C329:C353)</f>
        <v>8</v>
      </c>
      <c r="M349" s="5">
        <f t="shared" si="30"/>
        <v>2</v>
      </c>
    </row>
    <row r="350" spans="5:13" x14ac:dyDescent="0.25">
      <c r="E350" s="1"/>
      <c r="F350" s="1"/>
      <c r="I350" t="s">
        <v>49</v>
      </c>
      <c r="J350" s="1">
        <f>SUM(B329:B353)</f>
        <v>6</v>
      </c>
      <c r="M350" s="5">
        <f t="shared" si="30"/>
        <v>1.5</v>
      </c>
    </row>
    <row r="351" spans="5:13" x14ac:dyDescent="0.25">
      <c r="E351" s="1"/>
      <c r="F351" s="1"/>
      <c r="I351" t="s">
        <v>50</v>
      </c>
      <c r="J351">
        <f>3*J339+J337-J348</f>
        <v>7</v>
      </c>
      <c r="M351" s="5">
        <f t="shared" si="30"/>
        <v>1.75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438</v>
      </c>
      <c r="B368">
        <v>2</v>
      </c>
      <c r="C368">
        <v>1</v>
      </c>
      <c r="D368" t="s">
        <v>440</v>
      </c>
      <c r="E368" s="1">
        <f>B368+C368</f>
        <v>3</v>
      </c>
      <c r="F368" s="1">
        <f>B368-C368</f>
        <v>1</v>
      </c>
      <c r="I368" t="s">
        <v>27</v>
      </c>
      <c r="J368">
        <f>COUNTIF(E368:E384,"&gt;1")</f>
        <v>4</v>
      </c>
      <c r="M368" s="5">
        <f>J368/$J$376</f>
        <v>1</v>
      </c>
      <c r="O368" s="5">
        <f>J368+J329</f>
        <v>8</v>
      </c>
      <c r="P368" s="5">
        <f>O368/$O$376</f>
        <v>1</v>
      </c>
    </row>
    <row r="369" spans="1:16" x14ac:dyDescent="0.25">
      <c r="A369" s="6" t="s">
        <v>438</v>
      </c>
      <c r="B369">
        <v>0</v>
      </c>
      <c r="C369">
        <v>2</v>
      </c>
      <c r="D369" t="s">
        <v>434</v>
      </c>
      <c r="E369" s="1">
        <f>B369+C369</f>
        <v>2</v>
      </c>
      <c r="F369" s="1">
        <f>B369-C369</f>
        <v>-2</v>
      </c>
      <c r="I369" t="s">
        <v>28</v>
      </c>
      <c r="J369">
        <f>COUNTIF(E368:E384,"&gt;2")</f>
        <v>2</v>
      </c>
      <c r="M369" s="5">
        <f t="shared" ref="M369:M390" si="31">J369/$J$376</f>
        <v>0.5</v>
      </c>
      <c r="O369" s="5">
        <f t="shared" ref="O369:O390" si="32">J369+J330</f>
        <v>5</v>
      </c>
      <c r="P369" s="5">
        <f t="shared" ref="P369:P390" si="33">O369/$O$376</f>
        <v>0.625</v>
      </c>
    </row>
    <row r="370" spans="1:16" x14ac:dyDescent="0.25">
      <c r="A370" s="6" t="s">
        <v>438</v>
      </c>
      <c r="B370">
        <v>1</v>
      </c>
      <c r="C370">
        <v>1</v>
      </c>
      <c r="D370" t="s">
        <v>432</v>
      </c>
      <c r="E370" s="1">
        <f>B370+C370</f>
        <v>2</v>
      </c>
      <c r="F370" s="1">
        <f>B370-C370</f>
        <v>0</v>
      </c>
      <c r="I370" t="s">
        <v>29</v>
      </c>
      <c r="J370">
        <f>COUNTIF(E368:E384,"&lt;4")</f>
        <v>4</v>
      </c>
      <c r="M370" s="5">
        <f t="shared" si="31"/>
        <v>1</v>
      </c>
      <c r="O370" s="5">
        <f t="shared" si="32"/>
        <v>6</v>
      </c>
      <c r="P370" s="5">
        <f t="shared" si="33"/>
        <v>0.75</v>
      </c>
    </row>
    <row r="371" spans="1:16" x14ac:dyDescent="0.25">
      <c r="A371" s="6" t="s">
        <v>438</v>
      </c>
      <c r="B371">
        <v>1</v>
      </c>
      <c r="C371">
        <v>2</v>
      </c>
      <c r="D371" t="s">
        <v>431</v>
      </c>
      <c r="E371" s="1">
        <f>B371+C371</f>
        <v>3</v>
      </c>
      <c r="F371" s="1">
        <f>B371-C371</f>
        <v>-1</v>
      </c>
      <c r="I371" t="s">
        <v>30</v>
      </c>
      <c r="J371">
        <f>COUNTIF(E368:E384,"&lt;5")</f>
        <v>4</v>
      </c>
      <c r="M371" s="5">
        <f t="shared" si="31"/>
        <v>1</v>
      </c>
      <c r="O371" s="5">
        <f t="shared" si="32"/>
        <v>7</v>
      </c>
      <c r="P371" s="5">
        <f t="shared" si="33"/>
        <v>0.875</v>
      </c>
    </row>
    <row r="372" spans="1:16" x14ac:dyDescent="0.25">
      <c r="A372" s="2"/>
      <c r="B372" s="1"/>
      <c r="D372" s="1"/>
      <c r="E372" s="1"/>
      <c r="F372" s="1"/>
      <c r="I372" t="s">
        <v>31</v>
      </c>
      <c r="J372">
        <f>COUNTIF(F368:F384,"&lt;=0")</f>
        <v>3</v>
      </c>
      <c r="M372" s="5">
        <f t="shared" si="31"/>
        <v>0.75</v>
      </c>
      <c r="O372" s="5">
        <f t="shared" si="32"/>
        <v>5</v>
      </c>
      <c r="P372" s="5">
        <f t="shared" si="33"/>
        <v>0.625</v>
      </c>
    </row>
    <row r="373" spans="1:16" x14ac:dyDescent="0.25">
      <c r="I373" t="s">
        <v>32</v>
      </c>
      <c r="J373">
        <f>COUNTIF(F368:F384,"&gt;=0")</f>
        <v>2</v>
      </c>
      <c r="M373" s="5">
        <f t="shared" si="31"/>
        <v>0.5</v>
      </c>
      <c r="O373" s="5">
        <f t="shared" si="32"/>
        <v>5</v>
      </c>
      <c r="P373" s="5">
        <f t="shared" si="33"/>
        <v>0.625</v>
      </c>
    </row>
    <row r="374" spans="1:16" x14ac:dyDescent="0.25">
      <c r="I374" t="s">
        <v>34</v>
      </c>
      <c r="J374">
        <f>COUNTIF(F368:F384,"&lt;=1")</f>
        <v>4</v>
      </c>
      <c r="M374" s="5">
        <f t="shared" si="31"/>
        <v>1</v>
      </c>
      <c r="O374" s="5">
        <f t="shared" si="32"/>
        <v>6</v>
      </c>
      <c r="P374" s="5">
        <f t="shared" si="33"/>
        <v>0.75</v>
      </c>
    </row>
    <row r="375" spans="1:16" x14ac:dyDescent="0.25">
      <c r="I375" t="s">
        <v>35</v>
      </c>
      <c r="J375">
        <f>COUNTIF(F368:F384,"&gt;=-1")</f>
        <v>3</v>
      </c>
      <c r="M375" s="5">
        <f t="shared" si="31"/>
        <v>0.75</v>
      </c>
      <c r="O375" s="5">
        <f t="shared" si="32"/>
        <v>6</v>
      </c>
      <c r="P375" s="5">
        <f t="shared" si="33"/>
        <v>0.75</v>
      </c>
    </row>
    <row r="376" spans="1:16" x14ac:dyDescent="0.25">
      <c r="I376" t="s">
        <v>36</v>
      </c>
      <c r="J376">
        <f>COUNT(E368:E384)</f>
        <v>4</v>
      </c>
      <c r="O376" s="5">
        <f t="shared" si="32"/>
        <v>8</v>
      </c>
      <c r="P376" s="5">
        <f t="shared" si="33"/>
        <v>1</v>
      </c>
    </row>
    <row r="377" spans="1:16" x14ac:dyDescent="0.25">
      <c r="I377" t="s">
        <v>37</v>
      </c>
      <c r="J377">
        <f>J376-J373</f>
        <v>2</v>
      </c>
      <c r="M377" s="5">
        <f t="shared" si="31"/>
        <v>0.5</v>
      </c>
      <c r="O377" s="5">
        <f t="shared" si="32"/>
        <v>3</v>
      </c>
      <c r="P377" s="5">
        <f t="shared" si="33"/>
        <v>0.375</v>
      </c>
    </row>
    <row r="378" spans="1:16" x14ac:dyDescent="0.25">
      <c r="I378" t="s">
        <v>38</v>
      </c>
      <c r="J378">
        <f>J376-J372</f>
        <v>1</v>
      </c>
      <c r="M378" s="5">
        <f t="shared" si="31"/>
        <v>0.25</v>
      </c>
      <c r="O378" s="5">
        <f t="shared" si="32"/>
        <v>3</v>
      </c>
      <c r="P378" s="5">
        <f t="shared" si="33"/>
        <v>0.375</v>
      </c>
    </row>
    <row r="379" spans="1:16" x14ac:dyDescent="0.25">
      <c r="I379" t="s">
        <v>39</v>
      </c>
      <c r="J379">
        <f>J376-J375</f>
        <v>1</v>
      </c>
      <c r="M379" s="5">
        <f t="shared" si="31"/>
        <v>0.25</v>
      </c>
      <c r="O379" s="5">
        <f t="shared" si="32"/>
        <v>2</v>
      </c>
      <c r="P379" s="5">
        <f t="shared" si="33"/>
        <v>0.25</v>
      </c>
    </row>
    <row r="380" spans="1:16" x14ac:dyDescent="0.25">
      <c r="I380" t="s">
        <v>40</v>
      </c>
      <c r="J380">
        <f>J376-J374</f>
        <v>0</v>
      </c>
      <c r="M380" s="5">
        <f t="shared" si="31"/>
        <v>0</v>
      </c>
      <c r="O380" s="5">
        <f t="shared" si="32"/>
        <v>2</v>
      </c>
      <c r="P380" s="5">
        <f t="shared" si="33"/>
        <v>0.25</v>
      </c>
    </row>
    <row r="381" spans="1:16" x14ac:dyDescent="0.25">
      <c r="I381" t="s">
        <v>41</v>
      </c>
      <c r="J381">
        <f>COUNTIF(C368:C384,"&gt;0")</f>
        <v>4</v>
      </c>
      <c r="M381" s="5">
        <f t="shared" si="31"/>
        <v>1</v>
      </c>
      <c r="O381" s="5">
        <f t="shared" si="32"/>
        <v>7</v>
      </c>
      <c r="P381" s="5">
        <f t="shared" si="33"/>
        <v>0.875</v>
      </c>
    </row>
    <row r="382" spans="1:16" x14ac:dyDescent="0.25">
      <c r="I382" t="s">
        <v>42</v>
      </c>
      <c r="J382">
        <f>COUNTIF(B368:B384,"&gt;0")</f>
        <v>3</v>
      </c>
      <c r="M382" s="5">
        <f t="shared" si="31"/>
        <v>0.75</v>
      </c>
      <c r="O382" s="5">
        <f t="shared" si="32"/>
        <v>6</v>
      </c>
      <c r="P382" s="5">
        <f t="shared" si="33"/>
        <v>0.75</v>
      </c>
    </row>
    <row r="383" spans="1:16" x14ac:dyDescent="0.25">
      <c r="I383" t="s">
        <v>43</v>
      </c>
      <c r="J383">
        <f>COUNTIF(C368:C384,"&lt;2")</f>
        <v>2</v>
      </c>
      <c r="M383" s="5">
        <f t="shared" si="31"/>
        <v>0.5</v>
      </c>
      <c r="O383" s="5">
        <f t="shared" si="32"/>
        <v>4</v>
      </c>
      <c r="P383" s="5">
        <f t="shared" si="33"/>
        <v>0.5</v>
      </c>
    </row>
    <row r="384" spans="1:16" x14ac:dyDescent="0.25">
      <c r="I384" t="s">
        <v>44</v>
      </c>
      <c r="J384">
        <f>COUNTIF(B368:B384,"&lt;2")</f>
        <v>3</v>
      </c>
      <c r="M384" s="5">
        <f t="shared" si="31"/>
        <v>0.75</v>
      </c>
      <c r="O384" s="5">
        <f t="shared" si="32"/>
        <v>4</v>
      </c>
      <c r="P384" s="5">
        <f t="shared" si="33"/>
        <v>0.5</v>
      </c>
    </row>
    <row r="385" spans="9:16" x14ac:dyDescent="0.25">
      <c r="I385" t="s">
        <v>45</v>
      </c>
      <c r="J385">
        <f>COUNTIF(C368:C384,"&lt;3")</f>
        <v>4</v>
      </c>
      <c r="M385" s="5">
        <f t="shared" si="31"/>
        <v>1</v>
      </c>
      <c r="O385" s="5">
        <f t="shared" si="32"/>
        <v>7</v>
      </c>
      <c r="P385" s="5">
        <f t="shared" si="33"/>
        <v>0.875</v>
      </c>
    </row>
    <row r="386" spans="9:16" x14ac:dyDescent="0.25">
      <c r="I386" t="s">
        <v>46</v>
      </c>
      <c r="J386">
        <f>COUNTIF(B368:B384,"&lt;3")</f>
        <v>4</v>
      </c>
      <c r="M386" s="5">
        <f t="shared" si="31"/>
        <v>1</v>
      </c>
      <c r="O386" s="5">
        <f t="shared" si="32"/>
        <v>7</v>
      </c>
      <c r="P386" s="5">
        <f t="shared" si="33"/>
        <v>0.875</v>
      </c>
    </row>
    <row r="387" spans="9:16" x14ac:dyDescent="0.25">
      <c r="I387" t="s">
        <v>47</v>
      </c>
      <c r="J387">
        <f>J377+J378</f>
        <v>3</v>
      </c>
      <c r="M387" s="5">
        <f t="shared" si="31"/>
        <v>0.75</v>
      </c>
      <c r="O387" s="5">
        <f t="shared" si="32"/>
        <v>6</v>
      </c>
      <c r="P387" s="5">
        <f t="shared" si="33"/>
        <v>0.75</v>
      </c>
    </row>
    <row r="388" spans="9:16" x14ac:dyDescent="0.25">
      <c r="I388" t="s">
        <v>48</v>
      </c>
      <c r="J388" s="1">
        <f>SUM(B368:B384)</f>
        <v>4</v>
      </c>
      <c r="M388" s="5">
        <f t="shared" si="31"/>
        <v>1</v>
      </c>
      <c r="O388" s="5">
        <f t="shared" si="32"/>
        <v>12</v>
      </c>
      <c r="P388" s="5">
        <f t="shared" si="33"/>
        <v>1.5</v>
      </c>
    </row>
    <row r="389" spans="9:16" x14ac:dyDescent="0.25">
      <c r="I389" t="s">
        <v>49</v>
      </c>
      <c r="J389" s="1">
        <f>SUM(C368:C384)</f>
        <v>6</v>
      </c>
      <c r="M389" s="5">
        <f t="shared" si="31"/>
        <v>1.5</v>
      </c>
      <c r="O389" s="5">
        <f t="shared" si="32"/>
        <v>12</v>
      </c>
      <c r="P389" s="5">
        <f t="shared" si="33"/>
        <v>1.5</v>
      </c>
    </row>
    <row r="390" spans="9:16" x14ac:dyDescent="0.25">
      <c r="I390" t="s">
        <v>50</v>
      </c>
      <c r="J390">
        <f>J378*3+J376-J387</f>
        <v>4</v>
      </c>
      <c r="M390" s="5">
        <f t="shared" si="31"/>
        <v>1</v>
      </c>
      <c r="O390" s="5">
        <f t="shared" si="32"/>
        <v>11</v>
      </c>
      <c r="P390" s="5">
        <f t="shared" si="33"/>
        <v>1.375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18</v>
      </c>
      <c r="H402" s="6"/>
      <c r="I402" s="7">
        <f>O261+O54</f>
        <v>35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9">
        <f>AVERAGE(H404,K404,N404,Q404)</f>
        <v>80.917658730158735</v>
      </c>
      <c r="F404" s="5">
        <f>(M6+M213)/2</f>
        <v>0.77777777777777779</v>
      </c>
      <c r="G404" s="10">
        <f>J6+J213</f>
        <v>14</v>
      </c>
      <c r="H404" s="11">
        <f>(G404/$G$402)*100</f>
        <v>77.777777777777786</v>
      </c>
      <c r="I404" s="5">
        <f t="shared" ref="I404:I411" si="34">(P46+P253)/2</f>
        <v>0.77777777777777779</v>
      </c>
      <c r="J404" s="10">
        <f t="shared" ref="J404:J411" si="35">O46+O253</f>
        <v>27</v>
      </c>
      <c r="K404" s="11">
        <f>(J404/$I$402)*100</f>
        <v>77.142857142857153</v>
      </c>
      <c r="L404" s="5">
        <f>(M84+M291)/2</f>
        <v>0.875</v>
      </c>
      <c r="M404" s="10">
        <f t="shared" ref="M404:M411" si="36">J84+J291</f>
        <v>7</v>
      </c>
      <c r="N404" s="11">
        <f>(M404/8)*100</f>
        <v>87.5</v>
      </c>
      <c r="O404" s="5">
        <f t="shared" ref="O404:O411" si="37">(P368+P161)/2</f>
        <v>0.8125</v>
      </c>
      <c r="P404" s="10">
        <f t="shared" ref="P404:P411" si="38">O368+O161</f>
        <v>13</v>
      </c>
      <c r="Q404" s="11">
        <f>(P404/16)*100</f>
        <v>81.25</v>
      </c>
    </row>
    <row r="405" spans="4:17" x14ac:dyDescent="0.25">
      <c r="D405" t="s">
        <v>28</v>
      </c>
      <c r="E405" s="9">
        <f t="shared" ref="E405:E423" si="39">AVERAGE(H405,K405,N405,Q405)</f>
        <v>51.165674603174601</v>
      </c>
      <c r="F405" s="5">
        <f t="shared" ref="F405:F407" si="40">(M7+M214)/2</f>
        <v>0.55555555555555558</v>
      </c>
      <c r="G405" s="10">
        <f t="shared" ref="G405:G407" si="41">J7+J214</f>
        <v>10</v>
      </c>
      <c r="H405" s="11">
        <f t="shared" ref="H405:H423" si="42">(G405/$G$402)*100</f>
        <v>55.555555555555557</v>
      </c>
      <c r="I405" s="5">
        <f t="shared" si="34"/>
        <v>0.434640522875817</v>
      </c>
      <c r="J405" s="10">
        <f t="shared" si="35"/>
        <v>15</v>
      </c>
      <c r="K405" s="11">
        <f t="shared" ref="K405:K423" si="43">(J405/$I$402)*100</f>
        <v>42.857142857142854</v>
      </c>
      <c r="L405" s="5">
        <f>(M85+M292)/2</f>
        <v>0.625</v>
      </c>
      <c r="M405" s="10">
        <f t="shared" si="36"/>
        <v>5</v>
      </c>
      <c r="N405" s="11">
        <f t="shared" ref="N405:N423" si="44">(M405/8)*100</f>
        <v>62.5</v>
      </c>
      <c r="O405" s="5">
        <f t="shared" si="37"/>
        <v>0.4375</v>
      </c>
      <c r="P405" s="10">
        <f t="shared" si="38"/>
        <v>7</v>
      </c>
      <c r="Q405" s="11">
        <f t="shared" ref="Q405:Q423" si="45">(P405/16)*100</f>
        <v>43.75</v>
      </c>
    </row>
    <row r="406" spans="4:17" x14ac:dyDescent="0.25">
      <c r="D406" t="s">
        <v>29</v>
      </c>
      <c r="E406" s="9">
        <f t="shared" si="39"/>
        <v>76.810515873015873</v>
      </c>
      <c r="F406" s="5">
        <f t="shared" si="40"/>
        <v>0.77777777777777768</v>
      </c>
      <c r="G406" s="10">
        <f t="shared" si="41"/>
        <v>14</v>
      </c>
      <c r="H406" s="11">
        <f t="shared" si="42"/>
        <v>77.777777777777786</v>
      </c>
      <c r="I406" s="5">
        <f t="shared" si="34"/>
        <v>0.85620915032679734</v>
      </c>
      <c r="J406" s="10">
        <f t="shared" si="35"/>
        <v>30</v>
      </c>
      <c r="K406" s="11">
        <f t="shared" si="43"/>
        <v>85.714285714285708</v>
      </c>
      <c r="L406" s="5">
        <f>(M86+M293)/2</f>
        <v>0.625</v>
      </c>
      <c r="M406" s="10">
        <f t="shared" si="36"/>
        <v>5</v>
      </c>
      <c r="N406" s="11">
        <f t="shared" si="44"/>
        <v>62.5</v>
      </c>
      <c r="O406" s="5">
        <f t="shared" si="37"/>
        <v>0.8125</v>
      </c>
      <c r="P406" s="10">
        <f t="shared" si="38"/>
        <v>13</v>
      </c>
      <c r="Q406" s="11">
        <f t="shared" si="45"/>
        <v>81.25</v>
      </c>
    </row>
    <row r="407" spans="4:17" x14ac:dyDescent="0.25">
      <c r="D407" t="s">
        <v>30</v>
      </c>
      <c r="E407" s="9">
        <f t="shared" si="39"/>
        <v>84.31547619047619</v>
      </c>
      <c r="F407" s="5">
        <f t="shared" si="40"/>
        <v>0.83333333333333326</v>
      </c>
      <c r="G407" s="10">
        <f t="shared" si="41"/>
        <v>15</v>
      </c>
      <c r="H407" s="11">
        <f t="shared" si="42"/>
        <v>83.333333333333343</v>
      </c>
      <c r="I407" s="5">
        <f t="shared" si="34"/>
        <v>0.91339869281045749</v>
      </c>
      <c r="J407" s="10">
        <f t="shared" si="35"/>
        <v>32</v>
      </c>
      <c r="K407" s="11">
        <f t="shared" si="43"/>
        <v>91.428571428571431</v>
      </c>
      <c r="L407" s="5">
        <f>(M87+M294)/2</f>
        <v>0.75</v>
      </c>
      <c r="M407" s="10">
        <f t="shared" si="36"/>
        <v>6</v>
      </c>
      <c r="N407" s="11">
        <f t="shared" si="44"/>
        <v>75</v>
      </c>
      <c r="O407" s="5">
        <f t="shared" si="37"/>
        <v>0.875</v>
      </c>
      <c r="P407" s="10">
        <f t="shared" si="38"/>
        <v>14</v>
      </c>
      <c r="Q407" s="11">
        <f t="shared" si="45"/>
        <v>87.5</v>
      </c>
    </row>
    <row r="408" spans="4:17" x14ac:dyDescent="0.25">
      <c r="D408" t="s">
        <v>31</v>
      </c>
      <c r="E408" s="9">
        <f t="shared" si="39"/>
        <v>66.041666666666657</v>
      </c>
      <c r="F408" s="5">
        <f>(M10+M217)/2</f>
        <v>0.66666666666666663</v>
      </c>
      <c r="G408" s="10">
        <f>J10+J217</f>
        <v>12</v>
      </c>
      <c r="H408" s="11">
        <f t="shared" si="42"/>
        <v>66.666666666666657</v>
      </c>
      <c r="I408" s="5">
        <f t="shared" si="34"/>
        <v>0.59967320261437917</v>
      </c>
      <c r="J408" s="10">
        <f t="shared" si="35"/>
        <v>21</v>
      </c>
      <c r="K408" s="11">
        <f t="shared" si="43"/>
        <v>60</v>
      </c>
      <c r="L408" s="5">
        <f>(M295+M88)/2</f>
        <v>0.75</v>
      </c>
      <c r="M408" s="10">
        <f t="shared" si="36"/>
        <v>6</v>
      </c>
      <c r="N408" s="11">
        <f t="shared" si="44"/>
        <v>75</v>
      </c>
      <c r="O408" s="5">
        <f t="shared" si="37"/>
        <v>0.625</v>
      </c>
      <c r="P408" s="10">
        <f t="shared" si="38"/>
        <v>10</v>
      </c>
      <c r="Q408" s="11">
        <f t="shared" si="45"/>
        <v>62.5</v>
      </c>
    </row>
    <row r="409" spans="4:17" x14ac:dyDescent="0.25">
      <c r="D409" t="s">
        <v>32</v>
      </c>
      <c r="E409" s="9">
        <f t="shared" si="39"/>
        <v>58.442460317460316</v>
      </c>
      <c r="F409" s="5">
        <f t="shared" ref="F409:F411" si="46">(M11+M218)/2</f>
        <v>0.55555555555555558</v>
      </c>
      <c r="G409" s="10">
        <f t="shared" ref="G409:G411" si="47">J11+J218</f>
        <v>10</v>
      </c>
      <c r="H409" s="11">
        <f t="shared" si="42"/>
        <v>55.555555555555557</v>
      </c>
      <c r="I409" s="5">
        <f t="shared" si="34"/>
        <v>0.65686274509803921</v>
      </c>
      <c r="J409" s="10">
        <f t="shared" si="35"/>
        <v>23</v>
      </c>
      <c r="K409" s="11">
        <f t="shared" si="43"/>
        <v>65.714285714285708</v>
      </c>
      <c r="L409" s="5">
        <f>(M296+M89)/2</f>
        <v>0.5</v>
      </c>
      <c r="M409" s="10">
        <f t="shared" si="36"/>
        <v>4</v>
      </c>
      <c r="N409" s="11">
        <f t="shared" si="44"/>
        <v>50</v>
      </c>
      <c r="O409" s="5">
        <f t="shared" si="37"/>
        <v>0.625</v>
      </c>
      <c r="P409" s="10">
        <f t="shared" si="38"/>
        <v>10</v>
      </c>
      <c r="Q409" s="11">
        <f t="shared" si="45"/>
        <v>62.5</v>
      </c>
    </row>
    <row r="410" spans="4:17" x14ac:dyDescent="0.25">
      <c r="D410" t="s">
        <v>34</v>
      </c>
      <c r="E410" s="9">
        <f t="shared" si="39"/>
        <v>79.895833333333343</v>
      </c>
      <c r="F410" s="5">
        <f t="shared" si="46"/>
        <v>0.83333333333333326</v>
      </c>
      <c r="G410" s="10">
        <f t="shared" si="47"/>
        <v>15</v>
      </c>
      <c r="H410" s="11">
        <f t="shared" si="42"/>
        <v>83.333333333333343</v>
      </c>
      <c r="I410" s="5">
        <f t="shared" si="34"/>
        <v>0.7990196078431373</v>
      </c>
      <c r="J410" s="10">
        <f t="shared" si="35"/>
        <v>28</v>
      </c>
      <c r="K410" s="11">
        <f t="shared" si="43"/>
        <v>80</v>
      </c>
      <c r="L410" s="5">
        <f>(M297+M90)/2</f>
        <v>0.75</v>
      </c>
      <c r="M410" s="10">
        <f t="shared" si="36"/>
        <v>6</v>
      </c>
      <c r="N410" s="11">
        <f t="shared" si="44"/>
        <v>75</v>
      </c>
      <c r="O410" s="5">
        <f t="shared" si="37"/>
        <v>0.8125</v>
      </c>
      <c r="P410" s="10">
        <f t="shared" si="38"/>
        <v>13</v>
      </c>
      <c r="Q410" s="11">
        <f t="shared" si="45"/>
        <v>81.25</v>
      </c>
    </row>
    <row r="411" spans="4:17" x14ac:dyDescent="0.25">
      <c r="D411" t="s">
        <v>35</v>
      </c>
      <c r="E411" s="9">
        <f t="shared" si="39"/>
        <v>79.221230158730165</v>
      </c>
      <c r="F411" s="5">
        <f t="shared" si="46"/>
        <v>0.77777777777777779</v>
      </c>
      <c r="G411" s="10">
        <f t="shared" si="47"/>
        <v>14</v>
      </c>
      <c r="H411" s="11">
        <f t="shared" si="42"/>
        <v>77.777777777777786</v>
      </c>
      <c r="I411" s="5">
        <f t="shared" si="34"/>
        <v>0.82843137254901955</v>
      </c>
      <c r="J411" s="10">
        <f t="shared" si="35"/>
        <v>29</v>
      </c>
      <c r="K411" s="11">
        <f t="shared" si="43"/>
        <v>82.857142857142861</v>
      </c>
      <c r="L411" s="5">
        <f>(M298+M91)/2</f>
        <v>0.75</v>
      </c>
      <c r="M411" s="10">
        <f t="shared" si="36"/>
        <v>6</v>
      </c>
      <c r="N411" s="11">
        <f t="shared" si="44"/>
        <v>75</v>
      </c>
      <c r="O411" s="5">
        <f t="shared" si="37"/>
        <v>0.8125</v>
      </c>
      <c r="P411" s="10">
        <f t="shared" si="38"/>
        <v>13</v>
      </c>
      <c r="Q411" s="11">
        <f t="shared" si="45"/>
        <v>81.25</v>
      </c>
    </row>
    <row r="412" spans="4:17" x14ac:dyDescent="0.25">
      <c r="D412" t="s">
        <v>36</v>
      </c>
      <c r="E412" s="5">
        <f t="shared" si="39"/>
        <v>100</v>
      </c>
      <c r="F412" s="5"/>
      <c r="G412" s="10">
        <f>J221+J14</f>
        <v>18</v>
      </c>
      <c r="H412" s="11">
        <f t="shared" si="42"/>
        <v>100</v>
      </c>
      <c r="I412" s="5"/>
      <c r="J412" s="10">
        <f t="shared" ref="J412:J423" si="48">O261+O54</f>
        <v>35</v>
      </c>
      <c r="K412" s="11">
        <f t="shared" si="43"/>
        <v>100</v>
      </c>
      <c r="L412" s="5"/>
      <c r="M412" s="10">
        <v>8</v>
      </c>
      <c r="N412" s="11">
        <f t="shared" si="44"/>
        <v>100</v>
      </c>
      <c r="P412" s="10">
        <v>16</v>
      </c>
      <c r="Q412" s="11">
        <f t="shared" si="45"/>
        <v>100</v>
      </c>
    </row>
    <row r="413" spans="4:17" x14ac:dyDescent="0.25">
      <c r="D413" t="s">
        <v>37</v>
      </c>
      <c r="E413" s="9">
        <f t="shared" si="39"/>
        <v>41.557539682539684</v>
      </c>
      <c r="F413" s="5">
        <f>(M15+M222)/2</f>
        <v>0.44444444444444442</v>
      </c>
      <c r="G413" s="10">
        <f>J222+J15</f>
        <v>8</v>
      </c>
      <c r="H413" s="11">
        <f t="shared" si="42"/>
        <v>44.444444444444443</v>
      </c>
      <c r="I413" s="5">
        <f t="shared" ref="I413:I423" si="49">(P262+P55)/2</f>
        <v>0.34313725490196079</v>
      </c>
      <c r="J413" s="10">
        <f t="shared" si="48"/>
        <v>12</v>
      </c>
      <c r="K413" s="11">
        <f t="shared" si="43"/>
        <v>34.285714285714285</v>
      </c>
      <c r="L413" s="5">
        <f t="shared" ref="L413:L423" si="50">(M300+M93)/2</f>
        <v>0.5</v>
      </c>
      <c r="M413" s="10">
        <f t="shared" ref="M413:M423" si="51">J300+J93</f>
        <v>4</v>
      </c>
      <c r="N413" s="11">
        <f t="shared" si="44"/>
        <v>50</v>
      </c>
      <c r="O413" s="5">
        <f t="shared" ref="O413:O423" si="52">(P377+P170)/2</f>
        <v>0.375</v>
      </c>
      <c r="P413" s="10">
        <f t="shared" ref="P413:P423" si="53">O377+O170</f>
        <v>6</v>
      </c>
      <c r="Q413" s="11">
        <f t="shared" si="45"/>
        <v>37.5</v>
      </c>
    </row>
    <row r="414" spans="4:17" x14ac:dyDescent="0.25">
      <c r="D414" t="s">
        <v>38</v>
      </c>
      <c r="E414" s="9">
        <f t="shared" si="39"/>
        <v>33.958333333333329</v>
      </c>
      <c r="F414" s="5">
        <f t="shared" ref="F414:F423" si="54">(M16+M223)/2</f>
        <v>0.33333333333333331</v>
      </c>
      <c r="G414" s="10">
        <f t="shared" ref="G414:G423" si="55">J223+J16</f>
        <v>6</v>
      </c>
      <c r="H414" s="11">
        <f t="shared" si="42"/>
        <v>33.333333333333329</v>
      </c>
      <c r="I414" s="5">
        <f t="shared" si="49"/>
        <v>0.40032679738562094</v>
      </c>
      <c r="J414" s="10">
        <f t="shared" si="48"/>
        <v>14</v>
      </c>
      <c r="K414" s="11">
        <f t="shared" si="43"/>
        <v>40</v>
      </c>
      <c r="L414" s="5">
        <f t="shared" si="50"/>
        <v>0.25</v>
      </c>
      <c r="M414" s="10">
        <f t="shared" si="51"/>
        <v>2</v>
      </c>
      <c r="N414" s="11">
        <f t="shared" si="44"/>
        <v>25</v>
      </c>
      <c r="O414" s="5">
        <f t="shared" si="52"/>
        <v>0.375</v>
      </c>
      <c r="P414" s="10">
        <f t="shared" si="53"/>
        <v>6</v>
      </c>
      <c r="Q414" s="11">
        <f t="shared" si="45"/>
        <v>37.5</v>
      </c>
    </row>
    <row r="415" spans="4:17" x14ac:dyDescent="0.25">
      <c r="D415" t="s">
        <v>39</v>
      </c>
      <c r="E415" s="9">
        <f t="shared" si="39"/>
        <v>20.778769841269842</v>
      </c>
      <c r="F415" s="5">
        <f t="shared" si="54"/>
        <v>0.22222222222222221</v>
      </c>
      <c r="G415" s="10">
        <f t="shared" si="55"/>
        <v>4</v>
      </c>
      <c r="H415" s="11">
        <f t="shared" si="42"/>
        <v>22.222222222222221</v>
      </c>
      <c r="I415" s="5">
        <f t="shared" si="49"/>
        <v>0.17156862745098039</v>
      </c>
      <c r="J415" s="10">
        <f t="shared" si="48"/>
        <v>6</v>
      </c>
      <c r="K415" s="11">
        <f t="shared" si="43"/>
        <v>17.142857142857142</v>
      </c>
      <c r="L415" s="5">
        <f t="shared" si="50"/>
        <v>0.25</v>
      </c>
      <c r="M415" s="10">
        <f t="shared" si="51"/>
        <v>2</v>
      </c>
      <c r="N415" s="11">
        <f t="shared" si="44"/>
        <v>25</v>
      </c>
      <c r="O415" s="5">
        <f t="shared" si="52"/>
        <v>0.1875</v>
      </c>
      <c r="P415" s="10">
        <f t="shared" si="53"/>
        <v>3</v>
      </c>
      <c r="Q415" s="11">
        <f t="shared" si="45"/>
        <v>18.75</v>
      </c>
    </row>
    <row r="416" spans="4:17" x14ac:dyDescent="0.25">
      <c r="D416" t="s">
        <v>40</v>
      </c>
      <c r="E416" s="9">
        <f t="shared" si="39"/>
        <v>20.104166666666664</v>
      </c>
      <c r="F416" s="5">
        <f t="shared" si="54"/>
        <v>0.16666666666666666</v>
      </c>
      <c r="G416" s="10">
        <f t="shared" si="55"/>
        <v>3</v>
      </c>
      <c r="H416" s="11">
        <f t="shared" si="42"/>
        <v>16.666666666666664</v>
      </c>
      <c r="I416" s="5">
        <f t="shared" si="49"/>
        <v>0.20098039215686275</v>
      </c>
      <c r="J416" s="10">
        <f t="shared" si="48"/>
        <v>7</v>
      </c>
      <c r="K416" s="11">
        <f t="shared" si="43"/>
        <v>20</v>
      </c>
      <c r="L416" s="5">
        <f t="shared" si="50"/>
        <v>0.25</v>
      </c>
      <c r="M416" s="10">
        <f t="shared" si="51"/>
        <v>2</v>
      </c>
      <c r="N416" s="11">
        <f t="shared" si="44"/>
        <v>25</v>
      </c>
      <c r="O416" s="5">
        <f t="shared" si="52"/>
        <v>0.1875</v>
      </c>
      <c r="P416" s="10">
        <f t="shared" si="53"/>
        <v>3</v>
      </c>
      <c r="Q416" s="11">
        <f t="shared" si="45"/>
        <v>18.75</v>
      </c>
    </row>
    <row r="417" spans="4:17" x14ac:dyDescent="0.25">
      <c r="D417" t="s">
        <v>41</v>
      </c>
      <c r="E417" s="9">
        <f t="shared" si="39"/>
        <v>75.109126984126988</v>
      </c>
      <c r="F417" s="5">
        <f t="shared" si="54"/>
        <v>0.72222222222222221</v>
      </c>
      <c r="G417" s="10">
        <f t="shared" si="55"/>
        <v>13</v>
      </c>
      <c r="H417" s="11">
        <f t="shared" si="42"/>
        <v>72.222222222222214</v>
      </c>
      <c r="I417" s="5">
        <f t="shared" si="49"/>
        <v>0.66176470588235292</v>
      </c>
      <c r="J417" s="10">
        <f t="shared" si="48"/>
        <v>23</v>
      </c>
      <c r="K417" s="11">
        <f t="shared" si="43"/>
        <v>65.714285714285708</v>
      </c>
      <c r="L417" s="5">
        <f t="shared" si="50"/>
        <v>0.875</v>
      </c>
      <c r="M417" s="10">
        <f t="shared" si="51"/>
        <v>7</v>
      </c>
      <c r="N417" s="11">
        <f t="shared" si="44"/>
        <v>87.5</v>
      </c>
      <c r="O417" s="5">
        <f t="shared" si="52"/>
        <v>0.75</v>
      </c>
      <c r="P417" s="10">
        <f t="shared" si="53"/>
        <v>12</v>
      </c>
      <c r="Q417" s="11">
        <f t="shared" si="45"/>
        <v>75</v>
      </c>
    </row>
    <row r="418" spans="4:17" x14ac:dyDescent="0.25">
      <c r="D418" t="s">
        <v>42</v>
      </c>
      <c r="E418" s="9">
        <f t="shared" si="39"/>
        <v>78.506944444444443</v>
      </c>
      <c r="F418" s="5">
        <f t="shared" si="54"/>
        <v>0.77777777777777768</v>
      </c>
      <c r="G418" s="10">
        <f t="shared" si="55"/>
        <v>14</v>
      </c>
      <c r="H418" s="11">
        <f t="shared" si="42"/>
        <v>77.777777777777786</v>
      </c>
      <c r="I418" s="5">
        <f t="shared" si="49"/>
        <v>0.80228758169934644</v>
      </c>
      <c r="J418" s="10">
        <f t="shared" si="48"/>
        <v>28</v>
      </c>
      <c r="K418" s="11">
        <f t="shared" si="43"/>
        <v>80</v>
      </c>
      <c r="L418" s="5">
        <f t="shared" si="50"/>
        <v>0.75</v>
      </c>
      <c r="M418" s="10">
        <f t="shared" si="51"/>
        <v>6</v>
      </c>
      <c r="N418" s="11">
        <f t="shared" si="44"/>
        <v>75</v>
      </c>
      <c r="O418" s="5">
        <f t="shared" si="52"/>
        <v>0.8125</v>
      </c>
      <c r="P418" s="10">
        <f t="shared" si="53"/>
        <v>13</v>
      </c>
      <c r="Q418" s="11">
        <f t="shared" si="45"/>
        <v>81.25</v>
      </c>
    </row>
    <row r="419" spans="4:17" x14ac:dyDescent="0.25">
      <c r="D419" t="s">
        <v>43</v>
      </c>
      <c r="E419" s="9">
        <f t="shared" si="39"/>
        <v>59.156746031746032</v>
      </c>
      <c r="F419" s="5">
        <f t="shared" si="54"/>
        <v>0.55555555555555558</v>
      </c>
      <c r="G419" s="10">
        <f t="shared" si="55"/>
        <v>10</v>
      </c>
      <c r="H419" s="11">
        <f t="shared" si="42"/>
        <v>55.555555555555557</v>
      </c>
      <c r="I419" s="5">
        <f t="shared" si="49"/>
        <v>0.68300653594771243</v>
      </c>
      <c r="J419" s="10">
        <f t="shared" si="48"/>
        <v>24</v>
      </c>
      <c r="K419" s="11">
        <f t="shared" si="43"/>
        <v>68.571428571428569</v>
      </c>
      <c r="L419" s="5">
        <f t="shared" si="50"/>
        <v>0.5</v>
      </c>
      <c r="M419" s="10">
        <f t="shared" si="51"/>
        <v>4</v>
      </c>
      <c r="N419" s="11">
        <f t="shared" si="44"/>
        <v>50</v>
      </c>
      <c r="O419" s="5">
        <f t="shared" si="52"/>
        <v>0.625</v>
      </c>
      <c r="P419" s="10">
        <f t="shared" si="53"/>
        <v>10</v>
      </c>
      <c r="Q419" s="11">
        <f t="shared" si="45"/>
        <v>62.5</v>
      </c>
    </row>
    <row r="420" spans="4:17" x14ac:dyDescent="0.25">
      <c r="D420" t="s">
        <v>44</v>
      </c>
      <c r="E420" s="9">
        <f t="shared" si="39"/>
        <v>68.010912698412696</v>
      </c>
      <c r="F420" s="5">
        <f t="shared" si="54"/>
        <v>0.72222222222222221</v>
      </c>
      <c r="G420" s="10">
        <f t="shared" si="55"/>
        <v>13</v>
      </c>
      <c r="H420" s="11">
        <f t="shared" si="42"/>
        <v>72.222222222222214</v>
      </c>
      <c r="I420" s="5">
        <f t="shared" si="49"/>
        <v>0.68137254901960786</v>
      </c>
      <c r="J420" s="10">
        <f t="shared" si="48"/>
        <v>24</v>
      </c>
      <c r="K420" s="11">
        <f t="shared" si="43"/>
        <v>68.571428571428569</v>
      </c>
      <c r="L420" s="5">
        <f t="shared" si="50"/>
        <v>0.625</v>
      </c>
      <c r="M420" s="10">
        <f t="shared" si="51"/>
        <v>5</v>
      </c>
      <c r="N420" s="11">
        <f t="shared" si="44"/>
        <v>62.5</v>
      </c>
      <c r="O420" s="5">
        <f t="shared" si="52"/>
        <v>0.6875</v>
      </c>
      <c r="P420" s="10">
        <f t="shared" si="53"/>
        <v>11</v>
      </c>
      <c r="Q420" s="11">
        <f t="shared" si="45"/>
        <v>68.75</v>
      </c>
    </row>
    <row r="421" spans="4:17" x14ac:dyDescent="0.25">
      <c r="D421" t="s">
        <v>45</v>
      </c>
      <c r="E421" s="9">
        <f t="shared" si="39"/>
        <v>81.498015873015873</v>
      </c>
      <c r="F421" s="5">
        <f t="shared" si="54"/>
        <v>0.77777777777777779</v>
      </c>
      <c r="G421" s="10">
        <f t="shared" si="55"/>
        <v>14</v>
      </c>
      <c r="H421" s="11">
        <f t="shared" si="42"/>
        <v>77.777777777777786</v>
      </c>
      <c r="I421" s="5">
        <f t="shared" si="49"/>
        <v>0.85784313725490202</v>
      </c>
      <c r="J421" s="10">
        <f t="shared" si="48"/>
        <v>30</v>
      </c>
      <c r="K421" s="11">
        <f t="shared" si="43"/>
        <v>85.714285714285708</v>
      </c>
      <c r="L421" s="5">
        <f t="shared" si="50"/>
        <v>0.75</v>
      </c>
      <c r="M421" s="10">
        <f t="shared" si="51"/>
        <v>6</v>
      </c>
      <c r="N421" s="11">
        <f t="shared" si="44"/>
        <v>75</v>
      </c>
      <c r="O421" s="5">
        <f t="shared" si="52"/>
        <v>0.875</v>
      </c>
      <c r="P421" s="10">
        <f t="shared" si="53"/>
        <v>14</v>
      </c>
      <c r="Q421" s="11">
        <f t="shared" si="45"/>
        <v>87.5</v>
      </c>
    </row>
    <row r="422" spans="4:17" x14ac:dyDescent="0.25">
      <c r="D422" t="s">
        <v>46</v>
      </c>
      <c r="E422" s="9">
        <f t="shared" si="39"/>
        <v>92.495039682539684</v>
      </c>
      <c r="F422" s="5">
        <f t="shared" si="54"/>
        <v>0.94444444444444442</v>
      </c>
      <c r="G422" s="10">
        <f t="shared" si="55"/>
        <v>17</v>
      </c>
      <c r="H422" s="11">
        <f t="shared" si="42"/>
        <v>94.444444444444443</v>
      </c>
      <c r="I422" s="5">
        <f t="shared" si="49"/>
        <v>0.94117647058823528</v>
      </c>
      <c r="J422" s="10">
        <f t="shared" si="48"/>
        <v>33</v>
      </c>
      <c r="K422" s="11">
        <f t="shared" si="43"/>
        <v>94.285714285714278</v>
      </c>
      <c r="L422" s="5">
        <f t="shared" si="50"/>
        <v>0.875</v>
      </c>
      <c r="M422" s="10">
        <f t="shared" si="51"/>
        <v>7</v>
      </c>
      <c r="N422" s="11">
        <f t="shared" si="44"/>
        <v>87.5</v>
      </c>
      <c r="O422" s="5">
        <f t="shared" si="52"/>
        <v>0.9375</v>
      </c>
      <c r="P422" s="10">
        <f t="shared" si="53"/>
        <v>15</v>
      </c>
      <c r="Q422" s="11">
        <f t="shared" si="45"/>
        <v>93.75</v>
      </c>
    </row>
    <row r="423" spans="4:17" x14ac:dyDescent="0.25">
      <c r="D423" t="s">
        <v>47</v>
      </c>
      <c r="E423" s="9">
        <f t="shared" si="39"/>
        <v>75.515873015873012</v>
      </c>
      <c r="F423" s="5">
        <f t="shared" si="54"/>
        <v>0.77777777777777779</v>
      </c>
      <c r="G423" s="10">
        <f t="shared" si="55"/>
        <v>14</v>
      </c>
      <c r="H423" s="11">
        <f t="shared" si="42"/>
        <v>77.777777777777786</v>
      </c>
      <c r="I423" s="5">
        <f t="shared" si="49"/>
        <v>0.74346405228758172</v>
      </c>
      <c r="J423" s="10">
        <f t="shared" si="48"/>
        <v>26</v>
      </c>
      <c r="K423" s="11">
        <f t="shared" si="43"/>
        <v>74.285714285714292</v>
      </c>
      <c r="L423" s="5">
        <f t="shared" si="50"/>
        <v>0.75</v>
      </c>
      <c r="M423" s="10">
        <f t="shared" si="51"/>
        <v>6</v>
      </c>
      <c r="N423" s="11">
        <f t="shared" si="44"/>
        <v>75</v>
      </c>
      <c r="O423" s="5">
        <f t="shared" si="52"/>
        <v>0.75</v>
      </c>
      <c r="P423" s="10">
        <f t="shared" si="53"/>
        <v>12</v>
      </c>
      <c r="Q423" s="11">
        <f t="shared" si="45"/>
        <v>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9">
        <f>AVERAGE(F425,I425,L425,O425)</f>
        <v>0.2226307189542483</v>
      </c>
      <c r="F425" s="11">
        <f>M28-M235</f>
        <v>0.33333333333333326</v>
      </c>
      <c r="G425" s="10">
        <f>J28-J235</f>
        <v>3</v>
      </c>
      <c r="H425" s="10" t="s">
        <v>73</v>
      </c>
      <c r="I425" s="11">
        <f>P68-P275</f>
        <v>-0.19281045751634007</v>
      </c>
      <c r="J425" s="10">
        <f>O68-O275</f>
        <v>-2</v>
      </c>
      <c r="K425" s="10" t="s">
        <v>73</v>
      </c>
      <c r="L425" s="11">
        <f>M106-M313</f>
        <v>0.75</v>
      </c>
      <c r="M425" s="10">
        <f>J106-J313</f>
        <v>3</v>
      </c>
      <c r="N425" s="10" t="s">
        <v>73</v>
      </c>
      <c r="O425" s="11">
        <f>P183-P390</f>
        <v>0</v>
      </c>
      <c r="P425" s="10">
        <f>O183-O390</f>
        <v>0</v>
      </c>
      <c r="Q425" s="10" t="s">
        <v>73</v>
      </c>
    </row>
    <row r="426" spans="4:17" x14ac:dyDescent="0.25">
      <c r="D426" t="s">
        <v>70</v>
      </c>
      <c r="E426" s="9">
        <f>AVERAGE(H426,K426,N426,Q426)</f>
        <v>2.6813988095238095</v>
      </c>
      <c r="F426" s="5">
        <f>(M26+M27+M233+M234)/2</f>
        <v>2.6666666666666665</v>
      </c>
      <c r="G426" s="10">
        <f>J233+J234+J26+J27</f>
        <v>48</v>
      </c>
      <c r="H426" s="11">
        <f>G426/G402</f>
        <v>2.6666666666666665</v>
      </c>
      <c r="I426" s="5">
        <f>(P66+P67+P273+P274)/2</f>
        <v>2.3872549019607843</v>
      </c>
      <c r="J426" s="10">
        <f>O66+O67+O273+O274</f>
        <v>83</v>
      </c>
      <c r="K426" s="11">
        <f>J426/$I$402</f>
        <v>2.3714285714285714</v>
      </c>
      <c r="L426" s="5">
        <f>(M104+M105+M311+M312)/2</f>
        <v>3.125</v>
      </c>
      <c r="M426" s="10">
        <f>J104+J105+J311+J312</f>
        <v>25</v>
      </c>
      <c r="N426" s="11">
        <f>M426/8</f>
        <v>3.125</v>
      </c>
      <c r="O426" s="5">
        <f>(P389+P388+P182+P181)/2</f>
        <v>2.5625</v>
      </c>
      <c r="P426" s="10">
        <f>O389+O388+O182+O181</f>
        <v>41</v>
      </c>
      <c r="Q426" s="11">
        <f>P426/16</f>
        <v>2.5625</v>
      </c>
    </row>
    <row r="427" spans="4:17" x14ac:dyDescent="0.25">
      <c r="D427" t="s">
        <v>71</v>
      </c>
      <c r="E427" s="9">
        <f t="shared" ref="E427:E428" si="56">AVERAGE(H427,K427,N427,Q427)</f>
        <v>1.4334821428571429</v>
      </c>
      <c r="F427" s="5">
        <f>(M26+M234)/2</f>
        <v>1.5</v>
      </c>
      <c r="G427" s="10">
        <f>J26+J234</f>
        <v>27</v>
      </c>
      <c r="H427" s="11">
        <f>G427/G402</f>
        <v>1.5</v>
      </c>
      <c r="I427" s="5">
        <f>(P66+P274)/2</f>
        <v>1.1781045751633987</v>
      </c>
      <c r="J427" s="10">
        <f>O66+O274</f>
        <v>41</v>
      </c>
      <c r="K427" s="11">
        <f t="shared" ref="K427:K428" si="57">J427/$I$402</f>
        <v>1.1714285714285715</v>
      </c>
      <c r="L427" s="5">
        <f>(M104+M312)/2</f>
        <v>1.75</v>
      </c>
      <c r="M427" s="10">
        <f>J104+J312</f>
        <v>14</v>
      </c>
      <c r="N427" s="11">
        <f t="shared" ref="N427:N428" si="58">M427/8</f>
        <v>1.75</v>
      </c>
      <c r="O427" s="5">
        <f>(P389+P181)/2</f>
        <v>1.3125</v>
      </c>
      <c r="P427" s="10">
        <f>O389+O181</f>
        <v>21</v>
      </c>
      <c r="Q427" s="11">
        <f t="shared" ref="Q427:Q428" si="59">P427/16</f>
        <v>1.3125</v>
      </c>
    </row>
    <row r="428" spans="4:17" x14ac:dyDescent="0.25">
      <c r="D428" t="s">
        <v>72</v>
      </c>
      <c r="E428" s="9">
        <f t="shared" si="56"/>
        <v>1.2479166666666668</v>
      </c>
      <c r="F428" s="5">
        <f>(M27+M233)/2</f>
        <v>1.1666666666666667</v>
      </c>
      <c r="G428" s="10">
        <f>J27+J233</f>
        <v>21</v>
      </c>
      <c r="H428" s="11">
        <f>G428/G402</f>
        <v>1.1666666666666667</v>
      </c>
      <c r="I428" s="5">
        <f>(P67+P273)/2</f>
        <v>1.2091503267973855</v>
      </c>
      <c r="J428" s="10">
        <f>O67+O273</f>
        <v>42</v>
      </c>
      <c r="K428" s="11">
        <f t="shared" si="57"/>
        <v>1.2</v>
      </c>
      <c r="L428" s="5">
        <f>(M105+M311)/2</f>
        <v>1.375</v>
      </c>
      <c r="M428" s="10">
        <f>J105+J311</f>
        <v>11</v>
      </c>
      <c r="N428" s="11">
        <f t="shared" si="58"/>
        <v>1.375</v>
      </c>
      <c r="O428" s="5">
        <f>(P388+P182)/2</f>
        <v>1.25</v>
      </c>
      <c r="P428" s="10">
        <f>O388+O182</f>
        <v>20</v>
      </c>
      <c r="Q428" s="11">
        <f t="shared" si="59"/>
        <v>1.25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0">E501-E471</f>
        <v>-1.3241106719306117E-3</v>
      </c>
      <c r="F529" s="14">
        <f t="shared" si="60"/>
        <v>-1.8181818181659537E-3</v>
      </c>
      <c r="G529" s="14">
        <f t="shared" si="60"/>
        <v>-3.478260869570704E-3</v>
      </c>
      <c r="H529" s="14">
        <f t="shared" si="60"/>
        <v>0</v>
      </c>
      <c r="I529" s="14">
        <f t="shared" si="60"/>
        <v>0</v>
      </c>
    </row>
    <row r="530" spans="5:9" x14ac:dyDescent="0.25">
      <c r="E530" s="14">
        <f t="shared" si="60"/>
        <v>4.7628458498039095E-3</v>
      </c>
      <c r="F530" s="14">
        <f t="shared" si="60"/>
        <v>-1.8181818181659537E-3</v>
      </c>
      <c r="G530" s="14">
        <f t="shared" si="60"/>
        <v>8.6956521738557058E-4</v>
      </c>
      <c r="H530" s="14">
        <f t="shared" si="60"/>
        <v>0</v>
      </c>
      <c r="I530" s="14">
        <f t="shared" si="60"/>
        <v>0</v>
      </c>
    </row>
    <row r="531" spans="5:9" x14ac:dyDescent="0.25">
      <c r="E531" s="14">
        <f t="shared" si="60"/>
        <v>5.0395256917568076E-4</v>
      </c>
      <c r="F531" s="14">
        <f t="shared" si="60"/>
        <v>-3.6363636363603291E-3</v>
      </c>
      <c r="G531" s="14">
        <f t="shared" si="60"/>
        <v>-4.3478260869562746E-3</v>
      </c>
      <c r="H531" s="14">
        <f t="shared" si="60"/>
        <v>0</v>
      </c>
      <c r="I531" s="14">
        <f t="shared" si="60"/>
        <v>0</v>
      </c>
    </row>
    <row r="532" spans="5:9" x14ac:dyDescent="0.25">
      <c r="E532" s="14">
        <f t="shared" si="60"/>
        <v>2.3122529644155065E-3</v>
      </c>
      <c r="F532" s="14">
        <f t="shared" si="60"/>
        <v>2.7272727272702468E-3</v>
      </c>
      <c r="G532" s="14">
        <f t="shared" si="60"/>
        <v>-3.478260869570704E-3</v>
      </c>
      <c r="H532" s="14">
        <f t="shared" si="60"/>
        <v>0</v>
      </c>
      <c r="I532" s="14">
        <f t="shared" si="60"/>
        <v>0</v>
      </c>
    </row>
    <row r="533" spans="5:9" x14ac:dyDescent="0.25">
      <c r="E533" s="14">
        <f t="shared" si="60"/>
        <v>6.3142292490070417E-3</v>
      </c>
      <c r="F533" s="14">
        <f t="shared" si="60"/>
        <v>9.0909090908297685E-4</v>
      </c>
      <c r="G533" s="14">
        <f t="shared" si="60"/>
        <v>4.3478260869562746E-3</v>
      </c>
      <c r="H533" s="14">
        <f t="shared" si="60"/>
        <v>0</v>
      </c>
      <c r="I533" s="14">
        <f t="shared" si="60"/>
        <v>0</v>
      </c>
    </row>
    <row r="534" spans="5:9" x14ac:dyDescent="0.25">
      <c r="E534" s="14">
        <f t="shared" si="60"/>
        <v>-2.2628458498132886E-3</v>
      </c>
      <c r="F534" s="14">
        <f t="shared" si="60"/>
        <v>1.8181818181659537E-3</v>
      </c>
      <c r="G534" s="14">
        <f t="shared" si="60"/>
        <v>-8.6956521738557058E-4</v>
      </c>
      <c r="H534" s="14">
        <f t="shared" si="60"/>
        <v>0</v>
      </c>
      <c r="I534" s="14">
        <f t="shared" si="60"/>
        <v>0</v>
      </c>
    </row>
    <row r="535" spans="5:9" x14ac:dyDescent="0.25">
      <c r="E535" s="14">
        <f t="shared" si="60"/>
        <v>3.4584980237184482E-4</v>
      </c>
      <c r="F535" s="14">
        <f t="shared" si="60"/>
        <v>1.8181818181659537E-3</v>
      </c>
      <c r="G535" s="14">
        <f t="shared" si="60"/>
        <v>-4.3478260869278529E-4</v>
      </c>
      <c r="H535" s="14">
        <f t="shared" si="60"/>
        <v>0</v>
      </c>
      <c r="I535" s="14">
        <f t="shared" si="60"/>
        <v>0</v>
      </c>
    </row>
    <row r="536" spans="5:9" x14ac:dyDescent="0.25">
      <c r="E536" s="14">
        <f t="shared" si="60"/>
        <v>-6.3142292490141472E-3</v>
      </c>
      <c r="F536" s="14">
        <f t="shared" si="60"/>
        <v>-9.0909090909008228E-4</v>
      </c>
      <c r="G536" s="14">
        <f t="shared" si="60"/>
        <v>-4.3478260869562746E-3</v>
      </c>
      <c r="H536" s="14">
        <f t="shared" si="60"/>
        <v>0</v>
      </c>
      <c r="I536" s="14">
        <f t="shared" si="60"/>
        <v>0</v>
      </c>
    </row>
    <row r="537" spans="5:9" x14ac:dyDescent="0.25">
      <c r="E537" s="14">
        <f t="shared" si="60"/>
        <v>-2.3122529644261647E-3</v>
      </c>
      <c r="F537" s="14">
        <f t="shared" si="60"/>
        <v>-2.7272727272702468E-3</v>
      </c>
      <c r="G537" s="14">
        <f t="shared" si="60"/>
        <v>3.478260869570704E-3</v>
      </c>
      <c r="H537" s="14">
        <f t="shared" si="60"/>
        <v>0</v>
      </c>
      <c r="I537" s="14">
        <f t="shared" si="60"/>
        <v>0</v>
      </c>
    </row>
    <row r="538" spans="5:9" x14ac:dyDescent="0.25">
      <c r="E538" s="14">
        <f t="shared" si="60"/>
        <v>3.8735177865589776E-3</v>
      </c>
      <c r="F538" s="14">
        <f t="shared" si="60"/>
        <v>-3.6363636363603291E-3</v>
      </c>
      <c r="G538" s="14">
        <f t="shared" si="60"/>
        <v>-8.6956521738557058E-4</v>
      </c>
      <c r="H538" s="14">
        <f t="shared" si="60"/>
        <v>0</v>
      </c>
      <c r="I538" s="14">
        <f t="shared" si="60"/>
        <v>0</v>
      </c>
    </row>
    <row r="539" spans="5:9" x14ac:dyDescent="0.25">
      <c r="E539" s="14">
        <f t="shared" si="60"/>
        <v>9.6837944664684983E-4</v>
      </c>
      <c r="F539" s="14">
        <f t="shared" si="60"/>
        <v>-9.0909090909008228E-4</v>
      </c>
      <c r="G539" s="14">
        <f t="shared" si="60"/>
        <v>4.7826086956490599E-3</v>
      </c>
      <c r="H539" s="14">
        <f t="shared" si="60"/>
        <v>0</v>
      </c>
      <c r="I539" s="14">
        <f t="shared" si="60"/>
        <v>0</v>
      </c>
    </row>
    <row r="540" spans="5:9" x14ac:dyDescent="0.25">
      <c r="E540" s="14">
        <f t="shared" si="60"/>
        <v>-2.3913043478245299E-3</v>
      </c>
      <c r="F540" s="14">
        <f t="shared" si="60"/>
        <v>0</v>
      </c>
      <c r="G540" s="14">
        <f t="shared" si="60"/>
        <v>4.3478260868567986E-4</v>
      </c>
      <c r="H540" s="14">
        <f t="shared" si="60"/>
        <v>0</v>
      </c>
      <c r="I540" s="14">
        <f t="shared" si="60"/>
        <v>0</v>
      </c>
    </row>
    <row r="541" spans="5:9" x14ac:dyDescent="0.25">
      <c r="E541" s="14">
        <f t="shared" si="60"/>
        <v>4.1106719367647315E-3</v>
      </c>
      <c r="F541" s="14">
        <f t="shared" si="60"/>
        <v>-1.8181818181659537E-3</v>
      </c>
      <c r="G541" s="14">
        <f t="shared" si="60"/>
        <v>-1.7391304347782466E-3</v>
      </c>
      <c r="H541" s="14">
        <f t="shared" si="60"/>
        <v>0</v>
      </c>
      <c r="I541" s="14">
        <f t="shared" si="60"/>
        <v>0</v>
      </c>
    </row>
    <row r="542" spans="5:9" x14ac:dyDescent="0.25">
      <c r="E542" s="14">
        <f t="shared" si="60"/>
        <v>-2.1541501976258814E-3</v>
      </c>
      <c r="F542" s="14">
        <f t="shared" si="60"/>
        <v>1.8181818181659537E-3</v>
      </c>
      <c r="G542" s="14">
        <f t="shared" si="60"/>
        <v>-4.3478260869278529E-4</v>
      </c>
      <c r="H542" s="14">
        <f t="shared" si="60"/>
        <v>0</v>
      </c>
      <c r="I542" s="14">
        <f t="shared" si="60"/>
        <v>0</v>
      </c>
    </row>
    <row r="543" spans="5:9" x14ac:dyDescent="0.25">
      <c r="E543" s="14">
        <f t="shared" si="60"/>
        <v>1.442687747029936E-3</v>
      </c>
      <c r="F543" s="14">
        <f t="shared" si="60"/>
        <v>2.7272727272702468E-3</v>
      </c>
      <c r="G543" s="14">
        <f t="shared" si="60"/>
        <v>3.0434782608637079E-3</v>
      </c>
      <c r="H543" s="14">
        <f t="shared" si="60"/>
        <v>0</v>
      </c>
      <c r="I543" s="14">
        <f t="shared" si="60"/>
        <v>0</v>
      </c>
    </row>
    <row r="544" spans="5:9" x14ac:dyDescent="0.25">
      <c r="E544" s="14">
        <f t="shared" si="60"/>
        <v>1.3735177865612513E-3</v>
      </c>
      <c r="F544" s="14">
        <f t="shared" si="60"/>
        <v>-3.6363636363603291E-3</v>
      </c>
      <c r="G544" s="14">
        <f t="shared" si="60"/>
        <v>-8.6956521738557058E-4</v>
      </c>
      <c r="H544" s="14">
        <f t="shared" si="60"/>
        <v>0</v>
      </c>
      <c r="I544" s="14">
        <f t="shared" si="60"/>
        <v>0</v>
      </c>
    </row>
    <row r="549" spans="1:16" x14ac:dyDescent="0.25">
      <c r="E549" s="14">
        <f t="shared" ref="E549:I552" si="61">E517-E491</f>
        <v>-2.5345849802371756E-3</v>
      </c>
      <c r="F549" s="14">
        <f t="shared" si="61"/>
        <v>1.8181818181817189E-3</v>
      </c>
      <c r="G549" s="14">
        <f t="shared" si="61"/>
        <v>-6.9565217391305972E-3</v>
      </c>
      <c r="H549" s="14">
        <f t="shared" si="61"/>
        <v>0</v>
      </c>
      <c r="I549" s="14">
        <f t="shared" si="61"/>
        <v>-5.0000000000000044E-3</v>
      </c>
    </row>
    <row r="550" spans="1:16" x14ac:dyDescent="0.25">
      <c r="E550" s="14">
        <f t="shared" si="61"/>
        <v>2.8137351778658726E-3</v>
      </c>
      <c r="F550" s="14">
        <f t="shared" si="61"/>
        <v>-3.6363636363638818E-3</v>
      </c>
      <c r="G550" s="14">
        <f t="shared" si="61"/>
        <v>7.3913043478261997E-3</v>
      </c>
      <c r="H550" s="14">
        <f t="shared" si="61"/>
        <v>4.9999999999998934E-3</v>
      </c>
      <c r="I550" s="14">
        <f t="shared" si="61"/>
        <v>2.4999999999999467E-3</v>
      </c>
    </row>
    <row r="551" spans="1:16" x14ac:dyDescent="0.25">
      <c r="E551" s="14">
        <f t="shared" si="61"/>
        <v>1.9639328063241202E-3</v>
      </c>
      <c r="F551" s="14">
        <f t="shared" si="61"/>
        <v>-1.8181818181819409E-3</v>
      </c>
      <c r="G551" s="14">
        <f t="shared" si="61"/>
        <v>2.1739130434783593E-3</v>
      </c>
      <c r="H551" s="14">
        <f t="shared" si="61"/>
        <v>4.9999999999998934E-3</v>
      </c>
      <c r="I551" s="14">
        <f t="shared" si="61"/>
        <v>2.4999999999999467E-3</v>
      </c>
    </row>
    <row r="552" spans="1:16" x14ac:dyDescent="0.25">
      <c r="E552" s="14">
        <f t="shared" si="61"/>
        <v>8.4980237154153038E-4</v>
      </c>
      <c r="F552" s="14">
        <f t="shared" si="61"/>
        <v>-1.8181818181819409E-3</v>
      </c>
      <c r="G552" s="14">
        <f t="shared" si="61"/>
        <v>5.2173913043478404E-3</v>
      </c>
      <c r="H552" s="14">
        <f t="shared" si="61"/>
        <v>0</v>
      </c>
      <c r="I552" s="14">
        <f t="shared" si="61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62">F578-F558</f>
        <v>9.0909090909008228E-4</v>
      </c>
      <c r="M578" s="14">
        <f t="shared" si="62"/>
        <v>3.0434782608637079E-3</v>
      </c>
      <c r="N578" s="14">
        <f t="shared" si="62"/>
        <v>0</v>
      </c>
      <c r="O578" s="14">
        <f t="shared" si="62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63">E579-E559</f>
        <v>8.8932806328045899E-5</v>
      </c>
      <c r="L579" s="14">
        <f t="shared" si="62"/>
        <v>-1.8181818181837173E-3</v>
      </c>
      <c r="M579" s="14">
        <f t="shared" si="62"/>
        <v>2.1739130434781373E-3</v>
      </c>
      <c r="N579" s="14">
        <f t="shared" si="62"/>
        <v>0</v>
      </c>
      <c r="O579" s="14">
        <f t="shared" si="62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3"/>
        <v>4.6442687747116906E-4</v>
      </c>
      <c r="L580" s="14">
        <f t="shared" si="62"/>
        <v>2.7272727272702468E-3</v>
      </c>
      <c r="M580" s="14">
        <f t="shared" si="62"/>
        <v>-8.6956521738557058E-4</v>
      </c>
      <c r="N580" s="14">
        <f t="shared" si="62"/>
        <v>0</v>
      </c>
      <c r="O580" s="14">
        <f t="shared" si="62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3"/>
        <v>-3.8735177865589776E-3</v>
      </c>
      <c r="L581" s="14">
        <f t="shared" si="62"/>
        <v>3.6363636363603291E-3</v>
      </c>
      <c r="M581" s="14">
        <f t="shared" si="62"/>
        <v>8.6956521738557058E-4</v>
      </c>
      <c r="N581" s="14">
        <f t="shared" si="62"/>
        <v>0</v>
      </c>
      <c r="O581" s="14">
        <f t="shared" si="62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3"/>
        <v>1.3833992093736924E-4</v>
      </c>
      <c r="L582" s="14">
        <f t="shared" si="62"/>
        <v>2.7272727272702468E-3</v>
      </c>
      <c r="M582" s="14">
        <f t="shared" si="62"/>
        <v>-2.1739130434852427E-3</v>
      </c>
      <c r="N582" s="14">
        <f t="shared" si="62"/>
        <v>0</v>
      </c>
      <c r="O582" s="14">
        <f t="shared" si="62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3"/>
        <v>5.1383399208759784E-4</v>
      </c>
      <c r="L583" s="14">
        <f t="shared" si="62"/>
        <v>-2.7272727272702468E-3</v>
      </c>
      <c r="M583" s="14">
        <f t="shared" si="62"/>
        <v>4.7826086956490599E-3</v>
      </c>
      <c r="N583" s="14">
        <f t="shared" si="62"/>
        <v>0</v>
      </c>
      <c r="O583" s="14">
        <f t="shared" si="62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3"/>
        <v>-3.1027667984204754E-3</v>
      </c>
      <c r="L584" s="14">
        <f t="shared" si="62"/>
        <v>4.5454545454504114E-3</v>
      </c>
      <c r="M584" s="14">
        <f t="shared" si="62"/>
        <v>3.0434782608637079E-3</v>
      </c>
      <c r="N584" s="14">
        <f t="shared" si="62"/>
        <v>0</v>
      </c>
      <c r="O584" s="14">
        <f t="shared" si="62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3"/>
        <v>-3.4584980237184482E-4</v>
      </c>
      <c r="L585" s="14">
        <f t="shared" si="62"/>
        <v>-1.8181818181659537E-3</v>
      </c>
      <c r="M585" s="14">
        <f t="shared" si="62"/>
        <v>4.3478260869278529E-4</v>
      </c>
      <c r="N585" s="14">
        <f t="shared" si="62"/>
        <v>0</v>
      </c>
      <c r="O585" s="14">
        <f t="shared" si="62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3"/>
        <v>-5.1383399209470326E-4</v>
      </c>
      <c r="L586" s="14">
        <f t="shared" si="62"/>
        <v>2.7272727272702468E-3</v>
      </c>
      <c r="M586" s="14">
        <f t="shared" si="62"/>
        <v>-4.7826086956526126E-3</v>
      </c>
      <c r="N586" s="14">
        <f t="shared" si="62"/>
        <v>0</v>
      </c>
      <c r="O586" s="14">
        <f t="shared" si="62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3"/>
        <v>-1.383399209515801E-4</v>
      </c>
      <c r="L587" s="14">
        <f t="shared" si="62"/>
        <v>-2.7272727272737995E-3</v>
      </c>
      <c r="M587" s="14">
        <f t="shared" si="62"/>
        <v>2.1739130434781373E-3</v>
      </c>
      <c r="N587" s="14">
        <f t="shared" si="62"/>
        <v>0</v>
      </c>
      <c r="O587" s="14">
        <f t="shared" si="62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63"/>
        <v>1.1857707509932425E-4</v>
      </c>
      <c r="L588" s="14">
        <f t="shared" si="62"/>
        <v>9.0909090909008228E-4</v>
      </c>
      <c r="M588" s="14">
        <f t="shared" si="62"/>
        <v>-4.3478260868567986E-4</v>
      </c>
      <c r="N588" s="14">
        <f t="shared" si="62"/>
        <v>0</v>
      </c>
      <c r="O588" s="14">
        <f t="shared" si="62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63"/>
        <v>-0.54600790513833886</v>
      </c>
      <c r="L589" s="14">
        <f t="shared" si="62"/>
        <v>-2.7272727272702468E-3</v>
      </c>
      <c r="M589" s="14">
        <f t="shared" si="62"/>
        <v>-2.1713043478260943</v>
      </c>
      <c r="N589" s="14">
        <f t="shared" si="62"/>
        <v>0</v>
      </c>
      <c r="O589" s="14">
        <f t="shared" si="62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63"/>
        <v>4.3774703557346584E-3</v>
      </c>
      <c r="L590" s="14">
        <f t="shared" si="62"/>
        <v>2.7272727272702468E-3</v>
      </c>
      <c r="M590" s="14">
        <f t="shared" si="62"/>
        <v>4.7826086956490599E-3</v>
      </c>
      <c r="N590" s="14">
        <f t="shared" si="62"/>
        <v>0</v>
      </c>
      <c r="O590" s="14">
        <f t="shared" si="62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63"/>
        <v>-0.54615612648221656</v>
      </c>
      <c r="L591" s="14">
        <f t="shared" si="62"/>
        <v>3.6363636363603291E-3</v>
      </c>
      <c r="M591" s="14">
        <f t="shared" si="62"/>
        <v>-2.1782608695652215</v>
      </c>
      <c r="N591" s="14">
        <f t="shared" si="62"/>
        <v>0</v>
      </c>
      <c r="O591" s="14">
        <f t="shared" si="62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63"/>
        <v>-3.4584980237184482E-4</v>
      </c>
      <c r="L592" s="14">
        <f t="shared" si="62"/>
        <v>-1.8181818181659537E-3</v>
      </c>
      <c r="M592" s="14">
        <f t="shared" si="62"/>
        <v>4.3478260869278529E-4</v>
      </c>
      <c r="N592" s="14">
        <f t="shared" si="62"/>
        <v>0</v>
      </c>
      <c r="O592" s="14">
        <f t="shared" si="62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63"/>
        <v>-0.5436462450592785</v>
      </c>
      <c r="L593" s="14">
        <f t="shared" si="62"/>
        <v>4.5454545454504114E-3</v>
      </c>
      <c r="M593" s="14">
        <f t="shared" si="62"/>
        <v>-2.1691304347826161</v>
      </c>
      <c r="N593" s="14">
        <f t="shared" si="62"/>
        <v>0</v>
      </c>
      <c r="O593" s="14">
        <f t="shared" si="62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63"/>
        <v>-6.5217391304628336E-4</v>
      </c>
      <c r="L594" s="14">
        <f t="shared" si="63"/>
        <v>0</v>
      </c>
      <c r="M594" s="14">
        <f t="shared" si="63"/>
        <v>-2.6086956521709226E-3</v>
      </c>
      <c r="N594" s="14">
        <f t="shared" si="63"/>
        <v>0</v>
      </c>
      <c r="O594" s="14">
        <f t="shared" si="63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64">F599-F605</f>
        <v>1.8181818181816634E-3</v>
      </c>
      <c r="G611" s="14">
        <f t="shared" si="64"/>
        <v>-2.6086956521740312E-3</v>
      </c>
      <c r="H611" s="14">
        <f t="shared" si="64"/>
        <v>0</v>
      </c>
      <c r="I611" s="14">
        <f t="shared" si="64"/>
        <v>0</v>
      </c>
    </row>
    <row r="612" spans="1:14" x14ac:dyDescent="0.25">
      <c r="E612" s="14">
        <f t="shared" ref="E612:I614" si="65">E600-E606</f>
        <v>-6.1042490118579096E-3</v>
      </c>
      <c r="F612" s="14">
        <f t="shared" si="65"/>
        <v>9.0909090909097046E-4</v>
      </c>
      <c r="G612" s="14">
        <f t="shared" si="65"/>
        <v>-2.7826086956522111E-2</v>
      </c>
      <c r="H612" s="14">
        <f t="shared" si="65"/>
        <v>0</v>
      </c>
      <c r="I612" s="14">
        <f t="shared" si="65"/>
        <v>-7.4999999999998401E-3</v>
      </c>
    </row>
    <row r="613" spans="1:14" x14ac:dyDescent="0.25">
      <c r="E613" s="14">
        <f t="shared" si="65"/>
        <v>-5.8325098814229204E-3</v>
      </c>
      <c r="F613" s="14">
        <f t="shared" si="65"/>
        <v>-9.0909090909092605E-3</v>
      </c>
      <c r="G613" s="14">
        <f t="shared" si="65"/>
        <v>-1.7391304347825765E-3</v>
      </c>
      <c r="H613" s="14">
        <f t="shared" si="65"/>
        <v>-4.9999999999998934E-3</v>
      </c>
      <c r="I613" s="14">
        <f t="shared" si="65"/>
        <v>-7.5000000000000622E-3</v>
      </c>
    </row>
    <row r="614" spans="1:14" x14ac:dyDescent="0.25">
      <c r="E614" s="14">
        <f t="shared" si="65"/>
        <v>-1.0271739130434776E-2</v>
      </c>
      <c r="F614" s="14">
        <f t="shared" si="65"/>
        <v>0</v>
      </c>
      <c r="G614" s="14">
        <f t="shared" si="65"/>
        <v>-2.608695652173898E-2</v>
      </c>
      <c r="H614" s="14">
        <f t="shared" si="65"/>
        <v>-4.9999999999998934E-3</v>
      </c>
      <c r="I614" s="14">
        <f t="shared" si="65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66">F619-F637</f>
        <v>1.4285714285762197E-3</v>
      </c>
      <c r="M637" s="14">
        <f t="shared" si="66"/>
        <v>2.2222222222154642E-3</v>
      </c>
      <c r="N637" s="14">
        <f t="shared" si="66"/>
        <v>0</v>
      </c>
      <c r="O637" s="14">
        <f t="shared" si="66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67">E620-E638</f>
        <v>9.7883597884163009E-4</v>
      </c>
      <c r="L638" s="14">
        <f t="shared" si="66"/>
        <v>4.2857142857144481E-3</v>
      </c>
      <c r="M638" s="14">
        <f t="shared" si="66"/>
        <v>-3.703703703621386E-4</v>
      </c>
      <c r="N638" s="14">
        <f t="shared" si="66"/>
        <v>0</v>
      </c>
      <c r="O638" s="14">
        <f t="shared" si="66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67"/>
        <v>3.6111111111125638E-3</v>
      </c>
      <c r="L639" s="14">
        <f t="shared" si="66"/>
        <v>0</v>
      </c>
      <c r="M639" s="14">
        <f t="shared" si="66"/>
        <v>4.4444444444451392E-3</v>
      </c>
      <c r="N639" s="14">
        <f t="shared" si="66"/>
        <v>0</v>
      </c>
      <c r="O639" s="14">
        <f t="shared" si="66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67"/>
        <v>4.550264550260863E-3</v>
      </c>
      <c r="L640" s="14">
        <f t="shared" si="66"/>
        <v>-1.4285714285762197E-3</v>
      </c>
      <c r="M640" s="14">
        <f t="shared" si="66"/>
        <v>-3.703703703621386E-4</v>
      </c>
      <c r="N640" s="14">
        <f t="shared" si="66"/>
        <v>0</v>
      </c>
      <c r="O640" s="14">
        <f t="shared" si="66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67"/>
        <v>-1.7592592592592382E-3</v>
      </c>
      <c r="L641" s="14">
        <f t="shared" si="66"/>
        <v>0</v>
      </c>
      <c r="M641" s="14">
        <f t="shared" si="66"/>
        <v>2.9629629629610577E-3</v>
      </c>
      <c r="N641" s="14">
        <f t="shared" si="66"/>
        <v>0</v>
      </c>
      <c r="O641" s="14">
        <f t="shared" si="66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67"/>
        <v>2.5529100529126936E-3</v>
      </c>
      <c r="L642" s="14">
        <f t="shared" si="66"/>
        <v>4.2857142857144481E-3</v>
      </c>
      <c r="M642" s="14">
        <f t="shared" si="66"/>
        <v>-4.0740740740830006E-3</v>
      </c>
      <c r="N642" s="14">
        <f t="shared" si="66"/>
        <v>0</v>
      </c>
      <c r="O642" s="14">
        <f t="shared" si="66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67"/>
        <v>-2.023809523805653E-3</v>
      </c>
      <c r="L643" s="14">
        <f t="shared" si="66"/>
        <v>-1.4285714285762197E-3</v>
      </c>
      <c r="M643" s="14">
        <f t="shared" si="66"/>
        <v>3.3333333333445125E-3</v>
      </c>
      <c r="N643" s="14">
        <f t="shared" si="66"/>
        <v>0</v>
      </c>
      <c r="O643" s="14">
        <f t="shared" si="66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67"/>
        <v>5.8465608465496643E-3</v>
      </c>
      <c r="L644" s="14">
        <f t="shared" si="66"/>
        <v>-1.4285714285762197E-3</v>
      </c>
      <c r="M644" s="14">
        <f t="shared" si="66"/>
        <v>4.8148148148072778E-3</v>
      </c>
      <c r="N644" s="14">
        <f t="shared" si="66"/>
        <v>0</v>
      </c>
      <c r="O644" s="14">
        <f t="shared" si="66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67"/>
        <v>-2.5529100529126936E-3</v>
      </c>
      <c r="L645" s="14">
        <f t="shared" si="66"/>
        <v>-4.2857142857144481E-3</v>
      </c>
      <c r="M645" s="14">
        <f t="shared" si="66"/>
        <v>4.0740740740758952E-3</v>
      </c>
      <c r="N645" s="14">
        <f t="shared" si="66"/>
        <v>0</v>
      </c>
      <c r="O645" s="14">
        <f t="shared" si="66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67"/>
        <v>1.7592592592592382E-3</v>
      </c>
      <c r="L646" s="14">
        <f t="shared" si="66"/>
        <v>0</v>
      </c>
      <c r="M646" s="14">
        <f t="shared" si="66"/>
        <v>-2.9629629629610577E-3</v>
      </c>
      <c r="N646" s="14">
        <f t="shared" si="66"/>
        <v>0</v>
      </c>
      <c r="O646" s="14">
        <f t="shared" si="66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67"/>
        <v>-2.1693121693147077E-3</v>
      </c>
      <c r="L647" s="14">
        <f t="shared" si="66"/>
        <v>4.2857142857144481E-3</v>
      </c>
      <c r="M647" s="14">
        <f t="shared" si="66"/>
        <v>-2.9629629629610577E-3</v>
      </c>
      <c r="N647" s="14">
        <f t="shared" si="66"/>
        <v>0</v>
      </c>
      <c r="O647" s="14">
        <f t="shared" si="66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67"/>
        <v>4.9867724867738161E-3</v>
      </c>
      <c r="L648" s="14">
        <f t="shared" si="66"/>
        <v>1.4285714285762197E-3</v>
      </c>
      <c r="M648" s="14">
        <f t="shared" si="66"/>
        <v>-1.4814814814769761E-3</v>
      </c>
      <c r="N648" s="14">
        <f t="shared" si="66"/>
        <v>0</v>
      </c>
      <c r="O648" s="14">
        <f t="shared" si="66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67"/>
        <v>-1.6666666666651508E-3</v>
      </c>
      <c r="L649" s="14">
        <f t="shared" si="66"/>
        <v>0</v>
      </c>
      <c r="M649" s="14">
        <f t="shared" si="66"/>
        <v>3.3333333333445125E-3</v>
      </c>
      <c r="N649" s="14">
        <f t="shared" si="66"/>
        <v>0</v>
      </c>
      <c r="O649" s="14">
        <f t="shared" si="66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67"/>
        <v>4.7486772486777795E-3</v>
      </c>
      <c r="L650" s="14">
        <f t="shared" si="66"/>
        <v>-2.8571428571382285E-3</v>
      </c>
      <c r="M650" s="14">
        <f t="shared" si="66"/>
        <v>1.8518518518533256E-3</v>
      </c>
      <c r="N650" s="14">
        <f t="shared" si="66"/>
        <v>0</v>
      </c>
      <c r="O650" s="14">
        <f t="shared" si="66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67"/>
        <v>-3.2936507936511816E-3</v>
      </c>
      <c r="L651" s="14">
        <f t="shared" si="66"/>
        <v>-4.2857142857144481E-3</v>
      </c>
      <c r="M651" s="14">
        <f t="shared" si="66"/>
        <v>1.1111111111148375E-3</v>
      </c>
      <c r="N651" s="14">
        <f t="shared" si="66"/>
        <v>0</v>
      </c>
      <c r="O651" s="14">
        <f t="shared" si="66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67"/>
        <v>1.2566137566167868E-3</v>
      </c>
      <c r="L652" s="14">
        <f t="shared" si="66"/>
        <v>4.2857142857144481E-3</v>
      </c>
      <c r="M652" s="14">
        <f t="shared" si="66"/>
        <v>7.4074074074559348E-4</v>
      </c>
      <c r="N652" s="14">
        <f t="shared" si="66"/>
        <v>0</v>
      </c>
      <c r="O652" s="14">
        <f t="shared" si="66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67"/>
        <v>-7.9365079363924451E-4</v>
      </c>
      <c r="L653" s="14">
        <f t="shared" si="67"/>
        <v>-4.2857142857144481E-3</v>
      </c>
      <c r="M653" s="14">
        <f t="shared" si="67"/>
        <v>1.1111111111148375E-3</v>
      </c>
      <c r="N653" s="14">
        <f t="shared" si="67"/>
        <v>0</v>
      </c>
      <c r="O653" s="14">
        <f t="shared" si="67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68">F658-F664</f>
        <v>0</v>
      </c>
      <c r="G671" s="14">
        <f t="shared" si="68"/>
        <v>-2.2222222222222143E-2</v>
      </c>
      <c r="H671" s="14">
        <f t="shared" si="68"/>
        <v>4.9999999999998934E-3</v>
      </c>
      <c r="I671" s="14">
        <f t="shared" si="68"/>
        <v>7.4999999999998401E-3</v>
      </c>
    </row>
    <row r="672" spans="4:14" x14ac:dyDescent="0.25">
      <c r="E672" s="14">
        <f t="shared" ref="E672:I674" si="69">E659-E665</f>
        <v>2.7335164835165238E-3</v>
      </c>
      <c r="F672" s="14">
        <f t="shared" si="69"/>
        <v>-1.4285714285713902E-3</v>
      </c>
      <c r="G672" s="14">
        <f t="shared" si="69"/>
        <v>7.3626373626376473E-3</v>
      </c>
      <c r="H672" s="14">
        <f t="shared" si="69"/>
        <v>0</v>
      </c>
      <c r="I672" s="14">
        <f t="shared" si="69"/>
        <v>-5.0000000000000044E-3</v>
      </c>
    </row>
    <row r="673" spans="1:14" x14ac:dyDescent="0.25">
      <c r="E673" s="14">
        <f t="shared" si="69"/>
        <v>5.4365079365079616E-3</v>
      </c>
      <c r="F673" s="14">
        <f t="shared" si="69"/>
        <v>2.8571428571428914E-3</v>
      </c>
      <c r="G673" s="14">
        <f t="shared" si="69"/>
        <v>-1.1111111111110628E-3</v>
      </c>
      <c r="H673" s="14">
        <f t="shared" si="69"/>
        <v>0</v>
      </c>
      <c r="I673" s="14">
        <f t="shared" si="69"/>
        <v>0</v>
      </c>
    </row>
    <row r="674" spans="1:14" x14ac:dyDescent="0.25">
      <c r="E674" s="14">
        <f t="shared" si="69"/>
        <v>-5.3670634920635063E-3</v>
      </c>
      <c r="F674" s="14">
        <f t="shared" si="69"/>
        <v>-2.8571428571428914E-3</v>
      </c>
      <c r="G674" s="14">
        <f t="shared" si="69"/>
        <v>-2.1111111111111303E-2</v>
      </c>
      <c r="H674" s="14">
        <f t="shared" si="69"/>
        <v>4.9999999999998934E-3</v>
      </c>
      <c r="I674" s="14">
        <f t="shared" si="69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70">F679-F698</f>
        <v>0</v>
      </c>
      <c r="M698" s="5">
        <f t="shared" si="70"/>
        <v>2.4242424242544303E-3</v>
      </c>
      <c r="N698" s="5">
        <f t="shared" si="70"/>
        <v>0</v>
      </c>
      <c r="O698" s="5">
        <f t="shared" si="70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71">E680-E699</f>
        <v>3.6363636363674345E-3</v>
      </c>
      <c r="L699" s="5">
        <f t="shared" si="70"/>
        <v>0</v>
      </c>
      <c r="M699" s="5">
        <f t="shared" si="70"/>
        <v>4.5454545454575168E-3</v>
      </c>
      <c r="N699" s="5">
        <f t="shared" si="70"/>
        <v>0</v>
      </c>
      <c r="O699" s="5">
        <f t="shared" si="70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71"/>
        <v>1.856060606058918E-3</v>
      </c>
      <c r="L700" s="5">
        <f t="shared" si="70"/>
        <v>4.9999999999954525E-3</v>
      </c>
      <c r="M700" s="5">
        <f t="shared" si="70"/>
        <v>2.4242424242544303E-3</v>
      </c>
      <c r="N700" s="5">
        <f t="shared" si="70"/>
        <v>0</v>
      </c>
      <c r="O700" s="5">
        <f t="shared" si="70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71"/>
        <v>3.9393939393903565E-3</v>
      </c>
      <c r="L701" s="5">
        <f t="shared" si="70"/>
        <v>0</v>
      </c>
      <c r="M701" s="5">
        <f t="shared" si="70"/>
        <v>-4.242424242420384E-3</v>
      </c>
      <c r="N701" s="5">
        <f t="shared" si="70"/>
        <v>0</v>
      </c>
      <c r="O701" s="5">
        <f t="shared" si="70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71"/>
        <v>-2.65151515151274E-4</v>
      </c>
      <c r="L702" s="5">
        <f t="shared" si="70"/>
        <v>5.000000000002558E-3</v>
      </c>
      <c r="M702" s="5">
        <f t="shared" si="70"/>
        <v>3.9393939393903565E-3</v>
      </c>
      <c r="N702" s="5">
        <f t="shared" si="70"/>
        <v>0</v>
      </c>
      <c r="O702" s="5">
        <f t="shared" si="70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71"/>
        <v>7.5757575757506856E-4</v>
      </c>
      <c r="L703" s="5">
        <f t="shared" si="70"/>
        <v>0</v>
      </c>
      <c r="M703" s="5">
        <f t="shared" si="70"/>
        <v>3.0303030303002743E-3</v>
      </c>
      <c r="N703" s="5">
        <f t="shared" si="70"/>
        <v>0</v>
      </c>
      <c r="O703" s="5">
        <f t="shared" si="70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71"/>
        <v>4.2045454545416305E-3</v>
      </c>
      <c r="L704" s="5">
        <f t="shared" si="70"/>
        <v>4.9999999999954525E-3</v>
      </c>
      <c r="M704" s="5">
        <f t="shared" si="70"/>
        <v>1.8181818181659537E-3</v>
      </c>
      <c r="N704" s="5">
        <f t="shared" si="70"/>
        <v>0</v>
      </c>
      <c r="O704" s="5">
        <f t="shared" si="70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71"/>
        <v>2.7272727272844577E-3</v>
      </c>
      <c r="L705" s="5">
        <f t="shared" si="70"/>
        <v>0</v>
      </c>
      <c r="M705" s="5">
        <f t="shared" si="70"/>
        <v>9.0909090909008228E-4</v>
      </c>
      <c r="N705" s="5">
        <f t="shared" si="70"/>
        <v>0</v>
      </c>
      <c r="O705" s="5">
        <f t="shared" si="70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71"/>
        <v>-7.5757575757506856E-4</v>
      </c>
      <c r="L706" s="5">
        <f t="shared" si="70"/>
        <v>0</v>
      </c>
      <c r="M706" s="5">
        <f t="shared" si="70"/>
        <v>-3.030303030303827E-3</v>
      </c>
      <c r="N706" s="5">
        <f t="shared" si="70"/>
        <v>0</v>
      </c>
      <c r="O706" s="5">
        <f t="shared" si="70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71"/>
        <v>2.65151515151274E-4</v>
      </c>
      <c r="L707" s="5">
        <f t="shared" si="70"/>
        <v>-5.000000000002558E-3</v>
      </c>
      <c r="M707" s="5">
        <f t="shared" si="70"/>
        <v>-3.9393939393903565E-3</v>
      </c>
      <c r="N707" s="5">
        <f t="shared" si="70"/>
        <v>0</v>
      </c>
      <c r="O707" s="5">
        <f t="shared" si="70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71"/>
        <v>1.9318181818164248E-3</v>
      </c>
      <c r="L708" s="5">
        <f t="shared" si="70"/>
        <v>4.9999999999954525E-3</v>
      </c>
      <c r="M708" s="5">
        <f t="shared" si="70"/>
        <v>2.7272727272702468E-3</v>
      </c>
      <c r="N708" s="5">
        <f t="shared" si="70"/>
        <v>0</v>
      </c>
      <c r="O708" s="5">
        <f t="shared" si="70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71"/>
        <v>-3.2575757575727948E-3</v>
      </c>
      <c r="L709" s="5">
        <f t="shared" si="70"/>
        <v>0</v>
      </c>
      <c r="M709" s="5">
        <f t="shared" si="70"/>
        <v>-3.0303030303002743E-3</v>
      </c>
      <c r="N709" s="5">
        <f t="shared" si="70"/>
        <v>0</v>
      </c>
      <c r="O709" s="5">
        <f t="shared" si="70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71"/>
        <v>8.3333333333257542E-4</v>
      </c>
      <c r="L710" s="5">
        <f t="shared" si="70"/>
        <v>0</v>
      </c>
      <c r="M710" s="5">
        <f t="shared" si="70"/>
        <v>3.3333333333445125E-3</v>
      </c>
      <c r="N710" s="5">
        <f t="shared" si="70"/>
        <v>0</v>
      </c>
      <c r="O710" s="5">
        <f t="shared" si="70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71"/>
        <v>7.2348484848419048E-3</v>
      </c>
      <c r="L711" s="5">
        <f t="shared" si="70"/>
        <v>4.9999999999954525E-3</v>
      </c>
      <c r="M711" s="5">
        <f t="shared" si="70"/>
        <v>3.9393939393903565E-3</v>
      </c>
      <c r="N711" s="5">
        <f t="shared" si="70"/>
        <v>0</v>
      </c>
      <c r="O711" s="5">
        <f t="shared" si="70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71"/>
        <v>5.1893939393892197E-3</v>
      </c>
      <c r="L712" s="5">
        <f t="shared" si="70"/>
        <v>4.9999999999954525E-3</v>
      </c>
      <c r="M712" s="5">
        <f t="shared" si="70"/>
        <v>-4.242424242420384E-3</v>
      </c>
      <c r="N712" s="5">
        <f t="shared" si="70"/>
        <v>0</v>
      </c>
      <c r="O712" s="5">
        <f t="shared" si="70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71"/>
        <v>6.6287878787818499E-3</v>
      </c>
      <c r="L713" s="5">
        <f t="shared" si="70"/>
        <v>4.9999999999954525E-3</v>
      </c>
      <c r="M713" s="5">
        <f t="shared" si="70"/>
        <v>1.5151515151501371E-3</v>
      </c>
      <c r="N713" s="5">
        <f t="shared" si="70"/>
        <v>0</v>
      </c>
      <c r="O713" s="5">
        <f t="shared" si="70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71"/>
        <v>-4.9242424242379457E-4</v>
      </c>
      <c r="L714" s="5">
        <f t="shared" si="71"/>
        <v>-4.9999999999954525E-3</v>
      </c>
      <c r="M714" s="5">
        <f t="shared" si="71"/>
        <v>3.0303030303002743E-3</v>
      </c>
      <c r="N714" s="5">
        <f t="shared" si="71"/>
        <v>0</v>
      </c>
      <c r="O714" s="5">
        <f t="shared" si="71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72">F719-F725</f>
        <v>-5.0000000000000044E-3</v>
      </c>
      <c r="G731" s="14">
        <f t="shared" si="72"/>
        <v>-6.6666666666667651E-3</v>
      </c>
      <c r="H731" s="14">
        <f t="shared" si="72"/>
        <v>0</v>
      </c>
      <c r="I731" s="14">
        <f t="shared" si="72"/>
        <v>0</v>
      </c>
    </row>
    <row r="732" spans="4:9" x14ac:dyDescent="0.25">
      <c r="E732" s="14">
        <f t="shared" ref="E732:I734" si="73">E720-E726</f>
        <v>-1.8276515151511852E-3</v>
      </c>
      <c r="F732" s="14">
        <f t="shared" si="73"/>
        <v>-1.2500000000001954E-3</v>
      </c>
      <c r="G732" s="14">
        <f t="shared" si="73"/>
        <v>3.9393939393939092E-3</v>
      </c>
      <c r="H732" s="14">
        <f t="shared" si="73"/>
        <v>0</v>
      </c>
      <c r="I732" s="14">
        <f t="shared" si="73"/>
        <v>9.9999999999997868E-3</v>
      </c>
    </row>
    <row r="733" spans="4:9" x14ac:dyDescent="0.25">
      <c r="E733" s="14">
        <f t="shared" si="73"/>
        <v>-1.9412878787878896E-3</v>
      </c>
      <c r="F733" s="14">
        <f t="shared" si="73"/>
        <v>-1.2499999999999734E-3</v>
      </c>
      <c r="G733" s="14">
        <f t="shared" si="73"/>
        <v>-1.5151515151516914E-3</v>
      </c>
      <c r="H733" s="14">
        <f t="shared" si="73"/>
        <v>4.9999999999998934E-3</v>
      </c>
      <c r="I733" s="14">
        <f t="shared" si="73"/>
        <v>1.0000000000000009E-2</v>
      </c>
    </row>
    <row r="734" spans="4:9" x14ac:dyDescent="0.25">
      <c r="E734" s="14">
        <f t="shared" si="73"/>
        <v>1.1363636363626028E-4</v>
      </c>
      <c r="F734" s="14">
        <f t="shared" si="73"/>
        <v>0</v>
      </c>
      <c r="G734" s="14">
        <f t="shared" si="73"/>
        <v>5.4545454545453786E-3</v>
      </c>
      <c r="H734" s="14">
        <f t="shared" si="73"/>
        <v>5.0000000000000044E-3</v>
      </c>
      <c r="I734" s="14">
        <f t="shared" si="73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0:F270"/>
    <mergeCell ref="A82:F82"/>
    <mergeCell ref="A1:F2"/>
    <mergeCell ref="A4:F4"/>
    <mergeCell ref="A31:F31"/>
    <mergeCell ref="A44:F44"/>
    <mergeCell ref="A63:F6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FCCD-4D5F-4412-A4E6-C7AC34D65178}">
  <dimension ref="A1:AF778"/>
  <sheetViews>
    <sheetView topLeftCell="C403" zoomScaleNormal="100" workbookViewId="0">
      <selection activeCell="E425" sqref="E42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5" width="11.42578125" style="1"/>
    <col min="27" max="27" width="11.42578125" style="1"/>
  </cols>
  <sheetData>
    <row r="1" spans="1:32" x14ac:dyDescent="0.25">
      <c r="A1" s="20" t="s">
        <v>18</v>
      </c>
      <c r="B1" s="20"/>
      <c r="C1" s="20"/>
      <c r="D1" s="20"/>
      <c r="E1" s="20"/>
      <c r="F1" s="20"/>
      <c r="R1" s="12"/>
      <c r="S1" s="1"/>
      <c r="W1" s="14"/>
      <c r="X1"/>
      <c r="AC1" s="1"/>
    </row>
    <row r="2" spans="1:32" x14ac:dyDescent="0.25">
      <c r="A2" s="20"/>
      <c r="B2" s="20"/>
      <c r="C2" s="20"/>
      <c r="D2" s="20"/>
      <c r="E2" s="20"/>
      <c r="F2" s="20"/>
      <c r="R2" s="1"/>
      <c r="S2" s="1"/>
      <c r="V2" s="1" t="s">
        <v>251</v>
      </c>
      <c r="W2">
        <v>1</v>
      </c>
      <c r="X2">
        <v>1</v>
      </c>
      <c r="Y2" s="6" t="s">
        <v>248</v>
      </c>
      <c r="AC2" s="1" t="s">
        <v>410</v>
      </c>
      <c r="AD2">
        <v>1</v>
      </c>
      <c r="AE2">
        <v>0</v>
      </c>
      <c r="AF2" s="6" t="s">
        <v>408</v>
      </c>
    </row>
    <row r="3" spans="1:32" x14ac:dyDescent="0.25">
      <c r="R3" s="1"/>
      <c r="S3" s="1"/>
      <c r="V3" s="6" t="s">
        <v>248</v>
      </c>
      <c r="W3">
        <v>0</v>
      </c>
      <c r="X3">
        <v>0</v>
      </c>
      <c r="Y3" t="s">
        <v>411</v>
      </c>
      <c r="AC3" s="6" t="s">
        <v>408</v>
      </c>
      <c r="AD3">
        <v>2</v>
      </c>
      <c r="AE3">
        <v>0</v>
      </c>
      <c r="AF3" t="s">
        <v>240</v>
      </c>
    </row>
    <row r="4" spans="1:32" x14ac:dyDescent="0.25">
      <c r="A4" s="19" t="s">
        <v>20</v>
      </c>
      <c r="B4" s="19"/>
      <c r="C4" s="19"/>
      <c r="D4" s="19"/>
      <c r="E4" s="19"/>
      <c r="F4" s="19"/>
      <c r="R4" s="1"/>
      <c r="S4" s="1"/>
      <c r="V4" s="1" t="s">
        <v>423</v>
      </c>
      <c r="W4">
        <v>1</v>
      </c>
      <c r="X4">
        <v>1</v>
      </c>
      <c r="Y4" s="6" t="s">
        <v>248</v>
      </c>
      <c r="AC4" s="1" t="s">
        <v>417</v>
      </c>
      <c r="AD4">
        <v>1</v>
      </c>
      <c r="AE4">
        <v>3</v>
      </c>
      <c r="AF4" s="6" t="s">
        <v>408</v>
      </c>
    </row>
    <row r="5" spans="1:32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 s="6" t="s">
        <v>248</v>
      </c>
      <c r="W5">
        <v>1</v>
      </c>
      <c r="X5">
        <v>4</v>
      </c>
      <c r="Y5" t="s">
        <v>417</v>
      </c>
      <c r="AC5" s="6" t="s">
        <v>408</v>
      </c>
      <c r="AD5">
        <v>2</v>
      </c>
      <c r="AE5">
        <v>0</v>
      </c>
      <c r="AF5" t="s">
        <v>422</v>
      </c>
    </row>
    <row r="6" spans="1:32" x14ac:dyDescent="0.25">
      <c r="A6" s="6" t="s">
        <v>248</v>
      </c>
      <c r="B6">
        <v>0</v>
      </c>
      <c r="C6">
        <v>0</v>
      </c>
      <c r="D6" t="s">
        <v>411</v>
      </c>
      <c r="E6" s="1">
        <f>B6+C6</f>
        <v>0</v>
      </c>
      <c r="F6" s="1">
        <f>B6-C6</f>
        <v>0</v>
      </c>
      <c r="I6" t="s">
        <v>27</v>
      </c>
      <c r="J6">
        <f>COUNTIF(E6:E30,"&gt;1")</f>
        <v>7</v>
      </c>
      <c r="M6" s="5">
        <f>J6/$J$14</f>
        <v>0.77777777777777779</v>
      </c>
      <c r="R6" s="1"/>
      <c r="S6" s="1"/>
      <c r="V6" s="1" t="s">
        <v>416</v>
      </c>
      <c r="W6">
        <v>0</v>
      </c>
      <c r="X6">
        <v>0</v>
      </c>
      <c r="Y6" s="6" t="s">
        <v>248</v>
      </c>
      <c r="AC6" s="1" t="s">
        <v>423</v>
      </c>
      <c r="AD6">
        <v>0</v>
      </c>
      <c r="AE6">
        <v>0</v>
      </c>
      <c r="AF6" s="6" t="s">
        <v>408</v>
      </c>
    </row>
    <row r="7" spans="1:32" x14ac:dyDescent="0.25">
      <c r="A7" s="6" t="s">
        <v>248</v>
      </c>
      <c r="B7">
        <v>1</v>
      </c>
      <c r="C7">
        <v>4</v>
      </c>
      <c r="D7" t="s">
        <v>417</v>
      </c>
      <c r="E7" s="1">
        <f t="shared" ref="E7:E13" si="0">B7+C7</f>
        <v>5</v>
      </c>
      <c r="F7" s="1">
        <f t="shared" ref="F7:F13" si="1">B7-C7</f>
        <v>-3</v>
      </c>
      <c r="I7" t="s">
        <v>28</v>
      </c>
      <c r="J7">
        <f>COUNTIF(E6:E30,"&gt;2")</f>
        <v>5</v>
      </c>
      <c r="M7" s="5">
        <f t="shared" ref="M7:M28" si="2">J7/$J$14</f>
        <v>0.55555555555555558</v>
      </c>
      <c r="R7" s="1"/>
      <c r="S7" s="1"/>
      <c r="V7" s="1" t="s">
        <v>408</v>
      </c>
      <c r="W7">
        <v>2</v>
      </c>
      <c r="X7">
        <v>2</v>
      </c>
      <c r="Y7" s="6" t="s">
        <v>248</v>
      </c>
      <c r="AB7" s="12"/>
      <c r="AC7" s="6" t="s">
        <v>408</v>
      </c>
      <c r="AD7">
        <v>2</v>
      </c>
      <c r="AE7">
        <v>2</v>
      </c>
      <c r="AF7" t="s">
        <v>248</v>
      </c>
    </row>
    <row r="8" spans="1:32" x14ac:dyDescent="0.25">
      <c r="A8" s="6" t="s">
        <v>248</v>
      </c>
      <c r="B8">
        <v>3</v>
      </c>
      <c r="C8">
        <v>4</v>
      </c>
      <c r="D8" t="s">
        <v>237</v>
      </c>
      <c r="E8" s="1">
        <f t="shared" si="0"/>
        <v>7</v>
      </c>
      <c r="F8" s="1">
        <f t="shared" si="1"/>
        <v>-1</v>
      </c>
      <c r="I8" t="s">
        <v>29</v>
      </c>
      <c r="J8">
        <f>COUNTIF(E6:E30,"&lt;4")</f>
        <v>6</v>
      </c>
      <c r="M8" s="5">
        <f t="shared" si="2"/>
        <v>0.66666666666666663</v>
      </c>
      <c r="R8" s="1"/>
      <c r="S8" s="1"/>
      <c r="V8" s="6" t="s">
        <v>248</v>
      </c>
      <c r="W8">
        <v>3</v>
      </c>
      <c r="X8">
        <v>4</v>
      </c>
      <c r="Y8" t="s">
        <v>237</v>
      </c>
      <c r="AB8" s="12"/>
      <c r="AC8" s="1" t="s">
        <v>411</v>
      </c>
      <c r="AD8">
        <v>3</v>
      </c>
      <c r="AE8">
        <v>1</v>
      </c>
      <c r="AF8" s="6" t="s">
        <v>408</v>
      </c>
    </row>
    <row r="9" spans="1:32" x14ac:dyDescent="0.25">
      <c r="A9" s="6" t="s">
        <v>248</v>
      </c>
      <c r="B9">
        <v>1</v>
      </c>
      <c r="C9">
        <v>2</v>
      </c>
      <c r="D9" t="s">
        <v>422</v>
      </c>
      <c r="E9" s="1">
        <f t="shared" si="0"/>
        <v>3</v>
      </c>
      <c r="F9" s="1">
        <f t="shared" si="1"/>
        <v>-1</v>
      </c>
      <c r="I9" t="s">
        <v>30</v>
      </c>
      <c r="J9">
        <f>COUNTIF(E6:E30,"&lt;5")</f>
        <v>6</v>
      </c>
      <c r="M9" s="5">
        <f t="shared" si="2"/>
        <v>0.66666666666666663</v>
      </c>
      <c r="R9" s="1"/>
      <c r="S9" s="1"/>
      <c r="V9" s="1" t="s">
        <v>420</v>
      </c>
      <c r="W9">
        <v>3</v>
      </c>
      <c r="X9">
        <v>0</v>
      </c>
      <c r="Y9" s="6" t="s">
        <v>248</v>
      </c>
      <c r="AB9" s="12"/>
      <c r="AC9" s="6" t="s">
        <v>408</v>
      </c>
      <c r="AD9">
        <v>1</v>
      </c>
      <c r="AE9">
        <v>3</v>
      </c>
      <c r="AF9" t="s">
        <v>415</v>
      </c>
    </row>
    <row r="10" spans="1:32" x14ac:dyDescent="0.25">
      <c r="A10" s="6" t="s">
        <v>248</v>
      </c>
      <c r="B10">
        <v>2</v>
      </c>
      <c r="C10">
        <v>0</v>
      </c>
      <c r="D10" t="s">
        <v>405</v>
      </c>
      <c r="E10" s="1">
        <f t="shared" si="0"/>
        <v>2</v>
      </c>
      <c r="F10" s="1">
        <f t="shared" si="1"/>
        <v>2</v>
      </c>
      <c r="I10" t="s">
        <v>31</v>
      </c>
      <c r="J10">
        <f>COUNTIF(F6:F30,"&gt;=0")</f>
        <v>3</v>
      </c>
      <c r="M10" s="5">
        <f t="shared" si="2"/>
        <v>0.33333333333333331</v>
      </c>
      <c r="R10" s="1"/>
      <c r="S10" s="1"/>
      <c r="V10" s="6" t="s">
        <v>248</v>
      </c>
      <c r="W10">
        <v>1</v>
      </c>
      <c r="X10">
        <v>2</v>
      </c>
      <c r="Y10" t="s">
        <v>422</v>
      </c>
      <c r="AB10" s="12"/>
      <c r="AC10" s="1" t="s">
        <v>405</v>
      </c>
      <c r="AD10">
        <v>0</v>
      </c>
      <c r="AE10">
        <v>1</v>
      </c>
      <c r="AF10" s="6" t="s">
        <v>408</v>
      </c>
    </row>
    <row r="11" spans="1:32" x14ac:dyDescent="0.25">
      <c r="A11" s="6" t="s">
        <v>248</v>
      </c>
      <c r="B11">
        <v>2</v>
      </c>
      <c r="C11">
        <v>0</v>
      </c>
      <c r="D11" t="s">
        <v>240</v>
      </c>
      <c r="E11" s="1">
        <f t="shared" si="0"/>
        <v>2</v>
      </c>
      <c r="F11" s="1">
        <f t="shared" si="1"/>
        <v>2</v>
      </c>
      <c r="I11" t="s">
        <v>32</v>
      </c>
      <c r="J11">
        <f>COUNTIF(F6:F30,"&lt;=0")</f>
        <v>7</v>
      </c>
      <c r="M11" s="5">
        <f t="shared" si="2"/>
        <v>0.77777777777777779</v>
      </c>
      <c r="R11" s="1"/>
      <c r="S11" s="1"/>
      <c r="V11" s="1" t="s">
        <v>415</v>
      </c>
      <c r="W11">
        <v>1</v>
      </c>
      <c r="X11">
        <v>2</v>
      </c>
      <c r="Y11" s="6" t="s">
        <v>248</v>
      </c>
      <c r="AB11" s="12"/>
      <c r="AC11" s="6" t="s">
        <v>408</v>
      </c>
      <c r="AD11">
        <v>2</v>
      </c>
      <c r="AE11">
        <v>1</v>
      </c>
      <c r="AF11" t="s">
        <v>251</v>
      </c>
    </row>
    <row r="12" spans="1:32" x14ac:dyDescent="0.25">
      <c r="A12" s="6" t="s">
        <v>248</v>
      </c>
      <c r="B12">
        <v>1</v>
      </c>
      <c r="C12">
        <v>2</v>
      </c>
      <c r="D12" t="s">
        <v>238</v>
      </c>
      <c r="E12" s="1">
        <f t="shared" si="0"/>
        <v>3</v>
      </c>
      <c r="F12" s="1">
        <f t="shared" si="1"/>
        <v>-1</v>
      </c>
      <c r="I12" t="s">
        <v>34</v>
      </c>
      <c r="J12">
        <f>COUNTIF(F6:F30,"&gt;=-1")</f>
        <v>8</v>
      </c>
      <c r="M12" s="5">
        <f t="shared" si="2"/>
        <v>0.88888888888888884</v>
      </c>
      <c r="R12" s="1"/>
      <c r="S12" s="1"/>
      <c r="V12" s="6" t="s">
        <v>248</v>
      </c>
      <c r="W12">
        <v>2</v>
      </c>
      <c r="X12">
        <v>0</v>
      </c>
      <c r="Y12" t="s">
        <v>405</v>
      </c>
      <c r="AB12" s="12"/>
      <c r="AC12" t="s">
        <v>416</v>
      </c>
      <c r="AD12">
        <v>1</v>
      </c>
      <c r="AE12">
        <v>1</v>
      </c>
      <c r="AF12" s="6" t="s">
        <v>408</v>
      </c>
    </row>
    <row r="13" spans="1:32" x14ac:dyDescent="0.25">
      <c r="A13" s="6" t="s">
        <v>248</v>
      </c>
      <c r="B13">
        <v>2</v>
      </c>
      <c r="C13">
        <v>3</v>
      </c>
      <c r="D13" t="s">
        <v>420</v>
      </c>
      <c r="E13" s="1">
        <f t="shared" si="0"/>
        <v>5</v>
      </c>
      <c r="F13" s="1">
        <f t="shared" si="1"/>
        <v>-1</v>
      </c>
      <c r="I13" t="s">
        <v>35</v>
      </c>
      <c r="J13">
        <f>COUNTIF(F6:F30,"&lt;=1")</f>
        <v>7</v>
      </c>
      <c r="M13" s="5">
        <f t="shared" si="2"/>
        <v>0.77777777777777779</v>
      </c>
      <c r="R13" s="1"/>
      <c r="S13" s="1"/>
      <c r="V13" s="6" t="s">
        <v>248</v>
      </c>
      <c r="W13">
        <v>2</v>
      </c>
      <c r="X13">
        <v>0</v>
      </c>
      <c r="Y13" t="s">
        <v>240</v>
      </c>
      <c r="AB13" s="12"/>
      <c r="AC13" s="6" t="s">
        <v>408</v>
      </c>
      <c r="AD13">
        <v>2</v>
      </c>
      <c r="AE13">
        <v>1</v>
      </c>
      <c r="AF13" t="s">
        <v>413</v>
      </c>
    </row>
    <row r="14" spans="1:32" x14ac:dyDescent="0.25">
      <c r="A14" s="6" t="s">
        <v>248</v>
      </c>
      <c r="B14">
        <v>0</v>
      </c>
      <c r="C14">
        <v>1</v>
      </c>
      <c r="D14" s="1" t="s">
        <v>416</v>
      </c>
      <c r="E14" s="1">
        <f t="shared" ref="E14" si="3">B14+C14</f>
        <v>1</v>
      </c>
      <c r="F14" s="1">
        <f t="shared" ref="F14" si="4">B14-C14</f>
        <v>-1</v>
      </c>
      <c r="I14" t="s">
        <v>36</v>
      </c>
      <c r="J14">
        <f>COUNT(F6:F30)</f>
        <v>9</v>
      </c>
      <c r="R14" s="1"/>
      <c r="S14" s="1"/>
      <c r="V14" s="1" t="s">
        <v>410</v>
      </c>
      <c r="W14">
        <v>3</v>
      </c>
      <c r="X14">
        <v>0</v>
      </c>
      <c r="Y14" s="6" t="s">
        <v>248</v>
      </c>
      <c r="AB14" s="12"/>
      <c r="AC14" t="s">
        <v>420</v>
      </c>
      <c r="AD14">
        <v>1</v>
      </c>
      <c r="AE14">
        <v>1</v>
      </c>
      <c r="AF14" s="6" t="s">
        <v>408</v>
      </c>
    </row>
    <row r="15" spans="1:32" x14ac:dyDescent="0.25">
      <c r="A15" s="6"/>
      <c r="D15" s="1"/>
      <c r="E15" s="1"/>
      <c r="F15" s="1"/>
      <c r="I15" t="s">
        <v>37</v>
      </c>
      <c r="J15">
        <f>J14-J11</f>
        <v>2</v>
      </c>
      <c r="M15" s="5">
        <f t="shared" si="2"/>
        <v>0.22222222222222221</v>
      </c>
      <c r="R15" s="1"/>
      <c r="S15" s="1"/>
      <c r="V15" s="6" t="s">
        <v>248</v>
      </c>
      <c r="W15">
        <v>1</v>
      </c>
      <c r="X15">
        <v>2</v>
      </c>
      <c r="Y15" t="s">
        <v>238</v>
      </c>
      <c r="AB15" s="12"/>
      <c r="AC15" s="6" t="s">
        <v>408</v>
      </c>
      <c r="AD15">
        <v>0</v>
      </c>
      <c r="AE15">
        <v>4</v>
      </c>
      <c r="AF15" t="s">
        <v>237</v>
      </c>
    </row>
    <row r="16" spans="1:32" x14ac:dyDescent="0.25">
      <c r="A16" s="2"/>
      <c r="B16" s="1"/>
      <c r="D16" s="1"/>
      <c r="E16" s="1"/>
      <c r="F16" s="1"/>
      <c r="I16" t="s">
        <v>38</v>
      </c>
      <c r="J16">
        <f>J14-J10</f>
        <v>6</v>
      </c>
      <c r="M16" s="5">
        <f t="shared" si="2"/>
        <v>0.66666666666666663</v>
      </c>
      <c r="R16" s="1"/>
      <c r="S16" s="1"/>
      <c r="V16" s="1" t="s">
        <v>413</v>
      </c>
      <c r="W16">
        <v>0</v>
      </c>
      <c r="X16">
        <v>3</v>
      </c>
      <c r="Y16" s="6" t="s">
        <v>248</v>
      </c>
      <c r="AB16" s="12"/>
      <c r="AC16" t="s">
        <v>238</v>
      </c>
      <c r="AD16">
        <v>3</v>
      </c>
      <c r="AE16">
        <v>1</v>
      </c>
      <c r="AF16" s="6" t="s">
        <v>408</v>
      </c>
    </row>
    <row r="17" spans="1:32" x14ac:dyDescent="0.25">
      <c r="A17" s="2"/>
      <c r="B17" s="1"/>
      <c r="D17" s="1"/>
      <c r="E17" s="1"/>
      <c r="F17" s="1"/>
      <c r="I17" t="s">
        <v>39</v>
      </c>
      <c r="J17">
        <f>J14-J13</f>
        <v>2</v>
      </c>
      <c r="M17" s="5">
        <f t="shared" si="2"/>
        <v>0.22222222222222221</v>
      </c>
      <c r="R17" s="1"/>
      <c r="S17" s="1"/>
      <c r="V17" s="6" t="s">
        <v>248</v>
      </c>
      <c r="W17">
        <v>2</v>
      </c>
      <c r="X17">
        <v>3</v>
      </c>
      <c r="Y17" t="s">
        <v>420</v>
      </c>
      <c r="AB17" s="12"/>
      <c r="AC17" s="6" t="s">
        <v>408</v>
      </c>
      <c r="AD17">
        <v>1</v>
      </c>
      <c r="AE17">
        <v>0</v>
      </c>
      <c r="AF17" t="s">
        <v>423</v>
      </c>
    </row>
    <row r="18" spans="1:32" x14ac:dyDescent="0.25">
      <c r="A18" s="2"/>
      <c r="B18" s="1"/>
      <c r="D18" s="1"/>
      <c r="E18" s="1"/>
      <c r="F18" s="1"/>
      <c r="I18" t="s">
        <v>40</v>
      </c>
      <c r="J18">
        <f>J14-J12</f>
        <v>1</v>
      </c>
      <c r="M18" s="5">
        <f t="shared" si="2"/>
        <v>0.1111111111111111</v>
      </c>
      <c r="R18" s="1"/>
      <c r="S18" s="1"/>
      <c r="V18" s="6" t="s">
        <v>248</v>
      </c>
      <c r="W18">
        <v>0</v>
      </c>
      <c r="X18">
        <v>1</v>
      </c>
      <c r="Y18" s="1" t="s">
        <v>416</v>
      </c>
      <c r="AB18" s="12"/>
      <c r="AC18" t="s">
        <v>240</v>
      </c>
      <c r="AD18">
        <v>2</v>
      </c>
      <c r="AE18">
        <v>0</v>
      </c>
      <c r="AF18" s="6" t="s">
        <v>408</v>
      </c>
    </row>
    <row r="19" spans="1:32" x14ac:dyDescent="0.25">
      <c r="A19" s="2"/>
      <c r="B19" s="1"/>
      <c r="E19" s="1"/>
      <c r="F19" s="1"/>
      <c r="I19" t="s">
        <v>41</v>
      </c>
      <c r="J19">
        <f>COUNTIF(B6:B30,"&gt;0")</f>
        <v>7</v>
      </c>
      <c r="M19" s="5">
        <f t="shared" si="2"/>
        <v>0.77777777777777779</v>
      </c>
      <c r="R19" s="1"/>
      <c r="S19" s="1"/>
      <c r="V19" s="1" t="s">
        <v>237</v>
      </c>
      <c r="W19">
        <v>1</v>
      </c>
      <c r="X19">
        <v>0</v>
      </c>
      <c r="Y19" s="6" t="s">
        <v>248</v>
      </c>
      <c r="AC19" s="6" t="s">
        <v>408</v>
      </c>
      <c r="AD19">
        <v>1</v>
      </c>
      <c r="AE19">
        <v>1</v>
      </c>
      <c r="AF19" t="s">
        <v>416</v>
      </c>
    </row>
    <row r="20" spans="1:32" x14ac:dyDescent="0.25">
      <c r="A20" s="2"/>
      <c r="B20" s="1"/>
      <c r="E20" s="1"/>
      <c r="F20" s="1"/>
      <c r="I20" t="s">
        <v>42</v>
      </c>
      <c r="J20">
        <f>COUNTIF(C6:C30,"&gt;0")</f>
        <v>6</v>
      </c>
      <c r="M20" s="5">
        <f t="shared" si="2"/>
        <v>0.66666666666666663</v>
      </c>
      <c r="R20" s="1"/>
      <c r="S20" s="1"/>
      <c r="V20" s="6"/>
      <c r="W20"/>
      <c r="X20"/>
      <c r="AF20" s="6"/>
    </row>
    <row r="21" spans="1:32" x14ac:dyDescent="0.25">
      <c r="A21" s="2"/>
      <c r="B21" s="1"/>
      <c r="E21" s="1"/>
      <c r="F21" s="1"/>
      <c r="I21" t="s">
        <v>43</v>
      </c>
      <c r="J21">
        <f>COUNTIF(B6:B30,"&lt;2")</f>
        <v>5</v>
      </c>
      <c r="M21" s="5">
        <f t="shared" si="2"/>
        <v>0.55555555555555558</v>
      </c>
      <c r="R21" s="1"/>
      <c r="S21" s="1"/>
    </row>
    <row r="22" spans="1:32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4</v>
      </c>
      <c r="M22" s="5">
        <f t="shared" si="2"/>
        <v>0.44444444444444442</v>
      </c>
      <c r="R22" s="1"/>
      <c r="S22" s="1"/>
    </row>
    <row r="23" spans="1:32" x14ac:dyDescent="0.25">
      <c r="E23" s="1"/>
      <c r="F23" s="1"/>
      <c r="I23" t="s">
        <v>45</v>
      </c>
      <c r="J23">
        <f>COUNTIF(B6:B30,"&lt;3")</f>
        <v>8</v>
      </c>
      <c r="M23" s="5">
        <f t="shared" si="2"/>
        <v>0.88888888888888884</v>
      </c>
      <c r="R23" s="1"/>
      <c r="S23" s="1"/>
    </row>
    <row r="24" spans="1:32" x14ac:dyDescent="0.25">
      <c r="E24" s="1"/>
      <c r="F24" s="1"/>
      <c r="I24" t="s">
        <v>46</v>
      </c>
      <c r="J24">
        <f>COUNTIF(C6:C30,"&lt;3")</f>
        <v>6</v>
      </c>
      <c r="M24" s="5">
        <f t="shared" si="2"/>
        <v>0.66666666666666663</v>
      </c>
      <c r="R24" s="1"/>
      <c r="S24" s="1"/>
    </row>
    <row r="25" spans="1:32" x14ac:dyDescent="0.25">
      <c r="E25" s="1"/>
      <c r="F25" s="1"/>
      <c r="I25" t="s">
        <v>47</v>
      </c>
      <c r="J25">
        <f>J15+J16</f>
        <v>8</v>
      </c>
      <c r="M25" s="5">
        <f t="shared" si="2"/>
        <v>0.88888888888888884</v>
      </c>
      <c r="R25" s="1"/>
      <c r="S25" s="1"/>
    </row>
    <row r="26" spans="1:32" x14ac:dyDescent="0.25">
      <c r="E26" s="1"/>
      <c r="F26" s="1"/>
      <c r="I26" t="s">
        <v>48</v>
      </c>
      <c r="J26" s="1">
        <f>SUM(B6:B30)</f>
        <v>12</v>
      </c>
      <c r="M26" s="5">
        <f t="shared" si="2"/>
        <v>1.3333333333333333</v>
      </c>
      <c r="R26" s="1"/>
      <c r="S26" s="1"/>
    </row>
    <row r="27" spans="1:32" x14ac:dyDescent="0.25">
      <c r="E27" s="1"/>
      <c r="F27" s="1"/>
      <c r="I27" t="s">
        <v>49</v>
      </c>
      <c r="J27" s="1">
        <f>SUM(C6:C30)</f>
        <v>16</v>
      </c>
      <c r="M27" s="5">
        <f t="shared" si="2"/>
        <v>1.7777777777777777</v>
      </c>
      <c r="R27" s="1"/>
      <c r="S27" s="1"/>
    </row>
    <row r="28" spans="1:32" x14ac:dyDescent="0.25">
      <c r="E28" s="1"/>
      <c r="F28" s="1"/>
      <c r="I28" t="s">
        <v>50</v>
      </c>
      <c r="J28">
        <f>3*J15+J14-J25</f>
        <v>7</v>
      </c>
      <c r="M28" s="5">
        <f t="shared" si="2"/>
        <v>0.77777777777777779</v>
      </c>
      <c r="R28" s="1"/>
      <c r="S28" s="1"/>
    </row>
    <row r="29" spans="1:32" x14ac:dyDescent="0.25">
      <c r="E29" s="1"/>
      <c r="F29" s="1"/>
      <c r="R29" s="1"/>
      <c r="S29" s="1"/>
    </row>
    <row r="30" spans="1:32" x14ac:dyDescent="0.25">
      <c r="E30" s="1"/>
      <c r="F30" s="1"/>
      <c r="R30" s="1"/>
      <c r="S30" s="1"/>
    </row>
    <row r="31" spans="1:32" x14ac:dyDescent="0.25">
      <c r="A31" s="21" t="s">
        <v>33</v>
      </c>
      <c r="B31" s="21"/>
      <c r="C31" s="21"/>
      <c r="D31" s="21"/>
      <c r="E31" s="21"/>
      <c r="F31" s="21"/>
      <c r="R31" s="1"/>
      <c r="S31" s="1"/>
    </row>
    <row r="32" spans="1:32" x14ac:dyDescent="0.25">
      <c r="E32" s="1"/>
      <c r="F32" s="1"/>
      <c r="R32" s="1"/>
      <c r="S32" s="1"/>
    </row>
    <row r="33" spans="1:19" x14ac:dyDescent="0.25">
      <c r="E33" s="1"/>
      <c r="F33" s="1"/>
      <c r="R33" s="1"/>
      <c r="S33" s="1"/>
    </row>
    <row r="34" spans="1:19" x14ac:dyDescent="0.25">
      <c r="E34" s="1"/>
      <c r="F34" s="1"/>
      <c r="R34" s="1"/>
      <c r="S34" s="1"/>
    </row>
    <row r="35" spans="1:19" x14ac:dyDescent="0.25">
      <c r="E35" s="1"/>
      <c r="F35" s="1"/>
      <c r="R35" s="1"/>
      <c r="S35" s="1"/>
    </row>
    <row r="36" spans="1:19" x14ac:dyDescent="0.25">
      <c r="E36" s="1"/>
      <c r="F36" s="1"/>
      <c r="R36" s="1"/>
      <c r="S36" s="1"/>
    </row>
    <row r="37" spans="1:19" x14ac:dyDescent="0.25"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1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19" x14ac:dyDescent="0.25">
      <c r="A46" s="1" t="s">
        <v>251</v>
      </c>
      <c r="B46">
        <v>1</v>
      </c>
      <c r="C46">
        <v>1</v>
      </c>
      <c r="D46" s="6" t="s">
        <v>248</v>
      </c>
      <c r="E46" s="1">
        <f t="shared" ref="E46:E54" si="5">B46+C46</f>
        <v>2</v>
      </c>
      <c r="F46" s="1">
        <f t="shared" ref="F46:F54" si="6">B46-C46</f>
        <v>0</v>
      </c>
      <c r="I46" t="s">
        <v>27</v>
      </c>
      <c r="J46">
        <f>COUNTIF(E46:E62,"&gt;1")</f>
        <v>7</v>
      </c>
      <c r="M46" s="5">
        <f>J46/$J$54</f>
        <v>0.77777777777777779</v>
      </c>
      <c r="O46" s="5">
        <f>J46+J6</f>
        <v>14</v>
      </c>
      <c r="P46" s="5">
        <f>O46/$O$54</f>
        <v>0.77777777777777779</v>
      </c>
      <c r="R46" s="1"/>
      <c r="S46" s="1"/>
    </row>
    <row r="47" spans="1:19" x14ac:dyDescent="0.25">
      <c r="A47" s="1" t="s">
        <v>423</v>
      </c>
      <c r="B47">
        <v>1</v>
      </c>
      <c r="C47">
        <v>1</v>
      </c>
      <c r="D47" s="6" t="s">
        <v>248</v>
      </c>
      <c r="E47" s="1">
        <f t="shared" si="5"/>
        <v>2</v>
      </c>
      <c r="F47" s="1">
        <f t="shared" si="6"/>
        <v>0</v>
      </c>
      <c r="I47" t="s">
        <v>28</v>
      </c>
      <c r="J47">
        <f>COUNTIF(E46:E62,"&gt;2")</f>
        <v>5</v>
      </c>
      <c r="M47" s="5">
        <f t="shared" ref="M47:M68" si="7">J47/$J$54</f>
        <v>0.55555555555555558</v>
      </c>
      <c r="O47" s="5">
        <f t="shared" ref="O47:O68" si="8">J47+J7</f>
        <v>10</v>
      </c>
      <c r="P47" s="5">
        <f t="shared" ref="P47:P68" si="9">O47/$O$54</f>
        <v>0.55555555555555558</v>
      </c>
      <c r="R47" s="1"/>
      <c r="S47" s="1"/>
    </row>
    <row r="48" spans="1:19" x14ac:dyDescent="0.25">
      <c r="A48" s="1" t="s">
        <v>416</v>
      </c>
      <c r="B48">
        <v>0</v>
      </c>
      <c r="C48">
        <v>0</v>
      </c>
      <c r="D48" s="6" t="s">
        <v>248</v>
      </c>
      <c r="E48" s="1">
        <f t="shared" si="5"/>
        <v>0</v>
      </c>
      <c r="F48" s="1">
        <f t="shared" si="6"/>
        <v>0</v>
      </c>
      <c r="I48" t="s">
        <v>29</v>
      </c>
      <c r="J48">
        <f>COUNTIF(E46:E62,"&lt;4")</f>
        <v>8</v>
      </c>
      <c r="M48" s="5">
        <f t="shared" si="7"/>
        <v>0.88888888888888884</v>
      </c>
      <c r="O48" s="5">
        <f t="shared" si="8"/>
        <v>14</v>
      </c>
      <c r="P48" s="5">
        <f t="shared" si="9"/>
        <v>0.77777777777777779</v>
      </c>
      <c r="R48" s="1"/>
      <c r="S48" s="1"/>
    </row>
    <row r="49" spans="1:19" x14ac:dyDescent="0.25">
      <c r="A49" s="1" t="s">
        <v>408</v>
      </c>
      <c r="B49">
        <v>2</v>
      </c>
      <c r="C49">
        <v>2</v>
      </c>
      <c r="D49" s="6" t="s">
        <v>248</v>
      </c>
      <c r="E49" s="1">
        <f t="shared" si="5"/>
        <v>4</v>
      </c>
      <c r="F49" s="1">
        <f t="shared" si="6"/>
        <v>0</v>
      </c>
      <c r="I49" t="s">
        <v>30</v>
      </c>
      <c r="J49">
        <f>COUNTIF(E46:E62,"&lt;5")</f>
        <v>9</v>
      </c>
      <c r="M49" s="5">
        <f t="shared" si="7"/>
        <v>1</v>
      </c>
      <c r="N49" s="1"/>
      <c r="O49" s="5">
        <f t="shared" si="8"/>
        <v>15</v>
      </c>
      <c r="P49" s="5">
        <f t="shared" si="9"/>
        <v>0.83333333333333337</v>
      </c>
      <c r="R49" s="1"/>
      <c r="S49" s="1"/>
    </row>
    <row r="50" spans="1:19" x14ac:dyDescent="0.25">
      <c r="A50" s="1" t="s">
        <v>420</v>
      </c>
      <c r="B50">
        <v>3</v>
      </c>
      <c r="C50">
        <v>0</v>
      </c>
      <c r="D50" s="6" t="s">
        <v>248</v>
      </c>
      <c r="E50" s="1">
        <f t="shared" si="5"/>
        <v>3</v>
      </c>
      <c r="F50" s="1">
        <f t="shared" si="6"/>
        <v>3</v>
      </c>
      <c r="I50" t="s">
        <v>31</v>
      </c>
      <c r="J50">
        <f>COUNTIF(F46:F62,"&lt;=0")</f>
        <v>6</v>
      </c>
      <c r="M50" s="5">
        <f t="shared" si="7"/>
        <v>0.66666666666666663</v>
      </c>
      <c r="O50" s="5">
        <f t="shared" si="8"/>
        <v>9</v>
      </c>
      <c r="P50" s="5">
        <f t="shared" si="9"/>
        <v>0.5</v>
      </c>
      <c r="R50" s="1"/>
      <c r="S50" s="1"/>
    </row>
    <row r="51" spans="1:19" x14ac:dyDescent="0.25">
      <c r="A51" s="1" t="s">
        <v>415</v>
      </c>
      <c r="B51">
        <v>1</v>
      </c>
      <c r="C51">
        <v>2</v>
      </c>
      <c r="D51" s="6" t="s">
        <v>248</v>
      </c>
      <c r="E51" s="1">
        <f t="shared" si="5"/>
        <v>3</v>
      </c>
      <c r="F51" s="1">
        <f t="shared" si="6"/>
        <v>-1</v>
      </c>
      <c r="I51" t="s">
        <v>32</v>
      </c>
      <c r="J51">
        <f>COUNTIF(F46:F62,"&gt;=0")</f>
        <v>7</v>
      </c>
      <c r="M51" s="5">
        <f t="shared" si="7"/>
        <v>0.77777777777777779</v>
      </c>
      <c r="O51" s="5">
        <f t="shared" si="8"/>
        <v>14</v>
      </c>
      <c r="P51" s="5">
        <f t="shared" si="9"/>
        <v>0.77777777777777779</v>
      </c>
      <c r="R51" s="1"/>
      <c r="S51" s="1"/>
    </row>
    <row r="52" spans="1:19" x14ac:dyDescent="0.25">
      <c r="A52" s="1" t="s">
        <v>410</v>
      </c>
      <c r="B52">
        <v>3</v>
      </c>
      <c r="C52">
        <v>0</v>
      </c>
      <c r="D52" s="6" t="s">
        <v>248</v>
      </c>
      <c r="E52" s="1">
        <f t="shared" si="5"/>
        <v>3</v>
      </c>
      <c r="F52" s="1">
        <f t="shared" si="6"/>
        <v>3</v>
      </c>
      <c r="I52" t="s">
        <v>34</v>
      </c>
      <c r="J52">
        <f>COUNTIF(F46:F62,"&lt;=1")</f>
        <v>7</v>
      </c>
      <c r="M52" s="5">
        <f t="shared" si="7"/>
        <v>0.77777777777777779</v>
      </c>
      <c r="O52" s="5">
        <f t="shared" si="8"/>
        <v>15</v>
      </c>
      <c r="P52" s="5">
        <f t="shared" si="9"/>
        <v>0.83333333333333337</v>
      </c>
      <c r="R52" s="1"/>
      <c r="S52" s="1"/>
    </row>
    <row r="53" spans="1:19" x14ac:dyDescent="0.25">
      <c r="A53" s="1" t="s">
        <v>413</v>
      </c>
      <c r="B53">
        <v>0</v>
      </c>
      <c r="C53">
        <v>3</v>
      </c>
      <c r="D53" s="6" t="s">
        <v>248</v>
      </c>
      <c r="E53" s="1">
        <f t="shared" si="5"/>
        <v>3</v>
      </c>
      <c r="F53" s="1">
        <f t="shared" si="6"/>
        <v>-3</v>
      </c>
      <c r="I53" t="s">
        <v>35</v>
      </c>
      <c r="J53">
        <f>COUNTIF(F46:F62,"&gt;=-1")</f>
        <v>8</v>
      </c>
      <c r="M53" s="5">
        <f t="shared" si="7"/>
        <v>0.88888888888888884</v>
      </c>
      <c r="O53" s="5">
        <f t="shared" si="8"/>
        <v>15</v>
      </c>
      <c r="P53" s="5">
        <f t="shared" si="9"/>
        <v>0.83333333333333337</v>
      </c>
      <c r="R53" s="1"/>
      <c r="S53" s="1"/>
    </row>
    <row r="54" spans="1:19" x14ac:dyDescent="0.25">
      <c r="A54" s="1" t="s">
        <v>237</v>
      </c>
      <c r="B54">
        <v>1</v>
      </c>
      <c r="C54">
        <v>0</v>
      </c>
      <c r="D54" s="6" t="s">
        <v>248</v>
      </c>
      <c r="E54" s="1">
        <f t="shared" si="5"/>
        <v>1</v>
      </c>
      <c r="F54" s="1">
        <f t="shared" si="6"/>
        <v>1</v>
      </c>
      <c r="I54" t="s">
        <v>36</v>
      </c>
      <c r="J54">
        <f>COUNT(E46:E62)</f>
        <v>9</v>
      </c>
      <c r="O54" s="5">
        <f t="shared" si="8"/>
        <v>18</v>
      </c>
      <c r="P54" s="5">
        <f t="shared" si="9"/>
        <v>1</v>
      </c>
      <c r="R54" s="1"/>
      <c r="S54" s="1"/>
    </row>
    <row r="55" spans="1:19" x14ac:dyDescent="0.25">
      <c r="A55" s="1"/>
      <c r="B55" s="1"/>
      <c r="D55" s="2"/>
      <c r="E55" s="1"/>
      <c r="F55" s="1"/>
      <c r="I55" t="s">
        <v>37</v>
      </c>
      <c r="J55">
        <f>J54-J51</f>
        <v>2</v>
      </c>
      <c r="M55" s="5">
        <f t="shared" si="7"/>
        <v>0.22222222222222221</v>
      </c>
      <c r="O55" s="5">
        <f t="shared" si="8"/>
        <v>4</v>
      </c>
      <c r="P55" s="5">
        <f t="shared" si="9"/>
        <v>0.22222222222222221</v>
      </c>
      <c r="R55" s="1"/>
      <c r="S55" s="1"/>
    </row>
    <row r="56" spans="1:19" x14ac:dyDescent="0.25">
      <c r="A56" s="1"/>
      <c r="B56" s="1"/>
      <c r="D56" s="2"/>
      <c r="E56" s="1"/>
      <c r="F56" s="1"/>
      <c r="I56" t="s">
        <v>38</v>
      </c>
      <c r="J56">
        <f>J54-J50</f>
        <v>3</v>
      </c>
      <c r="M56" s="5">
        <f t="shared" si="7"/>
        <v>0.33333333333333331</v>
      </c>
      <c r="O56" s="5">
        <f t="shared" si="8"/>
        <v>9</v>
      </c>
      <c r="P56" s="5">
        <f t="shared" si="9"/>
        <v>0.5</v>
      </c>
      <c r="R56" s="1"/>
      <c r="S56" s="1"/>
    </row>
    <row r="57" spans="1:19" x14ac:dyDescent="0.25">
      <c r="A57" s="1"/>
      <c r="B57" s="1"/>
      <c r="D57" s="2"/>
      <c r="E57" s="1"/>
      <c r="F57" s="1"/>
      <c r="I57" t="s">
        <v>39</v>
      </c>
      <c r="J57">
        <f>J54-J53</f>
        <v>1</v>
      </c>
      <c r="M57" s="5">
        <f t="shared" si="7"/>
        <v>0.1111111111111111</v>
      </c>
      <c r="O57" s="5">
        <f t="shared" si="8"/>
        <v>3</v>
      </c>
      <c r="P57" s="5">
        <f t="shared" si="9"/>
        <v>0.16666666666666666</v>
      </c>
      <c r="R57" s="1"/>
      <c r="S57" s="1"/>
    </row>
    <row r="58" spans="1:19" x14ac:dyDescent="0.25">
      <c r="A58" s="1"/>
      <c r="B58" s="1"/>
      <c r="D58" s="2"/>
      <c r="E58" s="1"/>
      <c r="F58" s="1"/>
      <c r="I58" t="s">
        <v>40</v>
      </c>
      <c r="J58">
        <f>J54-J52</f>
        <v>2</v>
      </c>
      <c r="M58" s="5">
        <f t="shared" si="7"/>
        <v>0.22222222222222221</v>
      </c>
      <c r="O58" s="5">
        <f t="shared" si="8"/>
        <v>3</v>
      </c>
      <c r="P58" s="5">
        <f t="shared" si="9"/>
        <v>0.16666666666666666</v>
      </c>
      <c r="R58" s="1"/>
      <c r="S58" s="1"/>
    </row>
    <row r="59" spans="1:19" x14ac:dyDescent="0.25">
      <c r="A59" s="1"/>
      <c r="B59" s="1"/>
      <c r="D59" s="2"/>
      <c r="E59" s="1"/>
      <c r="F59" s="1"/>
      <c r="I59" t="s">
        <v>41</v>
      </c>
      <c r="J59">
        <f>COUNTIF(C46:C62,"&gt;0")</f>
        <v>5</v>
      </c>
      <c r="M59" s="5">
        <f t="shared" si="7"/>
        <v>0.55555555555555558</v>
      </c>
      <c r="O59" s="5">
        <f t="shared" si="8"/>
        <v>12</v>
      </c>
      <c r="P59" s="5">
        <f t="shared" si="9"/>
        <v>0.66666666666666663</v>
      </c>
      <c r="R59" s="1"/>
      <c r="S59" s="1"/>
    </row>
    <row r="60" spans="1:19" x14ac:dyDescent="0.25">
      <c r="A60" s="1"/>
      <c r="B60" s="1"/>
      <c r="D60" s="2"/>
      <c r="E60" s="1"/>
      <c r="F60" s="1"/>
      <c r="I60" t="s">
        <v>42</v>
      </c>
      <c r="J60">
        <f>COUNTIF(B46:B62,"&gt;0")</f>
        <v>7</v>
      </c>
      <c r="M60" s="5">
        <f t="shared" si="7"/>
        <v>0.77777777777777779</v>
      </c>
      <c r="O60" s="5">
        <f t="shared" si="8"/>
        <v>13</v>
      </c>
      <c r="P60" s="5">
        <f t="shared" si="9"/>
        <v>0.72222222222222221</v>
      </c>
      <c r="R60" s="1"/>
      <c r="S60" s="1"/>
    </row>
    <row r="61" spans="1:19" x14ac:dyDescent="0.25">
      <c r="A61" s="1"/>
      <c r="B61" s="1"/>
      <c r="D61" s="6"/>
      <c r="E61" s="1"/>
      <c r="F61" s="1"/>
      <c r="I61" t="s">
        <v>43</v>
      </c>
      <c r="J61">
        <f>COUNTIF(C46:C62,"&lt;2")</f>
        <v>6</v>
      </c>
      <c r="M61" s="5">
        <f t="shared" si="7"/>
        <v>0.66666666666666663</v>
      </c>
      <c r="O61" s="5">
        <f t="shared" si="8"/>
        <v>11</v>
      </c>
      <c r="P61" s="5">
        <f t="shared" si="9"/>
        <v>0.61111111111111116</v>
      </c>
      <c r="R61" s="1"/>
      <c r="S61" s="1"/>
    </row>
    <row r="62" spans="1:19" x14ac:dyDescent="0.25">
      <c r="A62" s="1"/>
      <c r="B62" s="1"/>
      <c r="D62" s="6"/>
      <c r="E62" s="1"/>
      <c r="F62" s="1"/>
      <c r="I62" t="s">
        <v>44</v>
      </c>
      <c r="J62">
        <f>COUNTIF(B46:B62,"&lt;2")</f>
        <v>6</v>
      </c>
      <c r="M62" s="5">
        <f t="shared" si="7"/>
        <v>0.66666666666666663</v>
      </c>
      <c r="O62" s="5">
        <f t="shared" si="8"/>
        <v>10</v>
      </c>
      <c r="P62" s="5">
        <f t="shared" si="9"/>
        <v>0.55555555555555558</v>
      </c>
      <c r="R62" s="1"/>
      <c r="S62" s="1"/>
    </row>
    <row r="63" spans="1:19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8</v>
      </c>
      <c r="M63" s="5">
        <f t="shared" si="7"/>
        <v>0.88888888888888884</v>
      </c>
      <c r="O63" s="5">
        <f t="shared" si="8"/>
        <v>16</v>
      </c>
      <c r="P63" s="5">
        <f t="shared" si="9"/>
        <v>0.88888888888888884</v>
      </c>
      <c r="R63" s="1"/>
      <c r="S63" s="1"/>
    </row>
    <row r="64" spans="1:19" x14ac:dyDescent="0.25">
      <c r="I64" t="s">
        <v>46</v>
      </c>
      <c r="J64">
        <f>COUNTIF(B46:B62,"&lt;3")</f>
        <v>7</v>
      </c>
      <c r="M64" s="5">
        <f t="shared" si="7"/>
        <v>0.77777777777777779</v>
      </c>
      <c r="O64" s="5">
        <f t="shared" si="8"/>
        <v>13</v>
      </c>
      <c r="P64" s="5">
        <f t="shared" si="9"/>
        <v>0.72222222222222221</v>
      </c>
      <c r="R64" s="1"/>
      <c r="S64" s="1"/>
    </row>
    <row r="65" spans="5:19" x14ac:dyDescent="0.25">
      <c r="I65" t="s">
        <v>47</v>
      </c>
      <c r="J65">
        <f>J55+J56</f>
        <v>5</v>
      </c>
      <c r="M65" s="5">
        <f t="shared" si="7"/>
        <v>0.55555555555555558</v>
      </c>
      <c r="O65" s="5">
        <f t="shared" si="8"/>
        <v>13</v>
      </c>
      <c r="P65" s="5">
        <f t="shared" si="9"/>
        <v>0.72222222222222221</v>
      </c>
      <c r="R65" s="1"/>
      <c r="S65" s="1"/>
    </row>
    <row r="66" spans="5:19" x14ac:dyDescent="0.25">
      <c r="I66" t="s">
        <v>48</v>
      </c>
      <c r="J66" s="1">
        <f>SUM(C46:C62)</f>
        <v>9</v>
      </c>
      <c r="K66" s="1"/>
      <c r="M66" s="5">
        <f t="shared" si="7"/>
        <v>1</v>
      </c>
      <c r="O66" s="5">
        <f t="shared" si="8"/>
        <v>21</v>
      </c>
      <c r="P66" s="5">
        <f t="shared" si="9"/>
        <v>1.1666666666666667</v>
      </c>
      <c r="R66" s="1"/>
      <c r="S66" s="1"/>
    </row>
    <row r="67" spans="5:19" x14ac:dyDescent="0.25">
      <c r="I67" t="s">
        <v>49</v>
      </c>
      <c r="J67" s="1">
        <f>SUM(B46:B62)</f>
        <v>12</v>
      </c>
      <c r="K67" s="1"/>
      <c r="M67" s="5">
        <f t="shared" si="7"/>
        <v>1.3333333333333333</v>
      </c>
      <c r="O67" s="5">
        <f t="shared" si="8"/>
        <v>28</v>
      </c>
      <c r="P67" s="5">
        <f t="shared" si="9"/>
        <v>1.5555555555555556</v>
      </c>
      <c r="R67" s="1"/>
      <c r="S67" s="1"/>
    </row>
    <row r="68" spans="5:19" x14ac:dyDescent="0.25">
      <c r="I68" t="s">
        <v>50</v>
      </c>
      <c r="J68">
        <f>J55*3+J54-J65</f>
        <v>10</v>
      </c>
      <c r="M68" s="5">
        <f t="shared" si="7"/>
        <v>1.1111111111111112</v>
      </c>
      <c r="O68" s="5">
        <f t="shared" si="8"/>
        <v>17</v>
      </c>
      <c r="P68" s="5">
        <f t="shared" si="9"/>
        <v>0.94444444444444442</v>
      </c>
      <c r="R68" s="1"/>
      <c r="S68" s="1"/>
    </row>
    <row r="69" spans="5:19" x14ac:dyDescent="0.25">
      <c r="R69" s="1"/>
      <c r="S69" s="1"/>
    </row>
    <row r="75" spans="5:19" x14ac:dyDescent="0.25">
      <c r="E75" s="1"/>
      <c r="F75" s="1"/>
    </row>
    <row r="76" spans="5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248</v>
      </c>
      <c r="B84">
        <v>1</v>
      </c>
      <c r="C84">
        <v>2</v>
      </c>
      <c r="D84" t="s">
        <v>238</v>
      </c>
      <c r="E84" s="1">
        <f>B84+C84</f>
        <v>3</v>
      </c>
      <c r="F84" s="1">
        <f>B84-C84</f>
        <v>-1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6" t="s">
        <v>248</v>
      </c>
      <c r="B85">
        <v>2</v>
      </c>
      <c r="C85">
        <v>3</v>
      </c>
      <c r="D85" t="s">
        <v>420</v>
      </c>
      <c r="E85" s="1">
        <f t="shared" ref="E85:E86" si="10">B85+C85</f>
        <v>5</v>
      </c>
      <c r="F85" s="1">
        <f t="shared" ref="F85:F86" si="11">B85-C85</f>
        <v>-1</v>
      </c>
      <c r="I85" t="s">
        <v>28</v>
      </c>
      <c r="J85">
        <f>COUNTIF(E84:E108,"&gt;2")</f>
        <v>2</v>
      </c>
      <c r="M85" s="5">
        <f t="shared" ref="M85:M106" si="12">J85/4</f>
        <v>0.5</v>
      </c>
    </row>
    <row r="86" spans="1:13" x14ac:dyDescent="0.25">
      <c r="A86" s="6" t="s">
        <v>248</v>
      </c>
      <c r="B86">
        <v>0</v>
      </c>
      <c r="C86">
        <v>1</v>
      </c>
      <c r="D86" s="1" t="s">
        <v>416</v>
      </c>
      <c r="E86" s="1">
        <f t="shared" si="10"/>
        <v>1</v>
      </c>
      <c r="F86" s="1">
        <f t="shared" si="11"/>
        <v>-1</v>
      </c>
      <c r="I86" t="s">
        <v>29</v>
      </c>
      <c r="J86">
        <f>COUNTIF(E84:E108,"&lt;4")</f>
        <v>3</v>
      </c>
      <c r="M86" s="5">
        <f t="shared" si="12"/>
        <v>0.75</v>
      </c>
    </row>
    <row r="87" spans="1:13" x14ac:dyDescent="0.25">
      <c r="A87" s="6" t="s">
        <v>248</v>
      </c>
      <c r="B87">
        <v>2</v>
      </c>
      <c r="C87">
        <v>0</v>
      </c>
      <c r="D87" t="s">
        <v>240</v>
      </c>
      <c r="E87" s="1">
        <f t="shared" ref="E87" si="13">B87+C87</f>
        <v>2</v>
      </c>
      <c r="F87" s="1">
        <f t="shared" ref="F87" si="14">B87-C87</f>
        <v>2</v>
      </c>
      <c r="I87" t="s">
        <v>30</v>
      </c>
      <c r="J87">
        <f>COUNTIF(E84:E108,"&lt;5")</f>
        <v>3</v>
      </c>
      <c r="M87" s="5">
        <f t="shared" si="12"/>
        <v>0.75</v>
      </c>
    </row>
    <row r="88" spans="1:13" x14ac:dyDescent="0.25">
      <c r="E88" s="1"/>
      <c r="F88" s="1"/>
      <c r="I88" t="s">
        <v>31</v>
      </c>
      <c r="J88">
        <f>COUNTIF(F84:F108,"&gt;=0")</f>
        <v>1</v>
      </c>
      <c r="M88" s="5">
        <f t="shared" si="12"/>
        <v>0.25</v>
      </c>
    </row>
    <row r="89" spans="1:13" x14ac:dyDescent="0.25">
      <c r="I89" t="s">
        <v>32</v>
      </c>
      <c r="J89">
        <f>COUNTIF(F84:F108,"&lt;=0")</f>
        <v>3</v>
      </c>
      <c r="M89" s="5">
        <f t="shared" si="12"/>
        <v>0.75</v>
      </c>
    </row>
    <row r="90" spans="1:13" x14ac:dyDescent="0.25">
      <c r="I90" t="s">
        <v>34</v>
      </c>
      <c r="J90">
        <f>COUNTIF(F84:F108,"&gt;=-1")</f>
        <v>4</v>
      </c>
      <c r="M90" s="5">
        <f t="shared" si="12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12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1</v>
      </c>
      <c r="M93" s="5">
        <f t="shared" si="12"/>
        <v>0.25</v>
      </c>
    </row>
    <row r="94" spans="1:13" x14ac:dyDescent="0.25">
      <c r="I94" t="s">
        <v>38</v>
      </c>
      <c r="J94">
        <f>J92-J88</f>
        <v>3</v>
      </c>
      <c r="M94" s="5">
        <f t="shared" si="12"/>
        <v>0.75</v>
      </c>
    </row>
    <row r="95" spans="1:13" x14ac:dyDescent="0.25">
      <c r="I95" t="s">
        <v>39</v>
      </c>
      <c r="J95">
        <f>J92-J91</f>
        <v>1</v>
      </c>
      <c r="M95" s="5">
        <f t="shared" si="12"/>
        <v>0.25</v>
      </c>
    </row>
    <row r="96" spans="1:13" x14ac:dyDescent="0.25">
      <c r="I96" t="s">
        <v>40</v>
      </c>
      <c r="J96">
        <f>J92-J90</f>
        <v>0</v>
      </c>
      <c r="M96" s="5">
        <f t="shared" si="12"/>
        <v>0</v>
      </c>
    </row>
    <row r="97" spans="9:13" x14ac:dyDescent="0.25">
      <c r="I97" t="s">
        <v>41</v>
      </c>
      <c r="J97">
        <f>COUNTIF(B84:B108,"&gt;0")</f>
        <v>3</v>
      </c>
      <c r="M97" s="5">
        <f t="shared" si="12"/>
        <v>0.75</v>
      </c>
    </row>
    <row r="98" spans="9:13" x14ac:dyDescent="0.25">
      <c r="I98" t="s">
        <v>42</v>
      </c>
      <c r="J98">
        <f>COUNTIF(C84:C108,"&gt;0")</f>
        <v>3</v>
      </c>
      <c r="M98" s="5">
        <f t="shared" si="12"/>
        <v>0.75</v>
      </c>
    </row>
    <row r="99" spans="9:13" x14ac:dyDescent="0.25">
      <c r="I99" t="s">
        <v>43</v>
      </c>
      <c r="J99">
        <f>COUNTIF(B84:B108,"&lt;2")</f>
        <v>2</v>
      </c>
      <c r="M99" s="5">
        <f t="shared" si="12"/>
        <v>0.5</v>
      </c>
    </row>
    <row r="100" spans="9:13" x14ac:dyDescent="0.25">
      <c r="I100" t="s">
        <v>44</v>
      </c>
      <c r="J100">
        <f>COUNTIF(C84:C108,"&lt;2")</f>
        <v>2</v>
      </c>
      <c r="M100" s="5">
        <f t="shared" si="12"/>
        <v>0.5</v>
      </c>
    </row>
    <row r="101" spans="9:13" x14ac:dyDescent="0.25">
      <c r="I101" t="s">
        <v>45</v>
      </c>
      <c r="J101">
        <f>COUNTIF(B84:B108,"&lt;3")</f>
        <v>4</v>
      </c>
      <c r="M101" s="5">
        <f t="shared" si="12"/>
        <v>1</v>
      </c>
    </row>
    <row r="102" spans="9:13" x14ac:dyDescent="0.25">
      <c r="I102" t="s">
        <v>46</v>
      </c>
      <c r="J102">
        <f>COUNTIF(C84:C108,"&lt;3")</f>
        <v>3</v>
      </c>
      <c r="M102" s="5">
        <f t="shared" si="12"/>
        <v>0.75</v>
      </c>
    </row>
    <row r="103" spans="9:13" x14ac:dyDescent="0.25">
      <c r="I103" t="s">
        <v>47</v>
      </c>
      <c r="J103">
        <f>J93+J94</f>
        <v>4</v>
      </c>
      <c r="M103" s="5">
        <f t="shared" si="12"/>
        <v>1</v>
      </c>
    </row>
    <row r="104" spans="9:13" x14ac:dyDescent="0.25">
      <c r="I104" t="s">
        <v>48</v>
      </c>
      <c r="J104" s="1">
        <f>SUM(B84:B108)</f>
        <v>5</v>
      </c>
      <c r="M104" s="5">
        <f t="shared" si="12"/>
        <v>1.25</v>
      </c>
    </row>
    <row r="105" spans="9:13" x14ac:dyDescent="0.25">
      <c r="I105" t="s">
        <v>49</v>
      </c>
      <c r="J105" s="1">
        <f>SUM(C84:C108)</f>
        <v>6</v>
      </c>
      <c r="M105" s="5">
        <f t="shared" si="12"/>
        <v>1.5</v>
      </c>
    </row>
    <row r="106" spans="9:13" x14ac:dyDescent="0.25">
      <c r="I106" t="s">
        <v>50</v>
      </c>
      <c r="J106">
        <f>3*J93+J92-J103</f>
        <v>3</v>
      </c>
      <c r="M106" s="5">
        <f t="shared" si="12"/>
        <v>0.75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248</v>
      </c>
      <c r="B122">
        <v>2</v>
      </c>
      <c r="C122">
        <v>0</v>
      </c>
      <c r="D122" t="s">
        <v>405</v>
      </c>
      <c r="E122" s="1">
        <f>B122+C122</f>
        <v>2</v>
      </c>
      <c r="F122" s="1">
        <f>B122-C122</f>
        <v>2</v>
      </c>
      <c r="I122" t="s">
        <v>27</v>
      </c>
      <c r="J122">
        <f>COUNTIF(E122:E146,"&gt;1")</f>
        <v>4</v>
      </c>
      <c r="M122" s="5">
        <f>J122/$J$130</f>
        <v>0.8</v>
      </c>
    </row>
    <row r="123" spans="1:13" x14ac:dyDescent="0.25">
      <c r="A123" s="6" t="s">
        <v>248</v>
      </c>
      <c r="B123">
        <v>2</v>
      </c>
      <c r="C123">
        <v>0</v>
      </c>
      <c r="D123" t="s">
        <v>240</v>
      </c>
      <c r="E123" s="1">
        <f t="shared" ref="E123:E125" si="15">B123+C123</f>
        <v>2</v>
      </c>
      <c r="F123" s="1">
        <f t="shared" ref="F123:F125" si="16">B123-C123</f>
        <v>2</v>
      </c>
      <c r="I123" t="s">
        <v>28</v>
      </c>
      <c r="J123">
        <f>COUNTIF(E122:E146,"&gt;2")</f>
        <v>2</v>
      </c>
      <c r="M123" s="5">
        <f t="shared" ref="M123:M144" si="17">J123/$J$130</f>
        <v>0.4</v>
      </c>
    </row>
    <row r="124" spans="1:13" x14ac:dyDescent="0.25">
      <c r="A124" s="6" t="s">
        <v>248</v>
      </c>
      <c r="B124">
        <v>1</v>
      </c>
      <c r="C124">
        <v>2</v>
      </c>
      <c r="D124" t="s">
        <v>238</v>
      </c>
      <c r="E124" s="1">
        <f t="shared" si="15"/>
        <v>3</v>
      </c>
      <c r="F124" s="1">
        <f t="shared" si="16"/>
        <v>-1</v>
      </c>
      <c r="I124" t="s">
        <v>29</v>
      </c>
      <c r="J124">
        <f>COUNTIF(E122:E146,"&lt;4")</f>
        <v>4</v>
      </c>
      <c r="M124" s="5">
        <f t="shared" si="17"/>
        <v>0.8</v>
      </c>
    </row>
    <row r="125" spans="1:13" x14ac:dyDescent="0.25">
      <c r="A125" s="6" t="s">
        <v>248</v>
      </c>
      <c r="B125">
        <v>2</v>
      </c>
      <c r="C125">
        <v>3</v>
      </c>
      <c r="D125" t="s">
        <v>420</v>
      </c>
      <c r="E125" s="1">
        <f t="shared" si="15"/>
        <v>5</v>
      </c>
      <c r="F125" s="1">
        <f t="shared" si="16"/>
        <v>-1</v>
      </c>
      <c r="I125" t="s">
        <v>30</v>
      </c>
      <c r="J125">
        <f>COUNTIF(E122:E146,"&lt;5")</f>
        <v>4</v>
      </c>
      <c r="M125" s="5">
        <f t="shared" si="17"/>
        <v>0.8</v>
      </c>
    </row>
    <row r="126" spans="1:13" x14ac:dyDescent="0.25">
      <c r="A126" s="6" t="s">
        <v>248</v>
      </c>
      <c r="B126">
        <v>0</v>
      </c>
      <c r="C126">
        <v>1</v>
      </c>
      <c r="D126" s="1" t="s">
        <v>416</v>
      </c>
      <c r="E126" s="1">
        <f t="shared" ref="E126" si="18">B126+C126</f>
        <v>1</v>
      </c>
      <c r="F126" s="1">
        <f t="shared" ref="F126" si="19">B126-C126</f>
        <v>-1</v>
      </c>
      <c r="I126" t="s">
        <v>31</v>
      </c>
      <c r="J126">
        <f>COUNTIF(F122:F146,"&gt;=0")</f>
        <v>2</v>
      </c>
      <c r="M126" s="5">
        <f t="shared" si="17"/>
        <v>0.4</v>
      </c>
    </row>
    <row r="127" spans="1:13" x14ac:dyDescent="0.25">
      <c r="E127" s="1"/>
      <c r="F127" s="1"/>
      <c r="I127" t="s">
        <v>32</v>
      </c>
      <c r="J127">
        <f>COUNTIF(F122:F146,"&lt;=0")</f>
        <v>3</v>
      </c>
      <c r="M127" s="5">
        <f t="shared" si="17"/>
        <v>0.6</v>
      </c>
    </row>
    <row r="128" spans="1:13" x14ac:dyDescent="0.25">
      <c r="E128" s="1"/>
      <c r="F128" s="1"/>
      <c r="I128" t="s">
        <v>34</v>
      </c>
      <c r="J128">
        <f>COUNTIF(F122:F146,"&gt;=-1")</f>
        <v>5</v>
      </c>
      <c r="M128" s="5">
        <f t="shared" si="17"/>
        <v>1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17"/>
        <v>0.6</v>
      </c>
    </row>
    <row r="130" spans="5:13" x14ac:dyDescent="0.25">
      <c r="E130" s="1"/>
      <c r="F130" s="1"/>
      <c r="I130" t="s">
        <v>36</v>
      </c>
      <c r="J130">
        <f>COUNT(F122:F146)</f>
        <v>5</v>
      </c>
    </row>
    <row r="131" spans="5:13" x14ac:dyDescent="0.25">
      <c r="E131" s="1"/>
      <c r="F131" s="1"/>
      <c r="I131" t="s">
        <v>37</v>
      </c>
      <c r="J131">
        <f>J130-J127</f>
        <v>2</v>
      </c>
      <c r="M131" s="5">
        <f t="shared" si="17"/>
        <v>0.4</v>
      </c>
    </row>
    <row r="132" spans="5:13" x14ac:dyDescent="0.25">
      <c r="E132" s="1"/>
      <c r="F132" s="1"/>
      <c r="I132" t="s">
        <v>38</v>
      </c>
      <c r="J132">
        <f>J130-J126</f>
        <v>3</v>
      </c>
      <c r="M132" s="5">
        <f t="shared" si="17"/>
        <v>0.6</v>
      </c>
    </row>
    <row r="133" spans="5:13" x14ac:dyDescent="0.25">
      <c r="E133" s="1"/>
      <c r="F133" s="1"/>
      <c r="I133" t="s">
        <v>39</v>
      </c>
      <c r="J133">
        <f>J130-J129</f>
        <v>2</v>
      </c>
      <c r="M133" s="5">
        <f t="shared" si="17"/>
        <v>0.4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7"/>
        <v>0</v>
      </c>
    </row>
    <row r="135" spans="5:13" x14ac:dyDescent="0.25">
      <c r="E135" s="1"/>
      <c r="F135" s="1"/>
      <c r="I135" t="s">
        <v>41</v>
      </c>
      <c r="J135">
        <f>COUNTIF(B122:B146,"&gt;0")</f>
        <v>4</v>
      </c>
      <c r="M135" s="5">
        <f t="shared" si="17"/>
        <v>0.8</v>
      </c>
    </row>
    <row r="136" spans="5:13" x14ac:dyDescent="0.25">
      <c r="E136" s="1"/>
      <c r="F136" s="1"/>
      <c r="I136" t="s">
        <v>42</v>
      </c>
      <c r="J136">
        <f>COUNTIF(C122:C146,"&gt;0")</f>
        <v>3</v>
      </c>
      <c r="M136" s="5">
        <f t="shared" si="17"/>
        <v>0.6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7"/>
        <v>0.4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7"/>
        <v>0.6</v>
      </c>
    </row>
    <row r="139" spans="5:13" x14ac:dyDescent="0.25">
      <c r="E139" s="1"/>
      <c r="F139" s="1"/>
      <c r="I139" t="s">
        <v>45</v>
      </c>
      <c r="J139">
        <f>COUNTIF(B122:B146,"&lt;3")</f>
        <v>5</v>
      </c>
      <c r="M139" s="5">
        <f t="shared" si="17"/>
        <v>1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7"/>
        <v>0.8</v>
      </c>
    </row>
    <row r="141" spans="5:13" x14ac:dyDescent="0.25">
      <c r="E141" s="1"/>
      <c r="F141" s="1"/>
      <c r="I141" t="s">
        <v>47</v>
      </c>
      <c r="J141">
        <f>J131+J132</f>
        <v>5</v>
      </c>
      <c r="M141" s="5">
        <f t="shared" si="17"/>
        <v>1</v>
      </c>
    </row>
    <row r="142" spans="5:13" x14ac:dyDescent="0.25">
      <c r="E142" s="1"/>
      <c r="F142" s="1"/>
      <c r="I142" t="s">
        <v>48</v>
      </c>
      <c r="J142" s="1">
        <f>SUM(B122:B146)</f>
        <v>7</v>
      </c>
      <c r="M142" s="5">
        <f t="shared" si="17"/>
        <v>1.4</v>
      </c>
    </row>
    <row r="143" spans="5:13" x14ac:dyDescent="0.25">
      <c r="E143" s="1"/>
      <c r="F143" s="1"/>
      <c r="I143" t="s">
        <v>49</v>
      </c>
      <c r="J143" s="1">
        <f>SUM(C122:C146)</f>
        <v>6</v>
      </c>
      <c r="M143" s="5">
        <f t="shared" si="17"/>
        <v>1.2</v>
      </c>
    </row>
    <row r="144" spans="5:13" x14ac:dyDescent="0.25">
      <c r="E144" s="1"/>
      <c r="F144" s="1"/>
      <c r="I144" t="s">
        <v>50</v>
      </c>
      <c r="J144">
        <f>3*J131+J130-J141</f>
        <v>6</v>
      </c>
      <c r="M144" s="5">
        <f t="shared" si="17"/>
        <v>1.2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410</v>
      </c>
      <c r="B161">
        <v>3</v>
      </c>
      <c r="C161">
        <v>0</v>
      </c>
      <c r="D161" s="6" t="s">
        <v>248</v>
      </c>
      <c r="E161" s="1">
        <f>B161+C161</f>
        <v>3</v>
      </c>
      <c r="F161" s="1">
        <f>B161-C161</f>
        <v>3</v>
      </c>
      <c r="I161" t="s">
        <v>27</v>
      </c>
      <c r="J161">
        <f>COUNTIF(E161:E177,"&gt;1")</f>
        <v>2</v>
      </c>
      <c r="M161" s="5">
        <f>J161/$J$169</f>
        <v>0.66666666666666663</v>
      </c>
      <c r="O161" s="5">
        <f>J161+J122</f>
        <v>6</v>
      </c>
      <c r="P161" s="5">
        <f>O161/$O$169</f>
        <v>0.75</v>
      </c>
    </row>
    <row r="162" spans="1:16" x14ac:dyDescent="0.25">
      <c r="A162" s="1" t="s">
        <v>413</v>
      </c>
      <c r="B162">
        <v>0</v>
      </c>
      <c r="C162">
        <v>3</v>
      </c>
      <c r="D162" s="6" t="s">
        <v>248</v>
      </c>
      <c r="E162" s="1">
        <f>B162+C162</f>
        <v>3</v>
      </c>
      <c r="F162" s="1">
        <f>B162-C162</f>
        <v>-3</v>
      </c>
      <c r="I162" t="s">
        <v>28</v>
      </c>
      <c r="J162">
        <f>COUNTIF(E161:E177,"&gt;2")</f>
        <v>2</v>
      </c>
      <c r="M162" s="5">
        <f t="shared" ref="M162:M183" si="20">J162/$J$169</f>
        <v>0.66666666666666663</v>
      </c>
      <c r="O162" s="5">
        <f t="shared" ref="O162:O183" si="21">J162+J123</f>
        <v>4</v>
      </c>
      <c r="P162" s="5">
        <f t="shared" ref="P162:P183" si="22">O162/$O$169</f>
        <v>0.5</v>
      </c>
    </row>
    <row r="163" spans="1:16" x14ac:dyDescent="0.25">
      <c r="A163" s="1" t="s">
        <v>237</v>
      </c>
      <c r="B163">
        <v>1</v>
      </c>
      <c r="C163">
        <v>0</v>
      </c>
      <c r="D163" s="6" t="s">
        <v>248</v>
      </c>
      <c r="E163" s="1">
        <f>B163+C163</f>
        <v>1</v>
      </c>
      <c r="F163" s="1">
        <f>B163-C163</f>
        <v>1</v>
      </c>
      <c r="I163" t="s">
        <v>29</v>
      </c>
      <c r="J163">
        <f>COUNTIF(E161:E177,"&lt;4")</f>
        <v>3</v>
      </c>
      <c r="M163" s="5">
        <f t="shared" si="20"/>
        <v>1</v>
      </c>
      <c r="O163" s="5">
        <f t="shared" si="21"/>
        <v>7</v>
      </c>
      <c r="P163" s="5">
        <f t="shared" si="22"/>
        <v>0.875</v>
      </c>
    </row>
    <row r="164" spans="1:16" x14ac:dyDescent="0.25">
      <c r="A164" s="1"/>
      <c r="D164" s="2"/>
      <c r="E164" s="1"/>
      <c r="F164" s="1"/>
      <c r="I164" t="s">
        <v>30</v>
      </c>
      <c r="J164">
        <f>COUNTIF(E161:E177,"&lt;5")</f>
        <v>3</v>
      </c>
      <c r="M164" s="5">
        <f t="shared" si="20"/>
        <v>1</v>
      </c>
      <c r="O164" s="5">
        <f t="shared" si="21"/>
        <v>7</v>
      </c>
      <c r="P164" s="5">
        <f t="shared" si="22"/>
        <v>0.875</v>
      </c>
    </row>
    <row r="165" spans="1:16" x14ac:dyDescent="0.25">
      <c r="A165" s="1"/>
      <c r="B165" s="1"/>
      <c r="C165" s="1"/>
      <c r="D165" s="2"/>
      <c r="E165" s="1"/>
      <c r="F165" s="1"/>
      <c r="I165" t="s">
        <v>31</v>
      </c>
      <c r="J165">
        <f>COUNTIF(F161:F177,"&lt;=0")</f>
        <v>1</v>
      </c>
      <c r="M165" s="5">
        <f t="shared" si="20"/>
        <v>0.33333333333333331</v>
      </c>
      <c r="O165" s="5">
        <f t="shared" si="21"/>
        <v>3</v>
      </c>
      <c r="P165" s="5">
        <f t="shared" si="22"/>
        <v>0.375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2</v>
      </c>
      <c r="M166" s="5">
        <f t="shared" si="20"/>
        <v>0.66666666666666663</v>
      </c>
      <c r="O166" s="5">
        <f t="shared" si="21"/>
        <v>5</v>
      </c>
      <c r="P166" s="5">
        <f t="shared" si="22"/>
        <v>0.625</v>
      </c>
    </row>
    <row r="167" spans="1:16" x14ac:dyDescent="0.25">
      <c r="I167" t="s">
        <v>34</v>
      </c>
      <c r="J167">
        <f>COUNTIF(F161:F177,"&lt;=1")</f>
        <v>2</v>
      </c>
      <c r="M167" s="5">
        <f t="shared" si="20"/>
        <v>0.66666666666666663</v>
      </c>
      <c r="O167" s="5">
        <f t="shared" si="21"/>
        <v>7</v>
      </c>
      <c r="P167" s="5">
        <f t="shared" si="22"/>
        <v>0.875</v>
      </c>
    </row>
    <row r="168" spans="1:16" x14ac:dyDescent="0.25">
      <c r="I168" t="s">
        <v>35</v>
      </c>
      <c r="J168">
        <f>COUNTIF(F161:F177,"&gt;=-1")</f>
        <v>2</v>
      </c>
      <c r="M168" s="5">
        <f t="shared" si="20"/>
        <v>0.66666666666666663</v>
      </c>
      <c r="O168" s="5">
        <f t="shared" si="21"/>
        <v>5</v>
      </c>
      <c r="P168" s="5">
        <f t="shared" si="22"/>
        <v>0.625</v>
      </c>
    </row>
    <row r="169" spans="1:16" x14ac:dyDescent="0.25">
      <c r="I169" t="s">
        <v>36</v>
      </c>
      <c r="J169">
        <f>COUNT(E161:E177)</f>
        <v>3</v>
      </c>
      <c r="O169" s="5">
        <f t="shared" si="21"/>
        <v>8</v>
      </c>
      <c r="P169" s="5">
        <f t="shared" si="22"/>
        <v>1</v>
      </c>
    </row>
    <row r="170" spans="1:16" x14ac:dyDescent="0.25">
      <c r="I170" t="s">
        <v>37</v>
      </c>
      <c r="J170">
        <f>J169-J166</f>
        <v>1</v>
      </c>
      <c r="M170" s="5">
        <f t="shared" si="20"/>
        <v>0.33333333333333331</v>
      </c>
      <c r="O170" s="5">
        <f t="shared" si="21"/>
        <v>3</v>
      </c>
      <c r="P170" s="5">
        <f t="shared" si="22"/>
        <v>0.375</v>
      </c>
    </row>
    <row r="171" spans="1:16" x14ac:dyDescent="0.25">
      <c r="I171" t="s">
        <v>38</v>
      </c>
      <c r="J171">
        <f>J169-J165</f>
        <v>2</v>
      </c>
      <c r="M171" s="5">
        <f t="shared" si="20"/>
        <v>0.66666666666666663</v>
      </c>
      <c r="O171" s="5">
        <f t="shared" si="21"/>
        <v>5</v>
      </c>
      <c r="P171" s="5">
        <f t="shared" si="22"/>
        <v>0.625</v>
      </c>
    </row>
    <row r="172" spans="1:16" x14ac:dyDescent="0.25">
      <c r="I172" t="s">
        <v>39</v>
      </c>
      <c r="J172">
        <f>J169-J168</f>
        <v>1</v>
      </c>
      <c r="M172" s="5">
        <f t="shared" si="20"/>
        <v>0.33333333333333331</v>
      </c>
      <c r="O172" s="5">
        <f t="shared" si="21"/>
        <v>3</v>
      </c>
      <c r="P172" s="5">
        <f t="shared" si="22"/>
        <v>0.375</v>
      </c>
    </row>
    <row r="173" spans="1:16" x14ac:dyDescent="0.25">
      <c r="I173" t="s">
        <v>40</v>
      </c>
      <c r="J173">
        <f>J169-J167</f>
        <v>1</v>
      </c>
      <c r="M173" s="5">
        <f t="shared" si="20"/>
        <v>0.33333333333333331</v>
      </c>
      <c r="O173" s="5">
        <f t="shared" si="21"/>
        <v>1</v>
      </c>
      <c r="P173" s="5">
        <f t="shared" si="22"/>
        <v>0.125</v>
      </c>
    </row>
    <row r="174" spans="1:16" x14ac:dyDescent="0.25">
      <c r="I174" t="s">
        <v>41</v>
      </c>
      <c r="J174">
        <f>COUNTIF(C161:C177,"&gt;0")</f>
        <v>1</v>
      </c>
      <c r="M174" s="5">
        <f t="shared" si="20"/>
        <v>0.33333333333333331</v>
      </c>
      <c r="O174" s="5">
        <f t="shared" si="21"/>
        <v>5</v>
      </c>
      <c r="P174" s="5">
        <f t="shared" si="22"/>
        <v>0.625</v>
      </c>
    </row>
    <row r="175" spans="1:16" x14ac:dyDescent="0.25">
      <c r="I175" t="s">
        <v>42</v>
      </c>
      <c r="J175">
        <f>COUNTIF(B161:B177,"&gt;0")</f>
        <v>2</v>
      </c>
      <c r="M175" s="5">
        <f t="shared" si="20"/>
        <v>0.66666666666666663</v>
      </c>
      <c r="O175" s="5">
        <f t="shared" si="21"/>
        <v>5</v>
      </c>
      <c r="P175" s="5">
        <f t="shared" si="22"/>
        <v>0.625</v>
      </c>
    </row>
    <row r="176" spans="1:16" x14ac:dyDescent="0.25">
      <c r="I176" t="s">
        <v>43</v>
      </c>
      <c r="J176">
        <f>COUNTIF(C161:C177,"&lt;2")</f>
        <v>2</v>
      </c>
      <c r="M176" s="5">
        <f t="shared" si="20"/>
        <v>0.66666666666666663</v>
      </c>
      <c r="O176" s="5">
        <f t="shared" si="21"/>
        <v>4</v>
      </c>
      <c r="P176" s="5">
        <f t="shared" si="22"/>
        <v>0.5</v>
      </c>
    </row>
    <row r="177" spans="9:16" x14ac:dyDescent="0.25">
      <c r="I177" t="s">
        <v>44</v>
      </c>
      <c r="J177">
        <f>COUNTIF(B161:B177,"&lt;2")</f>
        <v>2</v>
      </c>
      <c r="M177" s="5">
        <f t="shared" si="20"/>
        <v>0.66666666666666663</v>
      </c>
      <c r="O177" s="5">
        <f t="shared" si="21"/>
        <v>5</v>
      </c>
      <c r="P177" s="5">
        <f t="shared" si="22"/>
        <v>0.625</v>
      </c>
    </row>
    <row r="178" spans="9:16" x14ac:dyDescent="0.25">
      <c r="I178" t="s">
        <v>45</v>
      </c>
      <c r="J178">
        <f>COUNTIF(C161:C177,"&lt;3")</f>
        <v>2</v>
      </c>
      <c r="M178" s="5">
        <f t="shared" si="20"/>
        <v>0.66666666666666663</v>
      </c>
      <c r="O178" s="5">
        <f t="shared" si="21"/>
        <v>7</v>
      </c>
      <c r="P178" s="5">
        <f t="shared" si="22"/>
        <v>0.875</v>
      </c>
    </row>
    <row r="179" spans="9:16" x14ac:dyDescent="0.25">
      <c r="I179" t="s">
        <v>46</v>
      </c>
      <c r="J179">
        <f>COUNTIF(B161:B177,"&lt;3")</f>
        <v>2</v>
      </c>
      <c r="M179" s="5">
        <f t="shared" si="20"/>
        <v>0.66666666666666663</v>
      </c>
      <c r="O179" s="5">
        <f t="shared" si="21"/>
        <v>6</v>
      </c>
      <c r="P179" s="5">
        <f t="shared" si="22"/>
        <v>0.75</v>
      </c>
    </row>
    <row r="180" spans="9:16" x14ac:dyDescent="0.25">
      <c r="I180" t="s">
        <v>47</v>
      </c>
      <c r="J180">
        <f>J170+J171</f>
        <v>3</v>
      </c>
      <c r="M180" s="5">
        <f t="shared" si="20"/>
        <v>1</v>
      </c>
      <c r="O180" s="5">
        <f t="shared" si="21"/>
        <v>8</v>
      </c>
      <c r="P180" s="5">
        <f t="shared" si="22"/>
        <v>1</v>
      </c>
    </row>
    <row r="181" spans="9:16" x14ac:dyDescent="0.25">
      <c r="I181" t="s">
        <v>48</v>
      </c>
      <c r="J181" s="1">
        <f>SUM(C161:C177)</f>
        <v>3</v>
      </c>
      <c r="M181" s="5">
        <f t="shared" si="20"/>
        <v>1</v>
      </c>
      <c r="O181" s="5">
        <f t="shared" si="21"/>
        <v>10</v>
      </c>
      <c r="P181" s="5">
        <f t="shared" si="22"/>
        <v>1.25</v>
      </c>
    </row>
    <row r="182" spans="9:16" x14ac:dyDescent="0.25">
      <c r="I182" t="s">
        <v>49</v>
      </c>
      <c r="J182" s="1">
        <f>SUM(B161:B177)</f>
        <v>4</v>
      </c>
      <c r="M182" s="5">
        <f t="shared" si="20"/>
        <v>1.3333333333333333</v>
      </c>
      <c r="O182" s="5">
        <f t="shared" si="21"/>
        <v>10</v>
      </c>
      <c r="P182" s="5">
        <f t="shared" si="22"/>
        <v>1.25</v>
      </c>
    </row>
    <row r="183" spans="9:16" x14ac:dyDescent="0.25">
      <c r="I183" t="s">
        <v>50</v>
      </c>
      <c r="J183">
        <f>J170*3+J169-J180</f>
        <v>3</v>
      </c>
      <c r="M183" s="5">
        <f t="shared" si="20"/>
        <v>1</v>
      </c>
      <c r="O183" s="5">
        <f t="shared" si="21"/>
        <v>9</v>
      </c>
      <c r="P183" s="5">
        <f t="shared" si="22"/>
        <v>1.125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410</v>
      </c>
      <c r="B213">
        <v>1</v>
      </c>
      <c r="C213">
        <v>0</v>
      </c>
      <c r="D213" s="6" t="s">
        <v>408</v>
      </c>
      <c r="E213" s="1">
        <f>B213+C213</f>
        <v>1</v>
      </c>
      <c r="F213" s="1">
        <f>B213-C213</f>
        <v>1</v>
      </c>
      <c r="I213" t="s">
        <v>27</v>
      </c>
      <c r="J213">
        <f>COUNTIF(E213:E237,"&gt;1")</f>
        <v>6</v>
      </c>
      <c r="M213" s="5">
        <f>J213/$J$221</f>
        <v>0.66666666666666663</v>
      </c>
    </row>
    <row r="214" spans="1:16" x14ac:dyDescent="0.25">
      <c r="A214" s="1" t="s">
        <v>417</v>
      </c>
      <c r="B214">
        <v>1</v>
      </c>
      <c r="C214">
        <v>3</v>
      </c>
      <c r="D214" s="6" t="s">
        <v>408</v>
      </c>
      <c r="E214" s="1">
        <f t="shared" ref="E214:E220" si="23">B214+C214</f>
        <v>4</v>
      </c>
      <c r="F214" s="1">
        <f t="shared" ref="F214:F220" si="24">B214-C214</f>
        <v>-2</v>
      </c>
      <c r="I214" t="s">
        <v>28</v>
      </c>
      <c r="J214">
        <f>COUNTIF(E213:E237,"&gt;2")</f>
        <v>3</v>
      </c>
      <c r="M214" s="5">
        <f t="shared" ref="M214:M235" si="25">J214/$J$221</f>
        <v>0.33333333333333331</v>
      </c>
    </row>
    <row r="215" spans="1:16" x14ac:dyDescent="0.25">
      <c r="A215" s="1" t="s">
        <v>423</v>
      </c>
      <c r="B215">
        <v>0</v>
      </c>
      <c r="C215">
        <v>0</v>
      </c>
      <c r="D215" s="6" t="s">
        <v>408</v>
      </c>
      <c r="E215" s="1">
        <f t="shared" si="23"/>
        <v>0</v>
      </c>
      <c r="F215" s="1">
        <f t="shared" si="24"/>
        <v>0</v>
      </c>
      <c r="I215" t="s">
        <v>29</v>
      </c>
      <c r="J215">
        <f>COUNTIF(E213:E237,"&lt;4")</f>
        <v>6</v>
      </c>
      <c r="M215" s="5">
        <f t="shared" si="25"/>
        <v>0.66666666666666663</v>
      </c>
    </row>
    <row r="216" spans="1:16" x14ac:dyDescent="0.25">
      <c r="A216" s="1" t="s">
        <v>411</v>
      </c>
      <c r="B216">
        <v>3</v>
      </c>
      <c r="C216">
        <v>1</v>
      </c>
      <c r="D216" s="6" t="s">
        <v>408</v>
      </c>
      <c r="E216" s="1">
        <f t="shared" si="23"/>
        <v>4</v>
      </c>
      <c r="F216" s="1">
        <f t="shared" si="24"/>
        <v>2</v>
      </c>
      <c r="I216" t="s">
        <v>30</v>
      </c>
      <c r="J216">
        <f>COUNTIF(E213:E237,"&lt;5")</f>
        <v>9</v>
      </c>
      <c r="M216" s="5">
        <f t="shared" si="25"/>
        <v>1</v>
      </c>
    </row>
    <row r="217" spans="1:16" x14ac:dyDescent="0.25">
      <c r="A217" s="1" t="s">
        <v>405</v>
      </c>
      <c r="B217">
        <v>0</v>
      </c>
      <c r="C217">
        <v>1</v>
      </c>
      <c r="D217" s="6" t="s">
        <v>408</v>
      </c>
      <c r="E217" s="1">
        <f t="shared" si="23"/>
        <v>1</v>
      </c>
      <c r="F217" s="1">
        <f t="shared" si="24"/>
        <v>-1</v>
      </c>
      <c r="I217" t="s">
        <v>31</v>
      </c>
      <c r="J217">
        <f>COUNTIF(F213:F237,"&gt;=0")</f>
        <v>7</v>
      </c>
      <c r="L217" t="s">
        <v>56</v>
      </c>
      <c r="M217" s="5">
        <f t="shared" si="25"/>
        <v>0.77777777777777779</v>
      </c>
    </row>
    <row r="218" spans="1:16" x14ac:dyDescent="0.25">
      <c r="A218" t="s">
        <v>416</v>
      </c>
      <c r="B218">
        <v>1</v>
      </c>
      <c r="C218">
        <v>1</v>
      </c>
      <c r="D218" s="6" t="s">
        <v>408</v>
      </c>
      <c r="E218" s="1">
        <f t="shared" si="23"/>
        <v>2</v>
      </c>
      <c r="F218" s="1">
        <f t="shared" si="24"/>
        <v>0</v>
      </c>
      <c r="I218" t="s">
        <v>32</v>
      </c>
      <c r="J218">
        <f>COUNTIF(F213:F237,"&lt;=0")</f>
        <v>5</v>
      </c>
      <c r="L218" t="s">
        <v>55</v>
      </c>
      <c r="M218" s="5">
        <f t="shared" si="25"/>
        <v>0.55555555555555558</v>
      </c>
    </row>
    <row r="219" spans="1:16" x14ac:dyDescent="0.25">
      <c r="A219" t="s">
        <v>420</v>
      </c>
      <c r="B219">
        <v>1</v>
      </c>
      <c r="C219">
        <v>1</v>
      </c>
      <c r="D219" s="6" t="s">
        <v>408</v>
      </c>
      <c r="E219" s="1">
        <f t="shared" si="23"/>
        <v>2</v>
      </c>
      <c r="F219" s="1">
        <f t="shared" si="24"/>
        <v>0</v>
      </c>
      <c r="I219" t="s">
        <v>34</v>
      </c>
      <c r="J219">
        <f>COUNTIF(F213:F237,"&gt;=-1")</f>
        <v>8</v>
      </c>
      <c r="M219" s="5">
        <f t="shared" si="25"/>
        <v>0.88888888888888884</v>
      </c>
    </row>
    <row r="220" spans="1:16" x14ac:dyDescent="0.25">
      <c r="A220" t="s">
        <v>238</v>
      </c>
      <c r="B220">
        <v>3</v>
      </c>
      <c r="C220">
        <v>1</v>
      </c>
      <c r="D220" s="6" t="s">
        <v>408</v>
      </c>
      <c r="E220" s="1">
        <f t="shared" si="23"/>
        <v>4</v>
      </c>
      <c r="F220" s="1">
        <f t="shared" si="24"/>
        <v>2</v>
      </c>
      <c r="I220" t="s">
        <v>35</v>
      </c>
      <c r="J220">
        <f>COUNTIF(F213:F237,"&lt;=1")</f>
        <v>6</v>
      </c>
      <c r="M220" s="5">
        <f t="shared" si="25"/>
        <v>0.66666666666666663</v>
      </c>
    </row>
    <row r="221" spans="1:16" x14ac:dyDescent="0.25">
      <c r="A221" t="s">
        <v>240</v>
      </c>
      <c r="B221">
        <v>2</v>
      </c>
      <c r="C221">
        <v>0</v>
      </c>
      <c r="D221" s="6" t="s">
        <v>408</v>
      </c>
      <c r="E221" s="1">
        <f t="shared" ref="E221" si="26">B221+C221</f>
        <v>2</v>
      </c>
      <c r="F221" s="1">
        <f t="shared" ref="F221" si="27">B221-C221</f>
        <v>2</v>
      </c>
      <c r="I221" t="s">
        <v>36</v>
      </c>
      <c r="J221">
        <f>COUNT(F213:F237)</f>
        <v>9</v>
      </c>
    </row>
    <row r="222" spans="1:16" x14ac:dyDescent="0.25">
      <c r="D222" s="6"/>
      <c r="E222" s="1"/>
      <c r="F222" s="1"/>
      <c r="I222" t="s">
        <v>37</v>
      </c>
      <c r="J222">
        <f>J221-J218</f>
        <v>4</v>
      </c>
      <c r="L222" t="s">
        <v>57</v>
      </c>
      <c r="M222" s="5">
        <f t="shared" si="25"/>
        <v>0.44444444444444442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2</v>
      </c>
      <c r="L223" t="s">
        <v>58</v>
      </c>
      <c r="M223" s="5">
        <f t="shared" si="25"/>
        <v>0.22222222222222221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3</v>
      </c>
      <c r="M224" s="5">
        <f t="shared" si="25"/>
        <v>0.33333333333333331</v>
      </c>
    </row>
    <row r="225" spans="1:13" x14ac:dyDescent="0.25">
      <c r="A225" s="1"/>
      <c r="B225" s="1"/>
      <c r="D225" s="2"/>
      <c r="E225" s="1"/>
      <c r="F225" s="1"/>
      <c r="I225" t="s">
        <v>40</v>
      </c>
      <c r="J225">
        <f>J221-J219</f>
        <v>1</v>
      </c>
      <c r="M225" s="5">
        <f t="shared" si="25"/>
        <v>0.1111111111111111</v>
      </c>
    </row>
    <row r="226" spans="1:13" x14ac:dyDescent="0.25">
      <c r="A226" s="1"/>
      <c r="B226" s="1"/>
      <c r="D226" s="2"/>
      <c r="E226" s="1"/>
      <c r="F226" s="1"/>
      <c r="I226" t="s">
        <v>41</v>
      </c>
      <c r="J226">
        <f>COUNTIF(B213:B237,"&gt;0")</f>
        <v>7</v>
      </c>
      <c r="M226" s="5">
        <f t="shared" si="25"/>
        <v>0.77777777777777779</v>
      </c>
    </row>
    <row r="227" spans="1:13" x14ac:dyDescent="0.25">
      <c r="A227" s="1"/>
      <c r="B227" s="1"/>
      <c r="D227" s="2"/>
      <c r="E227" s="1"/>
      <c r="F227" s="1"/>
      <c r="I227" t="s">
        <v>42</v>
      </c>
      <c r="J227">
        <f>COUNTIF(C213:C237,"&gt;0")</f>
        <v>6</v>
      </c>
      <c r="M227" s="5">
        <f t="shared" si="25"/>
        <v>0.66666666666666663</v>
      </c>
    </row>
    <row r="228" spans="1:13" x14ac:dyDescent="0.25">
      <c r="A228" s="1"/>
      <c r="B228" s="1"/>
      <c r="D228" s="2"/>
      <c r="E228" s="1"/>
      <c r="F228" s="1"/>
      <c r="I228" t="s">
        <v>43</v>
      </c>
      <c r="J228">
        <f>COUNTIF(B213:B237,"&lt;2")</f>
        <v>6</v>
      </c>
      <c r="M228" s="5">
        <f t="shared" si="25"/>
        <v>0.66666666666666663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8</v>
      </c>
      <c r="M229" s="5">
        <f t="shared" si="25"/>
        <v>0.88888888888888884</v>
      </c>
    </row>
    <row r="230" spans="1:13" x14ac:dyDescent="0.25">
      <c r="E230" s="1"/>
      <c r="F230" s="1"/>
      <c r="I230" t="s">
        <v>45</v>
      </c>
      <c r="J230">
        <f>COUNTIF(B213:B237,"&lt;3")</f>
        <v>7</v>
      </c>
      <c r="M230" s="5">
        <f t="shared" si="25"/>
        <v>0.77777777777777779</v>
      </c>
    </row>
    <row r="231" spans="1:13" x14ac:dyDescent="0.25">
      <c r="E231" s="1"/>
      <c r="F231" s="1"/>
      <c r="I231" t="s">
        <v>46</v>
      </c>
      <c r="J231">
        <f>COUNTIF(C213:C237,"&lt;3")</f>
        <v>8</v>
      </c>
      <c r="M231" s="5">
        <f t="shared" si="25"/>
        <v>0.88888888888888884</v>
      </c>
    </row>
    <row r="232" spans="1:13" x14ac:dyDescent="0.25">
      <c r="E232" s="1"/>
      <c r="F232" s="1"/>
      <c r="I232" t="s">
        <v>47</v>
      </c>
      <c r="J232">
        <f>J222+J223</f>
        <v>6</v>
      </c>
      <c r="M232" s="5">
        <f t="shared" si="25"/>
        <v>0.66666666666666663</v>
      </c>
    </row>
    <row r="233" spans="1:13" x14ac:dyDescent="0.25">
      <c r="E233" s="1"/>
      <c r="F233" s="1"/>
      <c r="I233" t="s">
        <v>48</v>
      </c>
      <c r="J233" s="1">
        <f>SUM(C213:C237)</f>
        <v>8</v>
      </c>
      <c r="M233" s="5">
        <f t="shared" si="25"/>
        <v>0.88888888888888884</v>
      </c>
    </row>
    <row r="234" spans="1:13" x14ac:dyDescent="0.25">
      <c r="E234" s="1"/>
      <c r="F234" s="1"/>
      <c r="I234" t="s">
        <v>49</v>
      </c>
      <c r="J234" s="1">
        <f>SUM(B213:B237)</f>
        <v>12</v>
      </c>
      <c r="M234" s="5">
        <f t="shared" si="25"/>
        <v>1.3333333333333333</v>
      </c>
    </row>
    <row r="235" spans="1:13" x14ac:dyDescent="0.25">
      <c r="E235" s="1"/>
      <c r="F235" s="1"/>
      <c r="I235" t="s">
        <v>50</v>
      </c>
      <c r="J235">
        <f>3*J223+J221-J232</f>
        <v>9</v>
      </c>
      <c r="M235" s="5">
        <f t="shared" si="25"/>
        <v>1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408</v>
      </c>
      <c r="B253">
        <v>2</v>
      </c>
      <c r="C253">
        <v>0</v>
      </c>
      <c r="D253" t="s">
        <v>240</v>
      </c>
      <c r="E253" s="1">
        <f t="shared" ref="E253:E261" si="28">B253+C253</f>
        <v>2</v>
      </c>
      <c r="F253" s="1">
        <f t="shared" ref="F253:F261" si="29">B253-C253</f>
        <v>2</v>
      </c>
      <c r="I253" t="s">
        <v>27</v>
      </c>
      <c r="J253">
        <f>COUNTIF(E253:E269,"&gt;1")</f>
        <v>8</v>
      </c>
      <c r="M253" s="5">
        <f>J253/$J$261</f>
        <v>0.88888888888888884</v>
      </c>
      <c r="O253" s="5">
        <f>J253+J213</f>
        <v>14</v>
      </c>
      <c r="P253" s="5">
        <f>O253/$O$261</f>
        <v>0.77777777777777779</v>
      </c>
    </row>
    <row r="254" spans="1:16" x14ac:dyDescent="0.25">
      <c r="A254" s="6" t="s">
        <v>408</v>
      </c>
      <c r="B254">
        <v>2</v>
      </c>
      <c r="C254">
        <v>0</v>
      </c>
      <c r="D254" t="s">
        <v>422</v>
      </c>
      <c r="E254" s="1">
        <f t="shared" si="28"/>
        <v>2</v>
      </c>
      <c r="F254" s="1">
        <f t="shared" si="29"/>
        <v>2</v>
      </c>
      <c r="I254" t="s">
        <v>28</v>
      </c>
      <c r="J254">
        <f>COUNTIF(E253:E269,"&gt;2")</f>
        <v>5</v>
      </c>
      <c r="M254" s="5">
        <f t="shared" ref="M254:M275" si="30">J254/$J$261</f>
        <v>0.55555555555555558</v>
      </c>
      <c r="O254" s="5">
        <f t="shared" ref="O254:O275" si="31">J254+J214</f>
        <v>8</v>
      </c>
      <c r="P254" s="5">
        <f t="shared" ref="P254:P275" si="32">O254/$O$261</f>
        <v>0.44444444444444442</v>
      </c>
    </row>
    <row r="255" spans="1:16" x14ac:dyDescent="0.25">
      <c r="A255" s="6" t="s">
        <v>408</v>
      </c>
      <c r="B255">
        <v>2</v>
      </c>
      <c r="C255">
        <v>2</v>
      </c>
      <c r="D255" t="s">
        <v>248</v>
      </c>
      <c r="E255" s="1">
        <f t="shared" si="28"/>
        <v>4</v>
      </c>
      <c r="F255" s="1">
        <f t="shared" si="29"/>
        <v>0</v>
      </c>
      <c r="I255" t="s">
        <v>29</v>
      </c>
      <c r="J255">
        <f>COUNTIF(E253:E269,"&lt;4")</f>
        <v>6</v>
      </c>
      <c r="M255" s="5">
        <f t="shared" si="30"/>
        <v>0.66666666666666663</v>
      </c>
      <c r="O255" s="5">
        <f t="shared" si="31"/>
        <v>12</v>
      </c>
      <c r="P255" s="5">
        <f t="shared" si="32"/>
        <v>0.66666666666666663</v>
      </c>
    </row>
    <row r="256" spans="1:16" x14ac:dyDescent="0.25">
      <c r="A256" s="6" t="s">
        <v>408</v>
      </c>
      <c r="B256">
        <v>1</v>
      </c>
      <c r="C256">
        <v>3</v>
      </c>
      <c r="D256" t="s">
        <v>415</v>
      </c>
      <c r="E256" s="1">
        <f t="shared" si="28"/>
        <v>4</v>
      </c>
      <c r="F256" s="1">
        <f t="shared" si="29"/>
        <v>-2</v>
      </c>
      <c r="I256" t="s">
        <v>30</v>
      </c>
      <c r="J256">
        <f>COUNTIF(E253:E269,"&lt;5")</f>
        <v>9</v>
      </c>
      <c r="M256" s="5">
        <f t="shared" si="30"/>
        <v>1</v>
      </c>
      <c r="O256" s="5">
        <f t="shared" si="31"/>
        <v>18</v>
      </c>
      <c r="P256" s="5">
        <f t="shared" si="32"/>
        <v>1</v>
      </c>
    </row>
    <row r="257" spans="1:16" x14ac:dyDescent="0.25">
      <c r="A257" s="6" t="s">
        <v>408</v>
      </c>
      <c r="B257">
        <v>2</v>
      </c>
      <c r="C257">
        <v>1</v>
      </c>
      <c r="D257" t="s">
        <v>251</v>
      </c>
      <c r="E257" s="1">
        <f t="shared" si="28"/>
        <v>3</v>
      </c>
      <c r="F257" s="1">
        <f t="shared" si="29"/>
        <v>1</v>
      </c>
      <c r="I257" t="s">
        <v>31</v>
      </c>
      <c r="J257">
        <f>COUNTIF(F253:F269,"&lt;=0")</f>
        <v>4</v>
      </c>
      <c r="L257" t="s">
        <v>56</v>
      </c>
      <c r="M257" s="5">
        <f t="shared" si="30"/>
        <v>0.44444444444444442</v>
      </c>
      <c r="O257" s="5">
        <f t="shared" si="31"/>
        <v>11</v>
      </c>
      <c r="P257" s="5">
        <f t="shared" si="32"/>
        <v>0.61111111111111116</v>
      </c>
    </row>
    <row r="258" spans="1:16" x14ac:dyDescent="0.25">
      <c r="A258" s="6" t="s">
        <v>408</v>
      </c>
      <c r="B258">
        <v>2</v>
      </c>
      <c r="C258">
        <v>1</v>
      </c>
      <c r="D258" t="s">
        <v>413</v>
      </c>
      <c r="E258" s="1">
        <f t="shared" si="28"/>
        <v>3</v>
      </c>
      <c r="F258" s="1">
        <f t="shared" si="29"/>
        <v>1</v>
      </c>
      <c r="I258" t="s">
        <v>32</v>
      </c>
      <c r="J258">
        <f>COUNTIF(F253:F269,"&gt;=0")</f>
        <v>7</v>
      </c>
      <c r="L258" t="s">
        <v>55</v>
      </c>
      <c r="M258" s="5">
        <f t="shared" si="30"/>
        <v>0.77777777777777779</v>
      </c>
      <c r="O258" s="5">
        <f t="shared" si="31"/>
        <v>12</v>
      </c>
      <c r="P258" s="5">
        <f t="shared" si="32"/>
        <v>0.66666666666666663</v>
      </c>
    </row>
    <row r="259" spans="1:16" x14ac:dyDescent="0.25">
      <c r="A259" s="6" t="s">
        <v>408</v>
      </c>
      <c r="B259">
        <v>0</v>
      </c>
      <c r="C259">
        <v>4</v>
      </c>
      <c r="D259" t="s">
        <v>237</v>
      </c>
      <c r="E259" s="1">
        <f t="shared" si="28"/>
        <v>4</v>
      </c>
      <c r="F259" s="1">
        <f t="shared" si="29"/>
        <v>-4</v>
      </c>
      <c r="I259" t="s">
        <v>34</v>
      </c>
      <c r="J259">
        <f>COUNTIF(F253:F269,"&lt;=1")</f>
        <v>7</v>
      </c>
      <c r="L259" t="s">
        <v>60</v>
      </c>
      <c r="M259" s="5">
        <f t="shared" si="30"/>
        <v>0.77777777777777779</v>
      </c>
      <c r="O259" s="5">
        <f t="shared" si="31"/>
        <v>15</v>
      </c>
      <c r="P259" s="5">
        <f t="shared" si="32"/>
        <v>0.83333333333333337</v>
      </c>
    </row>
    <row r="260" spans="1:16" x14ac:dyDescent="0.25">
      <c r="A260" s="6" t="s">
        <v>408</v>
      </c>
      <c r="B260">
        <v>1</v>
      </c>
      <c r="C260">
        <v>0</v>
      </c>
      <c r="D260" t="s">
        <v>423</v>
      </c>
      <c r="E260" s="1">
        <f t="shared" si="28"/>
        <v>1</v>
      </c>
      <c r="F260" s="1">
        <f t="shared" si="29"/>
        <v>1</v>
      </c>
      <c r="I260" t="s">
        <v>35</v>
      </c>
      <c r="J260">
        <f>COUNTIF(F253:F269,"&gt;=-1")</f>
        <v>7</v>
      </c>
      <c r="L260" t="s">
        <v>59</v>
      </c>
      <c r="M260" s="5">
        <f t="shared" si="30"/>
        <v>0.77777777777777779</v>
      </c>
      <c r="O260" s="5">
        <f t="shared" si="31"/>
        <v>13</v>
      </c>
      <c r="P260" s="5">
        <f t="shared" si="32"/>
        <v>0.72222222222222221</v>
      </c>
    </row>
    <row r="261" spans="1:16" x14ac:dyDescent="0.25">
      <c r="A261" s="6" t="s">
        <v>408</v>
      </c>
      <c r="B261">
        <v>1</v>
      </c>
      <c r="C261">
        <v>1</v>
      </c>
      <c r="D261" t="s">
        <v>416</v>
      </c>
      <c r="E261" s="1">
        <f t="shared" si="28"/>
        <v>2</v>
      </c>
      <c r="F261" s="1">
        <f t="shared" si="29"/>
        <v>0</v>
      </c>
      <c r="I261" t="s">
        <v>36</v>
      </c>
      <c r="J261">
        <f>COUNT(E253:E269)</f>
        <v>9</v>
      </c>
      <c r="O261" s="5">
        <f t="shared" si="31"/>
        <v>18</v>
      </c>
      <c r="P261" s="5">
        <f t="shared" si="32"/>
        <v>1</v>
      </c>
    </row>
    <row r="262" spans="1:16" x14ac:dyDescent="0.25">
      <c r="A262" s="2"/>
      <c r="B262" s="1"/>
      <c r="D262" s="1"/>
      <c r="E262" s="1"/>
      <c r="F262" s="1"/>
      <c r="I262" t="s">
        <v>37</v>
      </c>
      <c r="J262">
        <f>J261-J258</f>
        <v>2</v>
      </c>
      <c r="L262" t="s">
        <v>57</v>
      </c>
      <c r="M262" s="5">
        <f t="shared" si="30"/>
        <v>0.22222222222222221</v>
      </c>
      <c r="O262" s="5">
        <f t="shared" si="31"/>
        <v>6</v>
      </c>
      <c r="P262" s="5">
        <f t="shared" si="32"/>
        <v>0.33333333333333331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5</v>
      </c>
      <c r="L263" t="s">
        <v>58</v>
      </c>
      <c r="M263" s="5">
        <f t="shared" si="30"/>
        <v>0.55555555555555558</v>
      </c>
      <c r="O263" s="5">
        <f t="shared" si="31"/>
        <v>7</v>
      </c>
      <c r="P263" s="5">
        <f t="shared" si="32"/>
        <v>0.3888888888888889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2</v>
      </c>
      <c r="M264" s="5">
        <f t="shared" si="30"/>
        <v>0.22222222222222221</v>
      </c>
      <c r="O264" s="5">
        <f t="shared" si="31"/>
        <v>5</v>
      </c>
      <c r="P264" s="5">
        <f t="shared" si="32"/>
        <v>0.27777777777777779</v>
      </c>
    </row>
    <row r="265" spans="1:16" x14ac:dyDescent="0.25">
      <c r="A265" s="2"/>
      <c r="B265" s="1"/>
      <c r="D265" s="1"/>
      <c r="E265" s="1"/>
      <c r="F265" s="1"/>
      <c r="I265" t="s">
        <v>40</v>
      </c>
      <c r="J265">
        <f>J261-J259</f>
        <v>2</v>
      </c>
      <c r="M265" s="5">
        <f t="shared" si="30"/>
        <v>0.22222222222222221</v>
      </c>
      <c r="O265" s="5">
        <f t="shared" si="31"/>
        <v>3</v>
      </c>
      <c r="P265" s="5">
        <f t="shared" si="32"/>
        <v>0.16666666666666666</v>
      </c>
    </row>
    <row r="266" spans="1:16" x14ac:dyDescent="0.25">
      <c r="A266" s="2"/>
      <c r="B266" s="1"/>
      <c r="D266" s="1"/>
      <c r="E266" s="1"/>
      <c r="F266" s="1"/>
      <c r="I266" t="s">
        <v>41</v>
      </c>
      <c r="J266">
        <f>COUNTIF(C253:C269,"&gt;0")</f>
        <v>6</v>
      </c>
      <c r="M266" s="5">
        <f t="shared" si="30"/>
        <v>0.66666666666666663</v>
      </c>
      <c r="O266" s="5">
        <f t="shared" si="31"/>
        <v>13</v>
      </c>
      <c r="P266" s="5">
        <f t="shared" si="32"/>
        <v>0.72222222222222221</v>
      </c>
    </row>
    <row r="267" spans="1:16" x14ac:dyDescent="0.25">
      <c r="A267" s="2"/>
      <c r="B267" s="1"/>
      <c r="D267" s="1"/>
      <c r="E267" s="1"/>
      <c r="F267" s="1"/>
      <c r="I267" t="s">
        <v>42</v>
      </c>
      <c r="J267">
        <f>COUNTIF(B253:B269,"&gt;0")</f>
        <v>8</v>
      </c>
      <c r="M267" s="5">
        <f t="shared" si="30"/>
        <v>0.88888888888888884</v>
      </c>
      <c r="O267" s="5">
        <f t="shared" si="31"/>
        <v>14</v>
      </c>
      <c r="P267" s="5">
        <f t="shared" si="32"/>
        <v>0.77777777777777779</v>
      </c>
    </row>
    <row r="268" spans="1:16" x14ac:dyDescent="0.25">
      <c r="A268" s="2"/>
      <c r="B268" s="1"/>
      <c r="D268" s="1"/>
      <c r="E268" s="1"/>
      <c r="F268" s="1"/>
      <c r="I268" t="s">
        <v>43</v>
      </c>
      <c r="J268">
        <f>COUNTIF(C253:C269,"&lt;2")</f>
        <v>6</v>
      </c>
      <c r="M268" s="5">
        <f t="shared" si="30"/>
        <v>0.66666666666666663</v>
      </c>
      <c r="O268" s="5">
        <f t="shared" si="31"/>
        <v>12</v>
      </c>
      <c r="P268" s="5">
        <f t="shared" si="32"/>
        <v>0.66666666666666663</v>
      </c>
    </row>
    <row r="269" spans="1:16" x14ac:dyDescent="0.25">
      <c r="A269" s="2"/>
      <c r="B269" s="1"/>
      <c r="D269" s="1"/>
      <c r="E269" s="1"/>
      <c r="F269" s="1"/>
      <c r="I269" t="s">
        <v>44</v>
      </c>
      <c r="J269">
        <f>COUNTIF(B253:B269,"&lt;2")</f>
        <v>4</v>
      </c>
      <c r="M269" s="5">
        <f t="shared" si="30"/>
        <v>0.44444444444444442</v>
      </c>
      <c r="O269" s="5">
        <f t="shared" si="31"/>
        <v>12</v>
      </c>
      <c r="P269" s="5">
        <f t="shared" si="32"/>
        <v>0.66666666666666663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7</v>
      </c>
      <c r="M270" s="5">
        <f t="shared" si="30"/>
        <v>0.77777777777777779</v>
      </c>
      <c r="O270" s="5">
        <f t="shared" si="31"/>
        <v>14</v>
      </c>
      <c r="P270" s="5">
        <f t="shared" si="32"/>
        <v>0.77777777777777779</v>
      </c>
    </row>
    <row r="271" spans="1:16" x14ac:dyDescent="0.25">
      <c r="I271" t="s">
        <v>46</v>
      </c>
      <c r="J271">
        <f>COUNTIF(B253:B269,"&lt;3")</f>
        <v>9</v>
      </c>
      <c r="M271" s="5">
        <f t="shared" si="30"/>
        <v>1</v>
      </c>
      <c r="O271" s="5">
        <f t="shared" si="31"/>
        <v>17</v>
      </c>
      <c r="P271" s="5">
        <f t="shared" si="32"/>
        <v>0.94444444444444442</v>
      </c>
    </row>
    <row r="272" spans="1:16" x14ac:dyDescent="0.25">
      <c r="I272" t="s">
        <v>47</v>
      </c>
      <c r="J272">
        <f>J262+J263</f>
        <v>7</v>
      </c>
      <c r="M272" s="5">
        <f t="shared" si="30"/>
        <v>0.77777777777777779</v>
      </c>
      <c r="O272" s="5">
        <f t="shared" si="31"/>
        <v>13</v>
      </c>
      <c r="P272" s="5">
        <f t="shared" si="32"/>
        <v>0.72222222222222221</v>
      </c>
    </row>
    <row r="273" spans="5:16" x14ac:dyDescent="0.25">
      <c r="I273" t="s">
        <v>48</v>
      </c>
      <c r="J273" s="1">
        <f>SUM(B253:B269)</f>
        <v>13</v>
      </c>
      <c r="M273" s="5">
        <f t="shared" si="30"/>
        <v>1.4444444444444444</v>
      </c>
      <c r="O273" s="5">
        <f t="shared" si="31"/>
        <v>21</v>
      </c>
      <c r="P273" s="5">
        <f t="shared" si="32"/>
        <v>1.1666666666666667</v>
      </c>
    </row>
    <row r="274" spans="5:16" x14ac:dyDescent="0.25">
      <c r="I274" t="s">
        <v>49</v>
      </c>
      <c r="J274" s="1">
        <f>SUM(C253:C269)</f>
        <v>12</v>
      </c>
      <c r="M274" s="5">
        <f t="shared" si="30"/>
        <v>1.3333333333333333</v>
      </c>
      <c r="O274" s="5">
        <f t="shared" si="31"/>
        <v>24</v>
      </c>
      <c r="P274" s="5">
        <f t="shared" si="32"/>
        <v>1.3333333333333333</v>
      </c>
    </row>
    <row r="275" spans="5:16" x14ac:dyDescent="0.25">
      <c r="I275" t="s">
        <v>50</v>
      </c>
      <c r="J275">
        <f>J263*3+J261-J272</f>
        <v>17</v>
      </c>
      <c r="M275" s="5">
        <f t="shared" si="30"/>
        <v>1.8888888888888888</v>
      </c>
      <c r="O275" s="5">
        <f t="shared" si="31"/>
        <v>26</v>
      </c>
      <c r="P275" s="5">
        <f t="shared" si="32"/>
        <v>1.4444444444444444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420</v>
      </c>
      <c r="B291">
        <v>1</v>
      </c>
      <c r="C291">
        <v>1</v>
      </c>
      <c r="D291" s="6" t="s">
        <v>408</v>
      </c>
      <c r="E291" s="1">
        <f>B291+C291</f>
        <v>2</v>
      </c>
      <c r="F291" s="1">
        <f>B291-C291</f>
        <v>0</v>
      </c>
      <c r="I291" t="s">
        <v>27</v>
      </c>
      <c r="J291">
        <f>COUNTIF(E291:E315,"&gt;1")</f>
        <v>4</v>
      </c>
      <c r="M291" s="5">
        <f>J291/4</f>
        <v>1</v>
      </c>
    </row>
    <row r="292" spans="1:13" x14ac:dyDescent="0.25">
      <c r="A292" t="s">
        <v>238</v>
      </c>
      <c r="B292">
        <v>3</v>
      </c>
      <c r="C292">
        <v>1</v>
      </c>
      <c r="D292" s="6" t="s">
        <v>408</v>
      </c>
      <c r="E292" s="1">
        <f t="shared" ref="E292:E293" si="33">B292+C292</f>
        <v>4</v>
      </c>
      <c r="F292" s="1">
        <f t="shared" ref="F292:F293" si="34">B292-C292</f>
        <v>2</v>
      </c>
      <c r="I292" t="s">
        <v>28</v>
      </c>
      <c r="J292">
        <f>COUNTIF(E291:E315,"&gt;2")</f>
        <v>1</v>
      </c>
      <c r="M292" s="5">
        <f t="shared" ref="M292:M313" si="35">J292/4</f>
        <v>0.25</v>
      </c>
    </row>
    <row r="293" spans="1:13" x14ac:dyDescent="0.25">
      <c r="A293" t="s">
        <v>240</v>
      </c>
      <c r="B293">
        <v>2</v>
      </c>
      <c r="C293">
        <v>0</v>
      </c>
      <c r="D293" s="6" t="s">
        <v>408</v>
      </c>
      <c r="E293" s="1">
        <f t="shared" si="33"/>
        <v>2</v>
      </c>
      <c r="F293" s="1">
        <f t="shared" si="34"/>
        <v>2</v>
      </c>
      <c r="I293" t="s">
        <v>29</v>
      </c>
      <c r="J293">
        <f>COUNTIF(E291:E315,"&lt;4")</f>
        <v>3</v>
      </c>
      <c r="M293" s="5">
        <f t="shared" si="35"/>
        <v>0.75</v>
      </c>
    </row>
    <row r="294" spans="1:13" x14ac:dyDescent="0.25">
      <c r="A294" t="s">
        <v>416</v>
      </c>
      <c r="B294">
        <v>1</v>
      </c>
      <c r="C294">
        <v>1</v>
      </c>
      <c r="D294" s="6" t="s">
        <v>408</v>
      </c>
      <c r="E294" s="1">
        <f t="shared" ref="E294" si="36">B294+C294</f>
        <v>2</v>
      </c>
      <c r="F294" s="1">
        <f t="shared" ref="F294" si="37">B294-C294</f>
        <v>0</v>
      </c>
      <c r="I294" t="s">
        <v>30</v>
      </c>
      <c r="J294">
        <f>COUNTIF(E291:E315,"&lt;5")</f>
        <v>4</v>
      </c>
      <c r="M294" s="5">
        <f t="shared" si="35"/>
        <v>1</v>
      </c>
    </row>
    <row r="295" spans="1:13" x14ac:dyDescent="0.25">
      <c r="E295" s="1"/>
      <c r="F295" s="1"/>
      <c r="I295" t="s">
        <v>31</v>
      </c>
      <c r="J295">
        <f>COUNTIF(F291:F315,"&gt;=0")</f>
        <v>4</v>
      </c>
      <c r="M295" s="5">
        <f t="shared" si="35"/>
        <v>1</v>
      </c>
    </row>
    <row r="296" spans="1:13" x14ac:dyDescent="0.25">
      <c r="I296" t="s">
        <v>32</v>
      </c>
      <c r="J296">
        <f>COUNTIF(F291:F315,"&lt;=0")</f>
        <v>2</v>
      </c>
      <c r="M296" s="5">
        <f t="shared" si="35"/>
        <v>0.5</v>
      </c>
    </row>
    <row r="297" spans="1:13" x14ac:dyDescent="0.25">
      <c r="I297" t="s">
        <v>34</v>
      </c>
      <c r="J297">
        <f>COUNTIF(F291:F315,"&gt;=-1")</f>
        <v>4</v>
      </c>
      <c r="M297" s="5">
        <f t="shared" si="35"/>
        <v>1</v>
      </c>
    </row>
    <row r="298" spans="1:13" x14ac:dyDescent="0.25">
      <c r="I298" t="s">
        <v>35</v>
      </c>
      <c r="J298">
        <f>COUNTIF(F291:F315,"&lt;=1")</f>
        <v>2</v>
      </c>
      <c r="M298" s="5">
        <f t="shared" si="35"/>
        <v>0.5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2</v>
      </c>
      <c r="M300" s="5">
        <f t="shared" si="35"/>
        <v>0.5</v>
      </c>
    </row>
    <row r="301" spans="1:13" x14ac:dyDescent="0.25">
      <c r="I301" t="s">
        <v>38</v>
      </c>
      <c r="J301">
        <f>J299-J295</f>
        <v>0</v>
      </c>
      <c r="M301" s="5">
        <f t="shared" si="35"/>
        <v>0</v>
      </c>
    </row>
    <row r="302" spans="1:13" x14ac:dyDescent="0.25">
      <c r="I302" t="s">
        <v>39</v>
      </c>
      <c r="J302">
        <f>J299-J298</f>
        <v>2</v>
      </c>
      <c r="M302" s="5">
        <f t="shared" si="35"/>
        <v>0.5</v>
      </c>
    </row>
    <row r="303" spans="1:13" x14ac:dyDescent="0.25">
      <c r="I303" t="s">
        <v>40</v>
      </c>
      <c r="J303">
        <f>J299-J297</f>
        <v>0</v>
      </c>
      <c r="M303" s="5">
        <f t="shared" si="35"/>
        <v>0</v>
      </c>
    </row>
    <row r="304" spans="1:13" x14ac:dyDescent="0.25">
      <c r="I304" t="s">
        <v>41</v>
      </c>
      <c r="J304">
        <f>COUNTIF(B291:B315,"&gt;0")</f>
        <v>4</v>
      </c>
      <c r="M304" s="5">
        <f t="shared" si="35"/>
        <v>1</v>
      </c>
    </row>
    <row r="305" spans="9:13" x14ac:dyDescent="0.25">
      <c r="I305" t="s">
        <v>42</v>
      </c>
      <c r="J305">
        <f>COUNTIF(C291:C315,"&gt;0")</f>
        <v>3</v>
      </c>
      <c r="M305" s="5">
        <f t="shared" si="35"/>
        <v>0.75</v>
      </c>
    </row>
    <row r="306" spans="9:13" x14ac:dyDescent="0.25">
      <c r="I306" t="s">
        <v>43</v>
      </c>
      <c r="J306">
        <f>COUNTIF(B291:B315,"&lt;2")</f>
        <v>2</v>
      </c>
      <c r="M306" s="5">
        <f t="shared" si="35"/>
        <v>0.5</v>
      </c>
    </row>
    <row r="307" spans="9:13" x14ac:dyDescent="0.25">
      <c r="I307" t="s">
        <v>44</v>
      </c>
      <c r="J307">
        <f>COUNTIF(C291:C315,"&lt;2")</f>
        <v>4</v>
      </c>
      <c r="M307" s="5">
        <f t="shared" si="35"/>
        <v>1</v>
      </c>
    </row>
    <row r="308" spans="9:13" x14ac:dyDescent="0.25">
      <c r="I308" t="s">
        <v>45</v>
      </c>
      <c r="J308">
        <f>COUNTIF(B291:B315,"&lt;3")</f>
        <v>3</v>
      </c>
      <c r="M308" s="5">
        <f t="shared" si="35"/>
        <v>0.75</v>
      </c>
    </row>
    <row r="309" spans="9:13" x14ac:dyDescent="0.25">
      <c r="I309" t="s">
        <v>46</v>
      </c>
      <c r="J309">
        <f>COUNTIF(C291:C315,"&lt;3")</f>
        <v>4</v>
      </c>
      <c r="M309" s="5">
        <f t="shared" si="35"/>
        <v>1</v>
      </c>
    </row>
    <row r="310" spans="9:13" x14ac:dyDescent="0.25">
      <c r="I310" t="s">
        <v>47</v>
      </c>
      <c r="J310">
        <f>J300+J301</f>
        <v>2</v>
      </c>
      <c r="M310" s="5">
        <f t="shared" si="35"/>
        <v>0.5</v>
      </c>
    </row>
    <row r="311" spans="9:13" x14ac:dyDescent="0.25">
      <c r="I311" t="s">
        <v>48</v>
      </c>
      <c r="J311" s="1">
        <f>SUM(C291:C315)</f>
        <v>3</v>
      </c>
      <c r="M311" s="5">
        <f t="shared" si="35"/>
        <v>0.75</v>
      </c>
    </row>
    <row r="312" spans="9:13" x14ac:dyDescent="0.25">
      <c r="I312" t="s">
        <v>49</v>
      </c>
      <c r="J312" s="1">
        <f>SUM(B291:B315)</f>
        <v>7</v>
      </c>
      <c r="M312" s="5">
        <f t="shared" si="35"/>
        <v>1.75</v>
      </c>
    </row>
    <row r="313" spans="9:13" x14ac:dyDescent="0.25">
      <c r="I313" t="s">
        <v>50</v>
      </c>
      <c r="J313">
        <f>3*J301+J299-J310</f>
        <v>2</v>
      </c>
      <c r="M313" s="5">
        <f t="shared" si="35"/>
        <v>0.5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420</v>
      </c>
      <c r="B329">
        <v>1</v>
      </c>
      <c r="C329">
        <v>1</v>
      </c>
      <c r="D329" s="6" t="s">
        <v>408</v>
      </c>
      <c r="E329" s="1">
        <f>B329+C329</f>
        <v>2</v>
      </c>
      <c r="F329" s="1">
        <f>B329-C329</f>
        <v>0</v>
      </c>
      <c r="I329" t="s">
        <v>27</v>
      </c>
      <c r="J329">
        <f>COUNTIF(E329:E353,"&gt;1")</f>
        <v>4</v>
      </c>
      <c r="M329" s="5">
        <f>J329/$J$337</f>
        <v>1</v>
      </c>
    </row>
    <row r="330" spans="1:13" x14ac:dyDescent="0.25">
      <c r="A330" t="s">
        <v>238</v>
      </c>
      <c r="B330">
        <v>3</v>
      </c>
      <c r="C330">
        <v>1</v>
      </c>
      <c r="D330" s="6" t="s">
        <v>408</v>
      </c>
      <c r="E330" s="1">
        <f t="shared" ref="E330:E332" si="38">B330+C330</f>
        <v>4</v>
      </c>
      <c r="F330" s="1">
        <f t="shared" ref="F330:F332" si="39">B330-C330</f>
        <v>2</v>
      </c>
      <c r="I330" t="s">
        <v>28</v>
      </c>
      <c r="J330">
        <f>COUNTIF(E329:E353,"&gt;2")</f>
        <v>1</v>
      </c>
      <c r="M330" s="5">
        <f t="shared" ref="M330:M351" si="40">J330/$J$337</f>
        <v>0.25</v>
      </c>
    </row>
    <row r="331" spans="1:13" x14ac:dyDescent="0.25">
      <c r="A331" t="s">
        <v>240</v>
      </c>
      <c r="B331">
        <v>2</v>
      </c>
      <c r="C331">
        <v>0</v>
      </c>
      <c r="D331" s="6" t="s">
        <v>408</v>
      </c>
      <c r="E331" s="1">
        <f t="shared" si="38"/>
        <v>2</v>
      </c>
      <c r="F331" s="1">
        <f t="shared" si="39"/>
        <v>2</v>
      </c>
      <c r="I331" t="s">
        <v>29</v>
      </c>
      <c r="J331">
        <f>COUNTIF(E329:E353,"&lt;4")</f>
        <v>3</v>
      </c>
      <c r="M331" s="5">
        <f t="shared" si="40"/>
        <v>0.75</v>
      </c>
    </row>
    <row r="332" spans="1:13" x14ac:dyDescent="0.25">
      <c r="A332" t="s">
        <v>416</v>
      </c>
      <c r="B332">
        <v>1</v>
      </c>
      <c r="C332">
        <v>1</v>
      </c>
      <c r="D332" s="6" t="s">
        <v>408</v>
      </c>
      <c r="E332" s="1">
        <f t="shared" si="38"/>
        <v>2</v>
      </c>
      <c r="F332" s="1">
        <f t="shared" si="39"/>
        <v>0</v>
      </c>
      <c r="I332" t="s">
        <v>30</v>
      </c>
      <c r="J332">
        <f>COUNTIF(E329:E353,"&lt;5")</f>
        <v>4</v>
      </c>
      <c r="M332" s="5">
        <f t="shared" si="40"/>
        <v>1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4</v>
      </c>
      <c r="M333" s="5">
        <f t="shared" si="40"/>
        <v>1</v>
      </c>
    </row>
    <row r="334" spans="1:13" x14ac:dyDescent="0.25">
      <c r="E334" s="1"/>
      <c r="F334" s="1"/>
      <c r="I334" t="s">
        <v>32</v>
      </c>
      <c r="J334">
        <f>COUNTIF(F329:F353,"&lt;=0")</f>
        <v>2</v>
      </c>
      <c r="M334" s="5">
        <f t="shared" si="40"/>
        <v>0.5</v>
      </c>
    </row>
    <row r="335" spans="1:13" x14ac:dyDescent="0.25">
      <c r="E335" s="1"/>
      <c r="F335" s="1"/>
      <c r="I335" t="s">
        <v>34</v>
      </c>
      <c r="J335">
        <f>COUNTIF(F329:F353,"&gt;=-1")</f>
        <v>4</v>
      </c>
      <c r="M335" s="5">
        <f t="shared" si="40"/>
        <v>1</v>
      </c>
    </row>
    <row r="336" spans="1:13" x14ac:dyDescent="0.25">
      <c r="E336" s="1"/>
      <c r="F336" s="1"/>
      <c r="I336" t="s">
        <v>35</v>
      </c>
      <c r="J336">
        <f>COUNTIF(F329:F353,"&lt;=1")</f>
        <v>2</v>
      </c>
      <c r="M336" s="5">
        <f t="shared" si="40"/>
        <v>0.5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2</v>
      </c>
      <c r="M338" s="5">
        <f t="shared" si="40"/>
        <v>0.5</v>
      </c>
    </row>
    <row r="339" spans="5:13" x14ac:dyDescent="0.25">
      <c r="E339" s="1"/>
      <c r="F339" s="1"/>
      <c r="I339" t="s">
        <v>38</v>
      </c>
      <c r="J339">
        <f>J337-J333</f>
        <v>0</v>
      </c>
      <c r="M339" s="5">
        <f t="shared" si="40"/>
        <v>0</v>
      </c>
    </row>
    <row r="340" spans="5:13" x14ac:dyDescent="0.25">
      <c r="E340" s="1"/>
      <c r="F340" s="1"/>
      <c r="I340" t="s">
        <v>39</v>
      </c>
      <c r="J340">
        <f>J337-J336</f>
        <v>2</v>
      </c>
      <c r="M340" s="5">
        <f t="shared" si="40"/>
        <v>0.5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40"/>
        <v>0</v>
      </c>
    </row>
    <row r="342" spans="5:13" x14ac:dyDescent="0.25">
      <c r="E342" s="1"/>
      <c r="F342" s="1"/>
      <c r="I342" t="s">
        <v>41</v>
      </c>
      <c r="J342">
        <f>COUNTIF(B329:B353,"&gt;0")</f>
        <v>4</v>
      </c>
      <c r="M342" s="5">
        <f t="shared" si="40"/>
        <v>1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40"/>
        <v>0.75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40"/>
        <v>0.5</v>
      </c>
    </row>
    <row r="345" spans="5:13" x14ac:dyDescent="0.25">
      <c r="E345" s="1"/>
      <c r="F345" s="1"/>
      <c r="I345" t="s">
        <v>44</v>
      </c>
      <c r="J345">
        <f>COUNTIF(C329:C353,"&lt;2")</f>
        <v>4</v>
      </c>
      <c r="M345" s="5">
        <f t="shared" si="40"/>
        <v>1</v>
      </c>
    </row>
    <row r="346" spans="5:13" x14ac:dyDescent="0.25">
      <c r="E346" s="1"/>
      <c r="F346" s="1"/>
      <c r="I346" t="s">
        <v>45</v>
      </c>
      <c r="J346">
        <f>COUNTIF(B329:B353,"&lt;3")</f>
        <v>3</v>
      </c>
      <c r="M346" s="5">
        <f t="shared" si="40"/>
        <v>0.75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40"/>
        <v>1</v>
      </c>
    </row>
    <row r="348" spans="5:13" x14ac:dyDescent="0.25">
      <c r="E348" s="1"/>
      <c r="F348" s="1"/>
      <c r="I348" t="s">
        <v>47</v>
      </c>
      <c r="J348">
        <f>J338+J339</f>
        <v>2</v>
      </c>
      <c r="M348" s="5">
        <f t="shared" si="40"/>
        <v>0.5</v>
      </c>
    </row>
    <row r="349" spans="5:13" x14ac:dyDescent="0.25">
      <c r="E349" s="1"/>
      <c r="F349" s="1"/>
      <c r="I349" t="s">
        <v>48</v>
      </c>
      <c r="J349" s="1">
        <f>SUM(C329:C353)</f>
        <v>3</v>
      </c>
      <c r="M349" s="5">
        <f t="shared" si="40"/>
        <v>0.75</v>
      </c>
    </row>
    <row r="350" spans="5:13" x14ac:dyDescent="0.25">
      <c r="E350" s="1"/>
      <c r="F350" s="1"/>
      <c r="I350" t="s">
        <v>49</v>
      </c>
      <c r="J350" s="1">
        <f>SUM(B329:B353)</f>
        <v>7</v>
      </c>
      <c r="M350" s="5">
        <f t="shared" si="40"/>
        <v>1.75</v>
      </c>
    </row>
    <row r="351" spans="5:13" x14ac:dyDescent="0.25">
      <c r="E351" s="1"/>
      <c r="F351" s="1"/>
      <c r="I351" t="s">
        <v>50</v>
      </c>
      <c r="J351">
        <f>3*J339+J337-J348</f>
        <v>2</v>
      </c>
      <c r="M351" s="5">
        <f t="shared" si="40"/>
        <v>0.5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408</v>
      </c>
      <c r="B368">
        <v>2</v>
      </c>
      <c r="C368">
        <v>1</v>
      </c>
      <c r="D368" t="s">
        <v>413</v>
      </c>
      <c r="E368" s="1">
        <f>B368+C368</f>
        <v>3</v>
      </c>
      <c r="F368" s="1">
        <f>B368-C368</f>
        <v>1</v>
      </c>
      <c r="I368" t="s">
        <v>27</v>
      </c>
      <c r="J368">
        <f>COUNTIF(E368:E384,"&gt;1")</f>
        <v>3</v>
      </c>
      <c r="M368" s="5">
        <f>J368/$J$376</f>
        <v>0.75</v>
      </c>
      <c r="O368" s="5">
        <f>J368+J329</f>
        <v>7</v>
      </c>
      <c r="P368" s="5">
        <f>O368/$O$376</f>
        <v>0.875</v>
      </c>
    </row>
    <row r="369" spans="1:16" x14ac:dyDescent="0.25">
      <c r="A369" s="6" t="s">
        <v>408</v>
      </c>
      <c r="B369">
        <v>0</v>
      </c>
      <c r="C369">
        <v>4</v>
      </c>
      <c r="D369" t="s">
        <v>237</v>
      </c>
      <c r="E369" s="1">
        <f>B369+C369</f>
        <v>4</v>
      </c>
      <c r="F369" s="1">
        <f>B369-C369</f>
        <v>-4</v>
      </c>
      <c r="I369" t="s">
        <v>28</v>
      </c>
      <c r="J369">
        <f>COUNTIF(E368:E384,"&gt;2")</f>
        <v>2</v>
      </c>
      <c r="M369" s="5">
        <f t="shared" ref="M369:M390" si="41">J369/$J$376</f>
        <v>0.5</v>
      </c>
      <c r="O369" s="5">
        <f t="shared" ref="O369:O390" si="42">J369+J330</f>
        <v>3</v>
      </c>
      <c r="P369" s="5">
        <f t="shared" ref="P369:P390" si="43">O369/$O$376</f>
        <v>0.375</v>
      </c>
    </row>
    <row r="370" spans="1:16" x14ac:dyDescent="0.25">
      <c r="A370" s="6" t="s">
        <v>408</v>
      </c>
      <c r="B370">
        <v>1</v>
      </c>
      <c r="C370">
        <v>0</v>
      </c>
      <c r="D370" t="s">
        <v>423</v>
      </c>
      <c r="E370" s="1">
        <f>B370+C370</f>
        <v>1</v>
      </c>
      <c r="F370" s="1">
        <f>B370-C370</f>
        <v>1</v>
      </c>
      <c r="I370" t="s">
        <v>29</v>
      </c>
      <c r="J370">
        <f>COUNTIF(E368:E384,"&lt;4")</f>
        <v>3</v>
      </c>
      <c r="M370" s="5">
        <f t="shared" si="41"/>
        <v>0.75</v>
      </c>
      <c r="O370" s="5">
        <f t="shared" si="42"/>
        <v>6</v>
      </c>
      <c r="P370" s="5">
        <f t="shared" si="43"/>
        <v>0.75</v>
      </c>
    </row>
    <row r="371" spans="1:16" x14ac:dyDescent="0.25">
      <c r="A371" s="6" t="s">
        <v>408</v>
      </c>
      <c r="B371">
        <v>1</v>
      </c>
      <c r="C371">
        <v>1</v>
      </c>
      <c r="D371" t="s">
        <v>416</v>
      </c>
      <c r="E371" s="1">
        <f>B371+C371</f>
        <v>2</v>
      </c>
      <c r="F371" s="1">
        <f>B371-C371</f>
        <v>0</v>
      </c>
      <c r="I371" t="s">
        <v>30</v>
      </c>
      <c r="J371">
        <f>COUNTIF(E368:E384,"&lt;5")</f>
        <v>4</v>
      </c>
      <c r="M371" s="5">
        <f t="shared" si="41"/>
        <v>1</v>
      </c>
      <c r="O371" s="5">
        <f t="shared" si="42"/>
        <v>8</v>
      </c>
      <c r="P371" s="5">
        <f t="shared" si="43"/>
        <v>1</v>
      </c>
    </row>
    <row r="372" spans="1:16" x14ac:dyDescent="0.25">
      <c r="A372" s="2"/>
      <c r="B372" s="1"/>
      <c r="D372" s="1"/>
      <c r="E372" s="1"/>
      <c r="F372" s="1"/>
      <c r="I372" t="s">
        <v>31</v>
      </c>
      <c r="J372">
        <f>COUNTIF(F368:F384,"&lt;=0")</f>
        <v>2</v>
      </c>
      <c r="M372" s="5">
        <f t="shared" si="41"/>
        <v>0.5</v>
      </c>
      <c r="O372" s="5">
        <f t="shared" si="42"/>
        <v>6</v>
      </c>
      <c r="P372" s="5">
        <f t="shared" si="43"/>
        <v>0.75</v>
      </c>
    </row>
    <row r="373" spans="1:16" x14ac:dyDescent="0.25">
      <c r="I373" t="s">
        <v>32</v>
      </c>
      <c r="J373">
        <f>COUNTIF(F368:F384,"&gt;=0")</f>
        <v>3</v>
      </c>
      <c r="M373" s="5">
        <f t="shared" si="41"/>
        <v>0.75</v>
      </c>
      <c r="O373" s="5">
        <f t="shared" si="42"/>
        <v>5</v>
      </c>
      <c r="P373" s="5">
        <f t="shared" si="43"/>
        <v>0.625</v>
      </c>
    </row>
    <row r="374" spans="1:16" x14ac:dyDescent="0.25">
      <c r="I374" t="s">
        <v>34</v>
      </c>
      <c r="J374">
        <f>COUNTIF(F368:F384,"&lt;=1")</f>
        <v>4</v>
      </c>
      <c r="M374" s="5">
        <f t="shared" si="41"/>
        <v>1</v>
      </c>
      <c r="O374" s="5">
        <f t="shared" si="42"/>
        <v>8</v>
      </c>
      <c r="P374" s="5">
        <f t="shared" si="43"/>
        <v>1</v>
      </c>
    </row>
    <row r="375" spans="1:16" x14ac:dyDescent="0.25">
      <c r="I375" t="s">
        <v>35</v>
      </c>
      <c r="J375">
        <f>COUNTIF(F368:F384,"&gt;=-1")</f>
        <v>3</v>
      </c>
      <c r="M375" s="5">
        <f t="shared" si="41"/>
        <v>0.75</v>
      </c>
      <c r="O375" s="5">
        <f t="shared" si="42"/>
        <v>5</v>
      </c>
      <c r="P375" s="5">
        <f t="shared" si="43"/>
        <v>0.625</v>
      </c>
    </row>
    <row r="376" spans="1:16" x14ac:dyDescent="0.25">
      <c r="I376" t="s">
        <v>36</v>
      </c>
      <c r="J376">
        <f>COUNT(E368:E384)</f>
        <v>4</v>
      </c>
      <c r="O376" s="5">
        <f t="shared" si="42"/>
        <v>8</v>
      </c>
      <c r="P376" s="5">
        <f t="shared" si="43"/>
        <v>1</v>
      </c>
    </row>
    <row r="377" spans="1:16" x14ac:dyDescent="0.25">
      <c r="I377" t="s">
        <v>37</v>
      </c>
      <c r="J377">
        <f>J376-J373</f>
        <v>1</v>
      </c>
      <c r="M377" s="5">
        <f t="shared" si="41"/>
        <v>0.25</v>
      </c>
      <c r="O377" s="5">
        <f t="shared" si="42"/>
        <v>3</v>
      </c>
      <c r="P377" s="5">
        <f t="shared" si="43"/>
        <v>0.375</v>
      </c>
    </row>
    <row r="378" spans="1:16" x14ac:dyDescent="0.25">
      <c r="I378" t="s">
        <v>38</v>
      </c>
      <c r="J378">
        <f>J376-J372</f>
        <v>2</v>
      </c>
      <c r="M378" s="5">
        <f t="shared" si="41"/>
        <v>0.5</v>
      </c>
      <c r="O378" s="5">
        <f t="shared" si="42"/>
        <v>2</v>
      </c>
      <c r="P378" s="5">
        <f t="shared" si="43"/>
        <v>0.25</v>
      </c>
    </row>
    <row r="379" spans="1:16" x14ac:dyDescent="0.25">
      <c r="I379" t="s">
        <v>39</v>
      </c>
      <c r="J379">
        <f>J376-J375</f>
        <v>1</v>
      </c>
      <c r="M379" s="5">
        <f t="shared" si="41"/>
        <v>0.25</v>
      </c>
      <c r="O379" s="5">
        <f t="shared" si="42"/>
        <v>3</v>
      </c>
      <c r="P379" s="5">
        <f t="shared" si="43"/>
        <v>0.375</v>
      </c>
    </row>
    <row r="380" spans="1:16" x14ac:dyDescent="0.25">
      <c r="I380" t="s">
        <v>40</v>
      </c>
      <c r="J380">
        <f>J376-J374</f>
        <v>0</v>
      </c>
      <c r="M380" s="5">
        <f t="shared" si="41"/>
        <v>0</v>
      </c>
      <c r="O380" s="5">
        <f t="shared" si="42"/>
        <v>0</v>
      </c>
      <c r="P380" s="5">
        <f t="shared" si="43"/>
        <v>0</v>
      </c>
    </row>
    <row r="381" spans="1:16" x14ac:dyDescent="0.25">
      <c r="I381" t="s">
        <v>41</v>
      </c>
      <c r="J381">
        <f>COUNTIF(C368:C384,"&gt;0")</f>
        <v>3</v>
      </c>
      <c r="M381" s="5">
        <f t="shared" si="41"/>
        <v>0.75</v>
      </c>
      <c r="O381" s="5">
        <f t="shared" si="42"/>
        <v>7</v>
      </c>
      <c r="P381" s="5">
        <f t="shared" si="43"/>
        <v>0.875</v>
      </c>
    </row>
    <row r="382" spans="1:16" x14ac:dyDescent="0.25">
      <c r="I382" t="s">
        <v>42</v>
      </c>
      <c r="J382">
        <f>COUNTIF(B368:B384,"&gt;0")</f>
        <v>3</v>
      </c>
      <c r="M382" s="5">
        <f t="shared" si="41"/>
        <v>0.75</v>
      </c>
      <c r="O382" s="5">
        <f t="shared" si="42"/>
        <v>6</v>
      </c>
      <c r="P382" s="5">
        <f t="shared" si="43"/>
        <v>0.75</v>
      </c>
    </row>
    <row r="383" spans="1:16" x14ac:dyDescent="0.25">
      <c r="I383" t="s">
        <v>43</v>
      </c>
      <c r="J383">
        <f>COUNTIF(C368:C384,"&lt;2")</f>
        <v>3</v>
      </c>
      <c r="M383" s="5">
        <f t="shared" si="41"/>
        <v>0.75</v>
      </c>
      <c r="O383" s="5">
        <f t="shared" si="42"/>
        <v>5</v>
      </c>
      <c r="P383" s="5">
        <f t="shared" si="43"/>
        <v>0.625</v>
      </c>
    </row>
    <row r="384" spans="1:16" x14ac:dyDescent="0.25">
      <c r="I384" t="s">
        <v>44</v>
      </c>
      <c r="J384">
        <f>COUNTIF(B368:B384,"&lt;2")</f>
        <v>3</v>
      </c>
      <c r="M384" s="5">
        <f t="shared" si="41"/>
        <v>0.75</v>
      </c>
      <c r="O384" s="5">
        <f t="shared" si="42"/>
        <v>7</v>
      </c>
      <c r="P384" s="5">
        <f t="shared" si="43"/>
        <v>0.875</v>
      </c>
    </row>
    <row r="385" spans="9:16" x14ac:dyDescent="0.25">
      <c r="I385" t="s">
        <v>45</v>
      </c>
      <c r="J385">
        <f>COUNTIF(C368:C384,"&lt;3")</f>
        <v>3</v>
      </c>
      <c r="M385" s="5">
        <f t="shared" si="41"/>
        <v>0.75</v>
      </c>
      <c r="O385" s="5">
        <f t="shared" si="42"/>
        <v>6</v>
      </c>
      <c r="P385" s="5">
        <f t="shared" si="43"/>
        <v>0.75</v>
      </c>
    </row>
    <row r="386" spans="9:16" x14ac:dyDescent="0.25">
      <c r="I386" t="s">
        <v>46</v>
      </c>
      <c r="J386">
        <f>COUNTIF(B368:B384,"&lt;3")</f>
        <v>4</v>
      </c>
      <c r="M386" s="5">
        <f t="shared" si="41"/>
        <v>1</v>
      </c>
      <c r="O386" s="5">
        <f t="shared" si="42"/>
        <v>8</v>
      </c>
      <c r="P386" s="5">
        <f t="shared" si="43"/>
        <v>1</v>
      </c>
    </row>
    <row r="387" spans="9:16" x14ac:dyDescent="0.25">
      <c r="I387" t="s">
        <v>47</v>
      </c>
      <c r="J387">
        <f>J377+J378</f>
        <v>3</v>
      </c>
      <c r="M387" s="5">
        <f t="shared" si="41"/>
        <v>0.75</v>
      </c>
      <c r="O387" s="5">
        <f t="shared" si="42"/>
        <v>5</v>
      </c>
      <c r="P387" s="5">
        <f t="shared" si="43"/>
        <v>0.625</v>
      </c>
    </row>
    <row r="388" spans="9:16" x14ac:dyDescent="0.25">
      <c r="I388" t="s">
        <v>48</v>
      </c>
      <c r="J388" s="1">
        <f>SUM(B368:B384)</f>
        <v>4</v>
      </c>
      <c r="M388" s="5">
        <f t="shared" si="41"/>
        <v>1</v>
      </c>
      <c r="O388" s="5">
        <f t="shared" si="42"/>
        <v>7</v>
      </c>
      <c r="P388" s="5">
        <f t="shared" si="43"/>
        <v>0.875</v>
      </c>
    </row>
    <row r="389" spans="9:16" x14ac:dyDescent="0.25">
      <c r="I389" t="s">
        <v>49</v>
      </c>
      <c r="J389" s="1">
        <f>SUM(C368:C384)</f>
        <v>6</v>
      </c>
      <c r="M389" s="5">
        <f t="shared" si="41"/>
        <v>1.5</v>
      </c>
      <c r="O389" s="5">
        <f t="shared" si="42"/>
        <v>13</v>
      </c>
      <c r="P389" s="5">
        <f t="shared" si="43"/>
        <v>1.625</v>
      </c>
    </row>
    <row r="390" spans="9:16" x14ac:dyDescent="0.25">
      <c r="I390" t="s">
        <v>50</v>
      </c>
      <c r="J390">
        <f>J378*3+J376-J387</f>
        <v>7</v>
      </c>
      <c r="M390" s="5">
        <f t="shared" si="41"/>
        <v>1.75</v>
      </c>
      <c r="O390" s="5">
        <f t="shared" si="42"/>
        <v>9</v>
      </c>
      <c r="P390" s="5">
        <f t="shared" si="43"/>
        <v>1.125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18</v>
      </c>
      <c r="H402" s="6"/>
      <c r="I402" s="7">
        <f>O261+O54</f>
        <v>36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9">
        <f>AVERAGE(H404,K404,N404,Q404)</f>
        <v>79.6875</v>
      </c>
      <c r="F404" s="5">
        <f>(M6+M213)/2</f>
        <v>0.72222222222222221</v>
      </c>
      <c r="G404" s="10">
        <f>J6+J213</f>
        <v>13</v>
      </c>
      <c r="H404" s="11">
        <f>(G404/$G$402)*100</f>
        <v>72.222222222222214</v>
      </c>
      <c r="I404" s="5">
        <f t="shared" ref="I404:I411" si="44">(P46+P253)/2</f>
        <v>0.77777777777777779</v>
      </c>
      <c r="J404" s="10">
        <f t="shared" ref="J404:J411" si="45">O46+O253</f>
        <v>28</v>
      </c>
      <c r="K404" s="11">
        <f>(J404/$I$402)*100</f>
        <v>77.777777777777786</v>
      </c>
      <c r="L404" s="5">
        <f>(M84+M291)/2</f>
        <v>0.875</v>
      </c>
      <c r="M404" s="10">
        <f t="shared" ref="M404:M411" si="46">J84+J291</f>
        <v>7</v>
      </c>
      <c r="N404" s="11">
        <f>(M404/8)*100</f>
        <v>87.5</v>
      </c>
      <c r="O404" s="5">
        <f t="shared" ref="O404:O411" si="47">(P368+P161)/2</f>
        <v>0.8125</v>
      </c>
      <c r="P404" s="10">
        <f t="shared" ref="P404:P411" si="48">O368+O161</f>
        <v>13</v>
      </c>
      <c r="Q404" s="11">
        <f>(P404/16)*100</f>
        <v>81.25</v>
      </c>
    </row>
    <row r="405" spans="4:17" x14ac:dyDescent="0.25">
      <c r="D405" t="s">
        <v>28</v>
      </c>
      <c r="E405" s="9">
        <f t="shared" ref="E405:E423" si="49">AVERAGE(H405,K405,N405,Q405)</f>
        <v>43.923611111111114</v>
      </c>
      <c r="F405" s="5">
        <f t="shared" ref="F405:F407" si="50">(M7+M214)/2</f>
        <v>0.44444444444444442</v>
      </c>
      <c r="G405" s="10">
        <f t="shared" ref="G405:G407" si="51">J7+J214</f>
        <v>8</v>
      </c>
      <c r="H405" s="11">
        <f t="shared" ref="H405:H423" si="52">(G405/$G$402)*100</f>
        <v>44.444444444444443</v>
      </c>
      <c r="I405" s="5">
        <f t="shared" si="44"/>
        <v>0.5</v>
      </c>
      <c r="J405" s="10">
        <f t="shared" si="45"/>
        <v>18</v>
      </c>
      <c r="K405" s="11">
        <f t="shared" ref="K405:K423" si="53">(J405/$I$402)*100</f>
        <v>50</v>
      </c>
      <c r="L405" s="5">
        <f>(M85+M292)/2</f>
        <v>0.375</v>
      </c>
      <c r="M405" s="10">
        <f t="shared" si="46"/>
        <v>3</v>
      </c>
      <c r="N405" s="11">
        <f t="shared" ref="N405:N423" si="54">(M405/8)*100</f>
        <v>37.5</v>
      </c>
      <c r="O405" s="5">
        <f t="shared" si="47"/>
        <v>0.4375</v>
      </c>
      <c r="P405" s="10">
        <f t="shared" si="48"/>
        <v>7</v>
      </c>
      <c r="Q405" s="11">
        <f t="shared" ref="Q405:Q423" si="55">(P405/16)*100</f>
        <v>43.75</v>
      </c>
    </row>
    <row r="406" spans="4:17" x14ac:dyDescent="0.25">
      <c r="D406" t="s">
        <v>29</v>
      </c>
      <c r="E406" s="9">
        <f t="shared" si="49"/>
        <v>73.784722222222214</v>
      </c>
      <c r="F406" s="5">
        <f t="shared" si="50"/>
        <v>0.66666666666666663</v>
      </c>
      <c r="G406" s="10">
        <f t="shared" si="51"/>
        <v>12</v>
      </c>
      <c r="H406" s="11">
        <f t="shared" si="52"/>
        <v>66.666666666666657</v>
      </c>
      <c r="I406" s="5">
        <f t="shared" si="44"/>
        <v>0.72222222222222221</v>
      </c>
      <c r="J406" s="10">
        <f t="shared" si="45"/>
        <v>26</v>
      </c>
      <c r="K406" s="11">
        <f t="shared" si="53"/>
        <v>72.222222222222214</v>
      </c>
      <c r="L406" s="5">
        <f>(M86+M293)/2</f>
        <v>0.75</v>
      </c>
      <c r="M406" s="10">
        <f t="shared" si="46"/>
        <v>6</v>
      </c>
      <c r="N406" s="11">
        <f t="shared" si="54"/>
        <v>75</v>
      </c>
      <c r="O406" s="5">
        <f t="shared" si="47"/>
        <v>0.8125</v>
      </c>
      <c r="P406" s="10">
        <f t="shared" si="48"/>
        <v>13</v>
      </c>
      <c r="Q406" s="11">
        <f t="shared" si="55"/>
        <v>81.25</v>
      </c>
    </row>
    <row r="407" spans="4:17" x14ac:dyDescent="0.25">
      <c r="D407" t="s">
        <v>30</v>
      </c>
      <c r="E407" s="9">
        <f t="shared" si="49"/>
        <v>89.0625</v>
      </c>
      <c r="F407" s="5">
        <f t="shared" si="50"/>
        <v>0.83333333333333326</v>
      </c>
      <c r="G407" s="10">
        <f t="shared" si="51"/>
        <v>15</v>
      </c>
      <c r="H407" s="11">
        <f t="shared" si="52"/>
        <v>83.333333333333343</v>
      </c>
      <c r="I407" s="5">
        <f t="shared" si="44"/>
        <v>0.91666666666666674</v>
      </c>
      <c r="J407" s="10">
        <f t="shared" si="45"/>
        <v>33</v>
      </c>
      <c r="K407" s="11">
        <f t="shared" si="53"/>
        <v>91.666666666666657</v>
      </c>
      <c r="L407" s="5">
        <f>(M87+M294)/2</f>
        <v>0.875</v>
      </c>
      <c r="M407" s="10">
        <f t="shared" si="46"/>
        <v>7</v>
      </c>
      <c r="N407" s="11">
        <f t="shared" si="54"/>
        <v>87.5</v>
      </c>
      <c r="O407" s="5">
        <f t="shared" si="47"/>
        <v>0.9375</v>
      </c>
      <c r="P407" s="10">
        <f t="shared" si="48"/>
        <v>15</v>
      </c>
      <c r="Q407" s="11">
        <f t="shared" si="55"/>
        <v>93.75</v>
      </c>
    </row>
    <row r="408" spans="4:17" x14ac:dyDescent="0.25">
      <c r="D408" t="s">
        <v>31</v>
      </c>
      <c r="E408" s="9">
        <f t="shared" si="49"/>
        <v>57.465277777777779</v>
      </c>
      <c r="F408" s="5">
        <f>(M10+M217)/2</f>
        <v>0.55555555555555558</v>
      </c>
      <c r="G408" s="10">
        <f>J10+J217</f>
        <v>10</v>
      </c>
      <c r="H408" s="11">
        <f t="shared" si="52"/>
        <v>55.555555555555557</v>
      </c>
      <c r="I408" s="5">
        <f t="shared" si="44"/>
        <v>0.55555555555555558</v>
      </c>
      <c r="J408" s="10">
        <f t="shared" si="45"/>
        <v>20</v>
      </c>
      <c r="K408" s="11">
        <f t="shared" si="53"/>
        <v>55.555555555555557</v>
      </c>
      <c r="L408" s="5">
        <f>(M295+M88)/2</f>
        <v>0.625</v>
      </c>
      <c r="M408" s="10">
        <f t="shared" si="46"/>
        <v>5</v>
      </c>
      <c r="N408" s="11">
        <f t="shared" si="54"/>
        <v>62.5</v>
      </c>
      <c r="O408" s="5">
        <f t="shared" si="47"/>
        <v>0.5625</v>
      </c>
      <c r="P408" s="10">
        <f t="shared" si="48"/>
        <v>9</v>
      </c>
      <c r="Q408" s="11">
        <f t="shared" si="55"/>
        <v>56.25</v>
      </c>
    </row>
    <row r="409" spans="4:17" x14ac:dyDescent="0.25">
      <c r="D409" t="s">
        <v>32</v>
      </c>
      <c r="E409" s="9">
        <f t="shared" si="49"/>
        <v>65.972222222222214</v>
      </c>
      <c r="F409" s="5">
        <f t="shared" ref="F409:F411" si="56">(M11+M218)/2</f>
        <v>0.66666666666666674</v>
      </c>
      <c r="G409" s="10">
        <f t="shared" ref="G409:G411" si="57">J11+J218</f>
        <v>12</v>
      </c>
      <c r="H409" s="11">
        <f t="shared" si="52"/>
        <v>66.666666666666657</v>
      </c>
      <c r="I409" s="5">
        <f t="shared" si="44"/>
        <v>0.72222222222222221</v>
      </c>
      <c r="J409" s="10">
        <f t="shared" si="45"/>
        <v>26</v>
      </c>
      <c r="K409" s="11">
        <f t="shared" si="53"/>
        <v>72.222222222222214</v>
      </c>
      <c r="L409" s="5">
        <f>(M296+M89)/2</f>
        <v>0.625</v>
      </c>
      <c r="M409" s="10">
        <f t="shared" si="46"/>
        <v>5</v>
      </c>
      <c r="N409" s="11">
        <f t="shared" si="54"/>
        <v>62.5</v>
      </c>
      <c r="O409" s="5">
        <f t="shared" si="47"/>
        <v>0.625</v>
      </c>
      <c r="P409" s="10">
        <f t="shared" si="48"/>
        <v>10</v>
      </c>
      <c r="Q409" s="11">
        <f t="shared" si="55"/>
        <v>62.5</v>
      </c>
    </row>
    <row r="410" spans="4:17" x14ac:dyDescent="0.25">
      <c r="D410" t="s">
        <v>34</v>
      </c>
      <c r="E410" s="9">
        <f t="shared" si="49"/>
        <v>91.493055555555557</v>
      </c>
      <c r="F410" s="5">
        <f t="shared" si="56"/>
        <v>0.88888888888888884</v>
      </c>
      <c r="G410" s="10">
        <f t="shared" si="57"/>
        <v>16</v>
      </c>
      <c r="H410" s="11">
        <f t="shared" si="52"/>
        <v>88.888888888888886</v>
      </c>
      <c r="I410" s="5">
        <f t="shared" si="44"/>
        <v>0.83333333333333337</v>
      </c>
      <c r="J410" s="10">
        <f t="shared" si="45"/>
        <v>30</v>
      </c>
      <c r="K410" s="11">
        <f t="shared" si="53"/>
        <v>83.333333333333343</v>
      </c>
      <c r="L410" s="5">
        <f>(M297+M90)/2</f>
        <v>1</v>
      </c>
      <c r="M410" s="10">
        <f t="shared" si="46"/>
        <v>8</v>
      </c>
      <c r="N410" s="11">
        <f t="shared" si="54"/>
        <v>100</v>
      </c>
      <c r="O410" s="5">
        <f t="shared" si="47"/>
        <v>0.9375</v>
      </c>
      <c r="P410" s="10">
        <f t="shared" si="48"/>
        <v>15</v>
      </c>
      <c r="Q410" s="11">
        <f t="shared" si="55"/>
        <v>93.75</v>
      </c>
    </row>
    <row r="411" spans="4:17" x14ac:dyDescent="0.25">
      <c r="D411" t="s">
        <v>35</v>
      </c>
      <c r="E411" s="9">
        <f t="shared" si="49"/>
        <v>68.75</v>
      </c>
      <c r="F411" s="5">
        <f t="shared" si="56"/>
        <v>0.72222222222222221</v>
      </c>
      <c r="G411" s="10">
        <f t="shared" si="57"/>
        <v>13</v>
      </c>
      <c r="H411" s="11">
        <f t="shared" si="52"/>
        <v>72.222222222222214</v>
      </c>
      <c r="I411" s="5">
        <f t="shared" si="44"/>
        <v>0.77777777777777779</v>
      </c>
      <c r="J411" s="10">
        <f t="shared" si="45"/>
        <v>28</v>
      </c>
      <c r="K411" s="11">
        <f t="shared" si="53"/>
        <v>77.777777777777786</v>
      </c>
      <c r="L411" s="5">
        <f>(M298+M91)/2</f>
        <v>0.625</v>
      </c>
      <c r="M411" s="10">
        <f t="shared" si="46"/>
        <v>5</v>
      </c>
      <c r="N411" s="11">
        <f t="shared" si="54"/>
        <v>62.5</v>
      </c>
      <c r="O411" s="5">
        <f t="shared" si="47"/>
        <v>0.625</v>
      </c>
      <c r="P411" s="10">
        <f t="shared" si="48"/>
        <v>10</v>
      </c>
      <c r="Q411" s="11">
        <f t="shared" si="55"/>
        <v>62.5</v>
      </c>
    </row>
    <row r="412" spans="4:17" x14ac:dyDescent="0.25">
      <c r="D412" t="s">
        <v>36</v>
      </c>
      <c r="E412" s="11">
        <f t="shared" si="49"/>
        <v>100</v>
      </c>
      <c r="F412" s="5"/>
      <c r="G412" s="10">
        <f>J221+J14</f>
        <v>18</v>
      </c>
      <c r="H412" s="11">
        <f t="shared" si="52"/>
        <v>100</v>
      </c>
      <c r="I412" s="5"/>
      <c r="J412" s="10">
        <f t="shared" ref="J412:J423" si="58">O261+O54</f>
        <v>36</v>
      </c>
      <c r="K412" s="11">
        <f t="shared" si="53"/>
        <v>100</v>
      </c>
      <c r="L412" s="5"/>
      <c r="M412" s="10">
        <v>8</v>
      </c>
      <c r="N412" s="11">
        <f t="shared" si="54"/>
        <v>100</v>
      </c>
      <c r="P412" s="10">
        <v>16</v>
      </c>
      <c r="Q412" s="11">
        <f t="shared" si="55"/>
        <v>100</v>
      </c>
    </row>
    <row r="413" spans="4:17" x14ac:dyDescent="0.25">
      <c r="D413" t="s">
        <v>37</v>
      </c>
      <c r="E413" s="9">
        <f t="shared" si="49"/>
        <v>34.027777777777779</v>
      </c>
      <c r="F413" s="5">
        <f>(M15+M222)/2</f>
        <v>0.33333333333333331</v>
      </c>
      <c r="G413" s="10">
        <f>J222+J15</f>
        <v>6</v>
      </c>
      <c r="H413" s="11">
        <f t="shared" si="52"/>
        <v>33.333333333333329</v>
      </c>
      <c r="I413" s="5">
        <f t="shared" ref="I413:I423" si="59">(P262+P55)/2</f>
        <v>0.27777777777777779</v>
      </c>
      <c r="J413" s="10">
        <f t="shared" si="58"/>
        <v>10</v>
      </c>
      <c r="K413" s="11">
        <f t="shared" si="53"/>
        <v>27.777777777777779</v>
      </c>
      <c r="L413" s="5">
        <f t="shared" ref="L413:L423" si="60">(M300+M93)/2</f>
        <v>0.375</v>
      </c>
      <c r="M413" s="10">
        <f t="shared" ref="M413:M423" si="61">J300+J93</f>
        <v>3</v>
      </c>
      <c r="N413" s="11">
        <f t="shared" si="54"/>
        <v>37.5</v>
      </c>
      <c r="O413" s="5">
        <f t="shared" ref="O413:O423" si="62">(P377+P170)/2</f>
        <v>0.375</v>
      </c>
      <c r="P413" s="10">
        <f t="shared" ref="P413:P423" si="63">O377+O170</f>
        <v>6</v>
      </c>
      <c r="Q413" s="11">
        <f t="shared" si="55"/>
        <v>37.5</v>
      </c>
    </row>
    <row r="414" spans="4:17" x14ac:dyDescent="0.25">
      <c r="D414" t="s">
        <v>38</v>
      </c>
      <c r="E414" s="9">
        <f t="shared" si="49"/>
        <v>42.534722222222221</v>
      </c>
      <c r="F414" s="5">
        <f t="shared" ref="F414:F423" si="64">(M16+M223)/2</f>
        <v>0.44444444444444442</v>
      </c>
      <c r="G414" s="10">
        <f t="shared" ref="G414:G423" si="65">J223+J16</f>
        <v>8</v>
      </c>
      <c r="H414" s="11">
        <f t="shared" si="52"/>
        <v>44.444444444444443</v>
      </c>
      <c r="I414" s="5">
        <f t="shared" si="59"/>
        <v>0.44444444444444442</v>
      </c>
      <c r="J414" s="10">
        <f t="shared" si="58"/>
        <v>16</v>
      </c>
      <c r="K414" s="11">
        <f t="shared" si="53"/>
        <v>44.444444444444443</v>
      </c>
      <c r="L414" s="5">
        <f t="shared" si="60"/>
        <v>0.375</v>
      </c>
      <c r="M414" s="10">
        <f t="shared" si="61"/>
        <v>3</v>
      </c>
      <c r="N414" s="11">
        <f t="shared" si="54"/>
        <v>37.5</v>
      </c>
      <c r="O414" s="5">
        <f t="shared" si="62"/>
        <v>0.4375</v>
      </c>
      <c r="P414" s="10">
        <f t="shared" si="63"/>
        <v>7</v>
      </c>
      <c r="Q414" s="11">
        <f t="shared" si="55"/>
        <v>43.75</v>
      </c>
    </row>
    <row r="415" spans="4:17" x14ac:dyDescent="0.25">
      <c r="D415" t="s">
        <v>39</v>
      </c>
      <c r="E415" s="9">
        <f t="shared" si="49"/>
        <v>31.25</v>
      </c>
      <c r="F415" s="5">
        <f t="shared" si="64"/>
        <v>0.27777777777777779</v>
      </c>
      <c r="G415" s="10">
        <f t="shared" si="65"/>
        <v>5</v>
      </c>
      <c r="H415" s="11">
        <f t="shared" si="52"/>
        <v>27.777777777777779</v>
      </c>
      <c r="I415" s="5">
        <f t="shared" si="59"/>
        <v>0.22222222222222221</v>
      </c>
      <c r="J415" s="10">
        <f t="shared" si="58"/>
        <v>8</v>
      </c>
      <c r="K415" s="11">
        <f t="shared" si="53"/>
        <v>22.222222222222221</v>
      </c>
      <c r="L415" s="5">
        <f t="shared" si="60"/>
        <v>0.375</v>
      </c>
      <c r="M415" s="10">
        <f t="shared" si="61"/>
        <v>3</v>
      </c>
      <c r="N415" s="11">
        <f t="shared" si="54"/>
        <v>37.5</v>
      </c>
      <c r="O415" s="5">
        <f t="shared" si="62"/>
        <v>0.375</v>
      </c>
      <c r="P415" s="10">
        <f t="shared" si="63"/>
        <v>6</v>
      </c>
      <c r="Q415" s="11">
        <f t="shared" si="55"/>
        <v>37.5</v>
      </c>
    </row>
    <row r="416" spans="4:17" x14ac:dyDescent="0.25">
      <c r="D416" t="s">
        <v>40</v>
      </c>
      <c r="E416" s="9">
        <f t="shared" si="49"/>
        <v>8.5069444444444429</v>
      </c>
      <c r="F416" s="5">
        <f t="shared" si="64"/>
        <v>0.1111111111111111</v>
      </c>
      <c r="G416" s="10">
        <f t="shared" si="65"/>
        <v>2</v>
      </c>
      <c r="H416" s="11">
        <f t="shared" si="52"/>
        <v>11.111111111111111</v>
      </c>
      <c r="I416" s="5">
        <f t="shared" si="59"/>
        <v>0.16666666666666666</v>
      </c>
      <c r="J416" s="10">
        <f t="shared" si="58"/>
        <v>6</v>
      </c>
      <c r="K416" s="11">
        <f t="shared" si="53"/>
        <v>16.666666666666664</v>
      </c>
      <c r="L416" s="5">
        <f t="shared" si="60"/>
        <v>0</v>
      </c>
      <c r="M416" s="10">
        <f t="shared" si="61"/>
        <v>0</v>
      </c>
      <c r="N416" s="11">
        <f t="shared" si="54"/>
        <v>0</v>
      </c>
      <c r="O416" s="5">
        <f t="shared" si="62"/>
        <v>6.25E-2</v>
      </c>
      <c r="P416" s="10">
        <f t="shared" si="63"/>
        <v>1</v>
      </c>
      <c r="Q416" s="11">
        <f t="shared" si="55"/>
        <v>6.25</v>
      </c>
    </row>
    <row r="417" spans="4:17" x14ac:dyDescent="0.25">
      <c r="D417" t="s">
        <v>41</v>
      </c>
      <c r="E417" s="9">
        <f t="shared" si="49"/>
        <v>77.430555555555557</v>
      </c>
      <c r="F417" s="5">
        <f t="shared" si="64"/>
        <v>0.77777777777777779</v>
      </c>
      <c r="G417" s="10">
        <f t="shared" si="65"/>
        <v>14</v>
      </c>
      <c r="H417" s="11">
        <f t="shared" si="52"/>
        <v>77.777777777777786</v>
      </c>
      <c r="I417" s="5">
        <f t="shared" si="59"/>
        <v>0.69444444444444442</v>
      </c>
      <c r="J417" s="10">
        <f t="shared" si="58"/>
        <v>25</v>
      </c>
      <c r="K417" s="11">
        <f t="shared" si="53"/>
        <v>69.444444444444443</v>
      </c>
      <c r="L417" s="5">
        <f t="shared" si="60"/>
        <v>0.875</v>
      </c>
      <c r="M417" s="10">
        <f t="shared" si="61"/>
        <v>7</v>
      </c>
      <c r="N417" s="11">
        <f t="shared" si="54"/>
        <v>87.5</v>
      </c>
      <c r="O417" s="5">
        <f t="shared" si="62"/>
        <v>0.75</v>
      </c>
      <c r="P417" s="10">
        <f t="shared" si="63"/>
        <v>12</v>
      </c>
      <c r="Q417" s="11">
        <f t="shared" si="55"/>
        <v>75</v>
      </c>
    </row>
    <row r="418" spans="4:17" x14ac:dyDescent="0.25">
      <c r="D418" t="s">
        <v>42</v>
      </c>
      <c r="E418" s="9">
        <f t="shared" si="49"/>
        <v>71.354166666666657</v>
      </c>
      <c r="F418" s="5">
        <f t="shared" si="64"/>
        <v>0.66666666666666663</v>
      </c>
      <c r="G418" s="10">
        <f t="shared" si="65"/>
        <v>12</v>
      </c>
      <c r="H418" s="11">
        <f t="shared" si="52"/>
        <v>66.666666666666657</v>
      </c>
      <c r="I418" s="5">
        <f t="shared" si="59"/>
        <v>0.75</v>
      </c>
      <c r="J418" s="10">
        <f t="shared" si="58"/>
        <v>27</v>
      </c>
      <c r="K418" s="11">
        <f t="shared" si="53"/>
        <v>75</v>
      </c>
      <c r="L418" s="5">
        <f t="shared" si="60"/>
        <v>0.75</v>
      </c>
      <c r="M418" s="10">
        <f t="shared" si="61"/>
        <v>6</v>
      </c>
      <c r="N418" s="11">
        <f t="shared" si="54"/>
        <v>75</v>
      </c>
      <c r="O418" s="5">
        <f t="shared" si="62"/>
        <v>0.6875</v>
      </c>
      <c r="P418" s="10">
        <f t="shared" si="63"/>
        <v>11</v>
      </c>
      <c r="Q418" s="11">
        <f t="shared" si="55"/>
        <v>68.75</v>
      </c>
    </row>
    <row r="419" spans="4:17" x14ac:dyDescent="0.25">
      <c r="D419" t="s">
        <v>43</v>
      </c>
      <c r="E419" s="9">
        <f t="shared" si="49"/>
        <v>57.8125</v>
      </c>
      <c r="F419" s="5">
        <f t="shared" si="64"/>
        <v>0.61111111111111116</v>
      </c>
      <c r="G419" s="10">
        <f t="shared" si="65"/>
        <v>11</v>
      </c>
      <c r="H419" s="11">
        <f t="shared" si="52"/>
        <v>61.111111111111114</v>
      </c>
      <c r="I419" s="5">
        <f t="shared" si="59"/>
        <v>0.63888888888888884</v>
      </c>
      <c r="J419" s="10">
        <f t="shared" si="58"/>
        <v>23</v>
      </c>
      <c r="K419" s="11">
        <f t="shared" si="53"/>
        <v>63.888888888888886</v>
      </c>
      <c r="L419" s="5">
        <f t="shared" si="60"/>
        <v>0.5</v>
      </c>
      <c r="M419" s="10">
        <f t="shared" si="61"/>
        <v>4</v>
      </c>
      <c r="N419" s="11">
        <f t="shared" si="54"/>
        <v>50</v>
      </c>
      <c r="O419" s="5">
        <f t="shared" si="62"/>
        <v>0.5625</v>
      </c>
      <c r="P419" s="10">
        <f t="shared" si="63"/>
        <v>9</v>
      </c>
      <c r="Q419" s="11">
        <f t="shared" si="55"/>
        <v>56.25</v>
      </c>
    </row>
    <row r="420" spans="4:17" x14ac:dyDescent="0.25">
      <c r="D420" t="s">
        <v>44</v>
      </c>
      <c r="E420" s="9">
        <f t="shared" si="49"/>
        <v>69.444444444444443</v>
      </c>
      <c r="F420" s="5">
        <f t="shared" si="64"/>
        <v>0.66666666666666663</v>
      </c>
      <c r="G420" s="10">
        <f t="shared" si="65"/>
        <v>12</v>
      </c>
      <c r="H420" s="11">
        <f t="shared" si="52"/>
        <v>66.666666666666657</v>
      </c>
      <c r="I420" s="5">
        <f t="shared" si="59"/>
        <v>0.61111111111111116</v>
      </c>
      <c r="J420" s="10">
        <f t="shared" si="58"/>
        <v>22</v>
      </c>
      <c r="K420" s="11">
        <f t="shared" si="53"/>
        <v>61.111111111111114</v>
      </c>
      <c r="L420" s="5">
        <f t="shared" si="60"/>
        <v>0.75</v>
      </c>
      <c r="M420" s="10">
        <f t="shared" si="61"/>
        <v>6</v>
      </c>
      <c r="N420" s="11">
        <f t="shared" si="54"/>
        <v>75</v>
      </c>
      <c r="O420" s="5">
        <f t="shared" si="62"/>
        <v>0.75</v>
      </c>
      <c r="P420" s="10">
        <f t="shared" si="63"/>
        <v>12</v>
      </c>
      <c r="Q420" s="11">
        <f t="shared" si="55"/>
        <v>75</v>
      </c>
    </row>
    <row r="421" spans="4:17" x14ac:dyDescent="0.25">
      <c r="D421" t="s">
        <v>45</v>
      </c>
      <c r="E421" s="9">
        <f t="shared" si="49"/>
        <v>83.854166666666671</v>
      </c>
      <c r="F421" s="5">
        <f t="shared" si="64"/>
        <v>0.83333333333333326</v>
      </c>
      <c r="G421" s="10">
        <f t="shared" si="65"/>
        <v>15</v>
      </c>
      <c r="H421" s="11">
        <f t="shared" si="52"/>
        <v>83.333333333333343</v>
      </c>
      <c r="I421" s="5">
        <f t="shared" si="59"/>
        <v>0.83333333333333326</v>
      </c>
      <c r="J421" s="10">
        <f t="shared" si="58"/>
        <v>30</v>
      </c>
      <c r="K421" s="11">
        <f t="shared" si="53"/>
        <v>83.333333333333343</v>
      </c>
      <c r="L421" s="5">
        <f t="shared" si="60"/>
        <v>0.875</v>
      </c>
      <c r="M421" s="10">
        <f t="shared" si="61"/>
        <v>7</v>
      </c>
      <c r="N421" s="11">
        <f t="shared" si="54"/>
        <v>87.5</v>
      </c>
      <c r="O421" s="5">
        <f t="shared" si="62"/>
        <v>0.8125</v>
      </c>
      <c r="P421" s="10">
        <f t="shared" si="63"/>
        <v>13</v>
      </c>
      <c r="Q421" s="11">
        <f t="shared" si="55"/>
        <v>81.25</v>
      </c>
    </row>
    <row r="422" spans="4:17" x14ac:dyDescent="0.25">
      <c r="D422" t="s">
        <v>46</v>
      </c>
      <c r="E422" s="9">
        <f t="shared" si="49"/>
        <v>84.027777777777786</v>
      </c>
      <c r="F422" s="5">
        <f t="shared" si="64"/>
        <v>0.77777777777777768</v>
      </c>
      <c r="G422" s="10">
        <f t="shared" si="65"/>
        <v>14</v>
      </c>
      <c r="H422" s="11">
        <f t="shared" si="52"/>
        <v>77.777777777777786</v>
      </c>
      <c r="I422" s="5">
        <f t="shared" si="59"/>
        <v>0.83333333333333326</v>
      </c>
      <c r="J422" s="10">
        <f t="shared" si="58"/>
        <v>30</v>
      </c>
      <c r="K422" s="11">
        <f t="shared" si="53"/>
        <v>83.333333333333343</v>
      </c>
      <c r="L422" s="5">
        <f t="shared" si="60"/>
        <v>0.875</v>
      </c>
      <c r="M422" s="10">
        <f t="shared" si="61"/>
        <v>7</v>
      </c>
      <c r="N422" s="11">
        <f t="shared" si="54"/>
        <v>87.5</v>
      </c>
      <c r="O422" s="5">
        <f t="shared" si="62"/>
        <v>0.875</v>
      </c>
      <c r="P422" s="10">
        <f t="shared" si="63"/>
        <v>14</v>
      </c>
      <c r="Q422" s="11">
        <f t="shared" si="55"/>
        <v>87.5</v>
      </c>
    </row>
    <row r="423" spans="4:17" x14ac:dyDescent="0.25">
      <c r="D423" t="s">
        <v>47</v>
      </c>
      <c r="E423" s="9">
        <f t="shared" si="49"/>
        <v>76.5625</v>
      </c>
      <c r="F423" s="5">
        <f t="shared" si="64"/>
        <v>0.77777777777777768</v>
      </c>
      <c r="G423" s="10">
        <f t="shared" si="65"/>
        <v>14</v>
      </c>
      <c r="H423" s="11">
        <f t="shared" si="52"/>
        <v>77.777777777777786</v>
      </c>
      <c r="I423" s="5">
        <f t="shared" si="59"/>
        <v>0.72222222222222221</v>
      </c>
      <c r="J423" s="10">
        <f t="shared" si="58"/>
        <v>26</v>
      </c>
      <c r="K423" s="11">
        <f t="shared" si="53"/>
        <v>72.222222222222214</v>
      </c>
      <c r="L423" s="5">
        <f t="shared" si="60"/>
        <v>0.75</v>
      </c>
      <c r="M423" s="10">
        <f t="shared" si="61"/>
        <v>6</v>
      </c>
      <c r="N423" s="11">
        <f t="shared" si="54"/>
        <v>75</v>
      </c>
      <c r="O423" s="5">
        <f t="shared" si="62"/>
        <v>0.8125</v>
      </c>
      <c r="P423" s="10">
        <f t="shared" si="63"/>
        <v>13</v>
      </c>
      <c r="Q423" s="11">
        <f t="shared" si="55"/>
        <v>81.25</v>
      </c>
    </row>
    <row r="424" spans="4:17" x14ac:dyDescent="0.25">
      <c r="E424" s="3"/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9">
        <f>AVERAGE(F425,I425,L425,O425)</f>
        <v>-0.11805555555555555</v>
      </c>
      <c r="F425" s="11">
        <f>M28-M235</f>
        <v>-0.22222222222222221</v>
      </c>
      <c r="G425" s="10">
        <f>J28-J235</f>
        <v>-2</v>
      </c>
      <c r="H425" s="10" t="s">
        <v>73</v>
      </c>
      <c r="I425" s="11">
        <f>P68-P275</f>
        <v>-0.5</v>
      </c>
      <c r="J425" s="10">
        <f>O68-O275</f>
        <v>-9</v>
      </c>
      <c r="K425" s="10" t="s">
        <v>73</v>
      </c>
      <c r="L425" s="11">
        <f>M106-M313</f>
        <v>0.25</v>
      </c>
      <c r="M425" s="10">
        <f>J106-J313</f>
        <v>1</v>
      </c>
      <c r="N425" s="10" t="s">
        <v>73</v>
      </c>
      <c r="O425" s="11">
        <f>P183-P390</f>
        <v>0</v>
      </c>
      <c r="P425" s="10">
        <f>O183-O390</f>
        <v>0</v>
      </c>
      <c r="Q425" s="10" t="s">
        <v>73</v>
      </c>
    </row>
    <row r="426" spans="4:17" x14ac:dyDescent="0.25">
      <c r="D426" t="s">
        <v>70</v>
      </c>
      <c r="E426" s="9">
        <f>AVERAGE(H426,K426,N426,Q426)</f>
        <v>2.6006944444444446</v>
      </c>
      <c r="F426" s="5">
        <f>(M26+M27+M233+M234)/2</f>
        <v>2.6666666666666665</v>
      </c>
      <c r="G426" s="10">
        <f>J233+J234+J26+J27</f>
        <v>48</v>
      </c>
      <c r="H426" s="11">
        <f>G426/G402</f>
        <v>2.6666666666666665</v>
      </c>
      <c r="I426" s="5">
        <f>(P66+P67+P273+P274)/2</f>
        <v>2.6111111111111112</v>
      </c>
      <c r="J426" s="10">
        <f>O66+O67+O273+O274</f>
        <v>94</v>
      </c>
      <c r="K426" s="11">
        <f>J426/$I$402</f>
        <v>2.6111111111111112</v>
      </c>
      <c r="L426" s="5">
        <f>(M104+M105+M311+M312)/2</f>
        <v>2.625</v>
      </c>
      <c r="M426" s="10">
        <f>J104+J105+J311+J312</f>
        <v>21</v>
      </c>
      <c r="N426" s="11">
        <f>M426/8</f>
        <v>2.625</v>
      </c>
      <c r="O426" s="5">
        <f>(P389+P388+P182+P181)/2</f>
        <v>2.5</v>
      </c>
      <c r="P426" s="10">
        <f>O389+O388+O182+O181</f>
        <v>40</v>
      </c>
      <c r="Q426" s="11">
        <f>P426/16</f>
        <v>2.5</v>
      </c>
    </row>
    <row r="427" spans="4:17" x14ac:dyDescent="0.25">
      <c r="D427" t="s">
        <v>71</v>
      </c>
      <c r="E427" s="9">
        <f t="shared" ref="E427:E428" si="66">AVERAGE(H427,K427,N427,Q427)</f>
        <v>1.3802083333333333</v>
      </c>
      <c r="F427" s="5">
        <f>(M26+M234)/2</f>
        <v>1.3333333333333333</v>
      </c>
      <c r="G427" s="10">
        <f>J26+J234</f>
        <v>24</v>
      </c>
      <c r="H427" s="11">
        <f>G427/G402</f>
        <v>1.3333333333333333</v>
      </c>
      <c r="I427" s="5">
        <f>(P66+P274)/2</f>
        <v>1.25</v>
      </c>
      <c r="J427" s="10">
        <f>O66+O274</f>
        <v>45</v>
      </c>
      <c r="K427" s="11">
        <f t="shared" ref="K427:K428" si="67">J427/$I$402</f>
        <v>1.25</v>
      </c>
      <c r="L427" s="5">
        <f>(M104+M312)/2</f>
        <v>1.5</v>
      </c>
      <c r="M427" s="10">
        <f>J104+J312</f>
        <v>12</v>
      </c>
      <c r="N427" s="11">
        <f t="shared" ref="N427:N428" si="68">M427/8</f>
        <v>1.5</v>
      </c>
      <c r="O427" s="5">
        <f>(P389+P181)/2</f>
        <v>1.4375</v>
      </c>
      <c r="P427" s="10">
        <f>O389+O181</f>
        <v>23</v>
      </c>
      <c r="Q427" s="11">
        <f t="shared" ref="Q427:Q428" si="69">P427/16</f>
        <v>1.4375</v>
      </c>
    </row>
    <row r="428" spans="4:17" x14ac:dyDescent="0.25">
      <c r="D428" t="s">
        <v>72</v>
      </c>
      <c r="E428" s="9">
        <f t="shared" si="66"/>
        <v>1.2204861111111112</v>
      </c>
      <c r="F428" s="5">
        <f>(M27+M233)/2</f>
        <v>1.3333333333333333</v>
      </c>
      <c r="G428" s="10">
        <f>J27+J233</f>
        <v>24</v>
      </c>
      <c r="H428" s="11">
        <f>G428/G402</f>
        <v>1.3333333333333333</v>
      </c>
      <c r="I428" s="5">
        <f>(P67+P273)/2</f>
        <v>1.3611111111111112</v>
      </c>
      <c r="J428" s="10">
        <f>O67+O273</f>
        <v>49</v>
      </c>
      <c r="K428" s="11">
        <f t="shared" si="67"/>
        <v>1.3611111111111112</v>
      </c>
      <c r="L428" s="5">
        <f>(M105+M311)/2</f>
        <v>1.125</v>
      </c>
      <c r="M428" s="10">
        <f>J105+J311</f>
        <v>9</v>
      </c>
      <c r="N428" s="11">
        <f t="shared" si="68"/>
        <v>1.125</v>
      </c>
      <c r="O428" s="5">
        <f>(P388+P182)/2</f>
        <v>1.0625</v>
      </c>
      <c r="P428" s="10">
        <f>O388+O182</f>
        <v>17</v>
      </c>
      <c r="Q428" s="11">
        <f t="shared" si="69"/>
        <v>1.0625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70">E501-E471</f>
        <v>-1.3241106719306117E-3</v>
      </c>
      <c r="F529" s="14">
        <f t="shared" si="70"/>
        <v>-1.8181818181659537E-3</v>
      </c>
      <c r="G529" s="14">
        <f t="shared" si="70"/>
        <v>-3.478260869570704E-3</v>
      </c>
      <c r="H529" s="14">
        <f t="shared" si="70"/>
        <v>0</v>
      </c>
      <c r="I529" s="14">
        <f t="shared" si="70"/>
        <v>0</v>
      </c>
    </row>
    <row r="530" spans="5:9" x14ac:dyDescent="0.25">
      <c r="E530" s="14">
        <f t="shared" si="70"/>
        <v>4.7628458498039095E-3</v>
      </c>
      <c r="F530" s="14">
        <f t="shared" si="70"/>
        <v>-1.8181818181659537E-3</v>
      </c>
      <c r="G530" s="14">
        <f t="shared" si="70"/>
        <v>8.6956521738557058E-4</v>
      </c>
      <c r="H530" s="14">
        <f t="shared" si="70"/>
        <v>0</v>
      </c>
      <c r="I530" s="14">
        <f t="shared" si="70"/>
        <v>0</v>
      </c>
    </row>
    <row r="531" spans="5:9" x14ac:dyDescent="0.25">
      <c r="E531" s="14">
        <f t="shared" si="70"/>
        <v>5.0395256917568076E-4</v>
      </c>
      <c r="F531" s="14">
        <f t="shared" si="70"/>
        <v>-3.6363636363603291E-3</v>
      </c>
      <c r="G531" s="14">
        <f t="shared" si="70"/>
        <v>-4.3478260869562746E-3</v>
      </c>
      <c r="H531" s="14">
        <f t="shared" si="70"/>
        <v>0</v>
      </c>
      <c r="I531" s="14">
        <f t="shared" si="70"/>
        <v>0</v>
      </c>
    </row>
    <row r="532" spans="5:9" x14ac:dyDescent="0.25">
      <c r="E532" s="14">
        <f t="shared" si="70"/>
        <v>2.3122529644155065E-3</v>
      </c>
      <c r="F532" s="14">
        <f t="shared" si="70"/>
        <v>2.7272727272702468E-3</v>
      </c>
      <c r="G532" s="14">
        <f t="shared" si="70"/>
        <v>-3.478260869570704E-3</v>
      </c>
      <c r="H532" s="14">
        <f t="shared" si="70"/>
        <v>0</v>
      </c>
      <c r="I532" s="14">
        <f t="shared" si="70"/>
        <v>0</v>
      </c>
    </row>
    <row r="533" spans="5:9" x14ac:dyDescent="0.25">
      <c r="E533" s="14">
        <f t="shared" si="70"/>
        <v>6.3142292490070417E-3</v>
      </c>
      <c r="F533" s="14">
        <f t="shared" si="70"/>
        <v>9.0909090908297685E-4</v>
      </c>
      <c r="G533" s="14">
        <f t="shared" si="70"/>
        <v>4.3478260869562746E-3</v>
      </c>
      <c r="H533" s="14">
        <f t="shared" si="70"/>
        <v>0</v>
      </c>
      <c r="I533" s="14">
        <f t="shared" si="70"/>
        <v>0</v>
      </c>
    </row>
    <row r="534" spans="5:9" x14ac:dyDescent="0.25">
      <c r="E534" s="14">
        <f t="shared" si="70"/>
        <v>-2.2628458498132886E-3</v>
      </c>
      <c r="F534" s="14">
        <f t="shared" si="70"/>
        <v>1.8181818181659537E-3</v>
      </c>
      <c r="G534" s="14">
        <f t="shared" si="70"/>
        <v>-8.6956521738557058E-4</v>
      </c>
      <c r="H534" s="14">
        <f t="shared" si="70"/>
        <v>0</v>
      </c>
      <c r="I534" s="14">
        <f t="shared" si="70"/>
        <v>0</v>
      </c>
    </row>
    <row r="535" spans="5:9" x14ac:dyDescent="0.25">
      <c r="E535" s="14">
        <f t="shared" si="70"/>
        <v>3.4584980237184482E-4</v>
      </c>
      <c r="F535" s="14">
        <f t="shared" si="70"/>
        <v>1.8181818181659537E-3</v>
      </c>
      <c r="G535" s="14">
        <f t="shared" si="70"/>
        <v>-4.3478260869278529E-4</v>
      </c>
      <c r="H535" s="14">
        <f t="shared" si="70"/>
        <v>0</v>
      </c>
      <c r="I535" s="14">
        <f t="shared" si="70"/>
        <v>0</v>
      </c>
    </row>
    <row r="536" spans="5:9" x14ac:dyDescent="0.25">
      <c r="E536" s="14">
        <f t="shared" si="70"/>
        <v>-6.3142292490141472E-3</v>
      </c>
      <c r="F536" s="14">
        <f t="shared" si="70"/>
        <v>-9.0909090909008228E-4</v>
      </c>
      <c r="G536" s="14">
        <f t="shared" si="70"/>
        <v>-4.3478260869562746E-3</v>
      </c>
      <c r="H536" s="14">
        <f t="shared" si="70"/>
        <v>0</v>
      </c>
      <c r="I536" s="14">
        <f t="shared" si="70"/>
        <v>0</v>
      </c>
    </row>
    <row r="537" spans="5:9" x14ac:dyDescent="0.25">
      <c r="E537" s="14">
        <f t="shared" si="70"/>
        <v>-2.3122529644261647E-3</v>
      </c>
      <c r="F537" s="14">
        <f t="shared" si="70"/>
        <v>-2.7272727272702468E-3</v>
      </c>
      <c r="G537" s="14">
        <f t="shared" si="70"/>
        <v>3.478260869570704E-3</v>
      </c>
      <c r="H537" s="14">
        <f t="shared" si="70"/>
        <v>0</v>
      </c>
      <c r="I537" s="14">
        <f t="shared" si="70"/>
        <v>0</v>
      </c>
    </row>
    <row r="538" spans="5:9" x14ac:dyDescent="0.25">
      <c r="E538" s="14">
        <f t="shared" si="70"/>
        <v>3.8735177865589776E-3</v>
      </c>
      <c r="F538" s="14">
        <f t="shared" si="70"/>
        <v>-3.6363636363603291E-3</v>
      </c>
      <c r="G538" s="14">
        <f t="shared" si="70"/>
        <v>-8.6956521738557058E-4</v>
      </c>
      <c r="H538" s="14">
        <f t="shared" si="70"/>
        <v>0</v>
      </c>
      <c r="I538" s="14">
        <f t="shared" si="70"/>
        <v>0</v>
      </c>
    </row>
    <row r="539" spans="5:9" x14ac:dyDescent="0.25">
      <c r="E539" s="14">
        <f t="shared" si="70"/>
        <v>9.6837944664684983E-4</v>
      </c>
      <c r="F539" s="14">
        <f t="shared" si="70"/>
        <v>-9.0909090909008228E-4</v>
      </c>
      <c r="G539" s="14">
        <f t="shared" si="70"/>
        <v>4.7826086956490599E-3</v>
      </c>
      <c r="H539" s="14">
        <f t="shared" si="70"/>
        <v>0</v>
      </c>
      <c r="I539" s="14">
        <f t="shared" si="70"/>
        <v>0</v>
      </c>
    </row>
    <row r="540" spans="5:9" x14ac:dyDescent="0.25">
      <c r="E540" s="14">
        <f t="shared" si="70"/>
        <v>-2.3913043478245299E-3</v>
      </c>
      <c r="F540" s="14">
        <f t="shared" si="70"/>
        <v>0</v>
      </c>
      <c r="G540" s="14">
        <f t="shared" si="70"/>
        <v>4.3478260868567986E-4</v>
      </c>
      <c r="H540" s="14">
        <f t="shared" si="70"/>
        <v>0</v>
      </c>
      <c r="I540" s="14">
        <f t="shared" si="70"/>
        <v>0</v>
      </c>
    </row>
    <row r="541" spans="5:9" x14ac:dyDescent="0.25">
      <c r="E541" s="14">
        <f t="shared" si="70"/>
        <v>4.1106719367647315E-3</v>
      </c>
      <c r="F541" s="14">
        <f t="shared" si="70"/>
        <v>-1.8181818181659537E-3</v>
      </c>
      <c r="G541" s="14">
        <f t="shared" si="70"/>
        <v>-1.7391304347782466E-3</v>
      </c>
      <c r="H541" s="14">
        <f t="shared" si="70"/>
        <v>0</v>
      </c>
      <c r="I541" s="14">
        <f t="shared" si="70"/>
        <v>0</v>
      </c>
    </row>
    <row r="542" spans="5:9" x14ac:dyDescent="0.25">
      <c r="E542" s="14">
        <f t="shared" si="70"/>
        <v>-2.1541501976258814E-3</v>
      </c>
      <c r="F542" s="14">
        <f t="shared" si="70"/>
        <v>1.8181818181659537E-3</v>
      </c>
      <c r="G542" s="14">
        <f t="shared" si="70"/>
        <v>-4.3478260869278529E-4</v>
      </c>
      <c r="H542" s="14">
        <f t="shared" si="70"/>
        <v>0</v>
      </c>
      <c r="I542" s="14">
        <f t="shared" si="70"/>
        <v>0</v>
      </c>
    </row>
    <row r="543" spans="5:9" x14ac:dyDescent="0.25">
      <c r="E543" s="14">
        <f t="shared" si="70"/>
        <v>1.442687747029936E-3</v>
      </c>
      <c r="F543" s="14">
        <f t="shared" si="70"/>
        <v>2.7272727272702468E-3</v>
      </c>
      <c r="G543" s="14">
        <f t="shared" si="70"/>
        <v>3.0434782608637079E-3</v>
      </c>
      <c r="H543" s="14">
        <f t="shared" si="70"/>
        <v>0</v>
      </c>
      <c r="I543" s="14">
        <f t="shared" si="70"/>
        <v>0</v>
      </c>
    </row>
    <row r="544" spans="5:9" x14ac:dyDescent="0.25">
      <c r="E544" s="14">
        <f t="shared" si="70"/>
        <v>1.3735177865612513E-3</v>
      </c>
      <c r="F544" s="14">
        <f t="shared" si="70"/>
        <v>-3.6363636363603291E-3</v>
      </c>
      <c r="G544" s="14">
        <f t="shared" si="70"/>
        <v>-8.6956521738557058E-4</v>
      </c>
      <c r="H544" s="14">
        <f t="shared" si="70"/>
        <v>0</v>
      </c>
      <c r="I544" s="14">
        <f t="shared" si="70"/>
        <v>0</v>
      </c>
    </row>
    <row r="549" spans="1:16" x14ac:dyDescent="0.25">
      <c r="E549" s="14">
        <f t="shared" ref="E549:I552" si="71">E517-E491</f>
        <v>-2.5345849802371756E-3</v>
      </c>
      <c r="F549" s="14">
        <f t="shared" si="71"/>
        <v>1.8181818181817189E-3</v>
      </c>
      <c r="G549" s="14">
        <f t="shared" si="71"/>
        <v>-6.9565217391305972E-3</v>
      </c>
      <c r="H549" s="14">
        <f t="shared" si="71"/>
        <v>0</v>
      </c>
      <c r="I549" s="14">
        <f t="shared" si="71"/>
        <v>-5.0000000000000044E-3</v>
      </c>
    </row>
    <row r="550" spans="1:16" x14ac:dyDescent="0.25">
      <c r="E550" s="14">
        <f t="shared" si="71"/>
        <v>2.8137351778658726E-3</v>
      </c>
      <c r="F550" s="14">
        <f t="shared" si="71"/>
        <v>-3.6363636363638818E-3</v>
      </c>
      <c r="G550" s="14">
        <f t="shared" si="71"/>
        <v>7.3913043478261997E-3</v>
      </c>
      <c r="H550" s="14">
        <f t="shared" si="71"/>
        <v>4.9999999999998934E-3</v>
      </c>
      <c r="I550" s="14">
        <f t="shared" si="71"/>
        <v>2.4999999999999467E-3</v>
      </c>
    </row>
    <row r="551" spans="1:16" x14ac:dyDescent="0.25">
      <c r="E551" s="14">
        <f t="shared" si="71"/>
        <v>1.9639328063241202E-3</v>
      </c>
      <c r="F551" s="14">
        <f t="shared" si="71"/>
        <v>-1.8181818181819409E-3</v>
      </c>
      <c r="G551" s="14">
        <f t="shared" si="71"/>
        <v>2.1739130434783593E-3</v>
      </c>
      <c r="H551" s="14">
        <f t="shared" si="71"/>
        <v>4.9999999999998934E-3</v>
      </c>
      <c r="I551" s="14">
        <f t="shared" si="71"/>
        <v>2.4999999999999467E-3</v>
      </c>
    </row>
    <row r="552" spans="1:16" x14ac:dyDescent="0.25">
      <c r="E552" s="14">
        <f t="shared" si="71"/>
        <v>8.4980237154153038E-4</v>
      </c>
      <c r="F552" s="14">
        <f t="shared" si="71"/>
        <v>-1.8181818181819409E-3</v>
      </c>
      <c r="G552" s="14">
        <f t="shared" si="71"/>
        <v>5.2173913043478404E-3</v>
      </c>
      <c r="H552" s="14">
        <f t="shared" si="71"/>
        <v>0</v>
      </c>
      <c r="I552" s="14">
        <f t="shared" si="71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72">F578-F558</f>
        <v>9.0909090909008228E-4</v>
      </c>
      <c r="M578" s="14">
        <f t="shared" si="72"/>
        <v>3.0434782608637079E-3</v>
      </c>
      <c r="N578" s="14">
        <f t="shared" si="72"/>
        <v>0</v>
      </c>
      <c r="O578" s="14">
        <f t="shared" si="72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73">E579-E559</f>
        <v>8.8932806328045899E-5</v>
      </c>
      <c r="L579" s="14">
        <f t="shared" si="72"/>
        <v>-1.8181818181837173E-3</v>
      </c>
      <c r="M579" s="14">
        <f t="shared" si="72"/>
        <v>2.1739130434781373E-3</v>
      </c>
      <c r="N579" s="14">
        <f t="shared" si="72"/>
        <v>0</v>
      </c>
      <c r="O579" s="14">
        <f t="shared" si="72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73"/>
        <v>4.6442687747116906E-4</v>
      </c>
      <c r="L580" s="14">
        <f t="shared" si="72"/>
        <v>2.7272727272702468E-3</v>
      </c>
      <c r="M580" s="14">
        <f t="shared" si="72"/>
        <v>-8.6956521738557058E-4</v>
      </c>
      <c r="N580" s="14">
        <f t="shared" si="72"/>
        <v>0</v>
      </c>
      <c r="O580" s="14">
        <f t="shared" si="72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73"/>
        <v>-3.8735177865589776E-3</v>
      </c>
      <c r="L581" s="14">
        <f t="shared" si="72"/>
        <v>3.6363636363603291E-3</v>
      </c>
      <c r="M581" s="14">
        <f t="shared" si="72"/>
        <v>8.6956521738557058E-4</v>
      </c>
      <c r="N581" s="14">
        <f t="shared" si="72"/>
        <v>0</v>
      </c>
      <c r="O581" s="14">
        <f t="shared" si="72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73"/>
        <v>1.3833992093736924E-4</v>
      </c>
      <c r="L582" s="14">
        <f t="shared" si="72"/>
        <v>2.7272727272702468E-3</v>
      </c>
      <c r="M582" s="14">
        <f t="shared" si="72"/>
        <v>-2.1739130434852427E-3</v>
      </c>
      <c r="N582" s="14">
        <f t="shared" si="72"/>
        <v>0</v>
      </c>
      <c r="O582" s="14">
        <f t="shared" si="72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73"/>
        <v>5.1383399208759784E-4</v>
      </c>
      <c r="L583" s="14">
        <f t="shared" si="72"/>
        <v>-2.7272727272702468E-3</v>
      </c>
      <c r="M583" s="14">
        <f t="shared" si="72"/>
        <v>4.7826086956490599E-3</v>
      </c>
      <c r="N583" s="14">
        <f t="shared" si="72"/>
        <v>0</v>
      </c>
      <c r="O583" s="14">
        <f t="shared" si="72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73"/>
        <v>-3.1027667984204754E-3</v>
      </c>
      <c r="L584" s="14">
        <f t="shared" si="72"/>
        <v>4.5454545454504114E-3</v>
      </c>
      <c r="M584" s="14">
        <f t="shared" si="72"/>
        <v>3.0434782608637079E-3</v>
      </c>
      <c r="N584" s="14">
        <f t="shared" si="72"/>
        <v>0</v>
      </c>
      <c r="O584" s="14">
        <f t="shared" si="72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73"/>
        <v>-3.4584980237184482E-4</v>
      </c>
      <c r="L585" s="14">
        <f t="shared" si="72"/>
        <v>-1.8181818181659537E-3</v>
      </c>
      <c r="M585" s="14">
        <f t="shared" si="72"/>
        <v>4.3478260869278529E-4</v>
      </c>
      <c r="N585" s="14">
        <f t="shared" si="72"/>
        <v>0</v>
      </c>
      <c r="O585" s="14">
        <f t="shared" si="72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73"/>
        <v>-5.1383399209470326E-4</v>
      </c>
      <c r="L586" s="14">
        <f t="shared" si="72"/>
        <v>2.7272727272702468E-3</v>
      </c>
      <c r="M586" s="14">
        <f t="shared" si="72"/>
        <v>-4.7826086956526126E-3</v>
      </c>
      <c r="N586" s="14">
        <f t="shared" si="72"/>
        <v>0</v>
      </c>
      <c r="O586" s="14">
        <f t="shared" si="72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73"/>
        <v>-1.383399209515801E-4</v>
      </c>
      <c r="L587" s="14">
        <f t="shared" si="72"/>
        <v>-2.7272727272737995E-3</v>
      </c>
      <c r="M587" s="14">
        <f t="shared" si="72"/>
        <v>2.1739130434781373E-3</v>
      </c>
      <c r="N587" s="14">
        <f t="shared" si="72"/>
        <v>0</v>
      </c>
      <c r="O587" s="14">
        <f t="shared" si="72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73"/>
        <v>1.1857707509932425E-4</v>
      </c>
      <c r="L588" s="14">
        <f t="shared" si="72"/>
        <v>9.0909090909008228E-4</v>
      </c>
      <c r="M588" s="14">
        <f t="shared" si="72"/>
        <v>-4.3478260868567986E-4</v>
      </c>
      <c r="N588" s="14">
        <f t="shared" si="72"/>
        <v>0</v>
      </c>
      <c r="O588" s="14">
        <f t="shared" si="72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73"/>
        <v>-0.54600790513833886</v>
      </c>
      <c r="L589" s="14">
        <f t="shared" si="72"/>
        <v>-2.7272727272702468E-3</v>
      </c>
      <c r="M589" s="14">
        <f t="shared" si="72"/>
        <v>-2.1713043478260943</v>
      </c>
      <c r="N589" s="14">
        <f t="shared" si="72"/>
        <v>0</v>
      </c>
      <c r="O589" s="14">
        <f t="shared" si="72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73"/>
        <v>4.3774703557346584E-3</v>
      </c>
      <c r="L590" s="14">
        <f t="shared" si="72"/>
        <v>2.7272727272702468E-3</v>
      </c>
      <c r="M590" s="14">
        <f t="shared" si="72"/>
        <v>4.7826086956490599E-3</v>
      </c>
      <c r="N590" s="14">
        <f t="shared" si="72"/>
        <v>0</v>
      </c>
      <c r="O590" s="14">
        <f t="shared" si="72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73"/>
        <v>-0.54615612648221656</v>
      </c>
      <c r="L591" s="14">
        <f t="shared" si="72"/>
        <v>3.6363636363603291E-3</v>
      </c>
      <c r="M591" s="14">
        <f t="shared" si="72"/>
        <v>-2.1782608695652215</v>
      </c>
      <c r="N591" s="14">
        <f t="shared" si="72"/>
        <v>0</v>
      </c>
      <c r="O591" s="14">
        <f t="shared" si="72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73"/>
        <v>-3.4584980237184482E-4</v>
      </c>
      <c r="L592" s="14">
        <f t="shared" si="72"/>
        <v>-1.8181818181659537E-3</v>
      </c>
      <c r="M592" s="14">
        <f t="shared" si="72"/>
        <v>4.3478260869278529E-4</v>
      </c>
      <c r="N592" s="14">
        <f t="shared" si="72"/>
        <v>0</v>
      </c>
      <c r="O592" s="14">
        <f t="shared" si="72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73"/>
        <v>-0.5436462450592785</v>
      </c>
      <c r="L593" s="14">
        <f t="shared" si="72"/>
        <v>4.5454545454504114E-3</v>
      </c>
      <c r="M593" s="14">
        <f t="shared" si="72"/>
        <v>-2.1691304347826161</v>
      </c>
      <c r="N593" s="14">
        <f t="shared" si="72"/>
        <v>0</v>
      </c>
      <c r="O593" s="14">
        <f t="shared" si="72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73"/>
        <v>-6.5217391304628336E-4</v>
      </c>
      <c r="L594" s="14">
        <f t="shared" si="73"/>
        <v>0</v>
      </c>
      <c r="M594" s="14">
        <f t="shared" si="73"/>
        <v>-2.6086956521709226E-3</v>
      </c>
      <c r="N594" s="14">
        <f t="shared" si="73"/>
        <v>0</v>
      </c>
      <c r="O594" s="14">
        <f t="shared" si="73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74">F599-F605</f>
        <v>1.8181818181816634E-3</v>
      </c>
      <c r="G611" s="14">
        <f t="shared" si="74"/>
        <v>-2.6086956521740312E-3</v>
      </c>
      <c r="H611" s="14">
        <f t="shared" si="74"/>
        <v>0</v>
      </c>
      <c r="I611" s="14">
        <f t="shared" si="74"/>
        <v>0</v>
      </c>
    </row>
    <row r="612" spans="1:14" x14ac:dyDescent="0.25">
      <c r="E612" s="14">
        <f t="shared" ref="E612:I614" si="75">E600-E606</f>
        <v>-6.1042490118579096E-3</v>
      </c>
      <c r="F612" s="14">
        <f t="shared" si="75"/>
        <v>9.0909090909097046E-4</v>
      </c>
      <c r="G612" s="14">
        <f t="shared" si="75"/>
        <v>-2.7826086956522111E-2</v>
      </c>
      <c r="H612" s="14">
        <f t="shared" si="75"/>
        <v>0</v>
      </c>
      <c r="I612" s="14">
        <f t="shared" si="75"/>
        <v>-7.4999999999998401E-3</v>
      </c>
    </row>
    <row r="613" spans="1:14" x14ac:dyDescent="0.25">
      <c r="E613" s="14">
        <f t="shared" si="75"/>
        <v>-5.8325098814229204E-3</v>
      </c>
      <c r="F613" s="14">
        <f t="shared" si="75"/>
        <v>-9.0909090909092605E-3</v>
      </c>
      <c r="G613" s="14">
        <f t="shared" si="75"/>
        <v>-1.7391304347825765E-3</v>
      </c>
      <c r="H613" s="14">
        <f t="shared" si="75"/>
        <v>-4.9999999999998934E-3</v>
      </c>
      <c r="I613" s="14">
        <f t="shared" si="75"/>
        <v>-7.5000000000000622E-3</v>
      </c>
    </row>
    <row r="614" spans="1:14" x14ac:dyDescent="0.25">
      <c r="E614" s="14">
        <f t="shared" si="75"/>
        <v>-1.0271739130434776E-2</v>
      </c>
      <c r="F614" s="14">
        <f t="shared" si="75"/>
        <v>0</v>
      </c>
      <c r="G614" s="14">
        <f t="shared" si="75"/>
        <v>-2.608695652173898E-2</v>
      </c>
      <c r="H614" s="14">
        <f t="shared" si="75"/>
        <v>-4.9999999999998934E-3</v>
      </c>
      <c r="I614" s="14">
        <f t="shared" si="75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76">F619-F637</f>
        <v>1.4285714285762197E-3</v>
      </c>
      <c r="M637" s="14">
        <f t="shared" si="76"/>
        <v>2.2222222222154642E-3</v>
      </c>
      <c r="N637" s="14">
        <f t="shared" si="76"/>
        <v>0</v>
      </c>
      <c r="O637" s="14">
        <f t="shared" si="76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77">E620-E638</f>
        <v>9.7883597884163009E-4</v>
      </c>
      <c r="L638" s="14">
        <f t="shared" si="76"/>
        <v>4.2857142857144481E-3</v>
      </c>
      <c r="M638" s="14">
        <f t="shared" si="76"/>
        <v>-3.703703703621386E-4</v>
      </c>
      <c r="N638" s="14">
        <f t="shared" si="76"/>
        <v>0</v>
      </c>
      <c r="O638" s="14">
        <f t="shared" si="76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77"/>
        <v>3.6111111111125638E-3</v>
      </c>
      <c r="L639" s="14">
        <f t="shared" si="76"/>
        <v>0</v>
      </c>
      <c r="M639" s="14">
        <f t="shared" si="76"/>
        <v>4.4444444444451392E-3</v>
      </c>
      <c r="N639" s="14">
        <f t="shared" si="76"/>
        <v>0</v>
      </c>
      <c r="O639" s="14">
        <f t="shared" si="76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77"/>
        <v>4.550264550260863E-3</v>
      </c>
      <c r="L640" s="14">
        <f t="shared" si="76"/>
        <v>-1.4285714285762197E-3</v>
      </c>
      <c r="M640" s="14">
        <f t="shared" si="76"/>
        <v>-3.703703703621386E-4</v>
      </c>
      <c r="N640" s="14">
        <f t="shared" si="76"/>
        <v>0</v>
      </c>
      <c r="O640" s="14">
        <f t="shared" si="76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77"/>
        <v>-1.7592592592592382E-3</v>
      </c>
      <c r="L641" s="14">
        <f t="shared" si="76"/>
        <v>0</v>
      </c>
      <c r="M641" s="14">
        <f t="shared" si="76"/>
        <v>2.9629629629610577E-3</v>
      </c>
      <c r="N641" s="14">
        <f t="shared" si="76"/>
        <v>0</v>
      </c>
      <c r="O641" s="14">
        <f t="shared" si="76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77"/>
        <v>2.5529100529126936E-3</v>
      </c>
      <c r="L642" s="14">
        <f t="shared" si="76"/>
        <v>4.2857142857144481E-3</v>
      </c>
      <c r="M642" s="14">
        <f t="shared" si="76"/>
        <v>-4.0740740740830006E-3</v>
      </c>
      <c r="N642" s="14">
        <f t="shared" si="76"/>
        <v>0</v>
      </c>
      <c r="O642" s="14">
        <f t="shared" si="76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77"/>
        <v>-2.023809523805653E-3</v>
      </c>
      <c r="L643" s="14">
        <f t="shared" si="76"/>
        <v>-1.4285714285762197E-3</v>
      </c>
      <c r="M643" s="14">
        <f t="shared" si="76"/>
        <v>3.3333333333445125E-3</v>
      </c>
      <c r="N643" s="14">
        <f t="shared" si="76"/>
        <v>0</v>
      </c>
      <c r="O643" s="14">
        <f t="shared" si="76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77"/>
        <v>5.8465608465496643E-3</v>
      </c>
      <c r="L644" s="14">
        <f t="shared" si="76"/>
        <v>-1.4285714285762197E-3</v>
      </c>
      <c r="M644" s="14">
        <f t="shared" si="76"/>
        <v>4.8148148148072778E-3</v>
      </c>
      <c r="N644" s="14">
        <f t="shared" si="76"/>
        <v>0</v>
      </c>
      <c r="O644" s="14">
        <f t="shared" si="76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77"/>
        <v>-2.5529100529126936E-3</v>
      </c>
      <c r="L645" s="14">
        <f t="shared" si="76"/>
        <v>-4.2857142857144481E-3</v>
      </c>
      <c r="M645" s="14">
        <f t="shared" si="76"/>
        <v>4.0740740740758952E-3</v>
      </c>
      <c r="N645" s="14">
        <f t="shared" si="76"/>
        <v>0</v>
      </c>
      <c r="O645" s="14">
        <f t="shared" si="76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77"/>
        <v>1.7592592592592382E-3</v>
      </c>
      <c r="L646" s="14">
        <f t="shared" si="76"/>
        <v>0</v>
      </c>
      <c r="M646" s="14">
        <f t="shared" si="76"/>
        <v>-2.9629629629610577E-3</v>
      </c>
      <c r="N646" s="14">
        <f t="shared" si="76"/>
        <v>0</v>
      </c>
      <c r="O646" s="14">
        <f t="shared" si="76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77"/>
        <v>-2.1693121693147077E-3</v>
      </c>
      <c r="L647" s="14">
        <f t="shared" si="76"/>
        <v>4.2857142857144481E-3</v>
      </c>
      <c r="M647" s="14">
        <f t="shared" si="76"/>
        <v>-2.9629629629610577E-3</v>
      </c>
      <c r="N647" s="14">
        <f t="shared" si="76"/>
        <v>0</v>
      </c>
      <c r="O647" s="14">
        <f t="shared" si="76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77"/>
        <v>4.9867724867738161E-3</v>
      </c>
      <c r="L648" s="14">
        <f t="shared" si="76"/>
        <v>1.4285714285762197E-3</v>
      </c>
      <c r="M648" s="14">
        <f t="shared" si="76"/>
        <v>-1.4814814814769761E-3</v>
      </c>
      <c r="N648" s="14">
        <f t="shared" si="76"/>
        <v>0</v>
      </c>
      <c r="O648" s="14">
        <f t="shared" si="76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77"/>
        <v>-1.6666666666651508E-3</v>
      </c>
      <c r="L649" s="14">
        <f t="shared" si="76"/>
        <v>0</v>
      </c>
      <c r="M649" s="14">
        <f t="shared" si="76"/>
        <v>3.3333333333445125E-3</v>
      </c>
      <c r="N649" s="14">
        <f t="shared" si="76"/>
        <v>0</v>
      </c>
      <c r="O649" s="14">
        <f t="shared" si="76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77"/>
        <v>4.7486772486777795E-3</v>
      </c>
      <c r="L650" s="14">
        <f t="shared" si="76"/>
        <v>-2.8571428571382285E-3</v>
      </c>
      <c r="M650" s="14">
        <f t="shared" si="76"/>
        <v>1.8518518518533256E-3</v>
      </c>
      <c r="N650" s="14">
        <f t="shared" si="76"/>
        <v>0</v>
      </c>
      <c r="O650" s="14">
        <f t="shared" si="76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77"/>
        <v>-3.2936507936511816E-3</v>
      </c>
      <c r="L651" s="14">
        <f t="shared" si="76"/>
        <v>-4.2857142857144481E-3</v>
      </c>
      <c r="M651" s="14">
        <f t="shared" si="76"/>
        <v>1.1111111111148375E-3</v>
      </c>
      <c r="N651" s="14">
        <f t="shared" si="76"/>
        <v>0</v>
      </c>
      <c r="O651" s="14">
        <f t="shared" si="76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77"/>
        <v>1.2566137566167868E-3</v>
      </c>
      <c r="L652" s="14">
        <f t="shared" si="76"/>
        <v>4.2857142857144481E-3</v>
      </c>
      <c r="M652" s="14">
        <f t="shared" si="76"/>
        <v>7.4074074074559348E-4</v>
      </c>
      <c r="N652" s="14">
        <f t="shared" si="76"/>
        <v>0</v>
      </c>
      <c r="O652" s="14">
        <f t="shared" si="76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77"/>
        <v>-7.9365079363924451E-4</v>
      </c>
      <c r="L653" s="14">
        <f t="shared" si="77"/>
        <v>-4.2857142857144481E-3</v>
      </c>
      <c r="M653" s="14">
        <f t="shared" si="77"/>
        <v>1.1111111111148375E-3</v>
      </c>
      <c r="N653" s="14">
        <f t="shared" si="77"/>
        <v>0</v>
      </c>
      <c r="O653" s="14">
        <f t="shared" si="77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78">F658-F664</f>
        <v>0</v>
      </c>
      <c r="G671" s="14">
        <f t="shared" si="78"/>
        <v>-2.2222222222222143E-2</v>
      </c>
      <c r="H671" s="14">
        <f t="shared" si="78"/>
        <v>4.9999999999998934E-3</v>
      </c>
      <c r="I671" s="14">
        <f t="shared" si="78"/>
        <v>7.4999999999998401E-3</v>
      </c>
    </row>
    <row r="672" spans="4:14" x14ac:dyDescent="0.25">
      <c r="E672" s="14">
        <f t="shared" ref="E672:I674" si="79">E659-E665</f>
        <v>2.7335164835165238E-3</v>
      </c>
      <c r="F672" s="14">
        <f t="shared" si="79"/>
        <v>-1.4285714285713902E-3</v>
      </c>
      <c r="G672" s="14">
        <f t="shared" si="79"/>
        <v>7.3626373626376473E-3</v>
      </c>
      <c r="H672" s="14">
        <f t="shared" si="79"/>
        <v>0</v>
      </c>
      <c r="I672" s="14">
        <f t="shared" si="79"/>
        <v>-5.0000000000000044E-3</v>
      </c>
    </row>
    <row r="673" spans="1:14" x14ac:dyDescent="0.25">
      <c r="E673" s="14">
        <f t="shared" si="79"/>
        <v>5.4365079365079616E-3</v>
      </c>
      <c r="F673" s="14">
        <f t="shared" si="79"/>
        <v>2.8571428571428914E-3</v>
      </c>
      <c r="G673" s="14">
        <f t="shared" si="79"/>
        <v>-1.1111111111110628E-3</v>
      </c>
      <c r="H673" s="14">
        <f t="shared" si="79"/>
        <v>0</v>
      </c>
      <c r="I673" s="14">
        <f t="shared" si="79"/>
        <v>0</v>
      </c>
    </row>
    <row r="674" spans="1:14" x14ac:dyDescent="0.25">
      <c r="E674" s="14">
        <f t="shared" si="79"/>
        <v>-5.3670634920635063E-3</v>
      </c>
      <c r="F674" s="14">
        <f t="shared" si="79"/>
        <v>-2.8571428571428914E-3</v>
      </c>
      <c r="G674" s="14">
        <f t="shared" si="79"/>
        <v>-2.1111111111111303E-2</v>
      </c>
      <c r="H674" s="14">
        <f t="shared" si="79"/>
        <v>4.9999999999998934E-3</v>
      </c>
      <c r="I674" s="14">
        <f t="shared" si="79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80">F679-F698</f>
        <v>0</v>
      </c>
      <c r="M698" s="5">
        <f t="shared" si="80"/>
        <v>2.4242424242544303E-3</v>
      </c>
      <c r="N698" s="5">
        <f t="shared" si="80"/>
        <v>0</v>
      </c>
      <c r="O698" s="5">
        <f t="shared" si="80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81">E680-E699</f>
        <v>3.6363636363674345E-3</v>
      </c>
      <c r="L699" s="5">
        <f t="shared" si="80"/>
        <v>0</v>
      </c>
      <c r="M699" s="5">
        <f t="shared" si="80"/>
        <v>4.5454545454575168E-3</v>
      </c>
      <c r="N699" s="5">
        <f t="shared" si="80"/>
        <v>0</v>
      </c>
      <c r="O699" s="5">
        <f t="shared" si="80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81"/>
        <v>1.856060606058918E-3</v>
      </c>
      <c r="L700" s="5">
        <f t="shared" si="80"/>
        <v>4.9999999999954525E-3</v>
      </c>
      <c r="M700" s="5">
        <f t="shared" si="80"/>
        <v>2.4242424242544303E-3</v>
      </c>
      <c r="N700" s="5">
        <f t="shared" si="80"/>
        <v>0</v>
      </c>
      <c r="O700" s="5">
        <f t="shared" si="80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81"/>
        <v>3.9393939393903565E-3</v>
      </c>
      <c r="L701" s="5">
        <f t="shared" si="80"/>
        <v>0</v>
      </c>
      <c r="M701" s="5">
        <f t="shared" si="80"/>
        <v>-4.242424242420384E-3</v>
      </c>
      <c r="N701" s="5">
        <f t="shared" si="80"/>
        <v>0</v>
      </c>
      <c r="O701" s="5">
        <f t="shared" si="80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81"/>
        <v>-2.65151515151274E-4</v>
      </c>
      <c r="L702" s="5">
        <f t="shared" si="80"/>
        <v>5.000000000002558E-3</v>
      </c>
      <c r="M702" s="5">
        <f t="shared" si="80"/>
        <v>3.9393939393903565E-3</v>
      </c>
      <c r="N702" s="5">
        <f t="shared" si="80"/>
        <v>0</v>
      </c>
      <c r="O702" s="5">
        <f t="shared" si="80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81"/>
        <v>7.5757575757506856E-4</v>
      </c>
      <c r="L703" s="5">
        <f t="shared" si="80"/>
        <v>0</v>
      </c>
      <c r="M703" s="5">
        <f t="shared" si="80"/>
        <v>3.0303030303002743E-3</v>
      </c>
      <c r="N703" s="5">
        <f t="shared" si="80"/>
        <v>0</v>
      </c>
      <c r="O703" s="5">
        <f t="shared" si="80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81"/>
        <v>4.2045454545416305E-3</v>
      </c>
      <c r="L704" s="5">
        <f t="shared" si="80"/>
        <v>4.9999999999954525E-3</v>
      </c>
      <c r="M704" s="5">
        <f t="shared" si="80"/>
        <v>1.8181818181659537E-3</v>
      </c>
      <c r="N704" s="5">
        <f t="shared" si="80"/>
        <v>0</v>
      </c>
      <c r="O704" s="5">
        <f t="shared" si="80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81"/>
        <v>2.7272727272844577E-3</v>
      </c>
      <c r="L705" s="5">
        <f t="shared" si="80"/>
        <v>0</v>
      </c>
      <c r="M705" s="5">
        <f t="shared" si="80"/>
        <v>9.0909090909008228E-4</v>
      </c>
      <c r="N705" s="5">
        <f t="shared" si="80"/>
        <v>0</v>
      </c>
      <c r="O705" s="5">
        <f t="shared" si="80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81"/>
        <v>-7.5757575757506856E-4</v>
      </c>
      <c r="L706" s="5">
        <f t="shared" si="80"/>
        <v>0</v>
      </c>
      <c r="M706" s="5">
        <f t="shared" si="80"/>
        <v>-3.030303030303827E-3</v>
      </c>
      <c r="N706" s="5">
        <f t="shared" si="80"/>
        <v>0</v>
      </c>
      <c r="O706" s="5">
        <f t="shared" si="80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81"/>
        <v>2.65151515151274E-4</v>
      </c>
      <c r="L707" s="5">
        <f t="shared" si="80"/>
        <v>-5.000000000002558E-3</v>
      </c>
      <c r="M707" s="5">
        <f t="shared" si="80"/>
        <v>-3.9393939393903565E-3</v>
      </c>
      <c r="N707" s="5">
        <f t="shared" si="80"/>
        <v>0</v>
      </c>
      <c r="O707" s="5">
        <f t="shared" si="80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81"/>
        <v>1.9318181818164248E-3</v>
      </c>
      <c r="L708" s="5">
        <f t="shared" si="80"/>
        <v>4.9999999999954525E-3</v>
      </c>
      <c r="M708" s="5">
        <f t="shared" si="80"/>
        <v>2.7272727272702468E-3</v>
      </c>
      <c r="N708" s="5">
        <f t="shared" si="80"/>
        <v>0</v>
      </c>
      <c r="O708" s="5">
        <f t="shared" si="80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81"/>
        <v>-3.2575757575727948E-3</v>
      </c>
      <c r="L709" s="5">
        <f t="shared" si="80"/>
        <v>0</v>
      </c>
      <c r="M709" s="5">
        <f t="shared" si="80"/>
        <v>-3.0303030303002743E-3</v>
      </c>
      <c r="N709" s="5">
        <f t="shared" si="80"/>
        <v>0</v>
      </c>
      <c r="O709" s="5">
        <f t="shared" si="80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81"/>
        <v>8.3333333333257542E-4</v>
      </c>
      <c r="L710" s="5">
        <f t="shared" si="80"/>
        <v>0</v>
      </c>
      <c r="M710" s="5">
        <f t="shared" si="80"/>
        <v>3.3333333333445125E-3</v>
      </c>
      <c r="N710" s="5">
        <f t="shared" si="80"/>
        <v>0</v>
      </c>
      <c r="O710" s="5">
        <f t="shared" si="80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81"/>
        <v>7.2348484848419048E-3</v>
      </c>
      <c r="L711" s="5">
        <f t="shared" si="80"/>
        <v>4.9999999999954525E-3</v>
      </c>
      <c r="M711" s="5">
        <f t="shared" si="80"/>
        <v>3.9393939393903565E-3</v>
      </c>
      <c r="N711" s="5">
        <f t="shared" si="80"/>
        <v>0</v>
      </c>
      <c r="O711" s="5">
        <f t="shared" si="80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81"/>
        <v>5.1893939393892197E-3</v>
      </c>
      <c r="L712" s="5">
        <f t="shared" si="80"/>
        <v>4.9999999999954525E-3</v>
      </c>
      <c r="M712" s="5">
        <f t="shared" si="80"/>
        <v>-4.242424242420384E-3</v>
      </c>
      <c r="N712" s="5">
        <f t="shared" si="80"/>
        <v>0</v>
      </c>
      <c r="O712" s="5">
        <f t="shared" si="80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81"/>
        <v>6.6287878787818499E-3</v>
      </c>
      <c r="L713" s="5">
        <f t="shared" si="80"/>
        <v>4.9999999999954525E-3</v>
      </c>
      <c r="M713" s="5">
        <f t="shared" si="80"/>
        <v>1.5151515151501371E-3</v>
      </c>
      <c r="N713" s="5">
        <f t="shared" si="80"/>
        <v>0</v>
      </c>
      <c r="O713" s="5">
        <f t="shared" si="80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81"/>
        <v>-4.9242424242379457E-4</v>
      </c>
      <c r="L714" s="5">
        <f t="shared" si="81"/>
        <v>-4.9999999999954525E-3</v>
      </c>
      <c r="M714" s="5">
        <f t="shared" si="81"/>
        <v>3.0303030303002743E-3</v>
      </c>
      <c r="N714" s="5">
        <f t="shared" si="81"/>
        <v>0</v>
      </c>
      <c r="O714" s="5">
        <f t="shared" si="81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82">F719-F725</f>
        <v>-5.0000000000000044E-3</v>
      </c>
      <c r="G731" s="14">
        <f t="shared" si="82"/>
        <v>-6.6666666666667651E-3</v>
      </c>
      <c r="H731" s="14">
        <f t="shared" si="82"/>
        <v>0</v>
      </c>
      <c r="I731" s="14">
        <f t="shared" si="82"/>
        <v>0</v>
      </c>
    </row>
    <row r="732" spans="4:9" x14ac:dyDescent="0.25">
      <c r="E732" s="14">
        <f t="shared" ref="E732:I734" si="83">E720-E726</f>
        <v>-1.8276515151511852E-3</v>
      </c>
      <c r="F732" s="14">
        <f t="shared" si="83"/>
        <v>-1.2500000000001954E-3</v>
      </c>
      <c r="G732" s="14">
        <f t="shared" si="83"/>
        <v>3.9393939393939092E-3</v>
      </c>
      <c r="H732" s="14">
        <f t="shared" si="83"/>
        <v>0</v>
      </c>
      <c r="I732" s="14">
        <f t="shared" si="83"/>
        <v>9.9999999999997868E-3</v>
      </c>
    </row>
    <row r="733" spans="4:9" x14ac:dyDescent="0.25">
      <c r="E733" s="14">
        <f t="shared" si="83"/>
        <v>-1.9412878787878896E-3</v>
      </c>
      <c r="F733" s="14">
        <f t="shared" si="83"/>
        <v>-1.2499999999999734E-3</v>
      </c>
      <c r="G733" s="14">
        <f t="shared" si="83"/>
        <v>-1.5151515151516914E-3</v>
      </c>
      <c r="H733" s="14">
        <f t="shared" si="83"/>
        <v>4.9999999999998934E-3</v>
      </c>
      <c r="I733" s="14">
        <f t="shared" si="83"/>
        <v>1.0000000000000009E-2</v>
      </c>
    </row>
    <row r="734" spans="4:9" x14ac:dyDescent="0.25">
      <c r="E734" s="14">
        <f t="shared" si="83"/>
        <v>1.1363636363626028E-4</v>
      </c>
      <c r="F734" s="14">
        <f t="shared" si="83"/>
        <v>0</v>
      </c>
      <c r="G734" s="14">
        <f t="shared" si="83"/>
        <v>5.4545454545453786E-3</v>
      </c>
      <c r="H734" s="14">
        <f t="shared" si="83"/>
        <v>5.0000000000000044E-3</v>
      </c>
      <c r="I734" s="14">
        <f t="shared" si="83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0:F270"/>
    <mergeCell ref="A82:F82"/>
    <mergeCell ref="A1:F2"/>
    <mergeCell ref="A4:F4"/>
    <mergeCell ref="A31:F31"/>
    <mergeCell ref="A44:F44"/>
    <mergeCell ref="A63:F6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B5B9-6CF4-4633-94D9-D99E08A4892E}">
  <dimension ref="A1:AC778"/>
  <sheetViews>
    <sheetView topLeftCell="C412" zoomScaleNormal="100" workbookViewId="0">
      <selection activeCell="E425" sqref="E42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5" width="11.42578125" style="1"/>
    <col min="27" max="27" width="11.42578125" style="1"/>
  </cols>
  <sheetData>
    <row r="1" spans="1:29" x14ac:dyDescent="0.25">
      <c r="A1" s="20" t="s">
        <v>18</v>
      </c>
      <c r="B1" s="20"/>
      <c r="C1" s="20"/>
      <c r="D1" s="20"/>
      <c r="E1" s="20"/>
      <c r="F1" s="20"/>
      <c r="R1" s="12"/>
      <c r="S1" s="1"/>
      <c r="AC1" s="1"/>
    </row>
    <row r="2" spans="1:29" x14ac:dyDescent="0.25">
      <c r="A2" s="20"/>
      <c r="B2" s="20"/>
      <c r="C2" s="20"/>
      <c r="D2" s="20"/>
      <c r="E2" s="20"/>
      <c r="F2" s="20"/>
      <c r="R2" s="1"/>
      <c r="S2" s="1"/>
      <c r="U2" s="1" t="s">
        <v>150</v>
      </c>
      <c r="V2" s="2" t="s">
        <v>240</v>
      </c>
      <c r="W2" s="14" t="s">
        <v>406</v>
      </c>
      <c r="X2" t="s">
        <v>293</v>
      </c>
      <c r="Y2" s="1" t="s">
        <v>405</v>
      </c>
      <c r="AC2" s="1"/>
    </row>
    <row r="3" spans="1:29" x14ac:dyDescent="0.25">
      <c r="R3" s="1"/>
      <c r="S3" s="1"/>
      <c r="U3" s="1" t="s">
        <v>407</v>
      </c>
      <c r="V3" s="1" t="s">
        <v>408</v>
      </c>
      <c r="W3" t="s">
        <v>409</v>
      </c>
      <c r="X3" t="s">
        <v>406</v>
      </c>
      <c r="Y3" s="2" t="s">
        <v>240</v>
      </c>
      <c r="AC3" s="1"/>
    </row>
    <row r="4" spans="1:29" x14ac:dyDescent="0.25">
      <c r="A4" s="19" t="s">
        <v>20</v>
      </c>
      <c r="B4" s="19"/>
      <c r="C4" s="19"/>
      <c r="D4" s="19"/>
      <c r="E4" s="19"/>
      <c r="F4" s="19"/>
      <c r="R4" s="1"/>
      <c r="S4" s="1"/>
      <c r="U4" s="1" t="s">
        <v>162</v>
      </c>
      <c r="V4" s="2" t="s">
        <v>240</v>
      </c>
      <c r="W4" t="s">
        <v>406</v>
      </c>
      <c r="X4" t="s">
        <v>293</v>
      </c>
      <c r="Y4" s="1" t="s">
        <v>410</v>
      </c>
      <c r="AC4" s="1"/>
    </row>
    <row r="5" spans="1:29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U5" s="1" t="s">
        <v>224</v>
      </c>
      <c r="V5" s="1" t="s">
        <v>411</v>
      </c>
      <c r="W5" t="s">
        <v>293</v>
      </c>
      <c r="X5" t="s">
        <v>406</v>
      </c>
      <c r="Y5" s="2" t="s">
        <v>240</v>
      </c>
      <c r="AC5" s="1"/>
    </row>
    <row r="6" spans="1:29" x14ac:dyDescent="0.25">
      <c r="A6" s="2" t="s">
        <v>251</v>
      </c>
      <c r="B6">
        <v>1</v>
      </c>
      <c r="C6">
        <v>1</v>
      </c>
      <c r="D6" s="1" t="s">
        <v>248</v>
      </c>
      <c r="E6" s="1">
        <f>B6+C6</f>
        <v>2</v>
      </c>
      <c r="F6" s="1">
        <f>B6-C6</f>
        <v>0</v>
      </c>
      <c r="I6" t="s">
        <v>27</v>
      </c>
      <c r="J6">
        <f>COUNTIF(E6:E30,"&gt;1")</f>
        <v>7</v>
      </c>
      <c r="M6" s="5">
        <f>J6/$J$14</f>
        <v>0.875</v>
      </c>
      <c r="R6" s="1"/>
      <c r="S6" s="1"/>
      <c r="U6" s="1" t="s">
        <v>165</v>
      </c>
      <c r="V6" s="2" t="s">
        <v>240</v>
      </c>
      <c r="W6" t="s">
        <v>293</v>
      </c>
      <c r="X6" t="s">
        <v>293</v>
      </c>
      <c r="Y6" s="1" t="s">
        <v>251</v>
      </c>
      <c r="AC6" s="1"/>
    </row>
    <row r="7" spans="1:29" x14ac:dyDescent="0.25">
      <c r="A7" s="2" t="s">
        <v>251</v>
      </c>
      <c r="B7">
        <v>2</v>
      </c>
      <c r="C7">
        <v>1</v>
      </c>
      <c r="D7" s="1" t="s">
        <v>405</v>
      </c>
      <c r="E7" s="1">
        <f t="shared" ref="E7:E10" si="0">B7+C7</f>
        <v>3</v>
      </c>
      <c r="F7" s="1">
        <f t="shared" ref="F7:F10" si="1">B7-C7</f>
        <v>1</v>
      </c>
      <c r="I7" t="s">
        <v>28</v>
      </c>
      <c r="J7">
        <f>COUNTIF(E6:E30,"&gt;2")</f>
        <v>4</v>
      </c>
      <c r="M7" s="5">
        <f t="shared" ref="M7:M28" si="2">J7/$J$14</f>
        <v>0.5</v>
      </c>
      <c r="R7" s="1"/>
      <c r="S7" s="1"/>
      <c r="U7" s="1" t="s">
        <v>412</v>
      </c>
      <c r="V7" s="2" t="s">
        <v>240</v>
      </c>
      <c r="W7" t="s">
        <v>414</v>
      </c>
      <c r="X7" t="s">
        <v>406</v>
      </c>
      <c r="Y7" s="1" t="s">
        <v>413</v>
      </c>
      <c r="AC7" s="1"/>
    </row>
    <row r="8" spans="1:29" x14ac:dyDescent="0.25">
      <c r="A8" s="2" t="s">
        <v>251</v>
      </c>
      <c r="B8">
        <v>2</v>
      </c>
      <c r="C8">
        <v>0</v>
      </c>
      <c r="D8" s="1" t="s">
        <v>238</v>
      </c>
      <c r="E8" s="1">
        <f t="shared" si="0"/>
        <v>2</v>
      </c>
      <c r="F8" s="1">
        <f t="shared" si="1"/>
        <v>2</v>
      </c>
      <c r="I8" t="s">
        <v>29</v>
      </c>
      <c r="J8">
        <f>COUNTIF(E6:E30,"&lt;4")</f>
        <v>7</v>
      </c>
      <c r="M8" s="5">
        <f t="shared" si="2"/>
        <v>0.875</v>
      </c>
      <c r="R8" s="1"/>
      <c r="S8" s="1"/>
      <c r="U8" s="1" t="s">
        <v>134</v>
      </c>
      <c r="V8" s="1" t="s">
        <v>415</v>
      </c>
      <c r="W8" t="s">
        <v>406</v>
      </c>
      <c r="X8" t="s">
        <v>406</v>
      </c>
      <c r="Y8" s="2" t="s">
        <v>240</v>
      </c>
      <c r="AC8" s="1"/>
    </row>
    <row r="9" spans="1:29" x14ac:dyDescent="0.25">
      <c r="A9" s="2" t="s">
        <v>251</v>
      </c>
      <c r="B9">
        <v>1</v>
      </c>
      <c r="C9">
        <v>2</v>
      </c>
      <c r="D9" s="1" t="s">
        <v>237</v>
      </c>
      <c r="E9" s="1">
        <f t="shared" si="0"/>
        <v>3</v>
      </c>
      <c r="F9" s="1">
        <f t="shared" si="1"/>
        <v>-1</v>
      </c>
      <c r="I9" t="s">
        <v>30</v>
      </c>
      <c r="J9">
        <f>COUNTIF(E6:E30,"&lt;5")</f>
        <v>8</v>
      </c>
      <c r="M9" s="5">
        <f t="shared" si="2"/>
        <v>1</v>
      </c>
      <c r="R9" s="1"/>
      <c r="S9" s="1"/>
      <c r="U9" s="1" t="s">
        <v>135</v>
      </c>
      <c r="V9" s="1" t="s">
        <v>416</v>
      </c>
      <c r="W9" t="s">
        <v>409</v>
      </c>
      <c r="X9" t="s">
        <v>409</v>
      </c>
      <c r="Y9" s="2" t="s">
        <v>240</v>
      </c>
      <c r="AC9" s="1"/>
    </row>
    <row r="10" spans="1:29" x14ac:dyDescent="0.25">
      <c r="A10" s="2" t="s">
        <v>251</v>
      </c>
      <c r="B10">
        <v>0</v>
      </c>
      <c r="C10">
        <v>2</v>
      </c>
      <c r="D10" s="1" t="s">
        <v>415</v>
      </c>
      <c r="E10" s="1">
        <f t="shared" si="0"/>
        <v>2</v>
      </c>
      <c r="F10" s="1">
        <f t="shared" si="1"/>
        <v>-2</v>
      </c>
      <c r="I10" t="s">
        <v>31</v>
      </c>
      <c r="J10">
        <f>COUNTIF(F6:F30,"&gt;=0")</f>
        <v>5</v>
      </c>
      <c r="M10" s="5">
        <f t="shared" si="2"/>
        <v>0.625</v>
      </c>
      <c r="R10" s="1"/>
      <c r="S10" s="1"/>
      <c r="U10" s="1" t="s">
        <v>137</v>
      </c>
      <c r="V10" s="2" t="s">
        <v>240</v>
      </c>
      <c r="W10" t="s">
        <v>293</v>
      </c>
      <c r="X10" t="s">
        <v>293</v>
      </c>
      <c r="Y10" s="1" t="s">
        <v>238</v>
      </c>
      <c r="AC10" s="1"/>
    </row>
    <row r="11" spans="1:29" x14ac:dyDescent="0.25">
      <c r="A11" s="2" t="s">
        <v>251</v>
      </c>
      <c r="B11">
        <v>2</v>
      </c>
      <c r="C11">
        <v>2</v>
      </c>
      <c r="D11" s="1" t="s">
        <v>417</v>
      </c>
      <c r="E11" s="1">
        <f t="shared" ref="E11:E13" si="3">B11+C11</f>
        <v>4</v>
      </c>
      <c r="F11" s="1">
        <f t="shared" ref="F11:F13" si="4">B11-C11</f>
        <v>0</v>
      </c>
      <c r="I11" t="s">
        <v>32</v>
      </c>
      <c r="J11">
        <f>COUNTIF(F6:F30,"&lt;=0")</f>
        <v>5</v>
      </c>
      <c r="M11" s="5">
        <f t="shared" si="2"/>
        <v>0.625</v>
      </c>
      <c r="R11" s="1"/>
      <c r="S11" s="1"/>
      <c r="U11" s="1" t="s">
        <v>168</v>
      </c>
      <c r="V11" s="1" t="s">
        <v>417</v>
      </c>
      <c r="W11" t="s">
        <v>418</v>
      </c>
      <c r="X11" t="s">
        <v>293</v>
      </c>
      <c r="Y11" s="2" t="s">
        <v>240</v>
      </c>
      <c r="AC11" s="1"/>
    </row>
    <row r="12" spans="1:29" x14ac:dyDescent="0.25">
      <c r="A12" s="2" t="s">
        <v>251</v>
      </c>
      <c r="B12">
        <v>1</v>
      </c>
      <c r="C12">
        <v>2</v>
      </c>
      <c r="D12" s="1" t="s">
        <v>422</v>
      </c>
      <c r="E12" s="1">
        <f t="shared" si="3"/>
        <v>3</v>
      </c>
      <c r="F12" s="1">
        <f t="shared" si="4"/>
        <v>-1</v>
      </c>
      <c r="I12" t="s">
        <v>34</v>
      </c>
      <c r="J12">
        <f>COUNTIF(F6:F30,"&gt;=-1")</f>
        <v>7</v>
      </c>
      <c r="M12" s="5">
        <f t="shared" si="2"/>
        <v>0.875</v>
      </c>
      <c r="R12" s="1"/>
      <c r="S12" s="1"/>
      <c r="U12" s="1" t="s">
        <v>419</v>
      </c>
      <c r="V12" s="2" t="s">
        <v>240</v>
      </c>
      <c r="W12" t="s">
        <v>406</v>
      </c>
      <c r="X12" t="s">
        <v>293</v>
      </c>
      <c r="Y12" s="1" t="s">
        <v>420</v>
      </c>
    </row>
    <row r="13" spans="1:29" x14ac:dyDescent="0.25">
      <c r="A13" s="2" t="s">
        <v>251</v>
      </c>
      <c r="B13">
        <v>1</v>
      </c>
      <c r="C13">
        <v>0</v>
      </c>
      <c r="D13" s="1" t="s">
        <v>413</v>
      </c>
      <c r="E13" s="1">
        <f t="shared" si="3"/>
        <v>1</v>
      </c>
      <c r="F13" s="1">
        <f t="shared" si="4"/>
        <v>1</v>
      </c>
      <c r="I13" t="s">
        <v>35</v>
      </c>
      <c r="J13">
        <f>COUNTIF(F6:F30,"&lt;=1")</f>
        <v>7</v>
      </c>
      <c r="M13" s="5">
        <f t="shared" si="2"/>
        <v>0.875</v>
      </c>
      <c r="R13" s="1"/>
      <c r="S13" s="1"/>
      <c r="U13" s="1" t="s">
        <v>421</v>
      </c>
      <c r="V13" s="1" t="s">
        <v>248</v>
      </c>
      <c r="W13" t="s">
        <v>409</v>
      </c>
      <c r="X13" t="s">
        <v>406</v>
      </c>
      <c r="Y13" s="2" t="s">
        <v>240</v>
      </c>
    </row>
    <row r="14" spans="1:29" x14ac:dyDescent="0.25">
      <c r="A14" s="2"/>
      <c r="B14" s="1"/>
      <c r="D14" s="1"/>
      <c r="E14" s="1"/>
      <c r="F14" s="1"/>
      <c r="I14" t="s">
        <v>36</v>
      </c>
      <c r="J14">
        <f>COUNT(F6:F30)</f>
        <v>8</v>
      </c>
      <c r="R14" s="1"/>
      <c r="S14" s="1"/>
      <c r="U14" s="1" t="s">
        <v>142</v>
      </c>
      <c r="V14" s="1" t="s">
        <v>422</v>
      </c>
      <c r="W14" t="s">
        <v>406</v>
      </c>
      <c r="X14" t="s">
        <v>406</v>
      </c>
      <c r="Y14" s="2" t="s">
        <v>240</v>
      </c>
    </row>
    <row r="15" spans="1:29" x14ac:dyDescent="0.25">
      <c r="A15" s="2"/>
      <c r="B15" s="1"/>
      <c r="D15" s="1"/>
      <c r="E15" s="1"/>
      <c r="F15" s="1"/>
      <c r="I15" t="s">
        <v>37</v>
      </c>
      <c r="J15">
        <f>J14-J11</f>
        <v>3</v>
      </c>
      <c r="M15" s="5">
        <f t="shared" si="2"/>
        <v>0.375</v>
      </c>
      <c r="R15" s="1"/>
      <c r="S15" s="1"/>
      <c r="U15" s="1" t="s">
        <v>145</v>
      </c>
      <c r="V15" s="2" t="s">
        <v>240</v>
      </c>
      <c r="W15" t="s">
        <v>293</v>
      </c>
      <c r="X15" t="s">
        <v>409</v>
      </c>
      <c r="Y15" s="1" t="s">
        <v>423</v>
      </c>
    </row>
    <row r="16" spans="1:29" x14ac:dyDescent="0.25">
      <c r="A16" s="2"/>
      <c r="B16" s="1"/>
      <c r="D16" s="1"/>
      <c r="E16" s="1"/>
      <c r="F16" s="1"/>
      <c r="I16" t="s">
        <v>38</v>
      </c>
      <c r="J16">
        <f>J14-J10</f>
        <v>3</v>
      </c>
      <c r="M16" s="5">
        <f t="shared" si="2"/>
        <v>0.375</v>
      </c>
      <c r="R16" s="1"/>
      <c r="S16" s="1"/>
      <c r="U16" s="1" t="s">
        <v>146</v>
      </c>
      <c r="V16" s="1" t="s">
        <v>237</v>
      </c>
      <c r="W16" t="s">
        <v>293</v>
      </c>
      <c r="X16" t="s">
        <v>293</v>
      </c>
      <c r="Y16" s="2" t="s">
        <v>240</v>
      </c>
    </row>
    <row r="17" spans="1:25" x14ac:dyDescent="0.25">
      <c r="A17" s="2"/>
      <c r="B17" s="1"/>
      <c r="D17" s="1"/>
      <c r="E17" s="1"/>
      <c r="F17" s="1"/>
      <c r="I17" t="s">
        <v>39</v>
      </c>
      <c r="J17">
        <f>J14-J13</f>
        <v>1</v>
      </c>
      <c r="M17" s="5">
        <f t="shared" si="2"/>
        <v>0.125</v>
      </c>
      <c r="R17" s="1"/>
      <c r="S17" s="1"/>
      <c r="U17" s="1" t="s">
        <v>424</v>
      </c>
      <c r="V17" s="2" t="s">
        <v>240</v>
      </c>
      <c r="W17" t="s">
        <v>406</v>
      </c>
      <c r="X17" t="s">
        <v>406</v>
      </c>
      <c r="Y17" s="1" t="s">
        <v>422</v>
      </c>
    </row>
    <row r="18" spans="1:25" x14ac:dyDescent="0.25">
      <c r="A18" s="2"/>
      <c r="B18" s="1"/>
      <c r="D18" s="1"/>
      <c r="E18" s="1"/>
      <c r="F18" s="1"/>
      <c r="I18" t="s">
        <v>40</v>
      </c>
      <c r="J18">
        <f>J14-J12</f>
        <v>1</v>
      </c>
      <c r="M18" s="5">
        <f t="shared" si="2"/>
        <v>0.125</v>
      </c>
      <c r="R18" s="1"/>
      <c r="S18" s="1"/>
      <c r="U18" s="1" t="s">
        <v>147</v>
      </c>
      <c r="V18" s="2" t="s">
        <v>240</v>
      </c>
      <c r="W18" t="s">
        <v>409</v>
      </c>
      <c r="X18" t="s">
        <v>406</v>
      </c>
      <c r="Y18" s="1" t="s">
        <v>408</v>
      </c>
    </row>
    <row r="19" spans="1:25" x14ac:dyDescent="0.25">
      <c r="A19" s="2"/>
      <c r="B19" s="1"/>
      <c r="E19" s="1"/>
      <c r="F19" s="1"/>
      <c r="I19" t="s">
        <v>41</v>
      </c>
      <c r="J19">
        <f>COUNTIF(B6:B30,"&gt;0")</f>
        <v>7</v>
      </c>
      <c r="M19" s="5">
        <f t="shared" si="2"/>
        <v>0.875</v>
      </c>
      <c r="R19" s="1"/>
      <c r="S19" s="1"/>
    </row>
    <row r="20" spans="1:25" x14ac:dyDescent="0.25">
      <c r="A20" s="2"/>
      <c r="B20" s="1"/>
      <c r="E20" s="1"/>
      <c r="F20" s="1"/>
      <c r="I20" t="s">
        <v>42</v>
      </c>
      <c r="J20">
        <f>COUNTIF(C6:C30,"&gt;0")</f>
        <v>6</v>
      </c>
      <c r="M20" s="5">
        <f t="shared" si="2"/>
        <v>0.75</v>
      </c>
      <c r="R20" s="1"/>
      <c r="S20" s="1"/>
    </row>
    <row r="21" spans="1:25" x14ac:dyDescent="0.25">
      <c r="A21" s="2"/>
      <c r="B21" s="1"/>
      <c r="E21" s="1"/>
      <c r="F21" s="1"/>
      <c r="I21" t="s">
        <v>43</v>
      </c>
      <c r="J21">
        <f>COUNTIF(B6:B30,"&lt;2")</f>
        <v>5</v>
      </c>
      <c r="M21" s="5">
        <f t="shared" si="2"/>
        <v>0.625</v>
      </c>
      <c r="R21" s="1"/>
      <c r="S21" s="1"/>
      <c r="U21" s="1" t="s">
        <v>150</v>
      </c>
      <c r="V21" s="2" t="s">
        <v>251</v>
      </c>
      <c r="W21" s="1" t="s">
        <v>293</v>
      </c>
      <c r="X21" s="1" t="s">
        <v>293</v>
      </c>
      <c r="Y21" s="1" t="s">
        <v>248</v>
      </c>
    </row>
    <row r="22" spans="1:25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4</v>
      </c>
      <c r="M22" s="5">
        <f t="shared" si="2"/>
        <v>0.5</v>
      </c>
      <c r="R22" s="1"/>
      <c r="S22" s="1"/>
      <c r="U22" s="1" t="s">
        <v>122</v>
      </c>
      <c r="V22" s="1" t="s">
        <v>416</v>
      </c>
      <c r="W22" s="1" t="s">
        <v>406</v>
      </c>
      <c r="X22" s="1" t="s">
        <v>425</v>
      </c>
      <c r="Y22" s="2" t="s">
        <v>251</v>
      </c>
    </row>
    <row r="23" spans="1:25" x14ac:dyDescent="0.25">
      <c r="E23" s="1"/>
      <c r="F23" s="1"/>
      <c r="I23" t="s">
        <v>45</v>
      </c>
      <c r="J23">
        <f>COUNTIF(B6:B30,"&lt;3")</f>
        <v>8</v>
      </c>
      <c r="M23" s="5">
        <f t="shared" si="2"/>
        <v>1</v>
      </c>
      <c r="R23" s="1"/>
      <c r="S23" s="1"/>
      <c r="U23" s="1" t="s">
        <v>200</v>
      </c>
      <c r="V23" s="2" t="s">
        <v>251</v>
      </c>
      <c r="W23" s="1" t="s">
        <v>409</v>
      </c>
      <c r="X23" s="1" t="s">
        <v>293</v>
      </c>
      <c r="Y23" s="1" t="s">
        <v>405</v>
      </c>
    </row>
    <row r="24" spans="1:25" x14ac:dyDescent="0.25">
      <c r="E24" s="1"/>
      <c r="F24" s="1"/>
      <c r="I24" t="s">
        <v>46</v>
      </c>
      <c r="J24">
        <f>COUNTIF(C6:C30,"&lt;3")</f>
        <v>8</v>
      </c>
      <c r="M24" s="5">
        <f t="shared" si="2"/>
        <v>1</v>
      </c>
      <c r="R24" s="1"/>
      <c r="S24" s="1"/>
      <c r="U24" s="1" t="s">
        <v>163</v>
      </c>
      <c r="V24" s="1" t="s">
        <v>410</v>
      </c>
      <c r="W24" s="1" t="s">
        <v>425</v>
      </c>
      <c r="X24" s="1" t="s">
        <v>406</v>
      </c>
      <c r="Y24" s="2" t="s">
        <v>251</v>
      </c>
    </row>
    <row r="25" spans="1:25" x14ac:dyDescent="0.25">
      <c r="E25" s="1"/>
      <c r="F25" s="1"/>
      <c r="I25" t="s">
        <v>47</v>
      </c>
      <c r="J25">
        <f>J15+J16</f>
        <v>6</v>
      </c>
      <c r="M25" s="5">
        <f t="shared" si="2"/>
        <v>0.75</v>
      </c>
      <c r="R25" s="1"/>
      <c r="S25" s="1"/>
      <c r="U25" s="1" t="s">
        <v>165</v>
      </c>
      <c r="V25" s="1" t="s">
        <v>240</v>
      </c>
      <c r="W25" s="1" t="s">
        <v>293</v>
      </c>
      <c r="X25" s="1" t="s">
        <v>293</v>
      </c>
      <c r="Y25" s="2" t="s">
        <v>251</v>
      </c>
    </row>
    <row r="26" spans="1:25" x14ac:dyDescent="0.25">
      <c r="E26" s="1"/>
      <c r="F26" s="1"/>
      <c r="I26" t="s">
        <v>48</v>
      </c>
      <c r="J26" s="1">
        <f>SUM(B6:B30)</f>
        <v>10</v>
      </c>
      <c r="M26" s="5">
        <f t="shared" si="2"/>
        <v>1.25</v>
      </c>
      <c r="R26" s="1"/>
      <c r="S26" s="1"/>
      <c r="U26" s="1" t="s">
        <v>412</v>
      </c>
      <c r="V26" s="2" t="s">
        <v>251</v>
      </c>
      <c r="W26" s="1" t="s">
        <v>409</v>
      </c>
      <c r="X26" s="1" t="s">
        <v>406</v>
      </c>
      <c r="Y26" s="1" t="s">
        <v>238</v>
      </c>
    </row>
    <row r="27" spans="1:25" x14ac:dyDescent="0.25">
      <c r="E27" s="1"/>
      <c r="F27" s="1"/>
      <c r="I27" t="s">
        <v>49</v>
      </c>
      <c r="J27" s="1">
        <f>SUM(C6:C30)</f>
        <v>10</v>
      </c>
      <c r="M27" s="5">
        <f t="shared" si="2"/>
        <v>1.25</v>
      </c>
      <c r="R27" s="1"/>
      <c r="S27" s="1"/>
      <c r="U27" s="1" t="s">
        <v>134</v>
      </c>
      <c r="V27" s="1" t="s">
        <v>413</v>
      </c>
      <c r="W27" s="1" t="s">
        <v>406</v>
      </c>
      <c r="X27" s="1" t="s">
        <v>409</v>
      </c>
      <c r="Y27" s="2" t="s">
        <v>251</v>
      </c>
    </row>
    <row r="28" spans="1:25" x14ac:dyDescent="0.25">
      <c r="E28" s="1"/>
      <c r="F28" s="1"/>
      <c r="I28" t="s">
        <v>50</v>
      </c>
      <c r="J28">
        <f>3*J15+J14-J25</f>
        <v>11</v>
      </c>
      <c r="M28" s="5">
        <f t="shared" si="2"/>
        <v>1.375</v>
      </c>
      <c r="R28" s="1"/>
      <c r="S28" s="1"/>
      <c r="U28" s="1" t="s">
        <v>426</v>
      </c>
      <c r="V28" s="1" t="s">
        <v>423</v>
      </c>
      <c r="W28" s="1" t="s">
        <v>293</v>
      </c>
      <c r="X28" s="1" t="s">
        <v>425</v>
      </c>
      <c r="Y28" s="2" t="s">
        <v>251</v>
      </c>
    </row>
    <row r="29" spans="1:25" x14ac:dyDescent="0.25">
      <c r="E29" s="1"/>
      <c r="F29" s="1"/>
      <c r="R29" s="1"/>
      <c r="S29" s="1"/>
      <c r="U29" s="1" t="s">
        <v>154</v>
      </c>
      <c r="V29" s="2" t="s">
        <v>251</v>
      </c>
      <c r="W29" s="1" t="s">
        <v>293</v>
      </c>
      <c r="X29" s="1" t="s">
        <v>409</v>
      </c>
      <c r="Y29" s="1" t="s">
        <v>237</v>
      </c>
    </row>
    <row r="30" spans="1:25" x14ac:dyDescent="0.25">
      <c r="E30" s="1"/>
      <c r="F30" s="1"/>
      <c r="R30" s="1"/>
      <c r="S30" s="1"/>
      <c r="U30" s="1" t="s">
        <v>138</v>
      </c>
      <c r="V30" s="1" t="s">
        <v>408</v>
      </c>
      <c r="W30" s="1" t="s">
        <v>409</v>
      </c>
      <c r="X30" s="1" t="s">
        <v>293</v>
      </c>
      <c r="Y30" s="2" t="s">
        <v>251</v>
      </c>
    </row>
    <row r="31" spans="1:25" x14ac:dyDescent="0.25">
      <c r="A31" s="21" t="s">
        <v>33</v>
      </c>
      <c r="B31" s="21"/>
      <c r="C31" s="21"/>
      <c r="D31" s="21"/>
      <c r="E31" s="21"/>
      <c r="F31" s="21"/>
      <c r="R31" s="1"/>
      <c r="S31" s="1"/>
      <c r="U31" s="1" t="s">
        <v>419</v>
      </c>
      <c r="V31" s="2" t="s">
        <v>251</v>
      </c>
      <c r="W31" s="1" t="s">
        <v>406</v>
      </c>
      <c r="X31" s="1" t="s">
        <v>409</v>
      </c>
      <c r="Y31" s="1" t="s">
        <v>415</v>
      </c>
    </row>
    <row r="32" spans="1:25" x14ac:dyDescent="0.25">
      <c r="E32" s="1"/>
      <c r="F32" s="1"/>
      <c r="R32" s="1"/>
      <c r="S32" s="1"/>
      <c r="U32" s="1" t="s">
        <v>421</v>
      </c>
      <c r="V32" s="1" t="s">
        <v>411</v>
      </c>
      <c r="W32" s="1" t="s">
        <v>409</v>
      </c>
      <c r="X32" s="1" t="s">
        <v>409</v>
      </c>
      <c r="Y32" s="2" t="s">
        <v>251</v>
      </c>
    </row>
    <row r="33" spans="1:25" x14ac:dyDescent="0.25">
      <c r="E33" s="1"/>
      <c r="F33" s="1"/>
      <c r="R33" s="1"/>
      <c r="S33" s="1"/>
      <c r="U33" s="1" t="s">
        <v>142</v>
      </c>
      <c r="V33" s="2" t="s">
        <v>251</v>
      </c>
      <c r="W33" s="1" t="s">
        <v>409</v>
      </c>
      <c r="X33" s="1" t="s">
        <v>409</v>
      </c>
      <c r="Y33" s="1" t="s">
        <v>417</v>
      </c>
    </row>
    <row r="34" spans="1:25" x14ac:dyDescent="0.25">
      <c r="E34" s="1"/>
      <c r="F34" s="1"/>
      <c r="R34" s="1"/>
      <c r="S34" s="1"/>
      <c r="U34" s="1" t="s">
        <v>145</v>
      </c>
      <c r="V34" s="2" t="s">
        <v>251</v>
      </c>
      <c r="W34" s="1" t="s">
        <v>293</v>
      </c>
      <c r="X34" s="1" t="s">
        <v>409</v>
      </c>
      <c r="Y34" s="1" t="s">
        <v>422</v>
      </c>
    </row>
    <row r="35" spans="1:25" x14ac:dyDescent="0.25">
      <c r="E35" s="1"/>
      <c r="F35" s="1"/>
      <c r="R35" s="1"/>
      <c r="S35" s="1"/>
      <c r="U35" s="1" t="s">
        <v>146</v>
      </c>
      <c r="V35" s="1" t="s">
        <v>420</v>
      </c>
      <c r="W35" s="1" t="s">
        <v>293</v>
      </c>
      <c r="X35" s="1" t="s">
        <v>409</v>
      </c>
      <c r="Y35" s="2" t="s">
        <v>251</v>
      </c>
    </row>
    <row r="36" spans="1:25" x14ac:dyDescent="0.25">
      <c r="E36" s="1"/>
      <c r="F36" s="1"/>
      <c r="R36" s="1"/>
      <c r="S36" s="1"/>
      <c r="U36" s="1" t="s">
        <v>424</v>
      </c>
      <c r="V36" s="2" t="s">
        <v>251</v>
      </c>
      <c r="W36" s="1" t="s">
        <v>293</v>
      </c>
      <c r="X36" s="1" t="s">
        <v>406</v>
      </c>
      <c r="Y36" s="1" t="s">
        <v>413</v>
      </c>
    </row>
    <row r="37" spans="1:25" x14ac:dyDescent="0.25">
      <c r="R37" s="1"/>
      <c r="S37" s="1"/>
      <c r="U37" s="1" t="s">
        <v>147</v>
      </c>
      <c r="V37" s="1" t="s">
        <v>238</v>
      </c>
      <c r="W37" s="1" t="s">
        <v>409</v>
      </c>
      <c r="X37" s="1" t="s">
        <v>293</v>
      </c>
      <c r="Y37" s="2" t="s">
        <v>251</v>
      </c>
    </row>
    <row r="38" spans="1:25" x14ac:dyDescent="0.25">
      <c r="R38" s="1"/>
      <c r="S38" s="1"/>
    </row>
    <row r="39" spans="1:25" x14ac:dyDescent="0.25">
      <c r="R39" s="1"/>
      <c r="S39" s="1"/>
    </row>
    <row r="40" spans="1:25" x14ac:dyDescent="0.25">
      <c r="R40" s="1"/>
      <c r="S40" s="1"/>
    </row>
    <row r="41" spans="1:25" x14ac:dyDescent="0.25">
      <c r="R41" s="1"/>
      <c r="S41" s="1"/>
    </row>
    <row r="42" spans="1:25" x14ac:dyDescent="0.25">
      <c r="R42" s="1"/>
      <c r="S42" s="1"/>
    </row>
    <row r="43" spans="1:25" x14ac:dyDescent="0.25">
      <c r="R43" s="1"/>
      <c r="S43" s="1"/>
    </row>
    <row r="44" spans="1:25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25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25" x14ac:dyDescent="0.25">
      <c r="A46" s="1" t="s">
        <v>416</v>
      </c>
      <c r="B46">
        <v>0</v>
      </c>
      <c r="C46">
        <v>3</v>
      </c>
      <c r="D46" s="2" t="s">
        <v>251</v>
      </c>
      <c r="E46" s="1">
        <f t="shared" ref="E46:E51" si="5">B46+C46</f>
        <v>3</v>
      </c>
      <c r="F46" s="1">
        <f t="shared" ref="F46:F51" si="6">B46-C46</f>
        <v>-3</v>
      </c>
      <c r="I46" t="s">
        <v>27</v>
      </c>
      <c r="J46">
        <f>COUNTIF(E46:E62,"&gt;1")</f>
        <v>9</v>
      </c>
      <c r="M46" s="5">
        <f>J46/$J$54</f>
        <v>1</v>
      </c>
      <c r="O46" s="5">
        <f>J46+J6</f>
        <v>16</v>
      </c>
      <c r="P46" s="5">
        <f>O46/$O$54</f>
        <v>0.94117647058823528</v>
      </c>
      <c r="R46" s="1"/>
      <c r="S46" s="1"/>
    </row>
    <row r="47" spans="1:25" x14ac:dyDescent="0.25">
      <c r="A47" s="1" t="s">
        <v>410</v>
      </c>
      <c r="B47">
        <v>3</v>
      </c>
      <c r="C47">
        <v>0</v>
      </c>
      <c r="D47" s="2" t="s">
        <v>251</v>
      </c>
      <c r="E47" s="1">
        <f t="shared" si="5"/>
        <v>3</v>
      </c>
      <c r="F47" s="1">
        <f t="shared" si="6"/>
        <v>3</v>
      </c>
      <c r="I47" t="s">
        <v>28</v>
      </c>
      <c r="J47">
        <f>COUNTIF(E46:E62,"&gt;2")</f>
        <v>7</v>
      </c>
      <c r="M47" s="5">
        <f t="shared" ref="M47:M68" si="7">J47/$J$54</f>
        <v>0.77777777777777779</v>
      </c>
      <c r="O47" s="5">
        <f t="shared" ref="O47:O68" si="8">J47+J7</f>
        <v>11</v>
      </c>
      <c r="P47" s="5">
        <f t="shared" ref="P47:P68" si="9">O47/$O$54</f>
        <v>0.6470588235294118</v>
      </c>
      <c r="R47" s="1"/>
      <c r="S47" s="1"/>
    </row>
    <row r="48" spans="1:25" x14ac:dyDescent="0.25">
      <c r="A48" s="1" t="s">
        <v>240</v>
      </c>
      <c r="B48">
        <v>1</v>
      </c>
      <c r="C48">
        <v>1</v>
      </c>
      <c r="D48" s="2" t="s">
        <v>251</v>
      </c>
      <c r="E48" s="1">
        <f t="shared" si="5"/>
        <v>2</v>
      </c>
      <c r="F48" s="1">
        <f t="shared" si="6"/>
        <v>0</v>
      </c>
      <c r="I48" t="s">
        <v>29</v>
      </c>
      <c r="J48">
        <f>COUNTIF(E46:E62,"&lt;4")</f>
        <v>7</v>
      </c>
      <c r="M48" s="5">
        <f t="shared" si="7"/>
        <v>0.77777777777777779</v>
      </c>
      <c r="O48" s="5">
        <f t="shared" si="8"/>
        <v>14</v>
      </c>
      <c r="P48" s="5">
        <f t="shared" si="9"/>
        <v>0.82352941176470584</v>
      </c>
      <c r="R48" s="1"/>
      <c r="S48" s="1"/>
    </row>
    <row r="49" spans="1:19" x14ac:dyDescent="0.25">
      <c r="A49" s="1" t="s">
        <v>413</v>
      </c>
      <c r="B49">
        <v>0</v>
      </c>
      <c r="C49">
        <v>2</v>
      </c>
      <c r="D49" s="2" t="s">
        <v>251</v>
      </c>
      <c r="E49" s="1">
        <f t="shared" si="5"/>
        <v>2</v>
      </c>
      <c r="F49" s="1">
        <f t="shared" si="6"/>
        <v>-2</v>
      </c>
      <c r="I49" t="s">
        <v>30</v>
      </c>
      <c r="J49">
        <f>COUNTIF(E46:E62,"&lt;5")</f>
        <v>9</v>
      </c>
      <c r="M49" s="5">
        <f t="shared" si="7"/>
        <v>1</v>
      </c>
      <c r="N49" s="1"/>
      <c r="O49" s="5">
        <f t="shared" si="8"/>
        <v>17</v>
      </c>
      <c r="P49" s="5">
        <f t="shared" si="9"/>
        <v>1</v>
      </c>
      <c r="R49" s="1"/>
      <c r="S49" s="1"/>
    </row>
    <row r="50" spans="1:19" x14ac:dyDescent="0.25">
      <c r="A50" s="1" t="s">
        <v>423</v>
      </c>
      <c r="B50">
        <v>1</v>
      </c>
      <c r="C50">
        <v>3</v>
      </c>
      <c r="D50" s="2" t="s">
        <v>251</v>
      </c>
      <c r="E50" s="1">
        <f t="shared" si="5"/>
        <v>4</v>
      </c>
      <c r="F50" s="1">
        <f t="shared" si="6"/>
        <v>-2</v>
      </c>
      <c r="I50" t="s">
        <v>31</v>
      </c>
      <c r="J50">
        <f>COUNTIF(F46:F62,"&lt;=0")</f>
        <v>6</v>
      </c>
      <c r="M50" s="5">
        <f t="shared" si="7"/>
        <v>0.66666666666666663</v>
      </c>
      <c r="O50" s="5">
        <f t="shared" si="8"/>
        <v>11</v>
      </c>
      <c r="P50" s="5">
        <f t="shared" si="9"/>
        <v>0.6470588235294118</v>
      </c>
      <c r="R50" s="1"/>
      <c r="S50" s="1"/>
    </row>
    <row r="51" spans="1:19" x14ac:dyDescent="0.25">
      <c r="A51" s="1" t="s">
        <v>408</v>
      </c>
      <c r="B51">
        <v>2</v>
      </c>
      <c r="C51">
        <v>1</v>
      </c>
      <c r="D51" s="2" t="s">
        <v>251</v>
      </c>
      <c r="E51" s="1">
        <f t="shared" si="5"/>
        <v>3</v>
      </c>
      <c r="F51" s="1">
        <f t="shared" si="6"/>
        <v>1</v>
      </c>
      <c r="I51" t="s">
        <v>32</v>
      </c>
      <c r="J51">
        <f>COUNTIF(F46:F62,"&gt;=0")</f>
        <v>5</v>
      </c>
      <c r="M51" s="5">
        <f t="shared" si="7"/>
        <v>0.55555555555555558</v>
      </c>
      <c r="O51" s="5">
        <f t="shared" si="8"/>
        <v>10</v>
      </c>
      <c r="P51" s="5">
        <f t="shared" si="9"/>
        <v>0.58823529411764708</v>
      </c>
      <c r="R51" s="1"/>
      <c r="S51" s="1"/>
    </row>
    <row r="52" spans="1:19" x14ac:dyDescent="0.25">
      <c r="A52" s="1" t="s">
        <v>411</v>
      </c>
      <c r="B52">
        <v>2</v>
      </c>
      <c r="C52">
        <v>2</v>
      </c>
      <c r="D52" s="2" t="s">
        <v>251</v>
      </c>
      <c r="E52" s="1">
        <f t="shared" ref="E52:E54" si="10">B52+C52</f>
        <v>4</v>
      </c>
      <c r="F52" s="1">
        <f t="shared" ref="F52:F54" si="11">B52-C52</f>
        <v>0</v>
      </c>
      <c r="I52" t="s">
        <v>34</v>
      </c>
      <c r="J52">
        <f>COUNTIF(F46:F62,"&lt;=1")</f>
        <v>8</v>
      </c>
      <c r="M52" s="5">
        <f t="shared" si="7"/>
        <v>0.88888888888888884</v>
      </c>
      <c r="O52" s="5">
        <f t="shared" si="8"/>
        <v>15</v>
      </c>
      <c r="P52" s="5">
        <f t="shared" si="9"/>
        <v>0.88235294117647056</v>
      </c>
      <c r="R52" s="1"/>
      <c r="S52" s="1"/>
    </row>
    <row r="53" spans="1:19" x14ac:dyDescent="0.25">
      <c r="A53" s="1" t="s">
        <v>420</v>
      </c>
      <c r="B53">
        <v>1</v>
      </c>
      <c r="C53">
        <v>2</v>
      </c>
      <c r="D53" s="2" t="s">
        <v>251</v>
      </c>
      <c r="E53" s="1">
        <f t="shared" si="10"/>
        <v>3</v>
      </c>
      <c r="F53" s="1">
        <f t="shared" si="11"/>
        <v>-1</v>
      </c>
      <c r="I53" t="s">
        <v>35</v>
      </c>
      <c r="J53">
        <f>COUNTIF(F46:F62,"&gt;=-1")</f>
        <v>6</v>
      </c>
      <c r="M53" s="5">
        <f t="shared" si="7"/>
        <v>0.66666666666666663</v>
      </c>
      <c r="O53" s="5">
        <f t="shared" si="8"/>
        <v>13</v>
      </c>
      <c r="P53" s="5">
        <f t="shared" si="9"/>
        <v>0.76470588235294112</v>
      </c>
      <c r="R53" s="1"/>
      <c r="S53" s="1"/>
    </row>
    <row r="54" spans="1:19" x14ac:dyDescent="0.25">
      <c r="A54" s="1" t="s">
        <v>238</v>
      </c>
      <c r="B54">
        <v>2</v>
      </c>
      <c r="C54">
        <v>1</v>
      </c>
      <c r="D54" s="2" t="s">
        <v>251</v>
      </c>
      <c r="E54" s="1">
        <f t="shared" si="10"/>
        <v>3</v>
      </c>
      <c r="F54" s="1">
        <f t="shared" si="11"/>
        <v>1</v>
      </c>
      <c r="I54" t="s">
        <v>36</v>
      </c>
      <c r="J54">
        <f>COUNT(E46:E62)</f>
        <v>9</v>
      </c>
      <c r="O54" s="5">
        <f t="shared" si="8"/>
        <v>17</v>
      </c>
      <c r="P54" s="5">
        <f t="shared" si="9"/>
        <v>1</v>
      </c>
      <c r="R54" s="1"/>
      <c r="S54" s="1"/>
    </row>
    <row r="55" spans="1:19" x14ac:dyDescent="0.25">
      <c r="A55" s="1"/>
      <c r="B55" s="1"/>
      <c r="D55" s="2"/>
      <c r="E55" s="1"/>
      <c r="F55" s="1"/>
      <c r="I55" t="s">
        <v>37</v>
      </c>
      <c r="J55">
        <f>J54-J51</f>
        <v>4</v>
      </c>
      <c r="M55" s="5">
        <f t="shared" si="7"/>
        <v>0.44444444444444442</v>
      </c>
      <c r="O55" s="5">
        <f t="shared" si="8"/>
        <v>7</v>
      </c>
      <c r="P55" s="5">
        <f t="shared" si="9"/>
        <v>0.41176470588235292</v>
      </c>
      <c r="R55" s="1"/>
      <c r="S55" s="1"/>
    </row>
    <row r="56" spans="1:19" x14ac:dyDescent="0.25">
      <c r="A56" s="1"/>
      <c r="B56" s="1"/>
      <c r="D56" s="2"/>
      <c r="E56" s="1"/>
      <c r="F56" s="1"/>
      <c r="I56" t="s">
        <v>38</v>
      </c>
      <c r="J56">
        <f>J54-J50</f>
        <v>3</v>
      </c>
      <c r="M56" s="5">
        <f t="shared" si="7"/>
        <v>0.33333333333333331</v>
      </c>
      <c r="O56" s="5">
        <f t="shared" si="8"/>
        <v>6</v>
      </c>
      <c r="P56" s="5">
        <f t="shared" si="9"/>
        <v>0.35294117647058826</v>
      </c>
      <c r="R56" s="1"/>
      <c r="S56" s="1"/>
    </row>
    <row r="57" spans="1:19" x14ac:dyDescent="0.25">
      <c r="A57" s="1"/>
      <c r="B57" s="1"/>
      <c r="D57" s="2"/>
      <c r="E57" s="1"/>
      <c r="F57" s="1"/>
      <c r="I57" t="s">
        <v>39</v>
      </c>
      <c r="J57">
        <f>J54-J53</f>
        <v>3</v>
      </c>
      <c r="M57" s="5">
        <f t="shared" si="7"/>
        <v>0.33333333333333331</v>
      </c>
      <c r="O57" s="5">
        <f t="shared" si="8"/>
        <v>4</v>
      </c>
      <c r="P57" s="5">
        <f t="shared" si="9"/>
        <v>0.23529411764705882</v>
      </c>
      <c r="R57" s="1"/>
      <c r="S57" s="1"/>
    </row>
    <row r="58" spans="1:19" x14ac:dyDescent="0.25">
      <c r="A58" s="1"/>
      <c r="B58" s="1"/>
      <c r="D58" s="2"/>
      <c r="E58" s="1"/>
      <c r="F58" s="1"/>
      <c r="I58" t="s">
        <v>40</v>
      </c>
      <c r="J58">
        <f>J54-J52</f>
        <v>1</v>
      </c>
      <c r="M58" s="5">
        <f t="shared" si="7"/>
        <v>0.1111111111111111</v>
      </c>
      <c r="O58" s="5">
        <f t="shared" si="8"/>
        <v>2</v>
      </c>
      <c r="P58" s="5">
        <f t="shared" si="9"/>
        <v>0.11764705882352941</v>
      </c>
      <c r="R58" s="1"/>
      <c r="S58" s="1"/>
    </row>
    <row r="59" spans="1:19" x14ac:dyDescent="0.25">
      <c r="A59" s="1"/>
      <c r="B59" s="1"/>
      <c r="D59" s="2"/>
      <c r="E59" s="1"/>
      <c r="F59" s="1"/>
      <c r="I59" t="s">
        <v>41</v>
      </c>
      <c r="J59">
        <f>COUNTIF(C46:C62,"&gt;0")</f>
        <v>8</v>
      </c>
      <c r="M59" s="5">
        <f t="shared" si="7"/>
        <v>0.88888888888888884</v>
      </c>
      <c r="O59" s="5">
        <f t="shared" si="8"/>
        <v>15</v>
      </c>
      <c r="P59" s="5">
        <f t="shared" si="9"/>
        <v>0.88235294117647056</v>
      </c>
      <c r="R59" s="1"/>
      <c r="S59" s="1"/>
    </row>
    <row r="60" spans="1:19" x14ac:dyDescent="0.25">
      <c r="A60" s="1"/>
      <c r="B60" s="1"/>
      <c r="D60" s="2"/>
      <c r="E60" s="1"/>
      <c r="F60" s="1"/>
      <c r="I60" t="s">
        <v>42</v>
      </c>
      <c r="J60">
        <f>COUNTIF(B46:B62,"&gt;0")</f>
        <v>7</v>
      </c>
      <c r="M60" s="5">
        <f t="shared" si="7"/>
        <v>0.77777777777777779</v>
      </c>
      <c r="O60" s="5">
        <f t="shared" si="8"/>
        <v>13</v>
      </c>
      <c r="P60" s="5">
        <f t="shared" si="9"/>
        <v>0.76470588235294112</v>
      </c>
      <c r="R60" s="1"/>
      <c r="S60" s="1"/>
    </row>
    <row r="61" spans="1:19" x14ac:dyDescent="0.25">
      <c r="A61" s="1"/>
      <c r="B61" s="1"/>
      <c r="D61" s="6"/>
      <c r="E61" s="1"/>
      <c r="F61" s="1"/>
      <c r="I61" t="s">
        <v>43</v>
      </c>
      <c r="J61">
        <f>COUNTIF(C46:C62,"&lt;2")</f>
        <v>4</v>
      </c>
      <c r="M61" s="5">
        <f t="shared" si="7"/>
        <v>0.44444444444444442</v>
      </c>
      <c r="O61" s="5">
        <f t="shared" si="8"/>
        <v>9</v>
      </c>
      <c r="P61" s="5">
        <f t="shared" si="9"/>
        <v>0.52941176470588236</v>
      </c>
      <c r="R61" s="1"/>
      <c r="S61" s="1"/>
    </row>
    <row r="62" spans="1:19" x14ac:dyDescent="0.25">
      <c r="A62" s="1"/>
      <c r="B62" s="1"/>
      <c r="D62" s="6"/>
      <c r="E62" s="1"/>
      <c r="F62" s="1"/>
      <c r="I62" t="s">
        <v>44</v>
      </c>
      <c r="J62">
        <f>COUNTIF(B46:B62,"&lt;2")</f>
        <v>5</v>
      </c>
      <c r="M62" s="5">
        <f t="shared" si="7"/>
        <v>0.55555555555555558</v>
      </c>
      <c r="O62" s="5">
        <f t="shared" si="8"/>
        <v>9</v>
      </c>
      <c r="P62" s="5">
        <f t="shared" si="9"/>
        <v>0.52941176470588236</v>
      </c>
      <c r="R62" s="1"/>
      <c r="S62" s="1"/>
    </row>
    <row r="63" spans="1:19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7</v>
      </c>
      <c r="M63" s="5">
        <f t="shared" si="7"/>
        <v>0.77777777777777779</v>
      </c>
      <c r="O63" s="5">
        <f t="shared" si="8"/>
        <v>15</v>
      </c>
      <c r="P63" s="5">
        <f t="shared" si="9"/>
        <v>0.88235294117647056</v>
      </c>
      <c r="R63" s="1"/>
      <c r="S63" s="1"/>
    </row>
    <row r="64" spans="1:19" x14ac:dyDescent="0.25">
      <c r="I64" t="s">
        <v>46</v>
      </c>
      <c r="J64">
        <f>COUNTIF(B46:B62,"&lt;3")</f>
        <v>8</v>
      </c>
      <c r="M64" s="5">
        <f t="shared" si="7"/>
        <v>0.88888888888888884</v>
      </c>
      <c r="O64" s="5">
        <f t="shared" si="8"/>
        <v>16</v>
      </c>
      <c r="P64" s="5">
        <f t="shared" si="9"/>
        <v>0.94117647058823528</v>
      </c>
      <c r="R64" s="1"/>
      <c r="S64" s="1"/>
    </row>
    <row r="65" spans="5:19" x14ac:dyDescent="0.25">
      <c r="I65" t="s">
        <v>47</v>
      </c>
      <c r="J65">
        <f>J55+J56</f>
        <v>7</v>
      </c>
      <c r="M65" s="5">
        <f t="shared" si="7"/>
        <v>0.77777777777777779</v>
      </c>
      <c r="O65" s="5">
        <f t="shared" si="8"/>
        <v>13</v>
      </c>
      <c r="P65" s="5">
        <f t="shared" si="9"/>
        <v>0.76470588235294112</v>
      </c>
      <c r="R65" s="1"/>
      <c r="S65" s="1"/>
    </row>
    <row r="66" spans="5:19" x14ac:dyDescent="0.25">
      <c r="I66" t="s">
        <v>48</v>
      </c>
      <c r="J66" s="1">
        <f>SUM(C46:C62)</f>
        <v>15</v>
      </c>
      <c r="K66" s="1"/>
      <c r="M66" s="5">
        <f t="shared" si="7"/>
        <v>1.6666666666666667</v>
      </c>
      <c r="O66" s="5">
        <f t="shared" si="8"/>
        <v>25</v>
      </c>
      <c r="P66" s="5">
        <f t="shared" si="9"/>
        <v>1.4705882352941178</v>
      </c>
      <c r="R66" s="1"/>
      <c r="S66" s="1"/>
    </row>
    <row r="67" spans="5:19" x14ac:dyDescent="0.25">
      <c r="I67" t="s">
        <v>49</v>
      </c>
      <c r="J67" s="1">
        <f>SUM(B46:B62)</f>
        <v>12</v>
      </c>
      <c r="K67" s="1"/>
      <c r="M67" s="5">
        <f t="shared" si="7"/>
        <v>1.3333333333333333</v>
      </c>
      <c r="O67" s="5">
        <f t="shared" si="8"/>
        <v>22</v>
      </c>
      <c r="P67" s="5">
        <f t="shared" si="9"/>
        <v>1.2941176470588236</v>
      </c>
      <c r="R67" s="1"/>
      <c r="S67" s="1"/>
    </row>
    <row r="68" spans="5:19" x14ac:dyDescent="0.25">
      <c r="I68" t="s">
        <v>50</v>
      </c>
      <c r="J68">
        <f>J55*3+J54-J65</f>
        <v>14</v>
      </c>
      <c r="M68" s="5">
        <f t="shared" si="7"/>
        <v>1.5555555555555556</v>
      </c>
      <c r="O68" s="5">
        <f t="shared" si="8"/>
        <v>25</v>
      </c>
      <c r="P68" s="5">
        <f t="shared" si="9"/>
        <v>1.4705882352941178</v>
      </c>
      <c r="R68" s="1"/>
      <c r="S68" s="1"/>
    </row>
    <row r="69" spans="5:19" x14ac:dyDescent="0.25">
      <c r="R69" s="1"/>
      <c r="S69" s="1"/>
    </row>
    <row r="75" spans="5:19" x14ac:dyDescent="0.25">
      <c r="E75" s="1"/>
      <c r="F75" s="1"/>
    </row>
    <row r="76" spans="5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251</v>
      </c>
      <c r="B84">
        <v>0</v>
      </c>
      <c r="C84">
        <v>2</v>
      </c>
      <c r="D84" s="1" t="s">
        <v>415</v>
      </c>
      <c r="E84" s="1">
        <f>B84+C84</f>
        <v>2</v>
      </c>
      <c r="F84" s="1">
        <f>B84-C84</f>
        <v>-2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2" t="s">
        <v>251</v>
      </c>
      <c r="B85">
        <v>2</v>
      </c>
      <c r="C85">
        <v>2</v>
      </c>
      <c r="D85" s="1" t="s">
        <v>417</v>
      </c>
      <c r="E85" s="1">
        <f t="shared" ref="E85:E87" si="12">B85+C85</f>
        <v>4</v>
      </c>
      <c r="F85" s="1">
        <f t="shared" ref="F85:F87" si="13">B85-C85</f>
        <v>0</v>
      </c>
      <c r="I85" t="s">
        <v>28</v>
      </c>
      <c r="J85">
        <f>COUNTIF(E84:E108,"&gt;2")</f>
        <v>2</v>
      </c>
      <c r="M85" s="5">
        <f t="shared" ref="M85:M106" si="14">J85/4</f>
        <v>0.5</v>
      </c>
    </row>
    <row r="86" spans="1:13" x14ac:dyDescent="0.25">
      <c r="A86" s="2" t="s">
        <v>251</v>
      </c>
      <c r="B86">
        <v>1</v>
      </c>
      <c r="C86">
        <v>2</v>
      </c>
      <c r="D86" s="1" t="s">
        <v>422</v>
      </c>
      <c r="E86" s="1">
        <f t="shared" si="12"/>
        <v>3</v>
      </c>
      <c r="F86" s="1">
        <f t="shared" si="13"/>
        <v>-1</v>
      </c>
      <c r="I86" t="s">
        <v>29</v>
      </c>
      <c r="J86">
        <f>COUNTIF(E84:E108,"&lt;4")</f>
        <v>3</v>
      </c>
      <c r="M86" s="5">
        <f t="shared" si="14"/>
        <v>0.75</v>
      </c>
    </row>
    <row r="87" spans="1:13" x14ac:dyDescent="0.25">
      <c r="A87" s="2" t="s">
        <v>251</v>
      </c>
      <c r="B87">
        <v>1</v>
      </c>
      <c r="C87">
        <v>0</v>
      </c>
      <c r="D87" s="1" t="s">
        <v>413</v>
      </c>
      <c r="E87" s="1">
        <f t="shared" si="12"/>
        <v>1</v>
      </c>
      <c r="F87" s="1">
        <f t="shared" si="13"/>
        <v>1</v>
      </c>
      <c r="I87" t="s">
        <v>30</v>
      </c>
      <c r="J87">
        <f>COUNTIF(E84:E108,"&lt;5")</f>
        <v>4</v>
      </c>
      <c r="M87" s="5">
        <f t="shared" si="14"/>
        <v>1</v>
      </c>
    </row>
    <row r="88" spans="1:13" x14ac:dyDescent="0.25">
      <c r="E88" s="1"/>
      <c r="F88" s="1"/>
      <c r="I88" t="s">
        <v>31</v>
      </c>
      <c r="J88">
        <f>COUNTIF(F84:F108,"&gt;=0")</f>
        <v>2</v>
      </c>
      <c r="M88" s="5">
        <f t="shared" si="14"/>
        <v>0.5</v>
      </c>
    </row>
    <row r="89" spans="1:13" x14ac:dyDescent="0.25">
      <c r="I89" t="s">
        <v>32</v>
      </c>
      <c r="J89">
        <f>COUNTIF(F84:F108,"&lt;=0")</f>
        <v>3</v>
      </c>
      <c r="M89" s="5">
        <f t="shared" si="14"/>
        <v>0.75</v>
      </c>
    </row>
    <row r="90" spans="1:13" x14ac:dyDescent="0.25">
      <c r="I90" t="s">
        <v>34</v>
      </c>
      <c r="J90">
        <f>COUNTIF(F84:F108,"&gt;=-1")</f>
        <v>3</v>
      </c>
      <c r="M90" s="5">
        <f t="shared" si="14"/>
        <v>0.75</v>
      </c>
    </row>
    <row r="91" spans="1:13" x14ac:dyDescent="0.25">
      <c r="I91" t="s">
        <v>35</v>
      </c>
      <c r="J91">
        <f>COUNTIF(F84:F108,"&lt;=1")</f>
        <v>4</v>
      </c>
      <c r="M91" s="5">
        <f t="shared" si="14"/>
        <v>1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1</v>
      </c>
      <c r="M93" s="5">
        <f t="shared" si="14"/>
        <v>0.25</v>
      </c>
    </row>
    <row r="94" spans="1:13" x14ac:dyDescent="0.25">
      <c r="I94" t="s">
        <v>38</v>
      </c>
      <c r="J94">
        <f>J92-J88</f>
        <v>2</v>
      </c>
      <c r="M94" s="5">
        <f t="shared" si="14"/>
        <v>0.5</v>
      </c>
    </row>
    <row r="95" spans="1:13" x14ac:dyDescent="0.25">
      <c r="I95" t="s">
        <v>39</v>
      </c>
      <c r="J95">
        <f>J92-J91</f>
        <v>0</v>
      </c>
      <c r="M95" s="5">
        <f t="shared" si="14"/>
        <v>0</v>
      </c>
    </row>
    <row r="96" spans="1:13" x14ac:dyDescent="0.25">
      <c r="I96" t="s">
        <v>40</v>
      </c>
      <c r="J96">
        <f>J92-J90</f>
        <v>1</v>
      </c>
      <c r="M96" s="5">
        <f t="shared" si="14"/>
        <v>0.25</v>
      </c>
    </row>
    <row r="97" spans="9:13" x14ac:dyDescent="0.25">
      <c r="I97" t="s">
        <v>41</v>
      </c>
      <c r="J97">
        <f>COUNTIF(B84:B108,"&gt;0")</f>
        <v>3</v>
      </c>
      <c r="M97" s="5">
        <f t="shared" si="14"/>
        <v>0.75</v>
      </c>
    </row>
    <row r="98" spans="9:13" x14ac:dyDescent="0.25">
      <c r="I98" t="s">
        <v>42</v>
      </c>
      <c r="J98">
        <f>COUNTIF(C84:C108,"&gt;0")</f>
        <v>3</v>
      </c>
      <c r="M98" s="5">
        <f t="shared" si="14"/>
        <v>0.75</v>
      </c>
    </row>
    <row r="99" spans="9:13" x14ac:dyDescent="0.25">
      <c r="I99" t="s">
        <v>43</v>
      </c>
      <c r="J99">
        <f>COUNTIF(B84:B108,"&lt;2")</f>
        <v>3</v>
      </c>
      <c r="M99" s="5">
        <f t="shared" si="14"/>
        <v>0.75</v>
      </c>
    </row>
    <row r="100" spans="9:13" x14ac:dyDescent="0.25">
      <c r="I100" t="s">
        <v>44</v>
      </c>
      <c r="J100">
        <f>COUNTIF(C84:C108,"&lt;2")</f>
        <v>1</v>
      </c>
      <c r="M100" s="5">
        <f t="shared" si="14"/>
        <v>0.25</v>
      </c>
    </row>
    <row r="101" spans="9:13" x14ac:dyDescent="0.25">
      <c r="I101" t="s">
        <v>45</v>
      </c>
      <c r="J101">
        <f>COUNTIF(B84:B108,"&lt;3")</f>
        <v>4</v>
      </c>
      <c r="M101" s="5">
        <f t="shared" si="14"/>
        <v>1</v>
      </c>
    </row>
    <row r="102" spans="9:13" x14ac:dyDescent="0.25">
      <c r="I102" t="s">
        <v>46</v>
      </c>
      <c r="J102">
        <f>COUNTIF(C84:C108,"&lt;3")</f>
        <v>4</v>
      </c>
      <c r="M102" s="5">
        <f t="shared" si="14"/>
        <v>1</v>
      </c>
    </row>
    <row r="103" spans="9:13" x14ac:dyDescent="0.25">
      <c r="I103" t="s">
        <v>47</v>
      </c>
      <c r="J103">
        <f>J93+J94</f>
        <v>3</v>
      </c>
      <c r="M103" s="5">
        <f t="shared" si="14"/>
        <v>0.75</v>
      </c>
    </row>
    <row r="104" spans="9:13" x14ac:dyDescent="0.25">
      <c r="I104" t="s">
        <v>48</v>
      </c>
      <c r="J104" s="1">
        <f>SUM(B84:B108)</f>
        <v>4</v>
      </c>
      <c r="M104" s="5">
        <f t="shared" si="14"/>
        <v>1</v>
      </c>
    </row>
    <row r="105" spans="9:13" x14ac:dyDescent="0.25">
      <c r="I105" t="s">
        <v>49</v>
      </c>
      <c r="J105" s="1">
        <f>SUM(C84:C108)</f>
        <v>6</v>
      </c>
      <c r="M105" s="5">
        <f t="shared" si="14"/>
        <v>1.5</v>
      </c>
    </row>
    <row r="106" spans="9:13" x14ac:dyDescent="0.25">
      <c r="I106" t="s">
        <v>50</v>
      </c>
      <c r="J106">
        <f>3*J93+J92-J103</f>
        <v>4</v>
      </c>
      <c r="M106" s="5">
        <f t="shared" si="14"/>
        <v>1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251</v>
      </c>
      <c r="B122">
        <v>0</v>
      </c>
      <c r="C122">
        <v>2</v>
      </c>
      <c r="D122" s="1" t="s">
        <v>415</v>
      </c>
      <c r="E122" s="1">
        <f>B122+C122</f>
        <v>2</v>
      </c>
      <c r="F122" s="1">
        <f>B122-C122</f>
        <v>-2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2" t="s">
        <v>251</v>
      </c>
      <c r="B123">
        <v>2</v>
      </c>
      <c r="C123">
        <v>2</v>
      </c>
      <c r="D123" s="1" t="s">
        <v>417</v>
      </c>
      <c r="E123" s="1">
        <f t="shared" ref="E123" si="15">B123+C123</f>
        <v>4</v>
      </c>
      <c r="F123" s="1">
        <f t="shared" ref="F123" si="16">B123-C123</f>
        <v>0</v>
      </c>
      <c r="I123" t="s">
        <v>28</v>
      </c>
      <c r="J123">
        <f>COUNTIF(E122:E146,"&gt;2")</f>
        <v>2</v>
      </c>
      <c r="M123" s="5">
        <f t="shared" ref="M123:M144" si="17">J123/$J$130</f>
        <v>0.5</v>
      </c>
    </row>
    <row r="124" spans="1:13" x14ac:dyDescent="0.25">
      <c r="A124" s="2" t="s">
        <v>251</v>
      </c>
      <c r="B124">
        <v>1</v>
      </c>
      <c r="C124">
        <v>2</v>
      </c>
      <c r="D124" s="1" t="s">
        <v>422</v>
      </c>
      <c r="E124" s="1">
        <f t="shared" ref="E124" si="18">B124+C124</f>
        <v>3</v>
      </c>
      <c r="F124" s="1">
        <f t="shared" ref="F124" si="19">B124-C124</f>
        <v>-1</v>
      </c>
      <c r="I124" t="s">
        <v>29</v>
      </c>
      <c r="J124">
        <f>COUNTIF(E122:E146,"&lt;4")</f>
        <v>3</v>
      </c>
      <c r="M124" s="5">
        <f t="shared" si="17"/>
        <v>0.75</v>
      </c>
    </row>
    <row r="125" spans="1:13" x14ac:dyDescent="0.25">
      <c r="A125" s="2" t="s">
        <v>251</v>
      </c>
      <c r="B125">
        <v>1</v>
      </c>
      <c r="C125">
        <v>0</v>
      </c>
      <c r="D125" s="1" t="s">
        <v>413</v>
      </c>
      <c r="E125" s="1">
        <f t="shared" ref="E125" si="20">B125+C125</f>
        <v>1</v>
      </c>
      <c r="F125" s="1">
        <f t="shared" ref="F125" si="21">B125-C125</f>
        <v>1</v>
      </c>
      <c r="I125" t="s">
        <v>30</v>
      </c>
      <c r="J125">
        <f>COUNTIF(E122:E146,"&lt;5")</f>
        <v>4</v>
      </c>
      <c r="M125" s="5">
        <f t="shared" si="17"/>
        <v>1</v>
      </c>
    </row>
    <row r="126" spans="1:13" x14ac:dyDescent="0.25">
      <c r="E126" s="1"/>
      <c r="F126" s="1"/>
      <c r="I126" t="s">
        <v>31</v>
      </c>
      <c r="J126">
        <f>COUNTIF(F122:F146,"&gt;=0")</f>
        <v>2</v>
      </c>
      <c r="M126" s="5">
        <f t="shared" si="17"/>
        <v>0.5</v>
      </c>
    </row>
    <row r="127" spans="1:13" x14ac:dyDescent="0.25">
      <c r="E127" s="1"/>
      <c r="F127" s="1"/>
      <c r="I127" t="s">
        <v>32</v>
      </c>
      <c r="J127">
        <f>COUNTIF(F122:F146,"&lt;=0")</f>
        <v>3</v>
      </c>
      <c r="M127" s="5">
        <f t="shared" si="17"/>
        <v>0.75</v>
      </c>
    </row>
    <row r="128" spans="1:13" x14ac:dyDescent="0.25">
      <c r="E128" s="1"/>
      <c r="F128" s="1"/>
      <c r="I128" t="s">
        <v>34</v>
      </c>
      <c r="J128">
        <f>COUNTIF(F122:F146,"&gt;=-1")</f>
        <v>3</v>
      </c>
      <c r="M128" s="5">
        <f t="shared" si="17"/>
        <v>0.75</v>
      </c>
    </row>
    <row r="129" spans="5:13" x14ac:dyDescent="0.25">
      <c r="E129" s="1"/>
      <c r="F129" s="1"/>
      <c r="I129" t="s">
        <v>35</v>
      </c>
      <c r="J129">
        <f>COUNTIF(F122:F146,"&lt;=1")</f>
        <v>4</v>
      </c>
      <c r="M129" s="5">
        <f t="shared" si="17"/>
        <v>1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1</v>
      </c>
      <c r="M131" s="5">
        <f t="shared" si="17"/>
        <v>0.25</v>
      </c>
    </row>
    <row r="132" spans="5:13" x14ac:dyDescent="0.25">
      <c r="E132" s="1"/>
      <c r="F132" s="1"/>
      <c r="I132" t="s">
        <v>38</v>
      </c>
      <c r="J132">
        <f>J130-J126</f>
        <v>2</v>
      </c>
      <c r="M132" s="5">
        <f t="shared" si="17"/>
        <v>0.5</v>
      </c>
    </row>
    <row r="133" spans="5:13" x14ac:dyDescent="0.25">
      <c r="E133" s="1"/>
      <c r="F133" s="1"/>
      <c r="I133" t="s">
        <v>39</v>
      </c>
      <c r="J133">
        <f>J130-J129</f>
        <v>0</v>
      </c>
      <c r="M133" s="5">
        <f t="shared" si="17"/>
        <v>0</v>
      </c>
    </row>
    <row r="134" spans="5:13" x14ac:dyDescent="0.25">
      <c r="E134" s="1"/>
      <c r="F134" s="1"/>
      <c r="I134" t="s">
        <v>40</v>
      </c>
      <c r="J134">
        <f>J130-J128</f>
        <v>1</v>
      </c>
      <c r="M134" s="5">
        <f t="shared" si="17"/>
        <v>0.25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17"/>
        <v>0.75</v>
      </c>
    </row>
    <row r="136" spans="5:13" x14ac:dyDescent="0.25">
      <c r="E136" s="1"/>
      <c r="F136" s="1"/>
      <c r="I136" t="s">
        <v>42</v>
      </c>
      <c r="J136">
        <f>COUNTIF(C122:C146,"&gt;0")</f>
        <v>3</v>
      </c>
      <c r="M136" s="5">
        <f t="shared" si="17"/>
        <v>0.75</v>
      </c>
    </row>
    <row r="137" spans="5:13" x14ac:dyDescent="0.25">
      <c r="E137" s="1"/>
      <c r="F137" s="1"/>
      <c r="I137" t="s">
        <v>43</v>
      </c>
      <c r="J137">
        <f>COUNTIF(B122:B146,"&lt;2")</f>
        <v>3</v>
      </c>
      <c r="M137" s="5">
        <f t="shared" si="17"/>
        <v>0.75</v>
      </c>
    </row>
    <row r="138" spans="5:13" x14ac:dyDescent="0.25">
      <c r="E138" s="1"/>
      <c r="F138" s="1"/>
      <c r="I138" t="s">
        <v>44</v>
      </c>
      <c r="J138">
        <f>COUNTIF(C122:C146,"&lt;2")</f>
        <v>1</v>
      </c>
      <c r="M138" s="5">
        <f t="shared" si="17"/>
        <v>0.25</v>
      </c>
    </row>
    <row r="139" spans="5:13" x14ac:dyDescent="0.25">
      <c r="E139" s="1"/>
      <c r="F139" s="1"/>
      <c r="I139" t="s">
        <v>45</v>
      </c>
      <c r="J139">
        <f>COUNTIF(B122:B146,"&lt;3")</f>
        <v>4</v>
      </c>
      <c r="M139" s="5">
        <f t="shared" si="17"/>
        <v>1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7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7"/>
        <v>0.75</v>
      </c>
    </row>
    <row r="142" spans="5:13" x14ac:dyDescent="0.25">
      <c r="E142" s="1"/>
      <c r="F142" s="1"/>
      <c r="I142" t="s">
        <v>48</v>
      </c>
      <c r="J142" s="1">
        <f>SUM(B122:B146)</f>
        <v>4</v>
      </c>
      <c r="M142" s="5">
        <f t="shared" si="17"/>
        <v>1</v>
      </c>
    </row>
    <row r="143" spans="5:13" x14ac:dyDescent="0.25">
      <c r="E143" s="1"/>
      <c r="F143" s="1"/>
      <c r="I143" t="s">
        <v>49</v>
      </c>
      <c r="J143" s="1">
        <f>SUM(C122:C146)</f>
        <v>6</v>
      </c>
      <c r="M143" s="5">
        <f t="shared" si="17"/>
        <v>1.5</v>
      </c>
    </row>
    <row r="144" spans="5:13" x14ac:dyDescent="0.25">
      <c r="E144" s="1"/>
      <c r="F144" s="1"/>
      <c r="I144" t="s">
        <v>50</v>
      </c>
      <c r="J144">
        <f>3*J131+J130-J141</f>
        <v>4</v>
      </c>
      <c r="M144" s="5">
        <f t="shared" si="17"/>
        <v>1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408</v>
      </c>
      <c r="B161">
        <v>2</v>
      </c>
      <c r="C161">
        <v>1</v>
      </c>
      <c r="D161" s="2" t="s">
        <v>251</v>
      </c>
      <c r="E161" s="1">
        <f>B161+C161</f>
        <v>3</v>
      </c>
      <c r="F161" s="1">
        <f>B161-C161</f>
        <v>1</v>
      </c>
      <c r="I161" t="s">
        <v>27</v>
      </c>
      <c r="J161">
        <f>COUNTIF(E161:E177,"&gt;1")</f>
        <v>4</v>
      </c>
      <c r="M161" s="5">
        <f>J161/$J$169</f>
        <v>1</v>
      </c>
      <c r="O161" s="5">
        <f>J161+J122</f>
        <v>7</v>
      </c>
      <c r="P161" s="5">
        <f>O161/$O$169</f>
        <v>0.875</v>
      </c>
    </row>
    <row r="162" spans="1:16" x14ac:dyDescent="0.25">
      <c r="A162" s="1" t="s">
        <v>411</v>
      </c>
      <c r="B162">
        <v>2</v>
      </c>
      <c r="C162">
        <v>2</v>
      </c>
      <c r="D162" s="2" t="s">
        <v>251</v>
      </c>
      <c r="E162" s="1">
        <f>B162+C162</f>
        <v>4</v>
      </c>
      <c r="F162" s="1">
        <f>B162-C162</f>
        <v>0</v>
      </c>
      <c r="I162" t="s">
        <v>28</v>
      </c>
      <c r="J162">
        <f>COUNTIF(E161:E177,"&gt;2")</f>
        <v>4</v>
      </c>
      <c r="M162" s="5">
        <f t="shared" ref="M162:M183" si="22">J162/$J$169</f>
        <v>1</v>
      </c>
      <c r="O162" s="5">
        <f t="shared" ref="O162:O183" si="23">J162+J123</f>
        <v>6</v>
      </c>
      <c r="P162" s="5">
        <f t="shared" ref="P162:P183" si="24">O162/$O$169</f>
        <v>0.75</v>
      </c>
    </row>
    <row r="163" spans="1:16" x14ac:dyDescent="0.25">
      <c r="A163" s="1" t="s">
        <v>420</v>
      </c>
      <c r="B163">
        <v>1</v>
      </c>
      <c r="C163">
        <v>2</v>
      </c>
      <c r="D163" s="2" t="s">
        <v>251</v>
      </c>
      <c r="E163" s="1">
        <f>B163+C163</f>
        <v>3</v>
      </c>
      <c r="F163" s="1">
        <f>B163-C163</f>
        <v>-1</v>
      </c>
      <c r="I163" t="s">
        <v>29</v>
      </c>
      <c r="J163">
        <f>COUNTIF(E161:E177,"&lt;4")</f>
        <v>3</v>
      </c>
      <c r="M163" s="5">
        <f t="shared" si="22"/>
        <v>0.75</v>
      </c>
      <c r="O163" s="5">
        <f t="shared" si="23"/>
        <v>6</v>
      </c>
      <c r="P163" s="5">
        <f t="shared" si="24"/>
        <v>0.75</v>
      </c>
    </row>
    <row r="164" spans="1:16" x14ac:dyDescent="0.25">
      <c r="A164" s="1" t="s">
        <v>238</v>
      </c>
      <c r="B164">
        <v>2</v>
      </c>
      <c r="C164">
        <v>1</v>
      </c>
      <c r="D164" s="2" t="s">
        <v>251</v>
      </c>
      <c r="E164" s="1">
        <f>B164+C164</f>
        <v>3</v>
      </c>
      <c r="F164" s="1">
        <f>B164-C164</f>
        <v>1</v>
      </c>
      <c r="I164" t="s">
        <v>30</v>
      </c>
      <c r="J164">
        <f>COUNTIF(E161:E177,"&lt;5")</f>
        <v>4</v>
      </c>
      <c r="M164" s="5">
        <f t="shared" si="22"/>
        <v>1</v>
      </c>
      <c r="O164" s="5">
        <f t="shared" si="23"/>
        <v>8</v>
      </c>
      <c r="P164" s="5">
        <f t="shared" si="24"/>
        <v>1</v>
      </c>
    </row>
    <row r="165" spans="1:16" x14ac:dyDescent="0.25">
      <c r="A165" s="1"/>
      <c r="B165" s="1"/>
      <c r="C165" s="1"/>
      <c r="D165" s="2"/>
      <c r="E165" s="1"/>
      <c r="F165" s="1"/>
      <c r="I165" t="s">
        <v>31</v>
      </c>
      <c r="J165">
        <f>COUNTIF(F161:F177,"&lt;=0")</f>
        <v>2</v>
      </c>
      <c r="M165" s="5">
        <f t="shared" si="22"/>
        <v>0.5</v>
      </c>
      <c r="O165" s="5">
        <f t="shared" si="23"/>
        <v>4</v>
      </c>
      <c r="P165" s="5">
        <f t="shared" si="24"/>
        <v>0.5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3</v>
      </c>
      <c r="M166" s="5">
        <f t="shared" si="22"/>
        <v>0.75</v>
      </c>
      <c r="O166" s="5">
        <f t="shared" si="23"/>
        <v>6</v>
      </c>
      <c r="P166" s="5">
        <f t="shared" si="24"/>
        <v>0.75</v>
      </c>
    </row>
    <row r="167" spans="1:16" x14ac:dyDescent="0.25">
      <c r="I167" t="s">
        <v>34</v>
      </c>
      <c r="J167">
        <f>COUNTIF(F161:F177,"&lt;=1")</f>
        <v>4</v>
      </c>
      <c r="M167" s="5">
        <f t="shared" si="22"/>
        <v>1</v>
      </c>
      <c r="O167" s="5">
        <f t="shared" si="23"/>
        <v>7</v>
      </c>
      <c r="P167" s="5">
        <f t="shared" si="24"/>
        <v>0.875</v>
      </c>
    </row>
    <row r="168" spans="1:16" x14ac:dyDescent="0.25">
      <c r="I168" t="s">
        <v>35</v>
      </c>
      <c r="J168">
        <f>COUNTIF(F161:F177,"&gt;=-1")</f>
        <v>4</v>
      </c>
      <c r="M168" s="5">
        <f t="shared" si="22"/>
        <v>1</v>
      </c>
      <c r="O168" s="5">
        <f t="shared" si="23"/>
        <v>8</v>
      </c>
      <c r="P168" s="5">
        <f t="shared" si="24"/>
        <v>1</v>
      </c>
    </row>
    <row r="169" spans="1:16" x14ac:dyDescent="0.25">
      <c r="I169" t="s">
        <v>36</v>
      </c>
      <c r="J169">
        <f>COUNT(E161:E177)</f>
        <v>4</v>
      </c>
      <c r="O169" s="5">
        <f t="shared" si="23"/>
        <v>8</v>
      </c>
      <c r="P169" s="5">
        <f t="shared" si="24"/>
        <v>1</v>
      </c>
    </row>
    <row r="170" spans="1:16" x14ac:dyDescent="0.25">
      <c r="I170" t="s">
        <v>37</v>
      </c>
      <c r="J170">
        <f>J169-J166</f>
        <v>1</v>
      </c>
      <c r="M170" s="5">
        <f t="shared" si="22"/>
        <v>0.25</v>
      </c>
      <c r="O170" s="5">
        <f t="shared" si="23"/>
        <v>2</v>
      </c>
      <c r="P170" s="5">
        <f t="shared" si="24"/>
        <v>0.25</v>
      </c>
    </row>
    <row r="171" spans="1:16" x14ac:dyDescent="0.25">
      <c r="I171" t="s">
        <v>38</v>
      </c>
      <c r="J171">
        <f>J169-J165</f>
        <v>2</v>
      </c>
      <c r="M171" s="5">
        <f t="shared" si="22"/>
        <v>0.5</v>
      </c>
      <c r="O171" s="5">
        <f t="shared" si="23"/>
        <v>4</v>
      </c>
      <c r="P171" s="5">
        <f t="shared" si="24"/>
        <v>0.5</v>
      </c>
    </row>
    <row r="172" spans="1:16" x14ac:dyDescent="0.25">
      <c r="I172" t="s">
        <v>39</v>
      </c>
      <c r="J172">
        <f>J169-J168</f>
        <v>0</v>
      </c>
      <c r="M172" s="5">
        <f t="shared" si="22"/>
        <v>0</v>
      </c>
      <c r="O172" s="5">
        <f t="shared" si="23"/>
        <v>0</v>
      </c>
      <c r="P172" s="5">
        <f t="shared" si="24"/>
        <v>0</v>
      </c>
    </row>
    <row r="173" spans="1:16" x14ac:dyDescent="0.25">
      <c r="I173" t="s">
        <v>40</v>
      </c>
      <c r="J173">
        <f>J169-J167</f>
        <v>0</v>
      </c>
      <c r="M173" s="5">
        <f t="shared" si="22"/>
        <v>0</v>
      </c>
      <c r="O173" s="5">
        <f t="shared" si="23"/>
        <v>1</v>
      </c>
      <c r="P173" s="5">
        <f t="shared" si="24"/>
        <v>0.125</v>
      </c>
    </row>
    <row r="174" spans="1:16" x14ac:dyDescent="0.25">
      <c r="I174" t="s">
        <v>41</v>
      </c>
      <c r="J174">
        <f>COUNTIF(C161:C177,"&gt;0")</f>
        <v>4</v>
      </c>
      <c r="M174" s="5">
        <f t="shared" si="22"/>
        <v>1</v>
      </c>
      <c r="O174" s="5">
        <f t="shared" si="23"/>
        <v>7</v>
      </c>
      <c r="P174" s="5">
        <f t="shared" si="24"/>
        <v>0.875</v>
      </c>
    </row>
    <row r="175" spans="1:16" x14ac:dyDescent="0.25">
      <c r="I175" t="s">
        <v>42</v>
      </c>
      <c r="J175">
        <f>COUNTIF(B161:B177,"&gt;0")</f>
        <v>4</v>
      </c>
      <c r="M175" s="5">
        <f t="shared" si="22"/>
        <v>1</v>
      </c>
      <c r="O175" s="5">
        <f t="shared" si="23"/>
        <v>7</v>
      </c>
      <c r="P175" s="5">
        <f t="shared" si="24"/>
        <v>0.875</v>
      </c>
    </row>
    <row r="176" spans="1:16" x14ac:dyDescent="0.25">
      <c r="I176" t="s">
        <v>43</v>
      </c>
      <c r="J176">
        <f>COUNTIF(C161:C177,"&lt;2")</f>
        <v>2</v>
      </c>
      <c r="M176" s="5">
        <f t="shared" si="22"/>
        <v>0.5</v>
      </c>
      <c r="O176" s="5">
        <f t="shared" si="23"/>
        <v>5</v>
      </c>
      <c r="P176" s="5">
        <f t="shared" si="24"/>
        <v>0.625</v>
      </c>
    </row>
    <row r="177" spans="9:16" x14ac:dyDescent="0.25">
      <c r="I177" t="s">
        <v>44</v>
      </c>
      <c r="J177">
        <f>COUNTIF(B161:B177,"&lt;2")</f>
        <v>1</v>
      </c>
      <c r="M177" s="5">
        <f t="shared" si="22"/>
        <v>0.25</v>
      </c>
      <c r="O177" s="5">
        <f t="shared" si="23"/>
        <v>2</v>
      </c>
      <c r="P177" s="5">
        <f t="shared" si="24"/>
        <v>0.25</v>
      </c>
    </row>
    <row r="178" spans="9:16" x14ac:dyDescent="0.25">
      <c r="I178" t="s">
        <v>45</v>
      </c>
      <c r="J178">
        <f>COUNTIF(C161:C177,"&lt;3")</f>
        <v>4</v>
      </c>
      <c r="M178" s="5">
        <f t="shared" si="22"/>
        <v>1</v>
      </c>
      <c r="O178" s="5">
        <f t="shared" si="23"/>
        <v>8</v>
      </c>
      <c r="P178" s="5">
        <f t="shared" si="24"/>
        <v>1</v>
      </c>
    </row>
    <row r="179" spans="9:16" x14ac:dyDescent="0.25">
      <c r="I179" t="s">
        <v>46</v>
      </c>
      <c r="J179">
        <f>COUNTIF(B161:B177,"&lt;3")</f>
        <v>4</v>
      </c>
      <c r="M179" s="5">
        <f t="shared" si="22"/>
        <v>1</v>
      </c>
      <c r="O179" s="5">
        <f t="shared" si="23"/>
        <v>8</v>
      </c>
      <c r="P179" s="5">
        <f t="shared" si="24"/>
        <v>1</v>
      </c>
    </row>
    <row r="180" spans="9:16" x14ac:dyDescent="0.25">
      <c r="I180" t="s">
        <v>47</v>
      </c>
      <c r="J180">
        <f>J170+J171</f>
        <v>3</v>
      </c>
      <c r="M180" s="5">
        <f t="shared" si="22"/>
        <v>0.75</v>
      </c>
      <c r="O180" s="5">
        <f t="shared" si="23"/>
        <v>6</v>
      </c>
      <c r="P180" s="5">
        <f t="shared" si="24"/>
        <v>0.75</v>
      </c>
    </row>
    <row r="181" spans="9:16" x14ac:dyDescent="0.25">
      <c r="I181" t="s">
        <v>48</v>
      </c>
      <c r="J181" s="1">
        <f>SUM(C161:C177)</f>
        <v>6</v>
      </c>
      <c r="M181" s="5">
        <f t="shared" si="22"/>
        <v>1.5</v>
      </c>
      <c r="O181" s="5">
        <f t="shared" si="23"/>
        <v>10</v>
      </c>
      <c r="P181" s="5">
        <f t="shared" si="24"/>
        <v>1.25</v>
      </c>
    </row>
    <row r="182" spans="9:16" x14ac:dyDescent="0.25">
      <c r="I182" t="s">
        <v>49</v>
      </c>
      <c r="J182" s="1">
        <f>SUM(B161:B177)</f>
        <v>7</v>
      </c>
      <c r="M182" s="5">
        <f t="shared" si="22"/>
        <v>1.75</v>
      </c>
      <c r="O182" s="5">
        <f t="shared" si="23"/>
        <v>13</v>
      </c>
      <c r="P182" s="5">
        <f t="shared" si="24"/>
        <v>1.625</v>
      </c>
    </row>
    <row r="183" spans="9:16" x14ac:dyDescent="0.25">
      <c r="I183" t="s">
        <v>50</v>
      </c>
      <c r="J183">
        <f>J170*3+J169-J180</f>
        <v>4</v>
      </c>
      <c r="M183" s="5">
        <f t="shared" si="22"/>
        <v>1</v>
      </c>
      <c r="O183" s="5">
        <f t="shared" si="23"/>
        <v>8</v>
      </c>
      <c r="P183" s="5">
        <f t="shared" si="24"/>
        <v>1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408</v>
      </c>
      <c r="B213">
        <v>2</v>
      </c>
      <c r="C213">
        <v>0</v>
      </c>
      <c r="D213" s="2" t="s">
        <v>240</v>
      </c>
      <c r="E213" s="1">
        <f>B213+C213</f>
        <v>2</v>
      </c>
      <c r="F213" s="1">
        <f>B213-C213</f>
        <v>2</v>
      </c>
      <c r="I213" t="s">
        <v>27</v>
      </c>
      <c r="J213">
        <f>COUNTIF(E213:E237,"&gt;1")</f>
        <v>5</v>
      </c>
      <c r="M213" s="5">
        <f>J213/$J$221</f>
        <v>0.625</v>
      </c>
    </row>
    <row r="214" spans="1:16" x14ac:dyDescent="0.25">
      <c r="A214" s="1" t="s">
        <v>411</v>
      </c>
      <c r="B214">
        <v>1</v>
      </c>
      <c r="C214">
        <v>0</v>
      </c>
      <c r="D214" s="2" t="s">
        <v>240</v>
      </c>
      <c r="E214" s="1">
        <f t="shared" ref="E214:E218" si="25">B214+C214</f>
        <v>1</v>
      </c>
      <c r="F214" s="1">
        <f t="shared" ref="F214:F218" si="26">B214-C214</f>
        <v>1</v>
      </c>
      <c r="I214" t="s">
        <v>28</v>
      </c>
      <c r="J214">
        <f>COUNTIF(E213:E237,"&gt;2")</f>
        <v>2</v>
      </c>
      <c r="M214" s="5">
        <f t="shared" ref="M214:M235" si="27">J214/$J$221</f>
        <v>0.25</v>
      </c>
    </row>
    <row r="215" spans="1:16" x14ac:dyDescent="0.25">
      <c r="A215" s="1" t="s">
        <v>415</v>
      </c>
      <c r="B215">
        <v>0</v>
      </c>
      <c r="C215">
        <v>0</v>
      </c>
      <c r="D215" s="2" t="s">
        <v>240</v>
      </c>
      <c r="E215" s="1">
        <f t="shared" si="25"/>
        <v>0</v>
      </c>
      <c r="F215" s="1">
        <f t="shared" si="26"/>
        <v>0</v>
      </c>
      <c r="I215" t="s">
        <v>29</v>
      </c>
      <c r="J215">
        <f>COUNTIF(E213:E237,"&lt;4")</f>
        <v>6</v>
      </c>
      <c r="M215" s="5">
        <f t="shared" si="27"/>
        <v>0.75</v>
      </c>
    </row>
    <row r="216" spans="1:16" x14ac:dyDescent="0.25">
      <c r="A216" s="1" t="s">
        <v>416</v>
      </c>
      <c r="B216">
        <v>2</v>
      </c>
      <c r="C216">
        <v>2</v>
      </c>
      <c r="D216" s="2" t="s">
        <v>240</v>
      </c>
      <c r="E216" s="1">
        <f t="shared" si="25"/>
        <v>4</v>
      </c>
      <c r="F216" s="1">
        <f t="shared" si="26"/>
        <v>0</v>
      </c>
      <c r="I216" t="s">
        <v>30</v>
      </c>
      <c r="J216">
        <f>COUNTIF(E213:E237,"&lt;5")</f>
        <v>7</v>
      </c>
      <c r="M216" s="5">
        <f t="shared" si="27"/>
        <v>0.875</v>
      </c>
    </row>
    <row r="217" spans="1:16" x14ac:dyDescent="0.25">
      <c r="A217" s="1" t="s">
        <v>417</v>
      </c>
      <c r="B217">
        <v>4</v>
      </c>
      <c r="C217">
        <v>1</v>
      </c>
      <c r="D217" s="2" t="s">
        <v>240</v>
      </c>
      <c r="E217" s="1">
        <f t="shared" si="25"/>
        <v>5</v>
      </c>
      <c r="F217" s="1">
        <f t="shared" si="26"/>
        <v>3</v>
      </c>
      <c r="I217" t="s">
        <v>31</v>
      </c>
      <c r="J217">
        <f>COUNTIF(F213:F237,"&gt;=0")</f>
        <v>8</v>
      </c>
      <c r="L217" t="s">
        <v>56</v>
      </c>
      <c r="M217" s="5">
        <f t="shared" si="27"/>
        <v>1</v>
      </c>
    </row>
    <row r="218" spans="1:16" x14ac:dyDescent="0.25">
      <c r="A218" s="1" t="s">
        <v>248</v>
      </c>
      <c r="B218">
        <v>2</v>
      </c>
      <c r="C218">
        <v>0</v>
      </c>
      <c r="D218" s="2" t="s">
        <v>240</v>
      </c>
      <c r="E218" s="1">
        <f t="shared" si="25"/>
        <v>2</v>
      </c>
      <c r="F218" s="1">
        <f t="shared" si="26"/>
        <v>2</v>
      </c>
      <c r="I218" t="s">
        <v>32</v>
      </c>
      <c r="J218">
        <f>COUNTIF(F213:F237,"&lt;=0")</f>
        <v>4</v>
      </c>
      <c r="L218" t="s">
        <v>55</v>
      </c>
      <c r="M218" s="5">
        <f t="shared" si="27"/>
        <v>0.5</v>
      </c>
    </row>
    <row r="219" spans="1:16" x14ac:dyDescent="0.25">
      <c r="A219" s="1" t="s">
        <v>422</v>
      </c>
      <c r="B219">
        <v>0</v>
      </c>
      <c r="C219">
        <v>0</v>
      </c>
      <c r="D219" s="2" t="s">
        <v>240</v>
      </c>
      <c r="E219" s="1">
        <f t="shared" ref="E219:E220" si="28">B219+C219</f>
        <v>0</v>
      </c>
      <c r="F219" s="1">
        <f t="shared" ref="F219:F220" si="29">B219-C219</f>
        <v>0</v>
      </c>
      <c r="I219" t="s">
        <v>34</v>
      </c>
      <c r="J219">
        <f>COUNTIF(F213:F237,"&gt;=-1")</f>
        <v>8</v>
      </c>
      <c r="M219" s="5">
        <f t="shared" si="27"/>
        <v>1</v>
      </c>
    </row>
    <row r="220" spans="1:16" x14ac:dyDescent="0.25">
      <c r="A220" s="1" t="s">
        <v>237</v>
      </c>
      <c r="B220">
        <v>1</v>
      </c>
      <c r="C220">
        <v>1</v>
      </c>
      <c r="D220" s="2" t="s">
        <v>240</v>
      </c>
      <c r="E220" s="1">
        <f t="shared" si="28"/>
        <v>2</v>
      </c>
      <c r="F220" s="1">
        <f t="shared" si="29"/>
        <v>0</v>
      </c>
      <c r="I220" t="s">
        <v>35</v>
      </c>
      <c r="J220">
        <f>COUNTIF(F213:F237,"&lt;=1")</f>
        <v>5</v>
      </c>
      <c r="M220" s="5">
        <f t="shared" si="27"/>
        <v>0.625</v>
      </c>
    </row>
    <row r="221" spans="1:16" x14ac:dyDescent="0.25">
      <c r="A221" s="1"/>
      <c r="B221" s="1"/>
      <c r="D221" s="2"/>
      <c r="E221" s="1"/>
      <c r="F221" s="1"/>
      <c r="I221" t="s">
        <v>36</v>
      </c>
      <c r="J221">
        <f>COUNT(F213:F237)</f>
        <v>8</v>
      </c>
    </row>
    <row r="222" spans="1:16" x14ac:dyDescent="0.25">
      <c r="A222" s="1"/>
      <c r="B222" s="1"/>
      <c r="D222" s="2"/>
      <c r="E222" s="1"/>
      <c r="F222" s="1"/>
      <c r="I222" t="s">
        <v>37</v>
      </c>
      <c r="J222">
        <f>J221-J218</f>
        <v>4</v>
      </c>
      <c r="L222" t="s">
        <v>57</v>
      </c>
      <c r="M222" s="5">
        <f t="shared" si="27"/>
        <v>0.5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0</v>
      </c>
      <c r="L223" t="s">
        <v>58</v>
      </c>
      <c r="M223" s="5">
        <f t="shared" si="27"/>
        <v>0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3</v>
      </c>
      <c r="M224" s="5">
        <f t="shared" si="27"/>
        <v>0.375</v>
      </c>
    </row>
    <row r="225" spans="1:13" x14ac:dyDescent="0.25">
      <c r="A225" s="1"/>
      <c r="B225" s="1"/>
      <c r="D225" s="2"/>
      <c r="E225" s="1"/>
      <c r="F225" s="1"/>
      <c r="I225" t="s">
        <v>40</v>
      </c>
      <c r="J225">
        <f>J221-J219</f>
        <v>0</v>
      </c>
      <c r="M225" s="5">
        <f t="shared" si="27"/>
        <v>0</v>
      </c>
    </row>
    <row r="226" spans="1:13" x14ac:dyDescent="0.25">
      <c r="A226" s="1"/>
      <c r="B226" s="1"/>
      <c r="D226" s="2"/>
      <c r="E226" s="1"/>
      <c r="F226" s="1"/>
      <c r="I226" t="s">
        <v>41</v>
      </c>
      <c r="J226">
        <f>COUNTIF(B213:B237,"&gt;0")</f>
        <v>6</v>
      </c>
      <c r="M226" s="5">
        <f t="shared" si="27"/>
        <v>0.75</v>
      </c>
    </row>
    <row r="227" spans="1:13" x14ac:dyDescent="0.25">
      <c r="A227" s="1"/>
      <c r="B227" s="1"/>
      <c r="D227" s="2"/>
      <c r="E227" s="1"/>
      <c r="F227" s="1"/>
      <c r="I227" t="s">
        <v>42</v>
      </c>
      <c r="J227">
        <f>COUNTIF(C213:C237,"&gt;0")</f>
        <v>3</v>
      </c>
      <c r="M227" s="5">
        <f t="shared" si="27"/>
        <v>0.375</v>
      </c>
    </row>
    <row r="228" spans="1:13" x14ac:dyDescent="0.25">
      <c r="A228" s="1"/>
      <c r="B228" s="1"/>
      <c r="D228" s="2"/>
      <c r="E228" s="1"/>
      <c r="F228" s="1"/>
      <c r="I228" t="s">
        <v>43</v>
      </c>
      <c r="J228">
        <f>COUNTIF(B213:B237,"&lt;2")</f>
        <v>4</v>
      </c>
      <c r="M228" s="5">
        <f t="shared" si="27"/>
        <v>0.5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7</v>
      </c>
      <c r="M229" s="5">
        <f t="shared" si="27"/>
        <v>0.875</v>
      </c>
    </row>
    <row r="230" spans="1:13" x14ac:dyDescent="0.25">
      <c r="E230" s="1"/>
      <c r="F230" s="1"/>
      <c r="I230" t="s">
        <v>45</v>
      </c>
      <c r="J230">
        <f>COUNTIF(B213:B237,"&lt;3")</f>
        <v>7</v>
      </c>
      <c r="M230" s="5">
        <f t="shared" si="27"/>
        <v>0.875</v>
      </c>
    </row>
    <row r="231" spans="1:13" x14ac:dyDescent="0.25">
      <c r="E231" s="1"/>
      <c r="F231" s="1"/>
      <c r="I231" t="s">
        <v>46</v>
      </c>
      <c r="J231">
        <f>COUNTIF(C213:C237,"&lt;3")</f>
        <v>8</v>
      </c>
      <c r="M231" s="5">
        <f t="shared" si="27"/>
        <v>1</v>
      </c>
    </row>
    <row r="232" spans="1:13" x14ac:dyDescent="0.25">
      <c r="E232" s="1"/>
      <c r="F232" s="1"/>
      <c r="I232" t="s">
        <v>47</v>
      </c>
      <c r="J232">
        <f>J222+J223</f>
        <v>4</v>
      </c>
      <c r="M232" s="5">
        <f t="shared" si="27"/>
        <v>0.5</v>
      </c>
    </row>
    <row r="233" spans="1:13" x14ac:dyDescent="0.25">
      <c r="E233" s="1"/>
      <c r="F233" s="1"/>
      <c r="I233" t="s">
        <v>48</v>
      </c>
      <c r="J233" s="1">
        <f>SUM(C213:C237)</f>
        <v>4</v>
      </c>
      <c r="M233" s="5">
        <f t="shared" si="27"/>
        <v>0.5</v>
      </c>
    </row>
    <row r="234" spans="1:13" x14ac:dyDescent="0.25">
      <c r="E234" s="1"/>
      <c r="F234" s="1"/>
      <c r="I234" t="s">
        <v>49</v>
      </c>
      <c r="J234" s="1">
        <f>SUM(B213:B237)</f>
        <v>12</v>
      </c>
      <c r="M234" s="5">
        <f t="shared" si="27"/>
        <v>1.5</v>
      </c>
    </row>
    <row r="235" spans="1:13" x14ac:dyDescent="0.25">
      <c r="E235" s="1"/>
      <c r="F235" s="1"/>
      <c r="I235" t="s">
        <v>50</v>
      </c>
      <c r="J235">
        <f>3*J223+J221-J232</f>
        <v>4</v>
      </c>
      <c r="M235" s="5">
        <f t="shared" si="27"/>
        <v>0.5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240</v>
      </c>
      <c r="B253">
        <v>0</v>
      </c>
      <c r="C253">
        <v>1</v>
      </c>
      <c r="D253" s="1" t="s">
        <v>405</v>
      </c>
      <c r="E253" s="1">
        <f t="shared" ref="E253:E257" si="30">B253+C253</f>
        <v>1</v>
      </c>
      <c r="F253" s="1">
        <f t="shared" ref="F253:F257" si="31">B253-C253</f>
        <v>-1</v>
      </c>
      <c r="I253" t="s">
        <v>27</v>
      </c>
      <c r="J253">
        <f>COUNTIF(E253:E269,"&gt;1")</f>
        <v>5</v>
      </c>
      <c r="M253" s="5">
        <f>J253/$J$261</f>
        <v>0.55555555555555558</v>
      </c>
      <c r="O253" s="5">
        <f>J253+J213</f>
        <v>10</v>
      </c>
      <c r="P253" s="5">
        <f>O253/$O$261</f>
        <v>0.58823529411764708</v>
      </c>
    </row>
    <row r="254" spans="1:16" x14ac:dyDescent="0.25">
      <c r="A254" s="2" t="s">
        <v>240</v>
      </c>
      <c r="B254">
        <v>0</v>
      </c>
      <c r="C254">
        <v>1</v>
      </c>
      <c r="D254" s="1" t="s">
        <v>410</v>
      </c>
      <c r="E254" s="1">
        <f t="shared" si="30"/>
        <v>1</v>
      </c>
      <c r="F254" s="1">
        <f t="shared" si="31"/>
        <v>-1</v>
      </c>
      <c r="I254" t="s">
        <v>28</v>
      </c>
      <c r="J254">
        <f>COUNTIF(E253:E269,"&gt;2")</f>
        <v>2</v>
      </c>
      <c r="M254" s="5">
        <f t="shared" ref="M254:M275" si="32">J254/$J$261</f>
        <v>0.22222222222222221</v>
      </c>
      <c r="O254" s="5">
        <f t="shared" ref="O254:O275" si="33">J254+J214</f>
        <v>4</v>
      </c>
      <c r="P254" s="5">
        <f t="shared" ref="P254:P275" si="34">O254/$O$261</f>
        <v>0.23529411764705882</v>
      </c>
    </row>
    <row r="255" spans="1:16" x14ac:dyDescent="0.25">
      <c r="A255" s="2" t="s">
        <v>240</v>
      </c>
      <c r="B255">
        <v>1</v>
      </c>
      <c r="C255">
        <v>1</v>
      </c>
      <c r="D255" s="1" t="s">
        <v>251</v>
      </c>
      <c r="E255" s="1">
        <f t="shared" si="30"/>
        <v>2</v>
      </c>
      <c r="F255" s="1">
        <f t="shared" si="31"/>
        <v>0</v>
      </c>
      <c r="I255" t="s">
        <v>29</v>
      </c>
      <c r="J255">
        <f>COUNTIF(E253:E269,"&lt;4")</f>
        <v>8</v>
      </c>
      <c r="M255" s="5">
        <f t="shared" si="32"/>
        <v>0.88888888888888884</v>
      </c>
      <c r="O255" s="5">
        <f t="shared" si="33"/>
        <v>14</v>
      </c>
      <c r="P255" s="5">
        <f t="shared" si="34"/>
        <v>0.82352941176470584</v>
      </c>
    </row>
    <row r="256" spans="1:16" x14ac:dyDescent="0.25">
      <c r="A256" s="2" t="s">
        <v>240</v>
      </c>
      <c r="B256">
        <v>6</v>
      </c>
      <c r="C256">
        <v>0</v>
      </c>
      <c r="D256" s="1" t="s">
        <v>413</v>
      </c>
      <c r="E256" s="1">
        <f t="shared" si="30"/>
        <v>6</v>
      </c>
      <c r="F256" s="1">
        <f t="shared" si="31"/>
        <v>6</v>
      </c>
      <c r="I256" t="s">
        <v>30</v>
      </c>
      <c r="J256">
        <f>COUNTIF(E253:E269,"&lt;5")</f>
        <v>8</v>
      </c>
      <c r="M256" s="5">
        <f t="shared" si="32"/>
        <v>0.88888888888888884</v>
      </c>
      <c r="O256" s="5">
        <f t="shared" si="33"/>
        <v>15</v>
      </c>
      <c r="P256" s="5">
        <f t="shared" si="34"/>
        <v>0.88235294117647056</v>
      </c>
    </row>
    <row r="257" spans="1:16" x14ac:dyDescent="0.25">
      <c r="A257" s="2" t="s">
        <v>240</v>
      </c>
      <c r="B257">
        <v>1</v>
      </c>
      <c r="C257">
        <v>1</v>
      </c>
      <c r="D257" s="1" t="s">
        <v>238</v>
      </c>
      <c r="E257" s="1">
        <f t="shared" si="30"/>
        <v>2</v>
      </c>
      <c r="F257" s="1">
        <f t="shared" si="31"/>
        <v>0</v>
      </c>
      <c r="I257" t="s">
        <v>31</v>
      </c>
      <c r="J257">
        <f>COUNTIF(F253:F269,"&lt;=0")</f>
        <v>7</v>
      </c>
      <c r="L257" t="s">
        <v>56</v>
      </c>
      <c r="M257" s="5">
        <f t="shared" si="32"/>
        <v>0.77777777777777779</v>
      </c>
      <c r="O257" s="5">
        <f t="shared" si="33"/>
        <v>15</v>
      </c>
      <c r="P257" s="5">
        <f t="shared" si="34"/>
        <v>0.88235294117647056</v>
      </c>
    </row>
    <row r="258" spans="1:16" x14ac:dyDescent="0.25">
      <c r="A258" s="2" t="s">
        <v>240</v>
      </c>
      <c r="B258">
        <v>0</v>
      </c>
      <c r="C258">
        <v>1</v>
      </c>
      <c r="D258" s="1" t="s">
        <v>420</v>
      </c>
      <c r="E258" s="1">
        <f t="shared" ref="E258:E261" si="35">B258+C258</f>
        <v>1</v>
      </c>
      <c r="F258" s="1">
        <f t="shared" ref="F258:F261" si="36">B258-C258</f>
        <v>-1</v>
      </c>
      <c r="I258" t="s">
        <v>32</v>
      </c>
      <c r="J258">
        <f>COUNTIF(F253:F269,"&gt;=0")</f>
        <v>5</v>
      </c>
      <c r="L258" t="s">
        <v>55</v>
      </c>
      <c r="M258" s="5">
        <f t="shared" si="32"/>
        <v>0.55555555555555558</v>
      </c>
      <c r="O258" s="5">
        <f t="shared" si="33"/>
        <v>9</v>
      </c>
      <c r="P258" s="5">
        <f t="shared" si="34"/>
        <v>0.52941176470588236</v>
      </c>
    </row>
    <row r="259" spans="1:16" x14ac:dyDescent="0.25">
      <c r="A259" s="2" t="s">
        <v>240</v>
      </c>
      <c r="B259">
        <v>1</v>
      </c>
      <c r="C259">
        <v>2</v>
      </c>
      <c r="D259" s="1" t="s">
        <v>423</v>
      </c>
      <c r="E259" s="1">
        <f t="shared" si="35"/>
        <v>3</v>
      </c>
      <c r="F259" s="1">
        <f t="shared" si="36"/>
        <v>-1</v>
      </c>
      <c r="I259" t="s">
        <v>34</v>
      </c>
      <c r="J259">
        <f>COUNTIF(F253:F269,"&lt;=1")</f>
        <v>7</v>
      </c>
      <c r="L259" t="s">
        <v>60</v>
      </c>
      <c r="M259" s="5">
        <f t="shared" si="32"/>
        <v>0.77777777777777779</v>
      </c>
      <c r="O259" s="5">
        <f t="shared" si="33"/>
        <v>15</v>
      </c>
      <c r="P259" s="5">
        <f t="shared" si="34"/>
        <v>0.88235294117647056</v>
      </c>
    </row>
    <row r="260" spans="1:16" x14ac:dyDescent="0.25">
      <c r="A260" s="2" t="s">
        <v>240</v>
      </c>
      <c r="B260">
        <v>0</v>
      </c>
      <c r="C260">
        <v>0</v>
      </c>
      <c r="D260" s="1" t="s">
        <v>422</v>
      </c>
      <c r="E260" s="1">
        <f t="shared" si="35"/>
        <v>0</v>
      </c>
      <c r="F260" s="1">
        <f t="shared" si="36"/>
        <v>0</v>
      </c>
      <c r="I260" t="s">
        <v>35</v>
      </c>
      <c r="J260">
        <f>COUNTIF(F253:F269,"&gt;=-1")</f>
        <v>9</v>
      </c>
      <c r="L260" t="s">
        <v>59</v>
      </c>
      <c r="M260" s="5">
        <f t="shared" si="32"/>
        <v>1</v>
      </c>
      <c r="O260" s="5">
        <f t="shared" si="33"/>
        <v>14</v>
      </c>
      <c r="P260" s="5">
        <f t="shared" si="34"/>
        <v>0.82352941176470584</v>
      </c>
    </row>
    <row r="261" spans="1:16" x14ac:dyDescent="0.25">
      <c r="A261" s="2" t="s">
        <v>240</v>
      </c>
      <c r="B261">
        <v>2</v>
      </c>
      <c r="C261">
        <v>0</v>
      </c>
      <c r="D261" s="1" t="s">
        <v>408</v>
      </c>
      <c r="E261" s="1">
        <f t="shared" si="35"/>
        <v>2</v>
      </c>
      <c r="F261" s="1">
        <f t="shared" si="36"/>
        <v>2</v>
      </c>
      <c r="I261" t="s">
        <v>36</v>
      </c>
      <c r="J261">
        <f>COUNT(E253:E269)</f>
        <v>9</v>
      </c>
      <c r="O261" s="5">
        <f t="shared" si="33"/>
        <v>17</v>
      </c>
      <c r="P261" s="5">
        <f t="shared" si="34"/>
        <v>1</v>
      </c>
    </row>
    <row r="262" spans="1:16" x14ac:dyDescent="0.25">
      <c r="A262" s="2"/>
      <c r="B262" s="1"/>
      <c r="D262" s="1"/>
      <c r="E262" s="1"/>
      <c r="F262" s="1"/>
      <c r="I262" t="s">
        <v>37</v>
      </c>
      <c r="J262">
        <f>J261-J258</f>
        <v>4</v>
      </c>
      <c r="L262" t="s">
        <v>57</v>
      </c>
      <c r="M262" s="5">
        <f t="shared" si="32"/>
        <v>0.44444444444444442</v>
      </c>
      <c r="O262" s="5">
        <f t="shared" si="33"/>
        <v>8</v>
      </c>
      <c r="P262" s="5">
        <f t="shared" si="34"/>
        <v>0.47058823529411764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2</v>
      </c>
      <c r="L263" t="s">
        <v>58</v>
      </c>
      <c r="M263" s="5">
        <f t="shared" si="32"/>
        <v>0.22222222222222221</v>
      </c>
      <c r="O263" s="5">
        <f t="shared" si="33"/>
        <v>2</v>
      </c>
      <c r="P263" s="5">
        <f t="shared" si="34"/>
        <v>0.11764705882352941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0</v>
      </c>
      <c r="M264" s="5">
        <f t="shared" si="32"/>
        <v>0</v>
      </c>
      <c r="O264" s="5">
        <f t="shared" si="33"/>
        <v>3</v>
      </c>
      <c r="P264" s="5">
        <f t="shared" si="34"/>
        <v>0.17647058823529413</v>
      </c>
    </row>
    <row r="265" spans="1:16" x14ac:dyDescent="0.25">
      <c r="A265" s="2"/>
      <c r="B265" s="1"/>
      <c r="D265" s="1"/>
      <c r="E265" s="1"/>
      <c r="F265" s="1"/>
      <c r="I265" t="s">
        <v>40</v>
      </c>
      <c r="J265">
        <f>J261-J259</f>
        <v>2</v>
      </c>
      <c r="M265" s="5">
        <f t="shared" si="32"/>
        <v>0.22222222222222221</v>
      </c>
      <c r="O265" s="5">
        <f t="shared" si="33"/>
        <v>2</v>
      </c>
      <c r="P265" s="5">
        <f t="shared" si="34"/>
        <v>0.11764705882352941</v>
      </c>
    </row>
    <row r="266" spans="1:16" x14ac:dyDescent="0.25">
      <c r="A266" s="2"/>
      <c r="B266" s="1"/>
      <c r="D266" s="1"/>
      <c r="E266" s="1"/>
      <c r="F266" s="1"/>
      <c r="I266" t="s">
        <v>41</v>
      </c>
      <c r="J266">
        <f>COUNTIF(C253:C269,"&gt;0")</f>
        <v>6</v>
      </c>
      <c r="M266" s="5">
        <f t="shared" si="32"/>
        <v>0.66666666666666663</v>
      </c>
      <c r="O266" s="5">
        <f t="shared" si="33"/>
        <v>12</v>
      </c>
      <c r="P266" s="5">
        <f t="shared" si="34"/>
        <v>0.70588235294117652</v>
      </c>
    </row>
    <row r="267" spans="1:16" x14ac:dyDescent="0.25">
      <c r="A267" s="2"/>
      <c r="B267" s="1"/>
      <c r="D267" s="1"/>
      <c r="E267" s="1"/>
      <c r="F267" s="1"/>
      <c r="I267" t="s">
        <v>42</v>
      </c>
      <c r="J267">
        <f>COUNTIF(B253:B269,"&gt;0")</f>
        <v>5</v>
      </c>
      <c r="M267" s="5">
        <f t="shared" si="32"/>
        <v>0.55555555555555558</v>
      </c>
      <c r="O267" s="5">
        <f t="shared" si="33"/>
        <v>8</v>
      </c>
      <c r="P267" s="5">
        <f t="shared" si="34"/>
        <v>0.47058823529411764</v>
      </c>
    </row>
    <row r="268" spans="1:16" x14ac:dyDescent="0.25">
      <c r="A268" s="2"/>
      <c r="B268" s="1"/>
      <c r="D268" s="1"/>
      <c r="E268" s="1"/>
      <c r="F268" s="1"/>
      <c r="I268" t="s">
        <v>43</v>
      </c>
      <c r="J268">
        <f>COUNTIF(C253:C269,"&lt;2")</f>
        <v>8</v>
      </c>
      <c r="M268" s="5">
        <f t="shared" si="32"/>
        <v>0.88888888888888884</v>
      </c>
      <c r="O268" s="5">
        <f t="shared" si="33"/>
        <v>12</v>
      </c>
      <c r="P268" s="5">
        <f t="shared" si="34"/>
        <v>0.70588235294117652</v>
      </c>
    </row>
    <row r="269" spans="1:16" x14ac:dyDescent="0.25">
      <c r="A269" s="2"/>
      <c r="B269" s="1"/>
      <c r="D269" s="1"/>
      <c r="E269" s="1"/>
      <c r="F269" s="1"/>
      <c r="I269" t="s">
        <v>44</v>
      </c>
      <c r="J269">
        <f>COUNTIF(B253:B269,"&lt;2")</f>
        <v>7</v>
      </c>
      <c r="M269" s="5">
        <f t="shared" si="32"/>
        <v>0.77777777777777779</v>
      </c>
      <c r="O269" s="5">
        <f t="shared" si="33"/>
        <v>14</v>
      </c>
      <c r="P269" s="5">
        <f t="shared" si="34"/>
        <v>0.82352941176470584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9</v>
      </c>
      <c r="M270" s="5">
        <f t="shared" si="32"/>
        <v>1</v>
      </c>
      <c r="O270" s="5">
        <f t="shared" si="33"/>
        <v>16</v>
      </c>
      <c r="P270" s="5">
        <f t="shared" si="34"/>
        <v>0.94117647058823528</v>
      </c>
    </row>
    <row r="271" spans="1:16" x14ac:dyDescent="0.25">
      <c r="I271" t="s">
        <v>46</v>
      </c>
      <c r="J271">
        <f>COUNTIF(B253:B269,"&lt;3")</f>
        <v>8</v>
      </c>
      <c r="M271" s="5">
        <f t="shared" si="32"/>
        <v>0.88888888888888884</v>
      </c>
      <c r="O271" s="5">
        <f t="shared" si="33"/>
        <v>16</v>
      </c>
      <c r="P271" s="5">
        <f t="shared" si="34"/>
        <v>0.94117647058823528</v>
      </c>
    </row>
    <row r="272" spans="1:16" x14ac:dyDescent="0.25">
      <c r="I272" t="s">
        <v>47</v>
      </c>
      <c r="J272">
        <f>J262+J263</f>
        <v>6</v>
      </c>
      <c r="M272" s="5">
        <f t="shared" si="32"/>
        <v>0.66666666666666663</v>
      </c>
      <c r="O272" s="5">
        <f t="shared" si="33"/>
        <v>10</v>
      </c>
      <c r="P272" s="5">
        <f t="shared" si="34"/>
        <v>0.58823529411764708</v>
      </c>
    </row>
    <row r="273" spans="5:16" x14ac:dyDescent="0.25">
      <c r="I273" t="s">
        <v>48</v>
      </c>
      <c r="J273" s="1">
        <f>SUM(B253:B269)</f>
        <v>11</v>
      </c>
      <c r="M273" s="5">
        <f t="shared" si="32"/>
        <v>1.2222222222222223</v>
      </c>
      <c r="O273" s="5">
        <f t="shared" si="33"/>
        <v>15</v>
      </c>
      <c r="P273" s="5">
        <f t="shared" si="34"/>
        <v>0.88235294117647056</v>
      </c>
    </row>
    <row r="274" spans="5:16" x14ac:dyDescent="0.25">
      <c r="I274" t="s">
        <v>49</v>
      </c>
      <c r="J274" s="1">
        <f>SUM(C253:C269)</f>
        <v>7</v>
      </c>
      <c r="M274" s="5">
        <f t="shared" si="32"/>
        <v>0.77777777777777779</v>
      </c>
      <c r="O274" s="5">
        <f t="shared" si="33"/>
        <v>19</v>
      </c>
      <c r="P274" s="5">
        <f t="shared" si="34"/>
        <v>1.1176470588235294</v>
      </c>
    </row>
    <row r="275" spans="5:16" x14ac:dyDescent="0.25">
      <c r="I275" t="s">
        <v>50</v>
      </c>
      <c r="J275">
        <f>J263*3+J261-J272</f>
        <v>9</v>
      </c>
      <c r="M275" s="5">
        <f t="shared" si="32"/>
        <v>1</v>
      </c>
      <c r="O275" s="5">
        <f t="shared" si="33"/>
        <v>13</v>
      </c>
      <c r="P275" s="5">
        <f t="shared" si="34"/>
        <v>0.76470588235294112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417</v>
      </c>
      <c r="B291">
        <v>4</v>
      </c>
      <c r="C291">
        <v>1</v>
      </c>
      <c r="D291" s="2" t="s">
        <v>240</v>
      </c>
      <c r="E291" s="1">
        <f>B291+C291</f>
        <v>5</v>
      </c>
      <c r="F291" s="1">
        <f>B291-C291</f>
        <v>3</v>
      </c>
      <c r="I291" t="s">
        <v>27</v>
      </c>
      <c r="J291">
        <f>COUNTIF(E291:E315,"&gt;1")</f>
        <v>3</v>
      </c>
      <c r="M291" s="5">
        <f>J291/4</f>
        <v>0.75</v>
      </c>
    </row>
    <row r="292" spans="1:13" x14ac:dyDescent="0.25">
      <c r="A292" s="1" t="s">
        <v>248</v>
      </c>
      <c r="B292">
        <v>2</v>
      </c>
      <c r="C292">
        <v>0</v>
      </c>
      <c r="D292" s="2" t="s">
        <v>240</v>
      </c>
      <c r="E292" s="1">
        <f t="shared" ref="E292:E294" si="37">B292+C292</f>
        <v>2</v>
      </c>
      <c r="F292" s="1">
        <f t="shared" ref="F292:F294" si="38">B292-C292</f>
        <v>2</v>
      </c>
      <c r="I292" t="s">
        <v>28</v>
      </c>
      <c r="J292">
        <f>COUNTIF(E291:E315,"&gt;2")</f>
        <v>1</v>
      </c>
      <c r="M292" s="5">
        <f t="shared" ref="M292:M313" si="39">J292/4</f>
        <v>0.25</v>
      </c>
    </row>
    <row r="293" spans="1:13" x14ac:dyDescent="0.25">
      <c r="A293" s="1" t="s">
        <v>422</v>
      </c>
      <c r="B293">
        <v>0</v>
      </c>
      <c r="C293">
        <v>0</v>
      </c>
      <c r="D293" s="2" t="s">
        <v>240</v>
      </c>
      <c r="E293" s="1">
        <f t="shared" si="37"/>
        <v>0</v>
      </c>
      <c r="F293" s="1">
        <f t="shared" si="38"/>
        <v>0</v>
      </c>
      <c r="I293" t="s">
        <v>29</v>
      </c>
      <c r="J293">
        <f>COUNTIF(E291:E315,"&lt;4")</f>
        <v>3</v>
      </c>
      <c r="M293" s="5">
        <f t="shared" si="39"/>
        <v>0.75</v>
      </c>
    </row>
    <row r="294" spans="1:13" x14ac:dyDescent="0.25">
      <c r="A294" s="1" t="s">
        <v>237</v>
      </c>
      <c r="B294">
        <v>1</v>
      </c>
      <c r="C294">
        <v>1</v>
      </c>
      <c r="D294" s="2" t="s">
        <v>240</v>
      </c>
      <c r="E294" s="1">
        <f t="shared" si="37"/>
        <v>2</v>
      </c>
      <c r="F294" s="1">
        <f t="shared" si="38"/>
        <v>0</v>
      </c>
      <c r="I294" t="s">
        <v>30</v>
      </c>
      <c r="J294">
        <f>COUNTIF(E291:E315,"&lt;5")</f>
        <v>3</v>
      </c>
      <c r="M294" s="5">
        <f t="shared" si="39"/>
        <v>0.75</v>
      </c>
    </row>
    <row r="295" spans="1:13" x14ac:dyDescent="0.25">
      <c r="E295" s="1"/>
      <c r="F295" s="1"/>
      <c r="I295" t="s">
        <v>31</v>
      </c>
      <c r="J295">
        <f>COUNTIF(F291:F315,"&gt;=0")</f>
        <v>4</v>
      </c>
      <c r="M295" s="5">
        <f t="shared" si="39"/>
        <v>1</v>
      </c>
    </row>
    <row r="296" spans="1:13" x14ac:dyDescent="0.25">
      <c r="I296" t="s">
        <v>32</v>
      </c>
      <c r="J296">
        <f>COUNTIF(F291:F315,"&lt;=0")</f>
        <v>2</v>
      </c>
      <c r="M296" s="5">
        <f t="shared" si="39"/>
        <v>0.5</v>
      </c>
    </row>
    <row r="297" spans="1:13" x14ac:dyDescent="0.25">
      <c r="I297" t="s">
        <v>34</v>
      </c>
      <c r="J297">
        <f>COUNTIF(F291:F315,"&gt;=-1")</f>
        <v>4</v>
      </c>
      <c r="M297" s="5">
        <f t="shared" si="39"/>
        <v>1</v>
      </c>
    </row>
    <row r="298" spans="1:13" x14ac:dyDescent="0.25">
      <c r="I298" t="s">
        <v>35</v>
      </c>
      <c r="J298">
        <f>COUNTIF(F291:F315,"&lt;=1")</f>
        <v>2</v>
      </c>
      <c r="M298" s="5">
        <f t="shared" si="39"/>
        <v>0.5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2</v>
      </c>
      <c r="M300" s="5">
        <f t="shared" si="39"/>
        <v>0.5</v>
      </c>
    </row>
    <row r="301" spans="1:13" x14ac:dyDescent="0.25">
      <c r="I301" t="s">
        <v>38</v>
      </c>
      <c r="J301">
        <f>J299-J295</f>
        <v>0</v>
      </c>
      <c r="M301" s="5">
        <f t="shared" si="39"/>
        <v>0</v>
      </c>
    </row>
    <row r="302" spans="1:13" x14ac:dyDescent="0.25">
      <c r="I302" t="s">
        <v>39</v>
      </c>
      <c r="J302">
        <f>J299-J298</f>
        <v>2</v>
      </c>
      <c r="M302" s="5">
        <f t="shared" si="39"/>
        <v>0.5</v>
      </c>
    </row>
    <row r="303" spans="1:13" x14ac:dyDescent="0.25">
      <c r="I303" t="s">
        <v>40</v>
      </c>
      <c r="J303">
        <f>J299-J297</f>
        <v>0</v>
      </c>
      <c r="M303" s="5">
        <f t="shared" si="39"/>
        <v>0</v>
      </c>
    </row>
    <row r="304" spans="1:13" x14ac:dyDescent="0.25">
      <c r="I304" t="s">
        <v>41</v>
      </c>
      <c r="J304">
        <f>COUNTIF(B291:B315,"&gt;0")</f>
        <v>3</v>
      </c>
      <c r="M304" s="5">
        <f t="shared" si="39"/>
        <v>0.75</v>
      </c>
    </row>
    <row r="305" spans="9:13" x14ac:dyDescent="0.25">
      <c r="I305" t="s">
        <v>42</v>
      </c>
      <c r="J305">
        <f>COUNTIF(C291:C315,"&gt;0")</f>
        <v>2</v>
      </c>
      <c r="M305" s="5">
        <f t="shared" si="39"/>
        <v>0.5</v>
      </c>
    </row>
    <row r="306" spans="9:13" x14ac:dyDescent="0.25">
      <c r="I306" t="s">
        <v>43</v>
      </c>
      <c r="J306">
        <f>COUNTIF(B291:B315,"&lt;2")</f>
        <v>2</v>
      </c>
      <c r="M306" s="5">
        <f t="shared" si="39"/>
        <v>0.5</v>
      </c>
    </row>
    <row r="307" spans="9:13" x14ac:dyDescent="0.25">
      <c r="I307" t="s">
        <v>44</v>
      </c>
      <c r="J307">
        <f>COUNTIF(C291:C315,"&lt;2")</f>
        <v>4</v>
      </c>
      <c r="M307" s="5">
        <f t="shared" si="39"/>
        <v>1</v>
      </c>
    </row>
    <row r="308" spans="9:13" x14ac:dyDescent="0.25">
      <c r="I308" t="s">
        <v>45</v>
      </c>
      <c r="J308">
        <f>COUNTIF(B291:B315,"&lt;3")</f>
        <v>3</v>
      </c>
      <c r="M308" s="5">
        <f t="shared" si="39"/>
        <v>0.75</v>
      </c>
    </row>
    <row r="309" spans="9:13" x14ac:dyDescent="0.25">
      <c r="I309" t="s">
        <v>46</v>
      </c>
      <c r="J309">
        <f>COUNTIF(C291:C315,"&lt;3")</f>
        <v>4</v>
      </c>
      <c r="M309" s="5">
        <f t="shared" si="39"/>
        <v>1</v>
      </c>
    </row>
    <row r="310" spans="9:13" x14ac:dyDescent="0.25">
      <c r="I310" t="s">
        <v>47</v>
      </c>
      <c r="J310">
        <f>J300+J301</f>
        <v>2</v>
      </c>
      <c r="M310" s="5">
        <f t="shared" si="39"/>
        <v>0.5</v>
      </c>
    </row>
    <row r="311" spans="9:13" x14ac:dyDescent="0.25">
      <c r="I311" t="s">
        <v>48</v>
      </c>
      <c r="J311" s="1">
        <f>SUM(C291:C315)</f>
        <v>2</v>
      </c>
      <c r="M311" s="5">
        <f t="shared" si="39"/>
        <v>0.5</v>
      </c>
    </row>
    <row r="312" spans="9:13" x14ac:dyDescent="0.25">
      <c r="I312" t="s">
        <v>49</v>
      </c>
      <c r="J312" s="1">
        <f>SUM(B291:B315)</f>
        <v>7</v>
      </c>
      <c r="M312" s="5">
        <f t="shared" si="39"/>
        <v>1.75</v>
      </c>
    </row>
    <row r="313" spans="9:13" x14ac:dyDescent="0.25">
      <c r="I313" t="s">
        <v>50</v>
      </c>
      <c r="J313">
        <f>3*J301+J299-J310</f>
        <v>2</v>
      </c>
      <c r="M313" s="5">
        <f t="shared" si="39"/>
        <v>0.5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417</v>
      </c>
      <c r="B329">
        <v>4</v>
      </c>
      <c r="C329">
        <v>1</v>
      </c>
      <c r="D329" s="2" t="s">
        <v>240</v>
      </c>
      <c r="E329" s="1">
        <f>B329+C329</f>
        <v>5</v>
      </c>
      <c r="F329" s="1">
        <f>B329-C329</f>
        <v>3</v>
      </c>
      <c r="I329" t="s">
        <v>27</v>
      </c>
      <c r="J329">
        <f>COUNTIF(E329:E353,"&gt;1")</f>
        <v>3</v>
      </c>
      <c r="M329" s="5">
        <f>J329/$J$337</f>
        <v>0.75</v>
      </c>
    </row>
    <row r="330" spans="1:13" x14ac:dyDescent="0.25">
      <c r="A330" s="1" t="s">
        <v>248</v>
      </c>
      <c r="B330">
        <v>2</v>
      </c>
      <c r="C330">
        <v>0</v>
      </c>
      <c r="D330" s="2" t="s">
        <v>240</v>
      </c>
      <c r="E330" s="1">
        <f t="shared" ref="E330:E331" si="40">B330+C330</f>
        <v>2</v>
      </c>
      <c r="F330" s="1">
        <f t="shared" ref="F330:F331" si="41">B330-C330</f>
        <v>2</v>
      </c>
      <c r="I330" t="s">
        <v>28</v>
      </c>
      <c r="J330">
        <f>COUNTIF(E329:E353,"&gt;2")</f>
        <v>1</v>
      </c>
      <c r="M330" s="5">
        <f t="shared" ref="M330:M351" si="42">J330/$J$337</f>
        <v>0.25</v>
      </c>
    </row>
    <row r="331" spans="1:13" x14ac:dyDescent="0.25">
      <c r="A331" s="1" t="s">
        <v>422</v>
      </c>
      <c r="B331">
        <v>0</v>
      </c>
      <c r="C331">
        <v>0</v>
      </c>
      <c r="D331" s="2" t="s">
        <v>240</v>
      </c>
      <c r="E331" s="1">
        <f t="shared" si="40"/>
        <v>0</v>
      </c>
      <c r="F331" s="1">
        <f t="shared" si="41"/>
        <v>0</v>
      </c>
      <c r="I331" t="s">
        <v>29</v>
      </c>
      <c r="J331">
        <f>COUNTIF(E329:E353,"&lt;4")</f>
        <v>3</v>
      </c>
      <c r="M331" s="5">
        <f t="shared" si="42"/>
        <v>0.75</v>
      </c>
    </row>
    <row r="332" spans="1:13" x14ac:dyDescent="0.25">
      <c r="A332" s="1" t="s">
        <v>237</v>
      </c>
      <c r="B332">
        <v>1</v>
      </c>
      <c r="C332">
        <v>1</v>
      </c>
      <c r="D332" s="2" t="s">
        <v>240</v>
      </c>
      <c r="E332" s="1">
        <f t="shared" ref="E332" si="43">B332+C332</f>
        <v>2</v>
      </c>
      <c r="F332" s="1">
        <f t="shared" ref="F332" si="44">B332-C332</f>
        <v>0</v>
      </c>
      <c r="I332" t="s">
        <v>30</v>
      </c>
      <c r="J332">
        <f>COUNTIF(E329:E353,"&lt;5")</f>
        <v>3</v>
      </c>
      <c r="M332" s="5">
        <f t="shared" si="42"/>
        <v>0.75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4</v>
      </c>
      <c r="M333" s="5">
        <f t="shared" si="42"/>
        <v>1</v>
      </c>
    </row>
    <row r="334" spans="1:13" x14ac:dyDescent="0.25">
      <c r="E334" s="1"/>
      <c r="F334" s="1"/>
      <c r="I334" t="s">
        <v>32</v>
      </c>
      <c r="J334">
        <f>COUNTIF(F329:F353,"&lt;=0")</f>
        <v>2</v>
      </c>
      <c r="M334" s="5">
        <f t="shared" si="42"/>
        <v>0.5</v>
      </c>
    </row>
    <row r="335" spans="1:13" x14ac:dyDescent="0.25">
      <c r="E335" s="1"/>
      <c r="F335" s="1"/>
      <c r="I335" t="s">
        <v>34</v>
      </c>
      <c r="J335">
        <f>COUNTIF(F329:F353,"&gt;=-1")</f>
        <v>4</v>
      </c>
      <c r="M335" s="5">
        <f t="shared" si="42"/>
        <v>1</v>
      </c>
    </row>
    <row r="336" spans="1:13" x14ac:dyDescent="0.25">
      <c r="E336" s="1"/>
      <c r="F336" s="1"/>
      <c r="I336" t="s">
        <v>35</v>
      </c>
      <c r="J336">
        <f>COUNTIF(F329:F353,"&lt;=1")</f>
        <v>2</v>
      </c>
      <c r="M336" s="5">
        <f t="shared" si="42"/>
        <v>0.5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2</v>
      </c>
      <c r="M338" s="5">
        <f t="shared" si="42"/>
        <v>0.5</v>
      </c>
    </row>
    <row r="339" spans="5:13" x14ac:dyDescent="0.25">
      <c r="E339" s="1"/>
      <c r="F339" s="1"/>
      <c r="I339" t="s">
        <v>38</v>
      </c>
      <c r="J339">
        <f>J337-J333</f>
        <v>0</v>
      </c>
      <c r="M339" s="5">
        <f t="shared" si="42"/>
        <v>0</v>
      </c>
    </row>
    <row r="340" spans="5:13" x14ac:dyDescent="0.25">
      <c r="E340" s="1"/>
      <c r="F340" s="1"/>
      <c r="I340" t="s">
        <v>39</v>
      </c>
      <c r="J340">
        <f>J337-J336</f>
        <v>2</v>
      </c>
      <c r="M340" s="5">
        <f t="shared" si="42"/>
        <v>0.5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42"/>
        <v>0</v>
      </c>
    </row>
    <row r="342" spans="5:13" x14ac:dyDescent="0.25">
      <c r="E342" s="1"/>
      <c r="F342" s="1"/>
      <c r="I342" t="s">
        <v>41</v>
      </c>
      <c r="J342">
        <f>COUNTIF(B329:B353,"&gt;0")</f>
        <v>3</v>
      </c>
      <c r="M342" s="5">
        <f t="shared" si="42"/>
        <v>0.75</v>
      </c>
    </row>
    <row r="343" spans="5:13" x14ac:dyDescent="0.25">
      <c r="E343" s="1"/>
      <c r="F343" s="1"/>
      <c r="I343" t="s">
        <v>42</v>
      </c>
      <c r="J343">
        <f>COUNTIF(C329:C353,"&gt;0")</f>
        <v>2</v>
      </c>
      <c r="M343" s="5">
        <f t="shared" si="42"/>
        <v>0.5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42"/>
        <v>0.5</v>
      </c>
    </row>
    <row r="345" spans="5:13" x14ac:dyDescent="0.25">
      <c r="E345" s="1"/>
      <c r="F345" s="1"/>
      <c r="I345" t="s">
        <v>44</v>
      </c>
      <c r="J345">
        <f>COUNTIF(C329:C353,"&lt;2")</f>
        <v>4</v>
      </c>
      <c r="M345" s="5">
        <f t="shared" si="42"/>
        <v>1</v>
      </c>
    </row>
    <row r="346" spans="5:13" x14ac:dyDescent="0.25">
      <c r="E346" s="1"/>
      <c r="F346" s="1"/>
      <c r="I346" t="s">
        <v>45</v>
      </c>
      <c r="J346">
        <f>COUNTIF(B329:B353,"&lt;3")</f>
        <v>3</v>
      </c>
      <c r="M346" s="5">
        <f t="shared" si="42"/>
        <v>0.75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42"/>
        <v>1</v>
      </c>
    </row>
    <row r="348" spans="5:13" x14ac:dyDescent="0.25">
      <c r="E348" s="1"/>
      <c r="F348" s="1"/>
      <c r="I348" t="s">
        <v>47</v>
      </c>
      <c r="J348">
        <f>J338+J339</f>
        <v>2</v>
      </c>
      <c r="M348" s="5">
        <f t="shared" si="42"/>
        <v>0.5</v>
      </c>
    </row>
    <row r="349" spans="5:13" x14ac:dyDescent="0.25">
      <c r="E349" s="1"/>
      <c r="F349" s="1"/>
      <c r="I349" t="s">
        <v>48</v>
      </c>
      <c r="J349" s="1">
        <f>SUM(C329:C353)</f>
        <v>2</v>
      </c>
      <c r="M349" s="5">
        <f t="shared" si="42"/>
        <v>0.5</v>
      </c>
    </row>
    <row r="350" spans="5:13" x14ac:dyDescent="0.25">
      <c r="E350" s="1"/>
      <c r="F350" s="1"/>
      <c r="I350" t="s">
        <v>49</v>
      </c>
      <c r="J350" s="1">
        <f>SUM(B329:B353)</f>
        <v>7</v>
      </c>
      <c r="M350" s="5">
        <f t="shared" si="42"/>
        <v>1.75</v>
      </c>
    </row>
    <row r="351" spans="5:13" x14ac:dyDescent="0.25">
      <c r="E351" s="1"/>
      <c r="F351" s="1"/>
      <c r="I351" t="s">
        <v>50</v>
      </c>
      <c r="J351">
        <f>3*J339+J337-J348</f>
        <v>2</v>
      </c>
      <c r="M351" s="5">
        <f t="shared" si="42"/>
        <v>0.5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240</v>
      </c>
      <c r="B368">
        <v>0</v>
      </c>
      <c r="C368">
        <v>1</v>
      </c>
      <c r="D368" s="1" t="s">
        <v>420</v>
      </c>
      <c r="E368" s="1">
        <f>B368+C368</f>
        <v>1</v>
      </c>
      <c r="F368" s="1">
        <f>B368-C368</f>
        <v>-1</v>
      </c>
      <c r="I368" t="s">
        <v>27</v>
      </c>
      <c r="J368">
        <f>COUNTIF(E368:E384,"&gt;1")</f>
        <v>2</v>
      </c>
      <c r="M368" s="5">
        <f>J368/$J$376</f>
        <v>0.5</v>
      </c>
      <c r="O368" s="5">
        <f>J368+J329</f>
        <v>5</v>
      </c>
      <c r="P368" s="5">
        <f>O368/$O$376</f>
        <v>0.625</v>
      </c>
    </row>
    <row r="369" spans="1:16" x14ac:dyDescent="0.25">
      <c r="A369" s="2" t="s">
        <v>240</v>
      </c>
      <c r="B369">
        <v>1</v>
      </c>
      <c r="C369">
        <v>2</v>
      </c>
      <c r="D369" s="1" t="s">
        <v>423</v>
      </c>
      <c r="E369" s="1">
        <f>B369+C369</f>
        <v>3</v>
      </c>
      <c r="F369" s="1">
        <f>B369-C369</f>
        <v>-1</v>
      </c>
      <c r="I369" t="s">
        <v>28</v>
      </c>
      <c r="J369">
        <f>COUNTIF(E368:E384,"&gt;2")</f>
        <v>1</v>
      </c>
      <c r="M369" s="5">
        <f t="shared" ref="M369:M390" si="45">J369/$J$376</f>
        <v>0.25</v>
      </c>
      <c r="O369" s="5">
        <f t="shared" ref="O369:O390" si="46">J369+J330</f>
        <v>2</v>
      </c>
      <c r="P369" s="5">
        <f t="shared" ref="P369:P390" si="47">O369/$O$376</f>
        <v>0.25</v>
      </c>
    </row>
    <row r="370" spans="1:16" x14ac:dyDescent="0.25">
      <c r="A370" s="2" t="s">
        <v>240</v>
      </c>
      <c r="B370">
        <v>0</v>
      </c>
      <c r="C370">
        <v>0</v>
      </c>
      <c r="D370" s="1" t="s">
        <v>422</v>
      </c>
      <c r="E370" s="1">
        <f>B370+C370</f>
        <v>0</v>
      </c>
      <c r="F370" s="1">
        <f>B370-C370</f>
        <v>0</v>
      </c>
      <c r="I370" t="s">
        <v>29</v>
      </c>
      <c r="J370">
        <f>COUNTIF(E368:E384,"&lt;4")</f>
        <v>4</v>
      </c>
      <c r="M370" s="5">
        <f t="shared" si="45"/>
        <v>1</v>
      </c>
      <c r="O370" s="5">
        <f t="shared" si="46"/>
        <v>7</v>
      </c>
      <c r="P370" s="5">
        <f t="shared" si="47"/>
        <v>0.875</v>
      </c>
    </row>
    <row r="371" spans="1:16" x14ac:dyDescent="0.25">
      <c r="A371" s="2" t="s">
        <v>240</v>
      </c>
      <c r="B371">
        <v>2</v>
      </c>
      <c r="C371">
        <v>0</v>
      </c>
      <c r="D371" s="1" t="s">
        <v>408</v>
      </c>
      <c r="E371" s="1">
        <f>B371+C371</f>
        <v>2</v>
      </c>
      <c r="F371" s="1">
        <f>B371-C371</f>
        <v>2</v>
      </c>
      <c r="I371" t="s">
        <v>30</v>
      </c>
      <c r="J371">
        <f>COUNTIF(E368:E384,"&lt;5")</f>
        <v>4</v>
      </c>
      <c r="M371" s="5">
        <f t="shared" si="45"/>
        <v>1</v>
      </c>
      <c r="O371" s="5">
        <f t="shared" si="46"/>
        <v>7</v>
      </c>
      <c r="P371" s="5">
        <f t="shared" si="47"/>
        <v>0.875</v>
      </c>
    </row>
    <row r="372" spans="1:16" x14ac:dyDescent="0.25">
      <c r="A372" s="2"/>
      <c r="B372" s="1"/>
      <c r="D372" s="1"/>
      <c r="E372" s="1"/>
      <c r="F372" s="1"/>
      <c r="I372" t="s">
        <v>31</v>
      </c>
      <c r="J372">
        <f>COUNTIF(F368:F384,"&lt;=0")</f>
        <v>3</v>
      </c>
      <c r="M372" s="5">
        <f t="shared" si="45"/>
        <v>0.75</v>
      </c>
      <c r="O372" s="5">
        <f t="shared" si="46"/>
        <v>7</v>
      </c>
      <c r="P372" s="5">
        <f t="shared" si="47"/>
        <v>0.875</v>
      </c>
    </row>
    <row r="373" spans="1:16" x14ac:dyDescent="0.25">
      <c r="I373" t="s">
        <v>32</v>
      </c>
      <c r="J373">
        <f>COUNTIF(F368:F384,"&gt;=0")</f>
        <v>2</v>
      </c>
      <c r="M373" s="5">
        <f t="shared" si="45"/>
        <v>0.5</v>
      </c>
      <c r="O373" s="5">
        <f t="shared" si="46"/>
        <v>4</v>
      </c>
      <c r="P373" s="5">
        <f t="shared" si="47"/>
        <v>0.5</v>
      </c>
    </row>
    <row r="374" spans="1:16" x14ac:dyDescent="0.25">
      <c r="I374" t="s">
        <v>34</v>
      </c>
      <c r="J374">
        <f>COUNTIF(F368:F384,"&lt;=1")</f>
        <v>3</v>
      </c>
      <c r="M374" s="5">
        <f t="shared" si="45"/>
        <v>0.75</v>
      </c>
      <c r="O374" s="5">
        <f t="shared" si="46"/>
        <v>7</v>
      </c>
      <c r="P374" s="5">
        <f t="shared" si="47"/>
        <v>0.875</v>
      </c>
    </row>
    <row r="375" spans="1:16" x14ac:dyDescent="0.25">
      <c r="I375" t="s">
        <v>35</v>
      </c>
      <c r="J375">
        <f>COUNTIF(F368:F384,"&gt;=-1")</f>
        <v>4</v>
      </c>
      <c r="M375" s="5">
        <f t="shared" si="45"/>
        <v>1</v>
      </c>
      <c r="O375" s="5">
        <f t="shared" si="46"/>
        <v>6</v>
      </c>
      <c r="P375" s="5">
        <f t="shared" si="47"/>
        <v>0.75</v>
      </c>
    </row>
    <row r="376" spans="1:16" x14ac:dyDescent="0.25">
      <c r="I376" t="s">
        <v>36</v>
      </c>
      <c r="J376">
        <f>COUNT(E368:E384)</f>
        <v>4</v>
      </c>
      <c r="O376" s="5">
        <f t="shared" si="46"/>
        <v>8</v>
      </c>
      <c r="P376" s="5">
        <f t="shared" si="47"/>
        <v>1</v>
      </c>
    </row>
    <row r="377" spans="1:16" x14ac:dyDescent="0.25">
      <c r="I377" t="s">
        <v>37</v>
      </c>
      <c r="J377">
        <f>J376-J373</f>
        <v>2</v>
      </c>
      <c r="M377" s="5">
        <f t="shared" si="45"/>
        <v>0.5</v>
      </c>
      <c r="O377" s="5">
        <f t="shared" si="46"/>
        <v>4</v>
      </c>
      <c r="P377" s="5">
        <f t="shared" si="47"/>
        <v>0.5</v>
      </c>
    </row>
    <row r="378" spans="1:16" x14ac:dyDescent="0.25">
      <c r="I378" t="s">
        <v>38</v>
      </c>
      <c r="J378">
        <f>J376-J372</f>
        <v>1</v>
      </c>
      <c r="M378" s="5">
        <f t="shared" si="45"/>
        <v>0.25</v>
      </c>
      <c r="O378" s="5">
        <f t="shared" si="46"/>
        <v>1</v>
      </c>
      <c r="P378" s="5">
        <f t="shared" si="47"/>
        <v>0.125</v>
      </c>
    </row>
    <row r="379" spans="1:16" x14ac:dyDescent="0.25">
      <c r="I379" t="s">
        <v>39</v>
      </c>
      <c r="J379">
        <f>J376-J375</f>
        <v>0</v>
      </c>
      <c r="M379" s="5">
        <f t="shared" si="45"/>
        <v>0</v>
      </c>
      <c r="O379" s="5">
        <f t="shared" si="46"/>
        <v>2</v>
      </c>
      <c r="P379" s="5">
        <f t="shared" si="47"/>
        <v>0.25</v>
      </c>
    </row>
    <row r="380" spans="1:16" x14ac:dyDescent="0.25">
      <c r="I380" t="s">
        <v>40</v>
      </c>
      <c r="J380">
        <f>J376-J374</f>
        <v>1</v>
      </c>
      <c r="M380" s="5">
        <f t="shared" si="45"/>
        <v>0.25</v>
      </c>
      <c r="O380" s="5">
        <f t="shared" si="46"/>
        <v>1</v>
      </c>
      <c r="P380" s="5">
        <f t="shared" si="47"/>
        <v>0.125</v>
      </c>
    </row>
    <row r="381" spans="1:16" x14ac:dyDescent="0.25">
      <c r="I381" t="s">
        <v>41</v>
      </c>
      <c r="J381">
        <f>COUNTIF(C368:C384,"&gt;0")</f>
        <v>2</v>
      </c>
      <c r="M381" s="5">
        <f t="shared" si="45"/>
        <v>0.5</v>
      </c>
      <c r="O381" s="5">
        <f t="shared" si="46"/>
        <v>5</v>
      </c>
      <c r="P381" s="5">
        <f t="shared" si="47"/>
        <v>0.625</v>
      </c>
    </row>
    <row r="382" spans="1:16" x14ac:dyDescent="0.25">
      <c r="I382" t="s">
        <v>42</v>
      </c>
      <c r="J382">
        <f>COUNTIF(B368:B384,"&gt;0")</f>
        <v>2</v>
      </c>
      <c r="M382" s="5">
        <f t="shared" si="45"/>
        <v>0.5</v>
      </c>
      <c r="O382" s="5">
        <f t="shared" si="46"/>
        <v>4</v>
      </c>
      <c r="P382" s="5">
        <f t="shared" si="47"/>
        <v>0.5</v>
      </c>
    </row>
    <row r="383" spans="1:16" x14ac:dyDescent="0.25">
      <c r="I383" t="s">
        <v>43</v>
      </c>
      <c r="J383">
        <f>COUNTIF(C368:C384,"&lt;2")</f>
        <v>3</v>
      </c>
      <c r="M383" s="5">
        <f t="shared" si="45"/>
        <v>0.75</v>
      </c>
      <c r="O383" s="5">
        <f t="shared" si="46"/>
        <v>5</v>
      </c>
      <c r="P383" s="5">
        <f t="shared" si="47"/>
        <v>0.625</v>
      </c>
    </row>
    <row r="384" spans="1:16" x14ac:dyDescent="0.25">
      <c r="I384" t="s">
        <v>44</v>
      </c>
      <c r="J384">
        <f>COUNTIF(B368:B384,"&lt;2")</f>
        <v>3</v>
      </c>
      <c r="M384" s="5">
        <f t="shared" si="45"/>
        <v>0.75</v>
      </c>
      <c r="O384" s="5">
        <f t="shared" si="46"/>
        <v>7</v>
      </c>
      <c r="P384" s="5">
        <f t="shared" si="47"/>
        <v>0.875</v>
      </c>
    </row>
    <row r="385" spans="9:16" x14ac:dyDescent="0.25">
      <c r="I385" t="s">
        <v>45</v>
      </c>
      <c r="J385">
        <f>COUNTIF(C368:C384,"&lt;3")</f>
        <v>4</v>
      </c>
      <c r="M385" s="5">
        <f t="shared" si="45"/>
        <v>1</v>
      </c>
      <c r="O385" s="5">
        <f t="shared" si="46"/>
        <v>7</v>
      </c>
      <c r="P385" s="5">
        <f t="shared" si="47"/>
        <v>0.875</v>
      </c>
    </row>
    <row r="386" spans="9:16" x14ac:dyDescent="0.25">
      <c r="I386" t="s">
        <v>46</v>
      </c>
      <c r="J386">
        <f>COUNTIF(B368:B384,"&lt;3")</f>
        <v>4</v>
      </c>
      <c r="M386" s="5">
        <f t="shared" si="45"/>
        <v>1</v>
      </c>
      <c r="O386" s="5">
        <f t="shared" si="46"/>
        <v>8</v>
      </c>
      <c r="P386" s="5">
        <f t="shared" si="47"/>
        <v>1</v>
      </c>
    </row>
    <row r="387" spans="9:16" x14ac:dyDescent="0.25">
      <c r="I387" t="s">
        <v>47</v>
      </c>
      <c r="J387">
        <f>J377+J378</f>
        <v>3</v>
      </c>
      <c r="M387" s="5">
        <f t="shared" si="45"/>
        <v>0.75</v>
      </c>
      <c r="O387" s="5">
        <f t="shared" si="46"/>
        <v>5</v>
      </c>
      <c r="P387" s="5">
        <f t="shared" si="47"/>
        <v>0.625</v>
      </c>
    </row>
    <row r="388" spans="9:16" x14ac:dyDescent="0.25">
      <c r="I388" t="s">
        <v>48</v>
      </c>
      <c r="J388" s="1">
        <f>SUM(B368:B384)</f>
        <v>3</v>
      </c>
      <c r="M388" s="5">
        <f t="shared" si="45"/>
        <v>0.75</v>
      </c>
      <c r="O388" s="5">
        <f t="shared" si="46"/>
        <v>5</v>
      </c>
      <c r="P388" s="5">
        <f t="shared" si="47"/>
        <v>0.625</v>
      </c>
    </row>
    <row r="389" spans="9:16" x14ac:dyDescent="0.25">
      <c r="I389" t="s">
        <v>49</v>
      </c>
      <c r="J389" s="1">
        <f>SUM(C368:C384)</f>
        <v>3</v>
      </c>
      <c r="M389" s="5">
        <f t="shared" si="45"/>
        <v>0.75</v>
      </c>
      <c r="O389" s="5">
        <f t="shared" si="46"/>
        <v>10</v>
      </c>
      <c r="P389" s="5">
        <f t="shared" si="47"/>
        <v>1.25</v>
      </c>
    </row>
    <row r="390" spans="9:16" x14ac:dyDescent="0.25">
      <c r="I390" t="s">
        <v>50</v>
      </c>
      <c r="J390">
        <f>J378*3+J376-J387</f>
        <v>4</v>
      </c>
      <c r="M390" s="5">
        <f t="shared" si="45"/>
        <v>1</v>
      </c>
      <c r="O390" s="5">
        <f t="shared" si="46"/>
        <v>6</v>
      </c>
      <c r="P390" s="5">
        <f t="shared" si="47"/>
        <v>0.75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16</v>
      </c>
      <c r="H402" s="6"/>
      <c r="I402" s="7">
        <f>O261+O54</f>
        <v>34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9">
        <f>AVERAGE(H404,K404,N404,Q404)</f>
        <v>75.367647058823536</v>
      </c>
      <c r="F404" s="5">
        <f>(M6+M213)/2</f>
        <v>0.75</v>
      </c>
      <c r="G404" s="10">
        <f>J6+J213</f>
        <v>12</v>
      </c>
      <c r="H404" s="11">
        <f>(G404/$G$402)*100</f>
        <v>75</v>
      </c>
      <c r="I404" s="5">
        <f t="shared" ref="I404:I411" si="48">(P46+P253)/2</f>
        <v>0.76470588235294112</v>
      </c>
      <c r="J404" s="10">
        <f t="shared" ref="J404:J411" si="49">O46+O253</f>
        <v>26</v>
      </c>
      <c r="K404" s="11">
        <f>(J404/$I$402)*100</f>
        <v>76.470588235294116</v>
      </c>
      <c r="L404" s="5">
        <f>(M84+M291)/2</f>
        <v>0.75</v>
      </c>
      <c r="M404" s="10">
        <f t="shared" ref="M404:M411" si="50">J84+J291</f>
        <v>6</v>
      </c>
      <c r="N404" s="11">
        <f>(M404/8)*100</f>
        <v>75</v>
      </c>
      <c r="O404" s="5">
        <f t="shared" ref="O404:O411" si="51">(P368+P161)/2</f>
        <v>0.75</v>
      </c>
      <c r="P404" s="10">
        <f t="shared" ref="P404:P411" si="52">O368+O161</f>
        <v>12</v>
      </c>
      <c r="Q404" s="11">
        <f>(P404/16)*100</f>
        <v>75</v>
      </c>
    </row>
    <row r="405" spans="4:17" x14ac:dyDescent="0.25">
      <c r="D405" t="s">
        <v>28</v>
      </c>
      <c r="E405" s="9">
        <f t="shared" ref="E405:E423" si="53">AVERAGE(H405,K405,N405,Q405)</f>
        <v>42.279411764705884</v>
      </c>
      <c r="F405" s="5">
        <f t="shared" ref="F405:F407" si="54">(M7+M214)/2</f>
        <v>0.375</v>
      </c>
      <c r="G405" s="10">
        <f t="shared" ref="G405:G407" si="55">J7+J214</f>
        <v>6</v>
      </c>
      <c r="H405" s="11">
        <f t="shared" ref="H405:H423" si="56">(G405/$G$402)*100</f>
        <v>37.5</v>
      </c>
      <c r="I405" s="5">
        <f t="shared" si="48"/>
        <v>0.44117647058823528</v>
      </c>
      <c r="J405" s="10">
        <f t="shared" si="49"/>
        <v>15</v>
      </c>
      <c r="K405" s="11">
        <f t="shared" ref="K405:K423" si="57">(J405/$I$402)*100</f>
        <v>44.117647058823529</v>
      </c>
      <c r="L405" s="5">
        <f>(M85+M292)/2</f>
        <v>0.375</v>
      </c>
      <c r="M405" s="10">
        <f t="shared" si="50"/>
        <v>3</v>
      </c>
      <c r="N405" s="11">
        <f t="shared" ref="N405:N423" si="58">(M405/8)*100</f>
        <v>37.5</v>
      </c>
      <c r="O405" s="5">
        <f t="shared" si="51"/>
        <v>0.5</v>
      </c>
      <c r="P405" s="10">
        <f t="shared" si="52"/>
        <v>8</v>
      </c>
      <c r="Q405" s="11">
        <f t="shared" ref="Q405:Q423" si="59">(P405/16)*100</f>
        <v>50</v>
      </c>
    </row>
    <row r="406" spans="4:17" x14ac:dyDescent="0.25">
      <c r="D406" t="s">
        <v>29</v>
      </c>
      <c r="E406" s="9">
        <f t="shared" si="53"/>
        <v>79.963235294117652</v>
      </c>
      <c r="F406" s="5">
        <f t="shared" si="54"/>
        <v>0.8125</v>
      </c>
      <c r="G406" s="10">
        <f t="shared" si="55"/>
        <v>13</v>
      </c>
      <c r="H406" s="11">
        <f t="shared" si="56"/>
        <v>81.25</v>
      </c>
      <c r="I406" s="5">
        <f t="shared" si="48"/>
        <v>0.82352941176470584</v>
      </c>
      <c r="J406" s="10">
        <f t="shared" si="49"/>
        <v>28</v>
      </c>
      <c r="K406" s="11">
        <f t="shared" si="57"/>
        <v>82.35294117647058</v>
      </c>
      <c r="L406" s="5">
        <f>(M86+M293)/2</f>
        <v>0.75</v>
      </c>
      <c r="M406" s="10">
        <f t="shared" si="50"/>
        <v>6</v>
      </c>
      <c r="N406" s="11">
        <f t="shared" si="58"/>
        <v>75</v>
      </c>
      <c r="O406" s="5">
        <f t="shared" si="51"/>
        <v>0.8125</v>
      </c>
      <c r="P406" s="10">
        <f t="shared" si="52"/>
        <v>13</v>
      </c>
      <c r="Q406" s="11">
        <f t="shared" si="59"/>
        <v>81.25</v>
      </c>
    </row>
    <row r="407" spans="4:17" x14ac:dyDescent="0.25">
      <c r="D407" t="s">
        <v>30</v>
      </c>
      <c r="E407" s="9">
        <f t="shared" si="53"/>
        <v>92.279411764705884</v>
      </c>
      <c r="F407" s="5">
        <f t="shared" si="54"/>
        <v>0.9375</v>
      </c>
      <c r="G407" s="10">
        <f t="shared" si="55"/>
        <v>15</v>
      </c>
      <c r="H407" s="11">
        <f t="shared" si="56"/>
        <v>93.75</v>
      </c>
      <c r="I407" s="5">
        <f t="shared" si="48"/>
        <v>0.94117647058823528</v>
      </c>
      <c r="J407" s="10">
        <f t="shared" si="49"/>
        <v>32</v>
      </c>
      <c r="K407" s="11">
        <f t="shared" si="57"/>
        <v>94.117647058823522</v>
      </c>
      <c r="L407" s="5">
        <f>(M87+M294)/2</f>
        <v>0.875</v>
      </c>
      <c r="M407" s="10">
        <f t="shared" si="50"/>
        <v>7</v>
      </c>
      <c r="N407" s="11">
        <f t="shared" si="58"/>
        <v>87.5</v>
      </c>
      <c r="O407" s="5">
        <f t="shared" si="51"/>
        <v>0.9375</v>
      </c>
      <c r="P407" s="10">
        <f t="shared" si="52"/>
        <v>15</v>
      </c>
      <c r="Q407" s="11">
        <f t="shared" si="59"/>
        <v>93.75</v>
      </c>
    </row>
    <row r="408" spans="4:17" x14ac:dyDescent="0.25">
      <c r="D408" t="s">
        <v>31</v>
      </c>
      <c r="E408" s="9">
        <f t="shared" si="53"/>
        <v>75.367647058823536</v>
      </c>
      <c r="F408" s="5">
        <f>(M10+M217)/2</f>
        <v>0.8125</v>
      </c>
      <c r="G408" s="10">
        <f>J10+J217</f>
        <v>13</v>
      </c>
      <c r="H408" s="11">
        <f t="shared" si="56"/>
        <v>81.25</v>
      </c>
      <c r="I408" s="5">
        <f t="shared" si="48"/>
        <v>0.76470588235294112</v>
      </c>
      <c r="J408" s="10">
        <f t="shared" si="49"/>
        <v>26</v>
      </c>
      <c r="K408" s="11">
        <f t="shared" si="57"/>
        <v>76.470588235294116</v>
      </c>
      <c r="L408" s="5">
        <f>(M295+M88)/2</f>
        <v>0.75</v>
      </c>
      <c r="M408" s="10">
        <f t="shared" si="50"/>
        <v>6</v>
      </c>
      <c r="N408" s="11">
        <f t="shared" si="58"/>
        <v>75</v>
      </c>
      <c r="O408" s="5">
        <f t="shared" si="51"/>
        <v>0.6875</v>
      </c>
      <c r="P408" s="10">
        <f t="shared" si="52"/>
        <v>11</v>
      </c>
      <c r="Q408" s="11">
        <f t="shared" si="59"/>
        <v>68.75</v>
      </c>
    </row>
    <row r="409" spans="4:17" x14ac:dyDescent="0.25">
      <c r="D409" t="s">
        <v>32</v>
      </c>
      <c r="E409" s="9">
        <f t="shared" si="53"/>
        <v>59.283088235294116</v>
      </c>
      <c r="F409" s="5">
        <f t="shared" ref="F409:F411" si="60">(M11+M218)/2</f>
        <v>0.5625</v>
      </c>
      <c r="G409" s="10">
        <f t="shared" ref="G409:G411" si="61">J11+J218</f>
        <v>9</v>
      </c>
      <c r="H409" s="11">
        <f t="shared" si="56"/>
        <v>56.25</v>
      </c>
      <c r="I409" s="5">
        <f t="shared" si="48"/>
        <v>0.55882352941176472</v>
      </c>
      <c r="J409" s="10">
        <f t="shared" si="49"/>
        <v>19</v>
      </c>
      <c r="K409" s="11">
        <f t="shared" si="57"/>
        <v>55.882352941176471</v>
      </c>
      <c r="L409" s="5">
        <f>(M296+M89)/2</f>
        <v>0.625</v>
      </c>
      <c r="M409" s="10">
        <f t="shared" si="50"/>
        <v>5</v>
      </c>
      <c r="N409" s="11">
        <f t="shared" si="58"/>
        <v>62.5</v>
      </c>
      <c r="O409" s="5">
        <f t="shared" si="51"/>
        <v>0.625</v>
      </c>
      <c r="P409" s="10">
        <f t="shared" si="52"/>
        <v>10</v>
      </c>
      <c r="Q409" s="11">
        <f t="shared" si="59"/>
        <v>62.5</v>
      </c>
    </row>
    <row r="410" spans="4:17" x14ac:dyDescent="0.25">
      <c r="D410" t="s">
        <v>34</v>
      </c>
      <c r="E410" s="9">
        <f t="shared" si="53"/>
        <v>89.246323529411768</v>
      </c>
      <c r="F410" s="5">
        <f t="shared" si="60"/>
        <v>0.9375</v>
      </c>
      <c r="G410" s="10">
        <f t="shared" si="61"/>
        <v>15</v>
      </c>
      <c r="H410" s="11">
        <f t="shared" si="56"/>
        <v>93.75</v>
      </c>
      <c r="I410" s="5">
        <f t="shared" si="48"/>
        <v>0.88235294117647056</v>
      </c>
      <c r="J410" s="10">
        <f t="shared" si="49"/>
        <v>30</v>
      </c>
      <c r="K410" s="11">
        <f t="shared" si="57"/>
        <v>88.235294117647058</v>
      </c>
      <c r="L410" s="5">
        <f>(M297+M90)/2</f>
        <v>0.875</v>
      </c>
      <c r="M410" s="10">
        <f t="shared" si="50"/>
        <v>7</v>
      </c>
      <c r="N410" s="11">
        <f t="shared" si="58"/>
        <v>87.5</v>
      </c>
      <c r="O410" s="5">
        <f t="shared" si="51"/>
        <v>0.875</v>
      </c>
      <c r="P410" s="10">
        <f t="shared" si="52"/>
        <v>14</v>
      </c>
      <c r="Q410" s="11">
        <f t="shared" si="59"/>
        <v>87.5</v>
      </c>
    </row>
    <row r="411" spans="4:17" x14ac:dyDescent="0.25">
      <c r="D411" t="s">
        <v>35</v>
      </c>
      <c r="E411" s="9">
        <f t="shared" si="53"/>
        <v>79.22794117647058</v>
      </c>
      <c r="F411" s="5">
        <f t="shared" si="60"/>
        <v>0.75</v>
      </c>
      <c r="G411" s="10">
        <f t="shared" si="61"/>
        <v>12</v>
      </c>
      <c r="H411" s="11">
        <f t="shared" si="56"/>
        <v>75</v>
      </c>
      <c r="I411" s="5">
        <f t="shared" si="48"/>
        <v>0.79411764705882348</v>
      </c>
      <c r="J411" s="10">
        <f t="shared" si="49"/>
        <v>27</v>
      </c>
      <c r="K411" s="11">
        <f t="shared" si="57"/>
        <v>79.411764705882348</v>
      </c>
      <c r="L411" s="5">
        <f>(M298+M91)/2</f>
        <v>0.75</v>
      </c>
      <c r="M411" s="10">
        <f t="shared" si="50"/>
        <v>6</v>
      </c>
      <c r="N411" s="11">
        <f t="shared" si="58"/>
        <v>75</v>
      </c>
      <c r="O411" s="5">
        <f t="shared" si="51"/>
        <v>0.875</v>
      </c>
      <c r="P411" s="10">
        <f t="shared" si="52"/>
        <v>14</v>
      </c>
      <c r="Q411" s="11">
        <f t="shared" si="59"/>
        <v>87.5</v>
      </c>
    </row>
    <row r="412" spans="4:17" x14ac:dyDescent="0.25">
      <c r="D412" t="s">
        <v>36</v>
      </c>
      <c r="E412" s="11">
        <f t="shared" si="53"/>
        <v>100</v>
      </c>
      <c r="F412" s="5"/>
      <c r="G412" s="10">
        <f>J221+J14</f>
        <v>16</v>
      </c>
      <c r="H412" s="11">
        <f t="shared" si="56"/>
        <v>100</v>
      </c>
      <c r="I412" s="5"/>
      <c r="J412" s="10">
        <f t="shared" ref="J412:J423" si="62">O261+O54</f>
        <v>34</v>
      </c>
      <c r="K412" s="11">
        <f t="shared" si="57"/>
        <v>100</v>
      </c>
      <c r="L412" s="5"/>
      <c r="M412" s="10">
        <v>8</v>
      </c>
      <c r="N412" s="11">
        <f t="shared" si="58"/>
        <v>100</v>
      </c>
      <c r="P412" s="10">
        <v>16</v>
      </c>
      <c r="Q412" s="11">
        <f t="shared" si="59"/>
        <v>100</v>
      </c>
    </row>
    <row r="413" spans="4:17" x14ac:dyDescent="0.25">
      <c r="D413" t="s">
        <v>37</v>
      </c>
      <c r="E413" s="9">
        <f t="shared" si="53"/>
        <v>40.716911764705884</v>
      </c>
      <c r="F413" s="5">
        <f>(M15+M222)/2</f>
        <v>0.4375</v>
      </c>
      <c r="G413" s="10">
        <f>J222+J15</f>
        <v>7</v>
      </c>
      <c r="H413" s="11">
        <f t="shared" si="56"/>
        <v>43.75</v>
      </c>
      <c r="I413" s="5">
        <f t="shared" ref="I413:I423" si="63">(P262+P55)/2</f>
        <v>0.44117647058823528</v>
      </c>
      <c r="J413" s="10">
        <f t="shared" si="62"/>
        <v>15</v>
      </c>
      <c r="K413" s="11">
        <f t="shared" si="57"/>
        <v>44.117647058823529</v>
      </c>
      <c r="L413" s="5">
        <f t="shared" ref="L413:L423" si="64">(M300+M93)/2</f>
        <v>0.375</v>
      </c>
      <c r="M413" s="10">
        <f t="shared" ref="M413:M423" si="65">J300+J93</f>
        <v>3</v>
      </c>
      <c r="N413" s="11">
        <f t="shared" si="58"/>
        <v>37.5</v>
      </c>
      <c r="O413" s="5">
        <f t="shared" ref="O413:O423" si="66">(P377+P170)/2</f>
        <v>0.375</v>
      </c>
      <c r="P413" s="10">
        <f t="shared" ref="P413:P423" si="67">O377+O170</f>
        <v>6</v>
      </c>
      <c r="Q413" s="11">
        <f t="shared" si="59"/>
        <v>37.5</v>
      </c>
    </row>
    <row r="414" spans="4:17" x14ac:dyDescent="0.25">
      <c r="D414" t="s">
        <v>38</v>
      </c>
      <c r="E414" s="9">
        <f t="shared" si="53"/>
        <v>24.632352941176471</v>
      </c>
      <c r="F414" s="5">
        <f t="shared" ref="F414:F423" si="68">(M16+M223)/2</f>
        <v>0.1875</v>
      </c>
      <c r="G414" s="10">
        <f t="shared" ref="G414:G423" si="69">J223+J16</f>
        <v>3</v>
      </c>
      <c r="H414" s="11">
        <f t="shared" si="56"/>
        <v>18.75</v>
      </c>
      <c r="I414" s="5">
        <f t="shared" si="63"/>
        <v>0.23529411764705882</v>
      </c>
      <c r="J414" s="10">
        <f t="shared" si="62"/>
        <v>8</v>
      </c>
      <c r="K414" s="11">
        <f t="shared" si="57"/>
        <v>23.52941176470588</v>
      </c>
      <c r="L414" s="5">
        <f t="shared" si="64"/>
        <v>0.25</v>
      </c>
      <c r="M414" s="10">
        <f t="shared" si="65"/>
        <v>2</v>
      </c>
      <c r="N414" s="11">
        <f t="shared" si="58"/>
        <v>25</v>
      </c>
      <c r="O414" s="5">
        <f t="shared" si="66"/>
        <v>0.3125</v>
      </c>
      <c r="P414" s="10">
        <f t="shared" si="67"/>
        <v>5</v>
      </c>
      <c r="Q414" s="11">
        <f t="shared" si="59"/>
        <v>31.25</v>
      </c>
    </row>
    <row r="415" spans="4:17" x14ac:dyDescent="0.25">
      <c r="D415" t="s">
        <v>39</v>
      </c>
      <c r="E415" s="9">
        <f t="shared" si="53"/>
        <v>20.772058823529413</v>
      </c>
      <c r="F415" s="5">
        <f t="shared" si="68"/>
        <v>0.25</v>
      </c>
      <c r="G415" s="10">
        <f t="shared" si="69"/>
        <v>4</v>
      </c>
      <c r="H415" s="11">
        <f t="shared" si="56"/>
        <v>25</v>
      </c>
      <c r="I415" s="5">
        <f t="shared" si="63"/>
        <v>0.20588235294117646</v>
      </c>
      <c r="J415" s="10">
        <f t="shared" si="62"/>
        <v>7</v>
      </c>
      <c r="K415" s="11">
        <f t="shared" si="57"/>
        <v>20.588235294117645</v>
      </c>
      <c r="L415" s="5">
        <f t="shared" si="64"/>
        <v>0.25</v>
      </c>
      <c r="M415" s="10">
        <f t="shared" si="65"/>
        <v>2</v>
      </c>
      <c r="N415" s="11">
        <f t="shared" si="58"/>
        <v>25</v>
      </c>
      <c r="O415" s="5">
        <f t="shared" si="66"/>
        <v>0.125</v>
      </c>
      <c r="P415" s="10">
        <f t="shared" si="67"/>
        <v>2</v>
      </c>
      <c r="Q415" s="11">
        <f t="shared" si="59"/>
        <v>12.5</v>
      </c>
    </row>
    <row r="416" spans="4:17" x14ac:dyDescent="0.25">
      <c r="D416" t="s">
        <v>40</v>
      </c>
      <c r="E416" s="9">
        <f t="shared" si="53"/>
        <v>10.753676470588236</v>
      </c>
      <c r="F416" s="5">
        <f t="shared" si="68"/>
        <v>6.25E-2</v>
      </c>
      <c r="G416" s="10">
        <f t="shared" si="69"/>
        <v>1</v>
      </c>
      <c r="H416" s="11">
        <f t="shared" si="56"/>
        <v>6.25</v>
      </c>
      <c r="I416" s="5">
        <f t="shared" si="63"/>
        <v>0.11764705882352941</v>
      </c>
      <c r="J416" s="10">
        <f t="shared" si="62"/>
        <v>4</v>
      </c>
      <c r="K416" s="11">
        <f t="shared" si="57"/>
        <v>11.76470588235294</v>
      </c>
      <c r="L416" s="5">
        <f t="shared" si="64"/>
        <v>0.125</v>
      </c>
      <c r="M416" s="10">
        <f t="shared" si="65"/>
        <v>1</v>
      </c>
      <c r="N416" s="11">
        <f t="shared" si="58"/>
        <v>12.5</v>
      </c>
      <c r="O416" s="5">
        <f t="shared" si="66"/>
        <v>0.125</v>
      </c>
      <c r="P416" s="10">
        <f t="shared" si="67"/>
        <v>2</v>
      </c>
      <c r="Q416" s="11">
        <f t="shared" si="59"/>
        <v>12.5</v>
      </c>
    </row>
    <row r="417" spans="4:17" x14ac:dyDescent="0.25">
      <c r="D417" t="s">
        <v>41</v>
      </c>
      <c r="E417" s="9">
        <f t="shared" si="53"/>
        <v>77.66544117647058</v>
      </c>
      <c r="F417" s="5">
        <f t="shared" si="68"/>
        <v>0.8125</v>
      </c>
      <c r="G417" s="10">
        <f t="shared" si="69"/>
        <v>13</v>
      </c>
      <c r="H417" s="11">
        <f t="shared" si="56"/>
        <v>81.25</v>
      </c>
      <c r="I417" s="5">
        <f t="shared" si="63"/>
        <v>0.79411764705882359</v>
      </c>
      <c r="J417" s="10">
        <f t="shared" si="62"/>
        <v>27</v>
      </c>
      <c r="K417" s="11">
        <f t="shared" si="57"/>
        <v>79.411764705882348</v>
      </c>
      <c r="L417" s="5">
        <f t="shared" si="64"/>
        <v>0.75</v>
      </c>
      <c r="M417" s="10">
        <f t="shared" si="65"/>
        <v>6</v>
      </c>
      <c r="N417" s="11">
        <f t="shared" si="58"/>
        <v>75</v>
      </c>
      <c r="O417" s="5">
        <f t="shared" si="66"/>
        <v>0.75</v>
      </c>
      <c r="P417" s="10">
        <f t="shared" si="67"/>
        <v>12</v>
      </c>
      <c r="Q417" s="11">
        <f t="shared" si="59"/>
        <v>75</v>
      </c>
    </row>
    <row r="418" spans="4:17" x14ac:dyDescent="0.25">
      <c r="D418" t="s">
        <v>42</v>
      </c>
      <c r="E418" s="9">
        <f t="shared" si="53"/>
        <v>62.316176470588232</v>
      </c>
      <c r="F418" s="5">
        <f t="shared" si="68"/>
        <v>0.5625</v>
      </c>
      <c r="G418" s="10">
        <f t="shared" si="69"/>
        <v>9</v>
      </c>
      <c r="H418" s="11">
        <f t="shared" si="56"/>
        <v>56.25</v>
      </c>
      <c r="I418" s="5">
        <f t="shared" si="63"/>
        <v>0.61764705882352944</v>
      </c>
      <c r="J418" s="10">
        <f t="shared" si="62"/>
        <v>21</v>
      </c>
      <c r="K418" s="11">
        <f t="shared" si="57"/>
        <v>61.764705882352942</v>
      </c>
      <c r="L418" s="5">
        <f t="shared" si="64"/>
        <v>0.625</v>
      </c>
      <c r="M418" s="10">
        <f t="shared" si="65"/>
        <v>5</v>
      </c>
      <c r="N418" s="11">
        <f t="shared" si="58"/>
        <v>62.5</v>
      </c>
      <c r="O418" s="5">
        <f t="shared" si="66"/>
        <v>0.6875</v>
      </c>
      <c r="P418" s="10">
        <f t="shared" si="67"/>
        <v>11</v>
      </c>
      <c r="Q418" s="11">
        <f t="shared" si="59"/>
        <v>68.75</v>
      </c>
    </row>
    <row r="419" spans="4:17" x14ac:dyDescent="0.25">
      <c r="D419" t="s">
        <v>43</v>
      </c>
      <c r="E419" s="9">
        <f t="shared" si="53"/>
        <v>60.753676470588232</v>
      </c>
      <c r="F419" s="5">
        <f t="shared" si="68"/>
        <v>0.5625</v>
      </c>
      <c r="G419" s="10">
        <f t="shared" si="69"/>
        <v>9</v>
      </c>
      <c r="H419" s="11">
        <f t="shared" si="56"/>
        <v>56.25</v>
      </c>
      <c r="I419" s="5">
        <f t="shared" si="63"/>
        <v>0.61764705882352944</v>
      </c>
      <c r="J419" s="10">
        <f t="shared" si="62"/>
        <v>21</v>
      </c>
      <c r="K419" s="11">
        <f t="shared" si="57"/>
        <v>61.764705882352942</v>
      </c>
      <c r="L419" s="5">
        <f t="shared" si="64"/>
        <v>0.625</v>
      </c>
      <c r="M419" s="10">
        <f t="shared" si="65"/>
        <v>5</v>
      </c>
      <c r="N419" s="11">
        <f t="shared" si="58"/>
        <v>62.5</v>
      </c>
      <c r="O419" s="5">
        <f t="shared" si="66"/>
        <v>0.625</v>
      </c>
      <c r="P419" s="10">
        <f t="shared" si="67"/>
        <v>10</v>
      </c>
      <c r="Q419" s="11">
        <f t="shared" si="59"/>
        <v>62.5</v>
      </c>
    </row>
    <row r="420" spans="4:17" x14ac:dyDescent="0.25">
      <c r="D420" t="s">
        <v>44</v>
      </c>
      <c r="E420" s="9">
        <f t="shared" si="53"/>
        <v>63.786764705882355</v>
      </c>
      <c r="F420" s="5">
        <f t="shared" si="68"/>
        <v>0.6875</v>
      </c>
      <c r="G420" s="10">
        <f t="shared" si="69"/>
        <v>11</v>
      </c>
      <c r="H420" s="11">
        <f t="shared" si="56"/>
        <v>68.75</v>
      </c>
      <c r="I420" s="5">
        <f t="shared" si="63"/>
        <v>0.67647058823529416</v>
      </c>
      <c r="J420" s="10">
        <f t="shared" si="62"/>
        <v>23</v>
      </c>
      <c r="K420" s="11">
        <f t="shared" si="57"/>
        <v>67.64705882352942</v>
      </c>
      <c r="L420" s="5">
        <f t="shared" si="64"/>
        <v>0.625</v>
      </c>
      <c r="M420" s="10">
        <f t="shared" si="65"/>
        <v>5</v>
      </c>
      <c r="N420" s="11">
        <f t="shared" si="58"/>
        <v>62.5</v>
      </c>
      <c r="O420" s="5">
        <f t="shared" si="66"/>
        <v>0.5625</v>
      </c>
      <c r="P420" s="10">
        <f t="shared" si="67"/>
        <v>9</v>
      </c>
      <c r="Q420" s="11">
        <f t="shared" si="59"/>
        <v>56.25</v>
      </c>
    </row>
    <row r="421" spans="4:17" x14ac:dyDescent="0.25">
      <c r="D421" t="s">
        <v>45</v>
      </c>
      <c r="E421" s="9">
        <f t="shared" si="53"/>
        <v>91.544117647058826</v>
      </c>
      <c r="F421" s="5">
        <f t="shared" si="68"/>
        <v>0.9375</v>
      </c>
      <c r="G421" s="10">
        <f t="shared" si="69"/>
        <v>15</v>
      </c>
      <c r="H421" s="11">
        <f t="shared" si="56"/>
        <v>93.75</v>
      </c>
      <c r="I421" s="5">
        <f t="shared" si="63"/>
        <v>0.91176470588235292</v>
      </c>
      <c r="J421" s="10">
        <f t="shared" si="62"/>
        <v>31</v>
      </c>
      <c r="K421" s="11">
        <f t="shared" si="57"/>
        <v>91.17647058823529</v>
      </c>
      <c r="L421" s="5">
        <f t="shared" si="64"/>
        <v>0.875</v>
      </c>
      <c r="M421" s="10">
        <f t="shared" si="65"/>
        <v>7</v>
      </c>
      <c r="N421" s="11">
        <f t="shared" si="58"/>
        <v>87.5</v>
      </c>
      <c r="O421" s="5">
        <f t="shared" si="66"/>
        <v>0.9375</v>
      </c>
      <c r="P421" s="10">
        <f t="shared" si="67"/>
        <v>15</v>
      </c>
      <c r="Q421" s="11">
        <f t="shared" si="59"/>
        <v>93.75</v>
      </c>
    </row>
    <row r="422" spans="4:17" x14ac:dyDescent="0.25">
      <c r="D422" t="s">
        <v>46</v>
      </c>
      <c r="E422" s="9">
        <f t="shared" si="53"/>
        <v>98.529411764705884</v>
      </c>
      <c r="F422" s="5">
        <f t="shared" si="68"/>
        <v>1</v>
      </c>
      <c r="G422" s="10">
        <f t="shared" si="69"/>
        <v>16</v>
      </c>
      <c r="H422" s="11">
        <f t="shared" si="56"/>
        <v>100</v>
      </c>
      <c r="I422" s="5">
        <f t="shared" si="63"/>
        <v>0.94117647058823528</v>
      </c>
      <c r="J422" s="10">
        <f t="shared" si="62"/>
        <v>32</v>
      </c>
      <c r="K422" s="11">
        <f t="shared" si="57"/>
        <v>94.117647058823522</v>
      </c>
      <c r="L422" s="5">
        <f t="shared" si="64"/>
        <v>1</v>
      </c>
      <c r="M422" s="10">
        <f t="shared" si="65"/>
        <v>8</v>
      </c>
      <c r="N422" s="11">
        <f t="shared" si="58"/>
        <v>100</v>
      </c>
      <c r="O422" s="5">
        <f t="shared" si="66"/>
        <v>1</v>
      </c>
      <c r="P422" s="10">
        <f t="shared" si="67"/>
        <v>16</v>
      </c>
      <c r="Q422" s="11">
        <f t="shared" si="59"/>
        <v>100</v>
      </c>
    </row>
    <row r="423" spans="4:17" x14ac:dyDescent="0.25">
      <c r="D423" t="s">
        <v>47</v>
      </c>
      <c r="E423" s="9">
        <f t="shared" si="53"/>
        <v>65.349264705882348</v>
      </c>
      <c r="F423" s="5">
        <f t="shared" si="68"/>
        <v>0.625</v>
      </c>
      <c r="G423" s="10">
        <f t="shared" si="69"/>
        <v>10</v>
      </c>
      <c r="H423" s="11">
        <f t="shared" si="56"/>
        <v>62.5</v>
      </c>
      <c r="I423" s="5">
        <f t="shared" si="63"/>
        <v>0.67647058823529416</v>
      </c>
      <c r="J423" s="10">
        <f t="shared" si="62"/>
        <v>23</v>
      </c>
      <c r="K423" s="11">
        <f t="shared" si="57"/>
        <v>67.64705882352942</v>
      </c>
      <c r="L423" s="5">
        <f t="shared" si="64"/>
        <v>0.625</v>
      </c>
      <c r="M423" s="10">
        <f t="shared" si="65"/>
        <v>5</v>
      </c>
      <c r="N423" s="11">
        <f t="shared" si="58"/>
        <v>62.5</v>
      </c>
      <c r="O423" s="5">
        <f t="shared" si="66"/>
        <v>0.6875</v>
      </c>
      <c r="P423" s="10">
        <f t="shared" si="67"/>
        <v>11</v>
      </c>
      <c r="Q423" s="11">
        <f t="shared" si="59"/>
        <v>68.75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9">
        <f>AVERAGE(F425,I425,L425,O425)</f>
        <v>0.58272058823529416</v>
      </c>
      <c r="F425" s="11">
        <f>M28-M235</f>
        <v>0.875</v>
      </c>
      <c r="G425" s="10">
        <f>J28-J235</f>
        <v>7</v>
      </c>
      <c r="H425" s="10" t="s">
        <v>73</v>
      </c>
      <c r="I425" s="11">
        <f>P68-P275</f>
        <v>0.70588235294117663</v>
      </c>
      <c r="J425" s="10">
        <f>O68-O275</f>
        <v>12</v>
      </c>
      <c r="K425" s="10" t="s">
        <v>73</v>
      </c>
      <c r="L425" s="11">
        <f>M106-M313</f>
        <v>0.5</v>
      </c>
      <c r="M425" s="10">
        <f>J106-J313</f>
        <v>2</v>
      </c>
      <c r="N425" s="10" t="s">
        <v>73</v>
      </c>
      <c r="O425" s="11">
        <f>P183-P390</f>
        <v>0.25</v>
      </c>
      <c r="P425" s="10">
        <f>O183-O390</f>
        <v>2</v>
      </c>
      <c r="Q425" s="10" t="s">
        <v>73</v>
      </c>
    </row>
    <row r="426" spans="4:17" x14ac:dyDescent="0.25">
      <c r="D426" t="s">
        <v>70</v>
      </c>
      <c r="E426" s="9">
        <f>AVERAGE(H426,K426,N426,Q426)</f>
        <v>2.3455882352941178</v>
      </c>
      <c r="F426" s="5">
        <f>(M26+M27+M233+M234)/2</f>
        <v>2.25</v>
      </c>
      <c r="G426" s="10">
        <f>J233+J234+J26+J27</f>
        <v>36</v>
      </c>
      <c r="H426" s="11">
        <f>G426/G402</f>
        <v>2.25</v>
      </c>
      <c r="I426" s="5">
        <f>(P66+P67+P273+P274)/2</f>
        <v>2.3823529411764706</v>
      </c>
      <c r="J426" s="10">
        <f>O66+O67+O273+O274</f>
        <v>81</v>
      </c>
      <c r="K426" s="11">
        <f>J426/$I$402</f>
        <v>2.3823529411764706</v>
      </c>
      <c r="L426" s="5">
        <f>(M104+M105+M311+M312)/2</f>
        <v>2.375</v>
      </c>
      <c r="M426" s="10">
        <f>J104+J105+J311+J312</f>
        <v>19</v>
      </c>
      <c r="N426" s="11">
        <f>M426/8</f>
        <v>2.375</v>
      </c>
      <c r="O426" s="5">
        <f>(P389+P388+P182+P181)/2</f>
        <v>2.375</v>
      </c>
      <c r="P426" s="10">
        <f>O389+O388+O182+O181</f>
        <v>38</v>
      </c>
      <c r="Q426" s="11">
        <f>P426/16</f>
        <v>2.375</v>
      </c>
    </row>
    <row r="427" spans="4:17" x14ac:dyDescent="0.25">
      <c r="D427" t="s">
        <v>71</v>
      </c>
      <c r="E427" s="9">
        <f t="shared" ref="E427:E428" si="70">AVERAGE(H427,K427,N427,Q427)</f>
        <v>1.3235294117647058</v>
      </c>
      <c r="F427" s="5">
        <f>(M26+M234)/2</f>
        <v>1.375</v>
      </c>
      <c r="G427" s="10">
        <f>J26+J234</f>
        <v>22</v>
      </c>
      <c r="H427" s="11">
        <f>G427/G402</f>
        <v>1.375</v>
      </c>
      <c r="I427" s="5">
        <f>(P66+P274)/2</f>
        <v>1.2941176470588236</v>
      </c>
      <c r="J427" s="10">
        <f>O66+O274</f>
        <v>44</v>
      </c>
      <c r="K427" s="11">
        <f t="shared" ref="K427:K428" si="71">J427/$I$402</f>
        <v>1.2941176470588236</v>
      </c>
      <c r="L427" s="5">
        <f>(M104+M312)/2</f>
        <v>1.375</v>
      </c>
      <c r="M427" s="10">
        <f>J104+J312</f>
        <v>11</v>
      </c>
      <c r="N427" s="11">
        <f t="shared" ref="N427:N428" si="72">M427/8</f>
        <v>1.375</v>
      </c>
      <c r="O427" s="5">
        <f>(P389+P181)/2</f>
        <v>1.25</v>
      </c>
      <c r="P427" s="10">
        <f>O389+O181</f>
        <v>20</v>
      </c>
      <c r="Q427" s="11">
        <f t="shared" ref="Q427:Q428" si="73">P427/16</f>
        <v>1.25</v>
      </c>
    </row>
    <row r="428" spans="4:17" x14ac:dyDescent="0.25">
      <c r="D428" t="s">
        <v>72</v>
      </c>
      <c r="E428" s="9">
        <f t="shared" si="70"/>
        <v>1.0220588235294117</v>
      </c>
      <c r="F428" s="5">
        <f>(M27+M233)/2</f>
        <v>0.875</v>
      </c>
      <c r="G428" s="10">
        <f>J27+J233</f>
        <v>14</v>
      </c>
      <c r="H428" s="11">
        <f>G428/G402</f>
        <v>0.875</v>
      </c>
      <c r="I428" s="5">
        <f>(P67+P273)/2</f>
        <v>1.0882352941176472</v>
      </c>
      <c r="J428" s="10">
        <f>O67+O273</f>
        <v>37</v>
      </c>
      <c r="K428" s="11">
        <f t="shared" si="71"/>
        <v>1.088235294117647</v>
      </c>
      <c r="L428" s="5">
        <f>(M105+M311)/2</f>
        <v>1</v>
      </c>
      <c r="M428" s="10">
        <f>J105+J311</f>
        <v>8</v>
      </c>
      <c r="N428" s="11">
        <f t="shared" si="72"/>
        <v>1</v>
      </c>
      <c r="O428" s="5">
        <f>(P388+P182)/2</f>
        <v>1.125</v>
      </c>
      <c r="P428" s="10">
        <f>O388+O182</f>
        <v>18</v>
      </c>
      <c r="Q428" s="11">
        <f t="shared" si="73"/>
        <v>1.125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74">E501-E471</f>
        <v>-1.3241106719306117E-3</v>
      </c>
      <c r="F529" s="14">
        <f t="shared" si="74"/>
        <v>-1.8181818181659537E-3</v>
      </c>
      <c r="G529" s="14">
        <f t="shared" si="74"/>
        <v>-3.478260869570704E-3</v>
      </c>
      <c r="H529" s="14">
        <f t="shared" si="74"/>
        <v>0</v>
      </c>
      <c r="I529" s="14">
        <f t="shared" si="74"/>
        <v>0</v>
      </c>
    </row>
    <row r="530" spans="5:9" x14ac:dyDescent="0.25">
      <c r="E530" s="14">
        <f t="shared" si="74"/>
        <v>4.7628458498039095E-3</v>
      </c>
      <c r="F530" s="14">
        <f t="shared" si="74"/>
        <v>-1.8181818181659537E-3</v>
      </c>
      <c r="G530" s="14">
        <f t="shared" si="74"/>
        <v>8.6956521738557058E-4</v>
      </c>
      <c r="H530" s="14">
        <f t="shared" si="74"/>
        <v>0</v>
      </c>
      <c r="I530" s="14">
        <f t="shared" si="74"/>
        <v>0</v>
      </c>
    </row>
    <row r="531" spans="5:9" x14ac:dyDescent="0.25">
      <c r="E531" s="14">
        <f t="shared" si="74"/>
        <v>5.0395256917568076E-4</v>
      </c>
      <c r="F531" s="14">
        <f t="shared" si="74"/>
        <v>-3.6363636363603291E-3</v>
      </c>
      <c r="G531" s="14">
        <f t="shared" si="74"/>
        <v>-4.3478260869562746E-3</v>
      </c>
      <c r="H531" s="14">
        <f t="shared" si="74"/>
        <v>0</v>
      </c>
      <c r="I531" s="14">
        <f t="shared" si="74"/>
        <v>0</v>
      </c>
    </row>
    <row r="532" spans="5:9" x14ac:dyDescent="0.25">
      <c r="E532" s="14">
        <f t="shared" si="74"/>
        <v>2.3122529644155065E-3</v>
      </c>
      <c r="F532" s="14">
        <f t="shared" si="74"/>
        <v>2.7272727272702468E-3</v>
      </c>
      <c r="G532" s="14">
        <f t="shared" si="74"/>
        <v>-3.478260869570704E-3</v>
      </c>
      <c r="H532" s="14">
        <f t="shared" si="74"/>
        <v>0</v>
      </c>
      <c r="I532" s="14">
        <f t="shared" si="74"/>
        <v>0</v>
      </c>
    </row>
    <row r="533" spans="5:9" x14ac:dyDescent="0.25">
      <c r="E533" s="14">
        <f t="shared" si="74"/>
        <v>6.3142292490070417E-3</v>
      </c>
      <c r="F533" s="14">
        <f t="shared" si="74"/>
        <v>9.0909090908297685E-4</v>
      </c>
      <c r="G533" s="14">
        <f t="shared" si="74"/>
        <v>4.3478260869562746E-3</v>
      </c>
      <c r="H533" s="14">
        <f t="shared" si="74"/>
        <v>0</v>
      </c>
      <c r="I533" s="14">
        <f t="shared" si="74"/>
        <v>0</v>
      </c>
    </row>
    <row r="534" spans="5:9" x14ac:dyDescent="0.25">
      <c r="E534" s="14">
        <f t="shared" si="74"/>
        <v>-2.2628458498132886E-3</v>
      </c>
      <c r="F534" s="14">
        <f t="shared" si="74"/>
        <v>1.8181818181659537E-3</v>
      </c>
      <c r="G534" s="14">
        <f t="shared" si="74"/>
        <v>-8.6956521738557058E-4</v>
      </c>
      <c r="H534" s="14">
        <f t="shared" si="74"/>
        <v>0</v>
      </c>
      <c r="I534" s="14">
        <f t="shared" si="74"/>
        <v>0</v>
      </c>
    </row>
    <row r="535" spans="5:9" x14ac:dyDescent="0.25">
      <c r="E535" s="14">
        <f t="shared" si="74"/>
        <v>3.4584980237184482E-4</v>
      </c>
      <c r="F535" s="14">
        <f t="shared" si="74"/>
        <v>1.8181818181659537E-3</v>
      </c>
      <c r="G535" s="14">
        <f t="shared" si="74"/>
        <v>-4.3478260869278529E-4</v>
      </c>
      <c r="H535" s="14">
        <f t="shared" si="74"/>
        <v>0</v>
      </c>
      <c r="I535" s="14">
        <f t="shared" si="74"/>
        <v>0</v>
      </c>
    </row>
    <row r="536" spans="5:9" x14ac:dyDescent="0.25">
      <c r="E536" s="14">
        <f t="shared" si="74"/>
        <v>-6.3142292490141472E-3</v>
      </c>
      <c r="F536" s="14">
        <f t="shared" si="74"/>
        <v>-9.0909090909008228E-4</v>
      </c>
      <c r="G536" s="14">
        <f t="shared" si="74"/>
        <v>-4.3478260869562746E-3</v>
      </c>
      <c r="H536" s="14">
        <f t="shared" si="74"/>
        <v>0</v>
      </c>
      <c r="I536" s="14">
        <f t="shared" si="74"/>
        <v>0</v>
      </c>
    </row>
    <row r="537" spans="5:9" x14ac:dyDescent="0.25">
      <c r="E537" s="14">
        <f t="shared" si="74"/>
        <v>-2.3122529644261647E-3</v>
      </c>
      <c r="F537" s="14">
        <f t="shared" si="74"/>
        <v>-2.7272727272702468E-3</v>
      </c>
      <c r="G537" s="14">
        <f t="shared" si="74"/>
        <v>3.478260869570704E-3</v>
      </c>
      <c r="H537" s="14">
        <f t="shared" si="74"/>
        <v>0</v>
      </c>
      <c r="I537" s="14">
        <f t="shared" si="74"/>
        <v>0</v>
      </c>
    </row>
    <row r="538" spans="5:9" x14ac:dyDescent="0.25">
      <c r="E538" s="14">
        <f t="shared" si="74"/>
        <v>3.8735177865589776E-3</v>
      </c>
      <c r="F538" s="14">
        <f t="shared" si="74"/>
        <v>-3.6363636363603291E-3</v>
      </c>
      <c r="G538" s="14">
        <f t="shared" si="74"/>
        <v>-8.6956521738557058E-4</v>
      </c>
      <c r="H538" s="14">
        <f t="shared" si="74"/>
        <v>0</v>
      </c>
      <c r="I538" s="14">
        <f t="shared" si="74"/>
        <v>0</v>
      </c>
    </row>
    <row r="539" spans="5:9" x14ac:dyDescent="0.25">
      <c r="E539" s="14">
        <f t="shared" si="74"/>
        <v>9.6837944664684983E-4</v>
      </c>
      <c r="F539" s="14">
        <f t="shared" si="74"/>
        <v>-9.0909090909008228E-4</v>
      </c>
      <c r="G539" s="14">
        <f t="shared" si="74"/>
        <v>4.7826086956490599E-3</v>
      </c>
      <c r="H539" s="14">
        <f t="shared" si="74"/>
        <v>0</v>
      </c>
      <c r="I539" s="14">
        <f t="shared" si="74"/>
        <v>0</v>
      </c>
    </row>
    <row r="540" spans="5:9" x14ac:dyDescent="0.25">
      <c r="E540" s="14">
        <f t="shared" si="74"/>
        <v>-2.3913043478245299E-3</v>
      </c>
      <c r="F540" s="14">
        <f t="shared" si="74"/>
        <v>0</v>
      </c>
      <c r="G540" s="14">
        <f t="shared" si="74"/>
        <v>4.3478260868567986E-4</v>
      </c>
      <c r="H540" s="14">
        <f t="shared" si="74"/>
        <v>0</v>
      </c>
      <c r="I540" s="14">
        <f t="shared" si="74"/>
        <v>0</v>
      </c>
    </row>
    <row r="541" spans="5:9" x14ac:dyDescent="0.25">
      <c r="E541" s="14">
        <f t="shared" si="74"/>
        <v>4.1106719367647315E-3</v>
      </c>
      <c r="F541" s="14">
        <f t="shared" si="74"/>
        <v>-1.8181818181659537E-3</v>
      </c>
      <c r="G541" s="14">
        <f t="shared" si="74"/>
        <v>-1.7391304347782466E-3</v>
      </c>
      <c r="H541" s="14">
        <f t="shared" si="74"/>
        <v>0</v>
      </c>
      <c r="I541" s="14">
        <f t="shared" si="74"/>
        <v>0</v>
      </c>
    </row>
    <row r="542" spans="5:9" x14ac:dyDescent="0.25">
      <c r="E542" s="14">
        <f t="shared" si="74"/>
        <v>-2.1541501976258814E-3</v>
      </c>
      <c r="F542" s="14">
        <f t="shared" si="74"/>
        <v>1.8181818181659537E-3</v>
      </c>
      <c r="G542" s="14">
        <f t="shared" si="74"/>
        <v>-4.3478260869278529E-4</v>
      </c>
      <c r="H542" s="14">
        <f t="shared" si="74"/>
        <v>0</v>
      </c>
      <c r="I542" s="14">
        <f t="shared" si="74"/>
        <v>0</v>
      </c>
    </row>
    <row r="543" spans="5:9" x14ac:dyDescent="0.25">
      <c r="E543" s="14">
        <f t="shared" si="74"/>
        <v>1.442687747029936E-3</v>
      </c>
      <c r="F543" s="14">
        <f t="shared" si="74"/>
        <v>2.7272727272702468E-3</v>
      </c>
      <c r="G543" s="14">
        <f t="shared" si="74"/>
        <v>3.0434782608637079E-3</v>
      </c>
      <c r="H543" s="14">
        <f t="shared" si="74"/>
        <v>0</v>
      </c>
      <c r="I543" s="14">
        <f t="shared" si="74"/>
        <v>0</v>
      </c>
    </row>
    <row r="544" spans="5:9" x14ac:dyDescent="0.25">
      <c r="E544" s="14">
        <f t="shared" si="74"/>
        <v>1.3735177865612513E-3</v>
      </c>
      <c r="F544" s="14">
        <f t="shared" si="74"/>
        <v>-3.6363636363603291E-3</v>
      </c>
      <c r="G544" s="14">
        <f t="shared" si="74"/>
        <v>-8.6956521738557058E-4</v>
      </c>
      <c r="H544" s="14">
        <f t="shared" si="74"/>
        <v>0</v>
      </c>
      <c r="I544" s="14">
        <f t="shared" si="74"/>
        <v>0</v>
      </c>
    </row>
    <row r="549" spans="1:16" x14ac:dyDescent="0.25">
      <c r="E549" s="14">
        <f t="shared" ref="E549:I552" si="75">E517-E491</f>
        <v>-2.5345849802371756E-3</v>
      </c>
      <c r="F549" s="14">
        <f t="shared" si="75"/>
        <v>1.8181818181817189E-3</v>
      </c>
      <c r="G549" s="14">
        <f t="shared" si="75"/>
        <v>-6.9565217391305972E-3</v>
      </c>
      <c r="H549" s="14">
        <f t="shared" si="75"/>
        <v>0</v>
      </c>
      <c r="I549" s="14">
        <f t="shared" si="75"/>
        <v>-5.0000000000000044E-3</v>
      </c>
    </row>
    <row r="550" spans="1:16" x14ac:dyDescent="0.25">
      <c r="E550" s="14">
        <f t="shared" si="75"/>
        <v>2.8137351778658726E-3</v>
      </c>
      <c r="F550" s="14">
        <f t="shared" si="75"/>
        <v>-3.6363636363638818E-3</v>
      </c>
      <c r="G550" s="14">
        <f t="shared" si="75"/>
        <v>7.3913043478261997E-3</v>
      </c>
      <c r="H550" s="14">
        <f t="shared" si="75"/>
        <v>4.9999999999998934E-3</v>
      </c>
      <c r="I550" s="14">
        <f t="shared" si="75"/>
        <v>2.4999999999999467E-3</v>
      </c>
    </row>
    <row r="551" spans="1:16" x14ac:dyDescent="0.25">
      <c r="E551" s="14">
        <f t="shared" si="75"/>
        <v>1.9639328063241202E-3</v>
      </c>
      <c r="F551" s="14">
        <f t="shared" si="75"/>
        <v>-1.8181818181819409E-3</v>
      </c>
      <c r="G551" s="14">
        <f t="shared" si="75"/>
        <v>2.1739130434783593E-3</v>
      </c>
      <c r="H551" s="14">
        <f t="shared" si="75"/>
        <v>4.9999999999998934E-3</v>
      </c>
      <c r="I551" s="14">
        <f t="shared" si="75"/>
        <v>2.4999999999999467E-3</v>
      </c>
    </row>
    <row r="552" spans="1:16" x14ac:dyDescent="0.25">
      <c r="E552" s="14">
        <f t="shared" si="75"/>
        <v>8.4980237154153038E-4</v>
      </c>
      <c r="F552" s="14">
        <f t="shared" si="75"/>
        <v>-1.8181818181819409E-3</v>
      </c>
      <c r="G552" s="14">
        <f t="shared" si="75"/>
        <v>5.2173913043478404E-3</v>
      </c>
      <c r="H552" s="14">
        <f t="shared" si="75"/>
        <v>0</v>
      </c>
      <c r="I552" s="14">
        <f t="shared" si="75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76">F578-F558</f>
        <v>9.0909090909008228E-4</v>
      </c>
      <c r="M578" s="14">
        <f t="shared" si="76"/>
        <v>3.0434782608637079E-3</v>
      </c>
      <c r="N578" s="14">
        <f t="shared" si="76"/>
        <v>0</v>
      </c>
      <c r="O578" s="14">
        <f t="shared" si="76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77">E579-E559</f>
        <v>8.8932806328045899E-5</v>
      </c>
      <c r="L579" s="14">
        <f t="shared" si="76"/>
        <v>-1.8181818181837173E-3</v>
      </c>
      <c r="M579" s="14">
        <f t="shared" si="76"/>
        <v>2.1739130434781373E-3</v>
      </c>
      <c r="N579" s="14">
        <f t="shared" si="76"/>
        <v>0</v>
      </c>
      <c r="O579" s="14">
        <f t="shared" si="76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77"/>
        <v>4.6442687747116906E-4</v>
      </c>
      <c r="L580" s="14">
        <f t="shared" si="76"/>
        <v>2.7272727272702468E-3</v>
      </c>
      <c r="M580" s="14">
        <f t="shared" si="76"/>
        <v>-8.6956521738557058E-4</v>
      </c>
      <c r="N580" s="14">
        <f t="shared" si="76"/>
        <v>0</v>
      </c>
      <c r="O580" s="14">
        <f t="shared" si="76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77"/>
        <v>-3.8735177865589776E-3</v>
      </c>
      <c r="L581" s="14">
        <f t="shared" si="76"/>
        <v>3.6363636363603291E-3</v>
      </c>
      <c r="M581" s="14">
        <f t="shared" si="76"/>
        <v>8.6956521738557058E-4</v>
      </c>
      <c r="N581" s="14">
        <f t="shared" si="76"/>
        <v>0</v>
      </c>
      <c r="O581" s="14">
        <f t="shared" si="76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77"/>
        <v>1.3833992093736924E-4</v>
      </c>
      <c r="L582" s="14">
        <f t="shared" si="76"/>
        <v>2.7272727272702468E-3</v>
      </c>
      <c r="M582" s="14">
        <f t="shared" si="76"/>
        <v>-2.1739130434852427E-3</v>
      </c>
      <c r="N582" s="14">
        <f t="shared" si="76"/>
        <v>0</v>
      </c>
      <c r="O582" s="14">
        <f t="shared" si="76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77"/>
        <v>5.1383399208759784E-4</v>
      </c>
      <c r="L583" s="14">
        <f t="shared" si="76"/>
        <v>-2.7272727272702468E-3</v>
      </c>
      <c r="M583" s="14">
        <f t="shared" si="76"/>
        <v>4.7826086956490599E-3</v>
      </c>
      <c r="N583" s="14">
        <f t="shared" si="76"/>
        <v>0</v>
      </c>
      <c r="O583" s="14">
        <f t="shared" si="76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77"/>
        <v>-3.1027667984204754E-3</v>
      </c>
      <c r="L584" s="14">
        <f t="shared" si="76"/>
        <v>4.5454545454504114E-3</v>
      </c>
      <c r="M584" s="14">
        <f t="shared" si="76"/>
        <v>3.0434782608637079E-3</v>
      </c>
      <c r="N584" s="14">
        <f t="shared" si="76"/>
        <v>0</v>
      </c>
      <c r="O584" s="14">
        <f t="shared" si="76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77"/>
        <v>-3.4584980237184482E-4</v>
      </c>
      <c r="L585" s="14">
        <f t="shared" si="76"/>
        <v>-1.8181818181659537E-3</v>
      </c>
      <c r="M585" s="14">
        <f t="shared" si="76"/>
        <v>4.3478260869278529E-4</v>
      </c>
      <c r="N585" s="14">
        <f t="shared" si="76"/>
        <v>0</v>
      </c>
      <c r="O585" s="14">
        <f t="shared" si="76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77"/>
        <v>-5.1383399209470326E-4</v>
      </c>
      <c r="L586" s="14">
        <f t="shared" si="76"/>
        <v>2.7272727272702468E-3</v>
      </c>
      <c r="M586" s="14">
        <f t="shared" si="76"/>
        <v>-4.7826086956526126E-3</v>
      </c>
      <c r="N586" s="14">
        <f t="shared" si="76"/>
        <v>0</v>
      </c>
      <c r="O586" s="14">
        <f t="shared" si="76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77"/>
        <v>-1.383399209515801E-4</v>
      </c>
      <c r="L587" s="14">
        <f t="shared" si="76"/>
        <v>-2.7272727272737995E-3</v>
      </c>
      <c r="M587" s="14">
        <f t="shared" si="76"/>
        <v>2.1739130434781373E-3</v>
      </c>
      <c r="N587" s="14">
        <f t="shared" si="76"/>
        <v>0</v>
      </c>
      <c r="O587" s="14">
        <f t="shared" si="76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77"/>
        <v>1.1857707509932425E-4</v>
      </c>
      <c r="L588" s="14">
        <f t="shared" si="76"/>
        <v>9.0909090909008228E-4</v>
      </c>
      <c r="M588" s="14">
        <f t="shared" si="76"/>
        <v>-4.3478260868567986E-4</v>
      </c>
      <c r="N588" s="14">
        <f t="shared" si="76"/>
        <v>0</v>
      </c>
      <c r="O588" s="14">
        <f t="shared" si="76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77"/>
        <v>-0.54600790513833886</v>
      </c>
      <c r="L589" s="14">
        <f t="shared" si="76"/>
        <v>-2.7272727272702468E-3</v>
      </c>
      <c r="M589" s="14">
        <f t="shared" si="76"/>
        <v>-2.1713043478260943</v>
      </c>
      <c r="N589" s="14">
        <f t="shared" si="76"/>
        <v>0</v>
      </c>
      <c r="O589" s="14">
        <f t="shared" si="76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77"/>
        <v>4.3774703557346584E-3</v>
      </c>
      <c r="L590" s="14">
        <f t="shared" si="76"/>
        <v>2.7272727272702468E-3</v>
      </c>
      <c r="M590" s="14">
        <f t="shared" si="76"/>
        <v>4.7826086956490599E-3</v>
      </c>
      <c r="N590" s="14">
        <f t="shared" si="76"/>
        <v>0</v>
      </c>
      <c r="O590" s="14">
        <f t="shared" si="76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77"/>
        <v>-0.54615612648221656</v>
      </c>
      <c r="L591" s="14">
        <f t="shared" si="76"/>
        <v>3.6363636363603291E-3</v>
      </c>
      <c r="M591" s="14">
        <f t="shared" si="76"/>
        <v>-2.1782608695652215</v>
      </c>
      <c r="N591" s="14">
        <f t="shared" si="76"/>
        <v>0</v>
      </c>
      <c r="O591" s="14">
        <f t="shared" si="76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77"/>
        <v>-3.4584980237184482E-4</v>
      </c>
      <c r="L592" s="14">
        <f t="shared" si="76"/>
        <v>-1.8181818181659537E-3</v>
      </c>
      <c r="M592" s="14">
        <f t="shared" si="76"/>
        <v>4.3478260869278529E-4</v>
      </c>
      <c r="N592" s="14">
        <f t="shared" si="76"/>
        <v>0</v>
      </c>
      <c r="O592" s="14">
        <f t="shared" si="76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77"/>
        <v>-0.5436462450592785</v>
      </c>
      <c r="L593" s="14">
        <f t="shared" si="76"/>
        <v>4.5454545454504114E-3</v>
      </c>
      <c r="M593" s="14">
        <f t="shared" si="76"/>
        <v>-2.1691304347826161</v>
      </c>
      <c r="N593" s="14">
        <f t="shared" si="76"/>
        <v>0</v>
      </c>
      <c r="O593" s="14">
        <f t="shared" si="76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77"/>
        <v>-6.5217391304628336E-4</v>
      </c>
      <c r="L594" s="14">
        <f t="shared" si="77"/>
        <v>0</v>
      </c>
      <c r="M594" s="14">
        <f t="shared" si="77"/>
        <v>-2.6086956521709226E-3</v>
      </c>
      <c r="N594" s="14">
        <f t="shared" si="77"/>
        <v>0</v>
      </c>
      <c r="O594" s="14">
        <f t="shared" si="77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78">F599-F605</f>
        <v>1.8181818181816634E-3</v>
      </c>
      <c r="G611" s="14">
        <f t="shared" si="78"/>
        <v>-2.6086956521740312E-3</v>
      </c>
      <c r="H611" s="14">
        <f t="shared" si="78"/>
        <v>0</v>
      </c>
      <c r="I611" s="14">
        <f t="shared" si="78"/>
        <v>0</v>
      </c>
    </row>
    <row r="612" spans="1:14" x14ac:dyDescent="0.25">
      <c r="E612" s="14">
        <f t="shared" ref="E612:I614" si="79">E600-E606</f>
        <v>-6.1042490118579096E-3</v>
      </c>
      <c r="F612" s="14">
        <f t="shared" si="79"/>
        <v>9.0909090909097046E-4</v>
      </c>
      <c r="G612" s="14">
        <f t="shared" si="79"/>
        <v>-2.7826086956522111E-2</v>
      </c>
      <c r="H612" s="14">
        <f t="shared" si="79"/>
        <v>0</v>
      </c>
      <c r="I612" s="14">
        <f t="shared" si="79"/>
        <v>-7.4999999999998401E-3</v>
      </c>
    </row>
    <row r="613" spans="1:14" x14ac:dyDescent="0.25">
      <c r="E613" s="14">
        <f t="shared" si="79"/>
        <v>-5.8325098814229204E-3</v>
      </c>
      <c r="F613" s="14">
        <f t="shared" si="79"/>
        <v>-9.0909090909092605E-3</v>
      </c>
      <c r="G613" s="14">
        <f t="shared" si="79"/>
        <v>-1.7391304347825765E-3</v>
      </c>
      <c r="H613" s="14">
        <f t="shared" si="79"/>
        <v>-4.9999999999998934E-3</v>
      </c>
      <c r="I613" s="14">
        <f t="shared" si="79"/>
        <v>-7.5000000000000622E-3</v>
      </c>
    </row>
    <row r="614" spans="1:14" x14ac:dyDescent="0.25">
      <c r="E614" s="14">
        <f t="shared" si="79"/>
        <v>-1.0271739130434776E-2</v>
      </c>
      <c r="F614" s="14">
        <f t="shared" si="79"/>
        <v>0</v>
      </c>
      <c r="G614" s="14">
        <f t="shared" si="79"/>
        <v>-2.608695652173898E-2</v>
      </c>
      <c r="H614" s="14">
        <f t="shared" si="79"/>
        <v>-4.9999999999998934E-3</v>
      </c>
      <c r="I614" s="14">
        <f t="shared" si="79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80">F619-F637</f>
        <v>1.4285714285762197E-3</v>
      </c>
      <c r="M637" s="14">
        <f t="shared" si="80"/>
        <v>2.2222222222154642E-3</v>
      </c>
      <c r="N637" s="14">
        <f t="shared" si="80"/>
        <v>0</v>
      </c>
      <c r="O637" s="14">
        <f t="shared" si="80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81">E620-E638</f>
        <v>9.7883597884163009E-4</v>
      </c>
      <c r="L638" s="14">
        <f t="shared" si="80"/>
        <v>4.2857142857144481E-3</v>
      </c>
      <c r="M638" s="14">
        <f t="shared" si="80"/>
        <v>-3.703703703621386E-4</v>
      </c>
      <c r="N638" s="14">
        <f t="shared" si="80"/>
        <v>0</v>
      </c>
      <c r="O638" s="14">
        <f t="shared" si="80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81"/>
        <v>3.6111111111125638E-3</v>
      </c>
      <c r="L639" s="14">
        <f t="shared" si="80"/>
        <v>0</v>
      </c>
      <c r="M639" s="14">
        <f t="shared" si="80"/>
        <v>4.4444444444451392E-3</v>
      </c>
      <c r="N639" s="14">
        <f t="shared" si="80"/>
        <v>0</v>
      </c>
      <c r="O639" s="14">
        <f t="shared" si="80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81"/>
        <v>4.550264550260863E-3</v>
      </c>
      <c r="L640" s="14">
        <f t="shared" si="80"/>
        <v>-1.4285714285762197E-3</v>
      </c>
      <c r="M640" s="14">
        <f t="shared" si="80"/>
        <v>-3.703703703621386E-4</v>
      </c>
      <c r="N640" s="14">
        <f t="shared" si="80"/>
        <v>0</v>
      </c>
      <c r="O640" s="14">
        <f t="shared" si="80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81"/>
        <v>-1.7592592592592382E-3</v>
      </c>
      <c r="L641" s="14">
        <f t="shared" si="80"/>
        <v>0</v>
      </c>
      <c r="M641" s="14">
        <f t="shared" si="80"/>
        <v>2.9629629629610577E-3</v>
      </c>
      <c r="N641" s="14">
        <f t="shared" si="80"/>
        <v>0</v>
      </c>
      <c r="O641" s="14">
        <f t="shared" si="80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81"/>
        <v>2.5529100529126936E-3</v>
      </c>
      <c r="L642" s="14">
        <f t="shared" si="80"/>
        <v>4.2857142857144481E-3</v>
      </c>
      <c r="M642" s="14">
        <f t="shared" si="80"/>
        <v>-4.0740740740830006E-3</v>
      </c>
      <c r="N642" s="14">
        <f t="shared" si="80"/>
        <v>0</v>
      </c>
      <c r="O642" s="14">
        <f t="shared" si="80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81"/>
        <v>-2.023809523805653E-3</v>
      </c>
      <c r="L643" s="14">
        <f t="shared" si="80"/>
        <v>-1.4285714285762197E-3</v>
      </c>
      <c r="M643" s="14">
        <f t="shared" si="80"/>
        <v>3.3333333333445125E-3</v>
      </c>
      <c r="N643" s="14">
        <f t="shared" si="80"/>
        <v>0</v>
      </c>
      <c r="O643" s="14">
        <f t="shared" si="80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81"/>
        <v>5.8465608465496643E-3</v>
      </c>
      <c r="L644" s="14">
        <f t="shared" si="80"/>
        <v>-1.4285714285762197E-3</v>
      </c>
      <c r="M644" s="14">
        <f t="shared" si="80"/>
        <v>4.8148148148072778E-3</v>
      </c>
      <c r="N644" s="14">
        <f t="shared" si="80"/>
        <v>0</v>
      </c>
      <c r="O644" s="14">
        <f t="shared" si="80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81"/>
        <v>-2.5529100529126936E-3</v>
      </c>
      <c r="L645" s="14">
        <f t="shared" si="80"/>
        <v>-4.2857142857144481E-3</v>
      </c>
      <c r="M645" s="14">
        <f t="shared" si="80"/>
        <v>4.0740740740758952E-3</v>
      </c>
      <c r="N645" s="14">
        <f t="shared" si="80"/>
        <v>0</v>
      </c>
      <c r="O645" s="14">
        <f t="shared" si="80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81"/>
        <v>1.7592592592592382E-3</v>
      </c>
      <c r="L646" s="14">
        <f t="shared" si="80"/>
        <v>0</v>
      </c>
      <c r="M646" s="14">
        <f t="shared" si="80"/>
        <v>-2.9629629629610577E-3</v>
      </c>
      <c r="N646" s="14">
        <f t="shared" si="80"/>
        <v>0</v>
      </c>
      <c r="O646" s="14">
        <f t="shared" si="80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81"/>
        <v>-2.1693121693147077E-3</v>
      </c>
      <c r="L647" s="14">
        <f t="shared" si="80"/>
        <v>4.2857142857144481E-3</v>
      </c>
      <c r="M647" s="14">
        <f t="shared" si="80"/>
        <v>-2.9629629629610577E-3</v>
      </c>
      <c r="N647" s="14">
        <f t="shared" si="80"/>
        <v>0</v>
      </c>
      <c r="O647" s="14">
        <f t="shared" si="80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81"/>
        <v>4.9867724867738161E-3</v>
      </c>
      <c r="L648" s="14">
        <f t="shared" si="80"/>
        <v>1.4285714285762197E-3</v>
      </c>
      <c r="M648" s="14">
        <f t="shared" si="80"/>
        <v>-1.4814814814769761E-3</v>
      </c>
      <c r="N648" s="14">
        <f t="shared" si="80"/>
        <v>0</v>
      </c>
      <c r="O648" s="14">
        <f t="shared" si="80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81"/>
        <v>-1.6666666666651508E-3</v>
      </c>
      <c r="L649" s="14">
        <f t="shared" si="80"/>
        <v>0</v>
      </c>
      <c r="M649" s="14">
        <f t="shared" si="80"/>
        <v>3.3333333333445125E-3</v>
      </c>
      <c r="N649" s="14">
        <f t="shared" si="80"/>
        <v>0</v>
      </c>
      <c r="O649" s="14">
        <f t="shared" si="80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81"/>
        <v>4.7486772486777795E-3</v>
      </c>
      <c r="L650" s="14">
        <f t="shared" si="80"/>
        <v>-2.8571428571382285E-3</v>
      </c>
      <c r="M650" s="14">
        <f t="shared" si="80"/>
        <v>1.8518518518533256E-3</v>
      </c>
      <c r="N650" s="14">
        <f t="shared" si="80"/>
        <v>0</v>
      </c>
      <c r="O650" s="14">
        <f t="shared" si="80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81"/>
        <v>-3.2936507936511816E-3</v>
      </c>
      <c r="L651" s="14">
        <f t="shared" si="80"/>
        <v>-4.2857142857144481E-3</v>
      </c>
      <c r="M651" s="14">
        <f t="shared" si="80"/>
        <v>1.1111111111148375E-3</v>
      </c>
      <c r="N651" s="14">
        <f t="shared" si="80"/>
        <v>0</v>
      </c>
      <c r="O651" s="14">
        <f t="shared" si="80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81"/>
        <v>1.2566137566167868E-3</v>
      </c>
      <c r="L652" s="14">
        <f t="shared" si="80"/>
        <v>4.2857142857144481E-3</v>
      </c>
      <c r="M652" s="14">
        <f t="shared" si="80"/>
        <v>7.4074074074559348E-4</v>
      </c>
      <c r="N652" s="14">
        <f t="shared" si="80"/>
        <v>0</v>
      </c>
      <c r="O652" s="14">
        <f t="shared" si="80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81"/>
        <v>-7.9365079363924451E-4</v>
      </c>
      <c r="L653" s="14">
        <f t="shared" si="81"/>
        <v>-4.2857142857144481E-3</v>
      </c>
      <c r="M653" s="14">
        <f t="shared" si="81"/>
        <v>1.1111111111148375E-3</v>
      </c>
      <c r="N653" s="14">
        <f t="shared" si="81"/>
        <v>0</v>
      </c>
      <c r="O653" s="14">
        <f t="shared" si="81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82">F658-F664</f>
        <v>0</v>
      </c>
      <c r="G671" s="14">
        <f t="shared" si="82"/>
        <v>-2.2222222222222143E-2</v>
      </c>
      <c r="H671" s="14">
        <f t="shared" si="82"/>
        <v>4.9999999999998934E-3</v>
      </c>
      <c r="I671" s="14">
        <f t="shared" si="82"/>
        <v>7.4999999999998401E-3</v>
      </c>
    </row>
    <row r="672" spans="4:14" x14ac:dyDescent="0.25">
      <c r="E672" s="14">
        <f t="shared" ref="E672:I674" si="83">E659-E665</f>
        <v>2.7335164835165238E-3</v>
      </c>
      <c r="F672" s="14">
        <f t="shared" si="83"/>
        <v>-1.4285714285713902E-3</v>
      </c>
      <c r="G672" s="14">
        <f t="shared" si="83"/>
        <v>7.3626373626376473E-3</v>
      </c>
      <c r="H672" s="14">
        <f t="shared" si="83"/>
        <v>0</v>
      </c>
      <c r="I672" s="14">
        <f t="shared" si="83"/>
        <v>-5.0000000000000044E-3</v>
      </c>
    </row>
    <row r="673" spans="1:14" x14ac:dyDescent="0.25">
      <c r="E673" s="14">
        <f t="shared" si="83"/>
        <v>5.4365079365079616E-3</v>
      </c>
      <c r="F673" s="14">
        <f t="shared" si="83"/>
        <v>2.8571428571428914E-3</v>
      </c>
      <c r="G673" s="14">
        <f t="shared" si="83"/>
        <v>-1.1111111111110628E-3</v>
      </c>
      <c r="H673" s="14">
        <f t="shared" si="83"/>
        <v>0</v>
      </c>
      <c r="I673" s="14">
        <f t="shared" si="83"/>
        <v>0</v>
      </c>
    </row>
    <row r="674" spans="1:14" x14ac:dyDescent="0.25">
      <c r="E674" s="14">
        <f t="shared" si="83"/>
        <v>-5.3670634920635063E-3</v>
      </c>
      <c r="F674" s="14">
        <f t="shared" si="83"/>
        <v>-2.8571428571428914E-3</v>
      </c>
      <c r="G674" s="14">
        <f t="shared" si="83"/>
        <v>-2.1111111111111303E-2</v>
      </c>
      <c r="H674" s="14">
        <f t="shared" si="83"/>
        <v>4.9999999999998934E-3</v>
      </c>
      <c r="I674" s="14">
        <f t="shared" si="83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698" si="84">F679-F698</f>
        <v>0</v>
      </c>
      <c r="M698" s="5">
        <f t="shared" si="84"/>
        <v>2.4242424242544303E-3</v>
      </c>
      <c r="N698" s="5">
        <f t="shared" si="84"/>
        <v>0</v>
      </c>
      <c r="O698" s="5">
        <f t="shared" si="84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K705" si="85">E680-E699</f>
        <v>3.6363636363674345E-3</v>
      </c>
      <c r="L699" s="5">
        <f t="shared" ref="L699:L705" si="86">F680-F699</f>
        <v>0</v>
      </c>
      <c r="M699" s="5">
        <f t="shared" ref="M699:M705" si="87">G680-G699</f>
        <v>4.5454545454575168E-3</v>
      </c>
      <c r="N699" s="5">
        <f t="shared" ref="N699:N705" si="88">H680-H699</f>
        <v>0</v>
      </c>
      <c r="O699" s="5">
        <f t="shared" ref="O699:O705" si="89">I680-I699</f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85"/>
        <v>1.856060606058918E-3</v>
      </c>
      <c r="L700" s="5">
        <f t="shared" si="86"/>
        <v>4.9999999999954525E-3</v>
      </c>
      <c r="M700" s="5">
        <f t="shared" si="87"/>
        <v>2.4242424242544303E-3</v>
      </c>
      <c r="N700" s="5">
        <f t="shared" si="88"/>
        <v>0</v>
      </c>
      <c r="O700" s="5">
        <f t="shared" si="89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85"/>
        <v>3.9393939393903565E-3</v>
      </c>
      <c r="L701" s="5">
        <f t="shared" si="86"/>
        <v>0</v>
      </c>
      <c r="M701" s="5">
        <f t="shared" si="87"/>
        <v>-4.242424242420384E-3</v>
      </c>
      <c r="N701" s="5">
        <f t="shared" si="88"/>
        <v>0</v>
      </c>
      <c r="O701" s="5">
        <f t="shared" si="89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85"/>
        <v>-2.65151515151274E-4</v>
      </c>
      <c r="L702" s="5">
        <f t="shared" si="86"/>
        <v>5.000000000002558E-3</v>
      </c>
      <c r="M702" s="5">
        <f t="shared" si="87"/>
        <v>3.9393939393903565E-3</v>
      </c>
      <c r="N702" s="5">
        <f t="shared" si="88"/>
        <v>0</v>
      </c>
      <c r="O702" s="5">
        <f t="shared" si="89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85"/>
        <v>7.5757575757506856E-4</v>
      </c>
      <c r="L703" s="5">
        <f t="shared" si="86"/>
        <v>0</v>
      </c>
      <c r="M703" s="5">
        <f t="shared" si="87"/>
        <v>3.0303030303002743E-3</v>
      </c>
      <c r="N703" s="5">
        <f t="shared" si="88"/>
        <v>0</v>
      </c>
      <c r="O703" s="5">
        <f t="shared" si="89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85"/>
        <v>4.2045454545416305E-3</v>
      </c>
      <c r="L704" s="5">
        <f t="shared" si="86"/>
        <v>4.9999999999954525E-3</v>
      </c>
      <c r="M704" s="5">
        <f t="shared" si="87"/>
        <v>1.8181818181659537E-3</v>
      </c>
      <c r="N704" s="5">
        <f t="shared" si="88"/>
        <v>0</v>
      </c>
      <c r="O704" s="5">
        <f t="shared" si="89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85"/>
        <v>2.7272727272844577E-3</v>
      </c>
      <c r="L705" s="5">
        <f t="shared" si="86"/>
        <v>0</v>
      </c>
      <c r="M705" s="5">
        <f t="shared" si="87"/>
        <v>9.0909090909008228E-4</v>
      </c>
      <c r="N705" s="5">
        <f t="shared" si="88"/>
        <v>0</v>
      </c>
      <c r="O705" s="5">
        <f t="shared" si="89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ref="K706:K707" si="90">E687-E706</f>
        <v>-7.5757575757506856E-4</v>
      </c>
      <c r="L706" s="5">
        <f t="shared" ref="L706:L707" si="91">F687-F706</f>
        <v>0</v>
      </c>
      <c r="M706" s="5">
        <f t="shared" ref="M706:M707" si="92">G687-G706</f>
        <v>-3.030303030303827E-3</v>
      </c>
      <c r="N706" s="5">
        <f t="shared" ref="N706:N707" si="93">H687-H706</f>
        <v>0</v>
      </c>
      <c r="O706" s="5">
        <f t="shared" ref="O706:O707" si="94">I687-I706</f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90"/>
        <v>2.65151515151274E-4</v>
      </c>
      <c r="L707" s="5">
        <f t="shared" si="91"/>
        <v>-5.000000000002558E-3</v>
      </c>
      <c r="M707" s="5">
        <f t="shared" si="92"/>
        <v>-3.9393939393903565E-3</v>
      </c>
      <c r="N707" s="5">
        <f t="shared" si="93"/>
        <v>0</v>
      </c>
      <c r="O707" s="5">
        <f t="shared" si="94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ref="K708:K714" si="95">E689-E708</f>
        <v>1.9318181818164248E-3</v>
      </c>
      <c r="L708" s="5">
        <f t="shared" ref="L708:L714" si="96">F689-F708</f>
        <v>4.9999999999954525E-3</v>
      </c>
      <c r="M708" s="5">
        <f t="shared" ref="M708:M714" si="97">G689-G708</f>
        <v>2.7272727272702468E-3</v>
      </c>
      <c r="N708" s="5">
        <f t="shared" ref="N708:N714" si="98">H689-H708</f>
        <v>0</v>
      </c>
      <c r="O708" s="5">
        <f t="shared" ref="O708:O714" si="99">I689-I708</f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95"/>
        <v>-3.2575757575727948E-3</v>
      </c>
      <c r="L709" s="5">
        <f t="shared" si="96"/>
        <v>0</v>
      </c>
      <c r="M709" s="5">
        <f t="shared" si="97"/>
        <v>-3.0303030303002743E-3</v>
      </c>
      <c r="N709" s="5">
        <f t="shared" si="98"/>
        <v>0</v>
      </c>
      <c r="O709" s="5">
        <f t="shared" si="99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95"/>
        <v>8.3333333333257542E-4</v>
      </c>
      <c r="L710" s="5">
        <f t="shared" si="96"/>
        <v>0</v>
      </c>
      <c r="M710" s="5">
        <f t="shared" si="97"/>
        <v>3.3333333333445125E-3</v>
      </c>
      <c r="N710" s="5">
        <f t="shared" si="98"/>
        <v>0</v>
      </c>
      <c r="O710" s="5">
        <f t="shared" si="99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95"/>
        <v>7.2348484848419048E-3</v>
      </c>
      <c r="L711" s="5">
        <f t="shared" si="96"/>
        <v>4.9999999999954525E-3</v>
      </c>
      <c r="M711" s="5">
        <f t="shared" si="97"/>
        <v>3.9393939393903565E-3</v>
      </c>
      <c r="N711" s="5">
        <f t="shared" si="98"/>
        <v>0</v>
      </c>
      <c r="O711" s="5">
        <f t="shared" si="99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95"/>
        <v>5.1893939393892197E-3</v>
      </c>
      <c r="L712" s="5">
        <f t="shared" si="96"/>
        <v>4.9999999999954525E-3</v>
      </c>
      <c r="M712" s="5">
        <f t="shared" si="97"/>
        <v>-4.242424242420384E-3</v>
      </c>
      <c r="N712" s="5">
        <f t="shared" si="98"/>
        <v>0</v>
      </c>
      <c r="O712" s="5">
        <f t="shared" si="99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95"/>
        <v>6.6287878787818499E-3</v>
      </c>
      <c r="L713" s="5">
        <f t="shared" si="96"/>
        <v>4.9999999999954525E-3</v>
      </c>
      <c r="M713" s="5">
        <f t="shared" si="97"/>
        <v>1.5151515151501371E-3</v>
      </c>
      <c r="N713" s="5">
        <f t="shared" si="98"/>
        <v>0</v>
      </c>
      <c r="O713" s="5">
        <f t="shared" si="99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95"/>
        <v>-4.9242424242379457E-4</v>
      </c>
      <c r="L714" s="5">
        <f t="shared" si="96"/>
        <v>-4.9999999999954525E-3</v>
      </c>
      <c r="M714" s="5">
        <f t="shared" si="97"/>
        <v>3.0303030303002743E-3</v>
      </c>
      <c r="N714" s="5">
        <f t="shared" si="98"/>
        <v>0</v>
      </c>
      <c r="O714" s="5">
        <f t="shared" si="99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100">F719-F725</f>
        <v>-5.0000000000000044E-3</v>
      </c>
      <c r="G731" s="14">
        <f t="shared" si="100"/>
        <v>-6.6666666666667651E-3</v>
      </c>
      <c r="H731" s="14">
        <f t="shared" si="100"/>
        <v>0</v>
      </c>
      <c r="I731" s="14">
        <f t="shared" si="100"/>
        <v>0</v>
      </c>
    </row>
    <row r="732" spans="4:9" x14ac:dyDescent="0.25">
      <c r="E732" s="14">
        <f t="shared" ref="E732:I732" si="101">E720-E726</f>
        <v>-1.8276515151511852E-3</v>
      </c>
      <c r="F732" s="14">
        <f t="shared" si="101"/>
        <v>-1.2500000000001954E-3</v>
      </c>
      <c r="G732" s="14">
        <f t="shared" si="101"/>
        <v>3.9393939393939092E-3</v>
      </c>
      <c r="H732" s="14">
        <f t="shared" si="101"/>
        <v>0</v>
      </c>
      <c r="I732" s="14">
        <f t="shared" si="101"/>
        <v>9.9999999999997868E-3</v>
      </c>
    </row>
    <row r="733" spans="4:9" x14ac:dyDescent="0.25">
      <c r="E733" s="14">
        <f t="shared" ref="E733:I733" si="102">E721-E727</f>
        <v>-1.9412878787878896E-3</v>
      </c>
      <c r="F733" s="14">
        <f t="shared" si="102"/>
        <v>-1.2499999999999734E-3</v>
      </c>
      <c r="G733" s="14">
        <f t="shared" si="102"/>
        <v>-1.5151515151516914E-3</v>
      </c>
      <c r="H733" s="14">
        <f t="shared" si="102"/>
        <v>4.9999999999998934E-3</v>
      </c>
      <c r="I733" s="14">
        <f t="shared" si="102"/>
        <v>1.0000000000000009E-2</v>
      </c>
    </row>
    <row r="734" spans="4:9" x14ac:dyDescent="0.25">
      <c r="E734" s="14">
        <f t="shared" ref="E734:I734" si="103">E722-E728</f>
        <v>1.1363636363626028E-4</v>
      </c>
      <c r="F734" s="14">
        <f t="shared" si="103"/>
        <v>0</v>
      </c>
      <c r="G734" s="14">
        <f t="shared" si="103"/>
        <v>5.4545454545453786E-3</v>
      </c>
      <c r="H734" s="14">
        <f t="shared" si="103"/>
        <v>5.0000000000000044E-3</v>
      </c>
      <c r="I734" s="14">
        <f t="shared" si="103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0:F270"/>
    <mergeCell ref="A82:F82"/>
    <mergeCell ref="A1:F2"/>
    <mergeCell ref="A4:F4"/>
    <mergeCell ref="A31:F31"/>
    <mergeCell ref="A44:F44"/>
    <mergeCell ref="A63:F6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7A35-AB80-4751-92E1-F0065E8430FB}">
  <dimension ref="A1:AC614"/>
  <sheetViews>
    <sheetView topLeftCell="A592" zoomScaleNormal="100" workbookViewId="0">
      <selection activeCell="J271" sqref="J271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29" x14ac:dyDescent="0.25">
      <c r="A1" s="20" t="s">
        <v>18</v>
      </c>
      <c r="B1" s="20"/>
      <c r="C1" s="20"/>
      <c r="D1" s="20"/>
      <c r="E1" s="20"/>
      <c r="F1" s="20"/>
      <c r="R1" s="12"/>
    </row>
    <row r="2" spans="1:29" x14ac:dyDescent="0.25">
      <c r="A2" s="20"/>
      <c r="B2" s="20"/>
      <c r="C2" s="20"/>
      <c r="D2" s="20"/>
      <c r="E2" s="20"/>
      <c r="F2" s="20"/>
      <c r="R2" s="1" t="s">
        <v>236</v>
      </c>
      <c r="S2" s="2" t="s">
        <v>237</v>
      </c>
      <c r="T2" s="1">
        <v>1</v>
      </c>
      <c r="U2">
        <v>1</v>
      </c>
      <c r="V2" t="s">
        <v>238</v>
      </c>
      <c r="W2" s="1" t="s">
        <v>107</v>
      </c>
      <c r="X2" s="1" t="s">
        <v>107</v>
      </c>
      <c r="Y2" s="1" t="s">
        <v>152</v>
      </c>
      <c r="Z2" s="1" t="s">
        <v>109</v>
      </c>
      <c r="AA2" s="1"/>
      <c r="AB2" s="1"/>
      <c r="AC2" s="1"/>
    </row>
    <row r="3" spans="1:29" x14ac:dyDescent="0.25">
      <c r="R3" s="1" t="s">
        <v>239</v>
      </c>
      <c r="S3" s="1" t="s">
        <v>240</v>
      </c>
      <c r="T3" s="1">
        <v>3</v>
      </c>
      <c r="U3">
        <v>0</v>
      </c>
      <c r="V3" s="6" t="s">
        <v>237</v>
      </c>
      <c r="W3" s="1" t="s">
        <v>107</v>
      </c>
      <c r="X3" s="1" t="s">
        <v>76</v>
      </c>
      <c r="Y3" s="1" t="s">
        <v>158</v>
      </c>
      <c r="Z3" s="1" t="s">
        <v>109</v>
      </c>
      <c r="AA3" s="1"/>
      <c r="AB3" s="1"/>
      <c r="AC3" s="1"/>
    </row>
    <row r="4" spans="1:29" x14ac:dyDescent="0.25">
      <c r="A4" s="19" t="s">
        <v>20</v>
      </c>
      <c r="B4" s="19"/>
      <c r="C4" s="19"/>
      <c r="D4" s="19"/>
      <c r="E4" s="19"/>
      <c r="F4" s="19"/>
      <c r="R4" s="1" t="s">
        <v>241</v>
      </c>
      <c r="S4" s="2" t="s">
        <v>237</v>
      </c>
      <c r="T4" s="1">
        <v>3</v>
      </c>
      <c r="U4">
        <v>1</v>
      </c>
      <c r="V4" t="s">
        <v>242</v>
      </c>
      <c r="W4" s="1" t="s">
        <v>107</v>
      </c>
      <c r="X4" s="1" t="s">
        <v>107</v>
      </c>
      <c r="Y4" s="1" t="s">
        <v>152</v>
      </c>
      <c r="Z4" s="1" t="s">
        <v>109</v>
      </c>
      <c r="AA4" s="1"/>
      <c r="AB4" s="1"/>
      <c r="AC4" s="1"/>
    </row>
    <row r="5" spans="1:29" x14ac:dyDescent="0.25">
      <c r="E5" s="3" t="s">
        <v>24</v>
      </c>
      <c r="F5" s="3" t="s">
        <v>25</v>
      </c>
      <c r="I5" s="4" t="s">
        <v>26</v>
      </c>
      <c r="J5" t="s">
        <v>51</v>
      </c>
      <c r="R5" s="1" t="s">
        <v>243</v>
      </c>
      <c r="S5" s="1" t="s">
        <v>244</v>
      </c>
      <c r="T5" s="1">
        <v>1</v>
      </c>
      <c r="U5">
        <v>1</v>
      </c>
      <c r="V5" s="6" t="s">
        <v>237</v>
      </c>
      <c r="W5" s="1" t="s">
        <v>107</v>
      </c>
      <c r="X5" s="1" t="s">
        <v>107</v>
      </c>
      <c r="Y5" s="1" t="s">
        <v>108</v>
      </c>
      <c r="Z5" s="1" t="s">
        <v>109</v>
      </c>
      <c r="AA5" s="1"/>
      <c r="AB5" s="1"/>
      <c r="AC5" s="1"/>
    </row>
    <row r="6" spans="1:29" x14ac:dyDescent="0.25">
      <c r="A6" s="2" t="s">
        <v>237</v>
      </c>
      <c r="B6" s="1">
        <v>1</v>
      </c>
      <c r="C6">
        <v>1</v>
      </c>
      <c r="D6" t="s">
        <v>238</v>
      </c>
      <c r="E6" s="1">
        <f>B6+C6</f>
        <v>2</v>
      </c>
      <c r="F6" s="1">
        <f>B6-C6</f>
        <v>0</v>
      </c>
      <c r="I6" t="s">
        <v>27</v>
      </c>
      <c r="J6">
        <f>COUNTIF(E6:E30,"&gt;1")</f>
        <v>7</v>
      </c>
      <c r="M6" s="5">
        <f>J6/$J$14</f>
        <v>0.63636363636363635</v>
      </c>
      <c r="R6" s="1" t="s">
        <v>245</v>
      </c>
      <c r="S6" s="2" t="s">
        <v>237</v>
      </c>
      <c r="T6" s="1">
        <v>4</v>
      </c>
      <c r="U6">
        <v>2</v>
      </c>
      <c r="V6" t="s">
        <v>246</v>
      </c>
      <c r="W6" s="1" t="s">
        <v>107</v>
      </c>
      <c r="X6" s="1" t="s">
        <v>107</v>
      </c>
      <c r="Y6" s="1" t="s">
        <v>172</v>
      </c>
      <c r="Z6" s="1" t="s">
        <v>109</v>
      </c>
      <c r="AA6" s="1"/>
      <c r="AB6" s="1"/>
      <c r="AC6" s="1"/>
    </row>
    <row r="7" spans="1:29" x14ac:dyDescent="0.25">
      <c r="A7" s="2" t="s">
        <v>237</v>
      </c>
      <c r="B7" s="1">
        <v>3</v>
      </c>
      <c r="C7">
        <v>1</v>
      </c>
      <c r="D7" t="s">
        <v>242</v>
      </c>
      <c r="E7" s="1">
        <f t="shared" ref="E7:E16" si="0">B7+C7</f>
        <v>4</v>
      </c>
      <c r="F7" s="1">
        <f t="shared" ref="F7:F16" si="1">B7-C7</f>
        <v>2</v>
      </c>
      <c r="I7" t="s">
        <v>28</v>
      </c>
      <c r="J7">
        <f>COUNTIF(E6:E30,"&gt;2")</f>
        <v>4</v>
      </c>
      <c r="M7" s="5">
        <f t="shared" ref="M7:M28" si="2">J7/$J$14</f>
        <v>0.36363636363636365</v>
      </c>
      <c r="R7" s="1" t="s">
        <v>247</v>
      </c>
      <c r="S7" s="1" t="s">
        <v>248</v>
      </c>
      <c r="T7" s="1">
        <v>2</v>
      </c>
      <c r="U7">
        <v>4</v>
      </c>
      <c r="V7" s="6" t="s">
        <v>237</v>
      </c>
      <c r="W7" s="1" t="s">
        <v>107</v>
      </c>
      <c r="X7" s="1" t="s">
        <v>107</v>
      </c>
      <c r="Y7" s="1" t="s">
        <v>249</v>
      </c>
      <c r="Z7" s="1" t="s">
        <v>109</v>
      </c>
      <c r="AA7" s="1"/>
      <c r="AB7" s="1"/>
      <c r="AC7" s="1"/>
    </row>
    <row r="8" spans="1:29" x14ac:dyDescent="0.25">
      <c r="A8" s="2" t="s">
        <v>237</v>
      </c>
      <c r="B8" s="1">
        <v>4</v>
      </c>
      <c r="C8">
        <v>2</v>
      </c>
      <c r="D8" t="s">
        <v>246</v>
      </c>
      <c r="E8" s="1">
        <f t="shared" si="0"/>
        <v>6</v>
      </c>
      <c r="F8" s="1">
        <f t="shared" si="1"/>
        <v>2</v>
      </c>
      <c r="I8" t="s">
        <v>29</v>
      </c>
      <c r="J8">
        <f>COUNTIF(E6:E30,"&lt;4")</f>
        <v>8</v>
      </c>
      <c r="M8" s="5">
        <f t="shared" si="2"/>
        <v>0.72727272727272729</v>
      </c>
      <c r="R8" s="1" t="s">
        <v>250</v>
      </c>
      <c r="S8" s="2" t="s">
        <v>237</v>
      </c>
      <c r="T8" s="1">
        <v>0</v>
      </c>
      <c r="U8">
        <v>0</v>
      </c>
      <c r="V8" t="s">
        <v>251</v>
      </c>
      <c r="W8" s="1" t="s">
        <v>76</v>
      </c>
      <c r="X8" s="1" t="s">
        <v>76</v>
      </c>
      <c r="Y8" s="1" t="s">
        <v>113</v>
      </c>
      <c r="Z8" s="1" t="s">
        <v>109</v>
      </c>
      <c r="AA8" s="1"/>
      <c r="AB8" s="1"/>
      <c r="AC8" s="1"/>
    </row>
    <row r="9" spans="1:29" x14ac:dyDescent="0.25">
      <c r="A9" s="2" t="s">
        <v>237</v>
      </c>
      <c r="B9" s="1">
        <v>0</v>
      </c>
      <c r="C9">
        <v>0</v>
      </c>
      <c r="D9" t="s">
        <v>251</v>
      </c>
      <c r="E9" s="1">
        <f t="shared" si="0"/>
        <v>0</v>
      </c>
      <c r="F9" s="1">
        <f t="shared" si="1"/>
        <v>0</v>
      </c>
      <c r="I9" t="s">
        <v>30</v>
      </c>
      <c r="J9">
        <f>COUNTIF(E6:E30,"&lt;5")</f>
        <v>9</v>
      </c>
      <c r="M9" s="5">
        <f t="shared" si="2"/>
        <v>0.81818181818181823</v>
      </c>
      <c r="R9" s="1" t="s">
        <v>252</v>
      </c>
      <c r="S9" s="1" t="s">
        <v>253</v>
      </c>
      <c r="T9" s="1">
        <v>4</v>
      </c>
      <c r="U9">
        <v>1</v>
      </c>
      <c r="V9" s="6" t="s">
        <v>237</v>
      </c>
      <c r="W9" s="1" t="s">
        <v>107</v>
      </c>
      <c r="X9" s="1" t="s">
        <v>107</v>
      </c>
      <c r="Y9" s="1" t="s">
        <v>111</v>
      </c>
      <c r="Z9" s="1" t="s">
        <v>109</v>
      </c>
      <c r="AA9" s="1"/>
      <c r="AB9" s="1"/>
      <c r="AC9" s="1"/>
    </row>
    <row r="10" spans="1:29" x14ac:dyDescent="0.25">
      <c r="A10" s="2" t="s">
        <v>237</v>
      </c>
      <c r="B10" s="1">
        <v>1</v>
      </c>
      <c r="C10">
        <v>0</v>
      </c>
      <c r="D10" t="s">
        <v>255</v>
      </c>
      <c r="E10" s="1">
        <f t="shared" si="0"/>
        <v>1</v>
      </c>
      <c r="F10" s="1">
        <f t="shared" si="1"/>
        <v>1</v>
      </c>
      <c r="I10" t="s">
        <v>31</v>
      </c>
      <c r="J10">
        <f>COUNTIF(F6:F30,"&gt;=0")</f>
        <v>10</v>
      </c>
      <c r="M10" s="5">
        <f t="shared" si="2"/>
        <v>0.90909090909090906</v>
      </c>
      <c r="R10" s="1" t="s">
        <v>254</v>
      </c>
      <c r="S10" s="2" t="s">
        <v>237</v>
      </c>
      <c r="T10" s="1">
        <v>1</v>
      </c>
      <c r="U10">
        <v>0</v>
      </c>
      <c r="V10" t="s">
        <v>255</v>
      </c>
      <c r="W10" s="1" t="s">
        <v>76</v>
      </c>
      <c r="X10" s="1" t="s">
        <v>107</v>
      </c>
      <c r="Y10" s="1" t="s">
        <v>113</v>
      </c>
      <c r="Z10" s="1" t="s">
        <v>109</v>
      </c>
      <c r="AA10" s="1"/>
      <c r="AB10" s="1"/>
      <c r="AC10" s="1"/>
    </row>
    <row r="11" spans="1:29" x14ac:dyDescent="0.25">
      <c r="A11" s="2" t="s">
        <v>237</v>
      </c>
      <c r="B11" s="1">
        <v>0</v>
      </c>
      <c r="C11">
        <v>0</v>
      </c>
      <c r="D11" t="s">
        <v>261</v>
      </c>
      <c r="E11" s="1">
        <f t="shared" si="0"/>
        <v>0</v>
      </c>
      <c r="F11" s="1">
        <f t="shared" si="1"/>
        <v>0</v>
      </c>
      <c r="I11" t="s">
        <v>32</v>
      </c>
      <c r="J11">
        <f>COUNTIF(F6:F30,"&lt;=0")</f>
        <v>6</v>
      </c>
      <c r="M11" s="5">
        <f t="shared" si="2"/>
        <v>0.54545454545454541</v>
      </c>
      <c r="R11" s="1" t="s">
        <v>256</v>
      </c>
      <c r="S11" s="1" t="s">
        <v>257</v>
      </c>
      <c r="T11" s="1">
        <v>2</v>
      </c>
      <c r="U11">
        <v>0</v>
      </c>
      <c r="V11" s="6" t="s">
        <v>237</v>
      </c>
      <c r="W11" s="1" t="s">
        <v>107</v>
      </c>
      <c r="X11" s="1" t="s">
        <v>76</v>
      </c>
      <c r="Y11" s="1" t="s">
        <v>158</v>
      </c>
      <c r="Z11" s="1" t="s">
        <v>109</v>
      </c>
      <c r="AA11" s="1"/>
      <c r="AB11" s="1"/>
      <c r="AC11" s="1"/>
    </row>
    <row r="12" spans="1:29" x14ac:dyDescent="0.25">
      <c r="A12" s="2" t="s">
        <v>237</v>
      </c>
      <c r="B12" s="1">
        <v>1</v>
      </c>
      <c r="C12">
        <v>1</v>
      </c>
      <c r="D12" t="s">
        <v>265</v>
      </c>
      <c r="E12" s="1">
        <f t="shared" si="0"/>
        <v>2</v>
      </c>
      <c r="F12" s="1">
        <f t="shared" si="1"/>
        <v>0</v>
      </c>
      <c r="I12" t="s">
        <v>34</v>
      </c>
      <c r="J12">
        <f>COUNTIF(F6:F30,"&gt;=-1")</f>
        <v>11</v>
      </c>
      <c r="M12" s="5">
        <f t="shared" si="2"/>
        <v>1</v>
      </c>
      <c r="R12" s="1" t="s">
        <v>258</v>
      </c>
      <c r="S12" s="1" t="s">
        <v>259</v>
      </c>
      <c r="T12" s="1">
        <v>1</v>
      </c>
      <c r="U12">
        <v>1</v>
      </c>
      <c r="V12" s="6" t="s">
        <v>237</v>
      </c>
      <c r="W12" s="1" t="s">
        <v>107</v>
      </c>
      <c r="X12" s="1" t="s">
        <v>107</v>
      </c>
      <c r="Y12" s="1" t="s">
        <v>113</v>
      </c>
      <c r="Z12" s="1" t="s">
        <v>109</v>
      </c>
      <c r="AA12" s="1"/>
      <c r="AB12" s="1"/>
      <c r="AC12" s="1"/>
    </row>
    <row r="13" spans="1:29" x14ac:dyDescent="0.25">
      <c r="A13" s="2" t="s">
        <v>237</v>
      </c>
      <c r="B13" s="1">
        <v>2</v>
      </c>
      <c r="C13">
        <v>1</v>
      </c>
      <c r="D13" t="s">
        <v>259</v>
      </c>
      <c r="E13" s="1">
        <f t="shared" si="0"/>
        <v>3</v>
      </c>
      <c r="F13" s="1">
        <f t="shared" si="1"/>
        <v>1</v>
      </c>
      <c r="I13" t="s">
        <v>35</v>
      </c>
      <c r="J13">
        <f>COUNTIF(F6:F30,"&lt;=1")</f>
        <v>8</v>
      </c>
      <c r="M13" s="5">
        <f t="shared" si="2"/>
        <v>0.72727272727272729</v>
      </c>
      <c r="R13" s="1" t="s">
        <v>260</v>
      </c>
      <c r="S13" s="2" t="s">
        <v>237</v>
      </c>
      <c r="T13" s="1">
        <v>0</v>
      </c>
      <c r="U13">
        <v>0</v>
      </c>
      <c r="V13" t="s">
        <v>261</v>
      </c>
      <c r="W13" s="1" t="s">
        <v>76</v>
      </c>
      <c r="X13" s="1" t="s">
        <v>76</v>
      </c>
      <c r="Y13" s="1" t="s">
        <v>113</v>
      </c>
      <c r="Z13" s="1" t="s">
        <v>109</v>
      </c>
      <c r="AA13" s="1"/>
      <c r="AB13" s="1"/>
      <c r="AC13" s="1"/>
    </row>
    <row r="14" spans="1:29" x14ac:dyDescent="0.25">
      <c r="A14" s="2" t="s">
        <v>237</v>
      </c>
      <c r="B14" s="1">
        <v>0</v>
      </c>
      <c r="C14">
        <v>1</v>
      </c>
      <c r="D14" t="s">
        <v>257</v>
      </c>
      <c r="E14" s="1">
        <f t="shared" si="0"/>
        <v>1</v>
      </c>
      <c r="F14" s="1">
        <f t="shared" si="1"/>
        <v>-1</v>
      </c>
      <c r="I14" t="s">
        <v>36</v>
      </c>
      <c r="J14">
        <f>COUNT(F6:F30)</f>
        <v>11</v>
      </c>
      <c r="R14" s="1" t="s">
        <v>262</v>
      </c>
      <c r="S14" s="1" t="s">
        <v>263</v>
      </c>
      <c r="T14" s="1">
        <v>2</v>
      </c>
      <c r="U14">
        <v>1</v>
      </c>
      <c r="V14" s="6" t="s">
        <v>237</v>
      </c>
      <c r="W14" s="1" t="s">
        <v>107</v>
      </c>
      <c r="X14" s="1" t="s">
        <v>107</v>
      </c>
      <c r="Y14" s="1" t="s">
        <v>152</v>
      </c>
      <c r="Z14" s="1" t="s">
        <v>109</v>
      </c>
      <c r="AA14" s="1"/>
      <c r="AB14" s="1"/>
      <c r="AC14" s="1"/>
    </row>
    <row r="15" spans="1:29" x14ac:dyDescent="0.25">
      <c r="A15" s="2" t="s">
        <v>237</v>
      </c>
      <c r="B15" s="1">
        <v>4</v>
      </c>
      <c r="C15">
        <v>1</v>
      </c>
      <c r="D15" t="s">
        <v>244</v>
      </c>
      <c r="E15" s="1">
        <f t="shared" si="0"/>
        <v>5</v>
      </c>
      <c r="F15" s="1">
        <f t="shared" si="1"/>
        <v>3</v>
      </c>
      <c r="I15" t="s">
        <v>37</v>
      </c>
      <c r="J15">
        <f>J14-J11</f>
        <v>5</v>
      </c>
      <c r="M15" s="5">
        <f t="shared" si="2"/>
        <v>0.45454545454545453</v>
      </c>
      <c r="R15" s="1" t="s">
        <v>264</v>
      </c>
      <c r="S15" s="2" t="s">
        <v>237</v>
      </c>
      <c r="T15" s="1">
        <v>1</v>
      </c>
      <c r="U15">
        <v>1</v>
      </c>
      <c r="V15" t="s">
        <v>265</v>
      </c>
      <c r="W15" s="1" t="s">
        <v>107</v>
      </c>
      <c r="X15" s="1" t="s">
        <v>107</v>
      </c>
      <c r="Y15" s="1" t="s">
        <v>113</v>
      </c>
      <c r="Z15" s="1" t="s">
        <v>109</v>
      </c>
      <c r="AA15" s="1"/>
      <c r="AB15" s="1"/>
      <c r="AC15" s="1"/>
    </row>
    <row r="16" spans="1:29" x14ac:dyDescent="0.25">
      <c r="A16" s="2" t="s">
        <v>237</v>
      </c>
      <c r="B16" s="1">
        <v>1</v>
      </c>
      <c r="C16">
        <v>1</v>
      </c>
      <c r="D16" t="s">
        <v>248</v>
      </c>
      <c r="E16" s="1">
        <f t="shared" si="0"/>
        <v>2</v>
      </c>
      <c r="F16" s="1">
        <f t="shared" si="1"/>
        <v>0</v>
      </c>
      <c r="I16" t="s">
        <v>38</v>
      </c>
      <c r="J16">
        <f>J14-J10</f>
        <v>1</v>
      </c>
      <c r="M16" s="5">
        <f t="shared" si="2"/>
        <v>9.0909090909090912E-2</v>
      </c>
      <c r="R16" s="1" t="s">
        <v>266</v>
      </c>
      <c r="S16" s="1" t="s">
        <v>267</v>
      </c>
      <c r="T16" s="1">
        <v>3</v>
      </c>
      <c r="U16">
        <v>0</v>
      </c>
      <c r="V16" s="6" t="s">
        <v>237</v>
      </c>
      <c r="W16" s="1" t="s">
        <v>107</v>
      </c>
      <c r="X16" s="1" t="s">
        <v>76</v>
      </c>
      <c r="Y16" s="1" t="s">
        <v>158</v>
      </c>
      <c r="Z16" s="1" t="s">
        <v>109</v>
      </c>
      <c r="AA16" s="1"/>
      <c r="AB16" s="1"/>
      <c r="AC16" s="1"/>
    </row>
    <row r="17" spans="1:29" x14ac:dyDescent="0.25">
      <c r="A17" s="2"/>
      <c r="B17" s="1"/>
      <c r="C17" s="1"/>
      <c r="D17" s="1"/>
      <c r="E17" s="1"/>
      <c r="F17" s="1"/>
      <c r="I17" t="s">
        <v>39</v>
      </c>
      <c r="J17">
        <f>J14-J13</f>
        <v>3</v>
      </c>
      <c r="M17" s="5">
        <f t="shared" si="2"/>
        <v>0.27272727272727271</v>
      </c>
      <c r="R17" s="1" t="s">
        <v>268</v>
      </c>
      <c r="S17" s="1" t="s">
        <v>238</v>
      </c>
      <c r="T17" s="1">
        <v>5</v>
      </c>
      <c r="U17">
        <v>2</v>
      </c>
      <c r="V17" s="6" t="s">
        <v>237</v>
      </c>
      <c r="W17" s="1" t="s">
        <v>107</v>
      </c>
      <c r="X17" s="1" t="s">
        <v>107</v>
      </c>
      <c r="Y17" s="1" t="s">
        <v>269</v>
      </c>
      <c r="Z17" s="1" t="s">
        <v>109</v>
      </c>
      <c r="AA17" s="1"/>
      <c r="AB17" s="1"/>
      <c r="AC17" s="1"/>
    </row>
    <row r="18" spans="1:29" x14ac:dyDescent="0.25">
      <c r="A18" s="2"/>
      <c r="B18" s="1"/>
      <c r="C18" s="1"/>
      <c r="D18" s="1"/>
      <c r="E18" s="1"/>
      <c r="F18" s="1"/>
      <c r="I18" t="s">
        <v>40</v>
      </c>
      <c r="J18">
        <f>J14-J12</f>
        <v>0</v>
      </c>
      <c r="M18" s="5">
        <f t="shared" si="2"/>
        <v>0</v>
      </c>
      <c r="R18" s="1" t="s">
        <v>270</v>
      </c>
      <c r="S18" s="2" t="s">
        <v>237</v>
      </c>
      <c r="T18" s="1">
        <v>2</v>
      </c>
      <c r="U18">
        <v>1</v>
      </c>
      <c r="V18" t="s">
        <v>259</v>
      </c>
      <c r="W18" s="1" t="s">
        <v>107</v>
      </c>
      <c r="X18" s="1" t="s">
        <v>107</v>
      </c>
      <c r="Y18" s="1" t="s">
        <v>108</v>
      </c>
      <c r="Z18" s="1" t="s">
        <v>109</v>
      </c>
      <c r="AA18" s="1"/>
      <c r="AB18" s="1"/>
      <c r="AC18" s="1"/>
    </row>
    <row r="19" spans="1:29" x14ac:dyDescent="0.25">
      <c r="A19" s="2"/>
      <c r="B19" s="1"/>
      <c r="C19" s="1"/>
      <c r="D19" s="1"/>
      <c r="E19" s="1"/>
      <c r="F19" s="1"/>
      <c r="I19" t="s">
        <v>41</v>
      </c>
      <c r="J19">
        <f>COUNTIF(B6:B30,"&gt;0")</f>
        <v>8</v>
      </c>
      <c r="M19" s="5">
        <f t="shared" si="2"/>
        <v>0.72727272727272729</v>
      </c>
      <c r="R19" s="1" t="s">
        <v>271</v>
      </c>
      <c r="S19" s="2" t="s">
        <v>237</v>
      </c>
      <c r="T19" s="1">
        <v>0</v>
      </c>
      <c r="U19">
        <v>1</v>
      </c>
      <c r="V19" t="s">
        <v>257</v>
      </c>
      <c r="W19" s="1" t="s">
        <v>107</v>
      </c>
      <c r="X19" s="1" t="s">
        <v>76</v>
      </c>
      <c r="Y19" s="1" t="s">
        <v>113</v>
      </c>
      <c r="Z19" s="1" t="s">
        <v>109</v>
      </c>
      <c r="AA19" s="1"/>
      <c r="AB19" s="1"/>
      <c r="AC19" s="1"/>
    </row>
    <row r="20" spans="1:29" x14ac:dyDescent="0.25">
      <c r="A20" s="2"/>
      <c r="B20" s="1"/>
      <c r="C20" s="1"/>
      <c r="D20" s="1"/>
      <c r="E20" s="1"/>
      <c r="F20" s="1"/>
      <c r="I20" t="s">
        <v>42</v>
      </c>
      <c r="J20">
        <f>COUNTIF(C6:C30,"&gt;0")</f>
        <v>8</v>
      </c>
      <c r="M20" s="5">
        <f t="shared" si="2"/>
        <v>0.72727272727272729</v>
      </c>
      <c r="R20" s="1" t="s">
        <v>272</v>
      </c>
      <c r="S20" s="1" t="s">
        <v>251</v>
      </c>
      <c r="T20" s="1">
        <v>2</v>
      </c>
      <c r="U20">
        <v>0</v>
      </c>
      <c r="V20" s="6" t="s">
        <v>237</v>
      </c>
      <c r="W20" s="1" t="s">
        <v>107</v>
      </c>
      <c r="X20" s="1" t="s">
        <v>76</v>
      </c>
      <c r="Y20" s="1" t="s">
        <v>158</v>
      </c>
      <c r="Z20" s="1" t="s">
        <v>109</v>
      </c>
      <c r="AA20" s="1"/>
      <c r="AB20" s="1"/>
      <c r="AC20" s="1"/>
    </row>
    <row r="21" spans="1:29" x14ac:dyDescent="0.25">
      <c r="A21" s="2"/>
      <c r="B21" s="1"/>
      <c r="C21" s="1"/>
      <c r="D21" s="1"/>
      <c r="E21" s="1"/>
      <c r="F21" s="1"/>
      <c r="I21" t="s">
        <v>43</v>
      </c>
      <c r="J21">
        <f>COUNTIF(B6:B30,"&lt;2")</f>
        <v>7</v>
      </c>
      <c r="M21" s="5">
        <f t="shared" si="2"/>
        <v>0.63636363636363635</v>
      </c>
      <c r="R21" s="1" t="s">
        <v>273</v>
      </c>
      <c r="S21" s="2" t="s">
        <v>237</v>
      </c>
      <c r="T21" s="1">
        <v>4</v>
      </c>
      <c r="U21">
        <v>1</v>
      </c>
      <c r="V21" t="s">
        <v>244</v>
      </c>
      <c r="W21" s="1" t="s">
        <v>107</v>
      </c>
      <c r="X21" s="1" t="s">
        <v>107</v>
      </c>
      <c r="Y21" s="1" t="s">
        <v>172</v>
      </c>
      <c r="Z21" s="1" t="s">
        <v>109</v>
      </c>
      <c r="AA21" s="1"/>
      <c r="AB21" s="1"/>
      <c r="AC21" s="1"/>
    </row>
    <row r="22" spans="1:29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10</v>
      </c>
      <c r="M22" s="5">
        <f t="shared" si="2"/>
        <v>0.90909090909090906</v>
      </c>
      <c r="R22" s="1" t="s">
        <v>274</v>
      </c>
      <c r="S22" s="1" t="s">
        <v>242</v>
      </c>
      <c r="T22" s="1">
        <v>1</v>
      </c>
      <c r="U22">
        <v>2</v>
      </c>
      <c r="V22" s="6" t="s">
        <v>237</v>
      </c>
      <c r="W22" s="1" t="s">
        <v>107</v>
      </c>
      <c r="X22" s="1" t="s">
        <v>107</v>
      </c>
      <c r="Y22" s="1" t="s">
        <v>152</v>
      </c>
      <c r="Z22" s="1" t="s">
        <v>109</v>
      </c>
      <c r="AA22" s="1"/>
      <c r="AB22" s="1"/>
      <c r="AC22" s="1"/>
    </row>
    <row r="23" spans="1:29" x14ac:dyDescent="0.25">
      <c r="E23" s="1"/>
      <c r="F23" s="1"/>
      <c r="I23" t="s">
        <v>45</v>
      </c>
      <c r="J23">
        <f>COUNTIF(B6:B30,"&lt;3")</f>
        <v>8</v>
      </c>
      <c r="M23" s="5">
        <f t="shared" si="2"/>
        <v>0.72727272727272729</v>
      </c>
      <c r="R23" s="1" t="s">
        <v>275</v>
      </c>
      <c r="S23" s="2" t="s">
        <v>237</v>
      </c>
      <c r="T23" s="1">
        <v>1</v>
      </c>
      <c r="U23">
        <v>1</v>
      </c>
      <c r="V23" t="s">
        <v>248</v>
      </c>
      <c r="W23" s="1" t="s">
        <v>107</v>
      </c>
      <c r="X23" s="1" t="s">
        <v>107</v>
      </c>
      <c r="Y23" s="1" t="s">
        <v>111</v>
      </c>
      <c r="Z23" s="1" t="s">
        <v>109</v>
      </c>
      <c r="AA23" s="1"/>
      <c r="AB23" s="1"/>
      <c r="AC23" s="1"/>
    </row>
    <row r="24" spans="1:29" x14ac:dyDescent="0.25">
      <c r="E24" s="1"/>
      <c r="F24" s="1"/>
      <c r="I24" t="s">
        <v>46</v>
      </c>
      <c r="J24">
        <f>COUNTIF(C6:C30,"&lt;3")</f>
        <v>11</v>
      </c>
      <c r="M24" s="5">
        <f t="shared" si="2"/>
        <v>1</v>
      </c>
      <c r="R24" s="1" t="s">
        <v>276</v>
      </c>
      <c r="S24" s="1" t="s">
        <v>255</v>
      </c>
      <c r="T24" s="1">
        <v>2</v>
      </c>
      <c r="U24">
        <v>2</v>
      </c>
      <c r="V24" s="6" t="s">
        <v>237</v>
      </c>
      <c r="W24" s="1"/>
      <c r="X24" s="1"/>
      <c r="Y24" s="1"/>
      <c r="Z24" s="1"/>
      <c r="AA24" s="1"/>
      <c r="AB24" s="1"/>
      <c r="AC24" s="1"/>
    </row>
    <row r="25" spans="1:29" x14ac:dyDescent="0.25">
      <c r="E25" s="1"/>
      <c r="F25" s="1"/>
      <c r="I25" t="s">
        <v>47</v>
      </c>
      <c r="J25">
        <f>J15+J16</f>
        <v>6</v>
      </c>
      <c r="M25" s="5">
        <f t="shared" si="2"/>
        <v>0.54545454545454541</v>
      </c>
      <c r="R25" s="1"/>
      <c r="S25" s="1"/>
      <c r="T25" s="1"/>
      <c r="W25" s="1"/>
      <c r="X25" s="1"/>
      <c r="Y25" s="1"/>
      <c r="Z25" s="1"/>
      <c r="AA25" s="1"/>
      <c r="AB25" s="1"/>
      <c r="AC25" s="1"/>
    </row>
    <row r="26" spans="1:29" x14ac:dyDescent="0.25">
      <c r="E26" s="1"/>
      <c r="F26" s="1"/>
      <c r="I26" t="s">
        <v>48</v>
      </c>
      <c r="J26" s="1">
        <f>SUM(B6:B30)</f>
        <v>17</v>
      </c>
      <c r="M26" s="5">
        <f t="shared" si="2"/>
        <v>1.5454545454545454</v>
      </c>
      <c r="R26" s="1" t="s">
        <v>236</v>
      </c>
      <c r="S26" s="2" t="s">
        <v>253</v>
      </c>
      <c r="T26" s="1" t="s">
        <v>293</v>
      </c>
      <c r="U26">
        <v>1</v>
      </c>
      <c r="V26" t="s">
        <v>261</v>
      </c>
      <c r="W26" s="1" t="s">
        <v>107</v>
      </c>
      <c r="X26" s="1" t="s">
        <v>107</v>
      </c>
      <c r="Y26" s="1" t="s">
        <v>113</v>
      </c>
      <c r="Z26" s="1" t="s">
        <v>109</v>
      </c>
      <c r="AA26" s="1"/>
      <c r="AB26" s="1"/>
      <c r="AC26" s="1"/>
    </row>
    <row r="27" spans="1:29" x14ac:dyDescent="0.25">
      <c r="E27" s="1"/>
      <c r="F27" s="1"/>
      <c r="I27" t="s">
        <v>49</v>
      </c>
      <c r="J27" s="1">
        <f>SUM(C6:C30)</f>
        <v>9</v>
      </c>
      <c r="M27" s="5">
        <f t="shared" si="2"/>
        <v>0.81818181818181823</v>
      </c>
      <c r="R27" s="1" t="s">
        <v>277</v>
      </c>
      <c r="S27" s="1" t="s">
        <v>242</v>
      </c>
      <c r="T27" s="1">
        <v>3</v>
      </c>
      <c r="U27">
        <v>1</v>
      </c>
      <c r="V27" s="6" t="s">
        <v>253</v>
      </c>
      <c r="W27" s="1" t="s">
        <v>107</v>
      </c>
      <c r="X27" s="1" t="s">
        <v>107</v>
      </c>
      <c r="Y27" s="1" t="s">
        <v>113</v>
      </c>
      <c r="Z27" s="1" t="s">
        <v>109</v>
      </c>
      <c r="AA27" s="1"/>
      <c r="AB27" s="1"/>
      <c r="AC27" s="1"/>
    </row>
    <row r="28" spans="1:29" x14ac:dyDescent="0.25">
      <c r="E28" s="1"/>
      <c r="F28" s="1"/>
      <c r="I28" t="s">
        <v>50</v>
      </c>
      <c r="J28">
        <f>3*J15+J14-J25</f>
        <v>20</v>
      </c>
      <c r="M28" s="5">
        <f t="shared" si="2"/>
        <v>1.8181818181818181</v>
      </c>
      <c r="R28" s="1" t="s">
        <v>241</v>
      </c>
      <c r="S28" s="2" t="s">
        <v>253</v>
      </c>
      <c r="T28" s="1">
        <v>2</v>
      </c>
      <c r="U28">
        <v>0</v>
      </c>
      <c r="V28" t="s">
        <v>244</v>
      </c>
      <c r="W28" s="1" t="s">
        <v>76</v>
      </c>
      <c r="X28" s="1" t="s">
        <v>107</v>
      </c>
      <c r="Y28" s="1" t="s">
        <v>111</v>
      </c>
      <c r="Z28" s="1" t="s">
        <v>109</v>
      </c>
      <c r="AA28" s="1"/>
      <c r="AB28" s="1"/>
      <c r="AC28" s="1"/>
    </row>
    <row r="29" spans="1:29" x14ac:dyDescent="0.25">
      <c r="E29" s="1"/>
      <c r="F29" s="1"/>
      <c r="R29" s="1" t="s">
        <v>278</v>
      </c>
      <c r="S29" s="1" t="s">
        <v>248</v>
      </c>
      <c r="T29" s="1">
        <v>0</v>
      </c>
      <c r="U29">
        <v>1</v>
      </c>
      <c r="V29" s="6" t="s">
        <v>253</v>
      </c>
      <c r="W29" s="1" t="s">
        <v>76</v>
      </c>
      <c r="X29" s="1" t="s">
        <v>107</v>
      </c>
      <c r="Y29" s="1" t="s">
        <v>113</v>
      </c>
      <c r="Z29" s="1" t="s">
        <v>109</v>
      </c>
    </row>
    <row r="30" spans="1:29" x14ac:dyDescent="0.25">
      <c r="E30" s="1"/>
      <c r="F30" s="1"/>
      <c r="R30" s="1" t="s">
        <v>245</v>
      </c>
      <c r="S30" s="2" t="s">
        <v>253</v>
      </c>
      <c r="T30" s="1">
        <v>4</v>
      </c>
      <c r="U30">
        <v>1</v>
      </c>
      <c r="V30" t="s">
        <v>238</v>
      </c>
      <c r="W30" s="1" t="s">
        <v>107</v>
      </c>
      <c r="X30" s="1" t="s">
        <v>107</v>
      </c>
      <c r="Y30" s="1" t="s">
        <v>108</v>
      </c>
      <c r="Z30" s="1" t="s">
        <v>109</v>
      </c>
    </row>
    <row r="31" spans="1:29" x14ac:dyDescent="0.25">
      <c r="A31" s="21" t="s">
        <v>33</v>
      </c>
      <c r="B31" s="21"/>
      <c r="C31" s="21"/>
      <c r="D31" s="21"/>
      <c r="E31" s="21"/>
      <c r="F31" s="21"/>
      <c r="R31" s="1" t="s">
        <v>279</v>
      </c>
      <c r="S31" s="1" t="s">
        <v>251</v>
      </c>
      <c r="T31" s="1">
        <v>1</v>
      </c>
      <c r="U31">
        <v>1</v>
      </c>
      <c r="V31" s="6" t="s">
        <v>253</v>
      </c>
      <c r="W31" s="1" t="s">
        <v>107</v>
      </c>
      <c r="X31" s="1" t="s">
        <v>107</v>
      </c>
      <c r="Y31" s="1" t="s">
        <v>152</v>
      </c>
      <c r="Z31" s="1" t="s">
        <v>109</v>
      </c>
    </row>
    <row r="32" spans="1:29" x14ac:dyDescent="0.25">
      <c r="E32" s="1"/>
      <c r="F32" s="1"/>
      <c r="R32" s="1" t="s">
        <v>280</v>
      </c>
      <c r="S32" s="1" t="s">
        <v>263</v>
      </c>
      <c r="T32" s="1">
        <v>1</v>
      </c>
      <c r="U32">
        <v>2</v>
      </c>
      <c r="V32" s="6" t="s">
        <v>253</v>
      </c>
      <c r="W32" s="1" t="s">
        <v>107</v>
      </c>
      <c r="X32" s="1" t="s">
        <v>107</v>
      </c>
      <c r="Y32" s="1" t="s">
        <v>153</v>
      </c>
      <c r="Z32" s="1" t="s">
        <v>109</v>
      </c>
    </row>
    <row r="33" spans="1:26" x14ac:dyDescent="0.25">
      <c r="E33" s="1"/>
      <c r="F33" s="1"/>
      <c r="R33" s="1" t="s">
        <v>252</v>
      </c>
      <c r="S33" s="2" t="s">
        <v>253</v>
      </c>
      <c r="T33" s="1">
        <v>4</v>
      </c>
      <c r="U33">
        <v>1</v>
      </c>
      <c r="V33" t="s">
        <v>237</v>
      </c>
      <c r="W33" s="1" t="s">
        <v>107</v>
      </c>
      <c r="X33" s="1" t="s">
        <v>107</v>
      </c>
      <c r="Y33" s="1" t="s">
        <v>111</v>
      </c>
      <c r="Z33" s="1" t="s">
        <v>109</v>
      </c>
    </row>
    <row r="34" spans="1:26" x14ac:dyDescent="0.25">
      <c r="E34" s="1"/>
      <c r="F34" s="1"/>
      <c r="R34" s="1" t="s">
        <v>281</v>
      </c>
      <c r="S34" s="1" t="s">
        <v>240</v>
      </c>
      <c r="T34" s="1">
        <v>0</v>
      </c>
      <c r="U34">
        <v>0</v>
      </c>
      <c r="V34" s="6" t="s">
        <v>253</v>
      </c>
      <c r="W34" s="1" t="s">
        <v>76</v>
      </c>
      <c r="X34" s="1" t="s">
        <v>76</v>
      </c>
      <c r="Y34" s="1" t="s">
        <v>113</v>
      </c>
      <c r="Z34" s="1" t="s">
        <v>109</v>
      </c>
    </row>
    <row r="35" spans="1:26" x14ac:dyDescent="0.25">
      <c r="E35" s="1"/>
      <c r="F35" s="1"/>
      <c r="R35" s="1" t="s">
        <v>256</v>
      </c>
      <c r="S35" s="2" t="s">
        <v>253</v>
      </c>
      <c r="T35" s="1">
        <v>1</v>
      </c>
      <c r="U35">
        <v>0</v>
      </c>
      <c r="V35" t="s">
        <v>259</v>
      </c>
      <c r="W35" s="1" t="s">
        <v>76</v>
      </c>
      <c r="X35" s="1" t="s">
        <v>107</v>
      </c>
      <c r="Y35" s="1" t="s">
        <v>113</v>
      </c>
      <c r="Z35" s="1" t="s">
        <v>109</v>
      </c>
    </row>
    <row r="36" spans="1:26" x14ac:dyDescent="0.25">
      <c r="E36" s="1"/>
      <c r="F36" s="1"/>
      <c r="R36" s="1" t="s">
        <v>282</v>
      </c>
      <c r="S36" s="2" t="s">
        <v>253</v>
      </c>
      <c r="T36" s="1">
        <v>5</v>
      </c>
      <c r="U36">
        <v>0</v>
      </c>
      <c r="V36" t="s">
        <v>255</v>
      </c>
      <c r="W36" s="1" t="s">
        <v>76</v>
      </c>
      <c r="X36" s="1" t="s">
        <v>107</v>
      </c>
      <c r="Y36" s="1" t="s">
        <v>111</v>
      </c>
      <c r="Z36" s="1" t="s">
        <v>109</v>
      </c>
    </row>
    <row r="37" spans="1:26" x14ac:dyDescent="0.25">
      <c r="R37" s="1" t="s">
        <v>283</v>
      </c>
      <c r="S37" s="2" t="s">
        <v>253</v>
      </c>
      <c r="T37" s="1">
        <v>2</v>
      </c>
      <c r="U37">
        <v>1</v>
      </c>
      <c r="V37" t="s">
        <v>242</v>
      </c>
      <c r="W37" s="1" t="s">
        <v>107</v>
      </c>
      <c r="X37" s="1" t="s">
        <v>107</v>
      </c>
      <c r="Y37" s="1" t="s">
        <v>152</v>
      </c>
      <c r="Z37" s="1" t="s">
        <v>109</v>
      </c>
    </row>
    <row r="38" spans="1:26" x14ac:dyDescent="0.25">
      <c r="R38" s="1" t="s">
        <v>260</v>
      </c>
      <c r="S38" s="1" t="s">
        <v>265</v>
      </c>
      <c r="T38" s="1">
        <v>0</v>
      </c>
      <c r="U38">
        <v>1</v>
      </c>
      <c r="V38" s="6" t="s">
        <v>253</v>
      </c>
      <c r="W38" s="1" t="s">
        <v>76</v>
      </c>
      <c r="X38" s="1" t="s">
        <v>107</v>
      </c>
      <c r="Y38" s="1" t="s">
        <v>108</v>
      </c>
      <c r="Z38" s="1" t="s">
        <v>109</v>
      </c>
    </row>
    <row r="39" spans="1:26" x14ac:dyDescent="0.25">
      <c r="R39" s="1" t="s">
        <v>284</v>
      </c>
      <c r="S39" s="1" t="s">
        <v>267</v>
      </c>
      <c r="T39" s="1">
        <v>0</v>
      </c>
      <c r="U39">
        <v>0</v>
      </c>
      <c r="V39" s="6" t="s">
        <v>253</v>
      </c>
      <c r="W39" s="1" t="s">
        <v>76</v>
      </c>
      <c r="X39" s="1" t="s">
        <v>76</v>
      </c>
      <c r="Y39" s="1" t="s">
        <v>113</v>
      </c>
      <c r="Z39" s="1" t="s">
        <v>109</v>
      </c>
    </row>
    <row r="40" spans="1:26" x14ac:dyDescent="0.25">
      <c r="R40" s="1" t="s">
        <v>285</v>
      </c>
      <c r="S40" s="2" t="s">
        <v>253</v>
      </c>
      <c r="T40" s="1">
        <v>2</v>
      </c>
      <c r="U40">
        <v>1</v>
      </c>
      <c r="V40" t="s">
        <v>246</v>
      </c>
      <c r="W40" s="1" t="s">
        <v>107</v>
      </c>
      <c r="X40" s="1" t="s">
        <v>107</v>
      </c>
      <c r="Y40" s="1" t="s">
        <v>152</v>
      </c>
      <c r="Z40" s="1" t="s">
        <v>109</v>
      </c>
    </row>
    <row r="41" spans="1:26" x14ac:dyDescent="0.25">
      <c r="R41" s="1" t="s">
        <v>286</v>
      </c>
      <c r="S41" s="1" t="s">
        <v>257</v>
      </c>
      <c r="T41" s="1">
        <v>1</v>
      </c>
      <c r="U41">
        <v>1</v>
      </c>
      <c r="V41" s="6" t="s">
        <v>253</v>
      </c>
      <c r="W41" s="1" t="s">
        <v>107</v>
      </c>
      <c r="X41" s="1" t="s">
        <v>107</v>
      </c>
      <c r="Y41" s="1" t="s">
        <v>113</v>
      </c>
      <c r="Z41" s="1" t="s">
        <v>109</v>
      </c>
    </row>
    <row r="42" spans="1:26" x14ac:dyDescent="0.25">
      <c r="R42" s="1" t="s">
        <v>287</v>
      </c>
      <c r="S42" s="2" t="s">
        <v>253</v>
      </c>
      <c r="T42" s="1">
        <v>1</v>
      </c>
      <c r="U42">
        <v>1</v>
      </c>
      <c r="V42" t="s">
        <v>248</v>
      </c>
      <c r="W42" s="1" t="s">
        <v>107</v>
      </c>
      <c r="X42" s="1" t="s">
        <v>107</v>
      </c>
      <c r="Y42" s="1" t="s">
        <v>152</v>
      </c>
      <c r="Z42" s="1" t="s">
        <v>109</v>
      </c>
    </row>
    <row r="43" spans="1:26" x14ac:dyDescent="0.25">
      <c r="R43" s="1" t="s">
        <v>288</v>
      </c>
      <c r="S43" s="1" t="s">
        <v>244</v>
      </c>
      <c r="T43" s="1">
        <v>0</v>
      </c>
      <c r="U43">
        <v>0</v>
      </c>
      <c r="V43" s="6" t="s">
        <v>253</v>
      </c>
      <c r="W43" s="1" t="s">
        <v>76</v>
      </c>
      <c r="X43" s="1" t="s">
        <v>76</v>
      </c>
      <c r="Y43" s="1" t="s">
        <v>113</v>
      </c>
      <c r="Z43" s="1" t="s">
        <v>109</v>
      </c>
    </row>
    <row r="44" spans="1:26" x14ac:dyDescent="0.25">
      <c r="A44" s="19" t="s">
        <v>19</v>
      </c>
      <c r="B44" s="19"/>
      <c r="C44" s="19"/>
      <c r="D44" s="19"/>
      <c r="E44" s="19"/>
      <c r="F44" s="19"/>
      <c r="R44" s="1" t="s">
        <v>272</v>
      </c>
      <c r="S44" s="1" t="s">
        <v>261</v>
      </c>
      <c r="T44" s="1">
        <v>1</v>
      </c>
      <c r="U44">
        <v>1</v>
      </c>
      <c r="V44" s="6" t="s">
        <v>253</v>
      </c>
      <c r="W44" s="1" t="s">
        <v>107</v>
      </c>
      <c r="X44" s="1" t="s">
        <v>107</v>
      </c>
      <c r="Y44" s="1" t="s">
        <v>113</v>
      </c>
      <c r="Z44" s="1" t="s">
        <v>109</v>
      </c>
    </row>
    <row r="45" spans="1:2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 t="s">
        <v>289</v>
      </c>
      <c r="S45" s="2" t="s">
        <v>253</v>
      </c>
      <c r="T45" s="1">
        <v>5</v>
      </c>
      <c r="U45">
        <v>0</v>
      </c>
      <c r="V45" t="s">
        <v>263</v>
      </c>
      <c r="W45" s="1" t="s">
        <v>76</v>
      </c>
      <c r="X45" s="1" t="s">
        <v>107</v>
      </c>
      <c r="Y45" s="1" t="s">
        <v>158</v>
      </c>
      <c r="Z45" s="1" t="s">
        <v>109</v>
      </c>
    </row>
    <row r="46" spans="1:26" x14ac:dyDescent="0.25">
      <c r="A46" s="1" t="s">
        <v>240</v>
      </c>
      <c r="B46" s="1">
        <v>3</v>
      </c>
      <c r="C46">
        <v>0</v>
      </c>
      <c r="D46" s="6" t="s">
        <v>237</v>
      </c>
      <c r="E46" s="1">
        <f t="shared" ref="E46:E57" si="3">B46+C46</f>
        <v>3</v>
      </c>
      <c r="F46" s="1">
        <f t="shared" ref="F46:F57" si="4">B46-C46</f>
        <v>3</v>
      </c>
      <c r="I46" t="s">
        <v>27</v>
      </c>
      <c r="J46">
        <f>COUNTIF(E46:E62,"&gt;1")</f>
        <v>12</v>
      </c>
      <c r="M46" s="5">
        <f>J46/$J$54</f>
        <v>1</v>
      </c>
      <c r="O46" s="5">
        <f>J46+J6</f>
        <v>19</v>
      </c>
      <c r="P46" s="5">
        <f>O46/$O$54</f>
        <v>0.82608695652173914</v>
      </c>
      <c r="R46" s="1" t="s">
        <v>290</v>
      </c>
      <c r="S46" s="2" t="s">
        <v>253</v>
      </c>
      <c r="T46" s="1">
        <v>0</v>
      </c>
      <c r="U46">
        <v>1</v>
      </c>
      <c r="V46" t="s">
        <v>257</v>
      </c>
      <c r="W46" s="1" t="s">
        <v>107</v>
      </c>
      <c r="X46" s="1" t="s">
        <v>76</v>
      </c>
      <c r="Y46" s="1" t="s">
        <v>113</v>
      </c>
      <c r="Z46" s="1" t="s">
        <v>109</v>
      </c>
    </row>
    <row r="47" spans="1:26" x14ac:dyDescent="0.25">
      <c r="A47" s="1" t="s">
        <v>244</v>
      </c>
      <c r="B47" s="1">
        <v>1</v>
      </c>
      <c r="C47">
        <v>1</v>
      </c>
      <c r="D47" s="6" t="s">
        <v>237</v>
      </c>
      <c r="E47" s="1">
        <f t="shared" si="3"/>
        <v>2</v>
      </c>
      <c r="F47" s="1">
        <f t="shared" si="4"/>
        <v>0</v>
      </c>
      <c r="I47" t="s">
        <v>28</v>
      </c>
      <c r="J47">
        <f>COUNTIF(E46:E62,"&gt;2")</f>
        <v>8</v>
      </c>
      <c r="M47" s="5">
        <f t="shared" ref="M47:M68" si="5">J47/$J$54</f>
        <v>0.66666666666666663</v>
      </c>
      <c r="O47" s="5">
        <f t="shared" ref="O47:O68" si="6">J47+J7</f>
        <v>12</v>
      </c>
      <c r="P47" s="5">
        <f t="shared" ref="P47:P68" si="7">O47/$O$54</f>
        <v>0.52173913043478259</v>
      </c>
      <c r="R47" s="1" t="s">
        <v>291</v>
      </c>
      <c r="S47" s="1" t="s">
        <v>259</v>
      </c>
      <c r="T47" s="1">
        <v>0</v>
      </c>
      <c r="U47">
        <v>5</v>
      </c>
      <c r="V47" s="6" t="s">
        <v>253</v>
      </c>
      <c r="W47" s="1" t="s">
        <v>76</v>
      </c>
      <c r="X47" s="1" t="s">
        <v>107</v>
      </c>
      <c r="Y47" s="1" t="s">
        <v>117</v>
      </c>
      <c r="Z47" s="1" t="s">
        <v>109</v>
      </c>
    </row>
    <row r="48" spans="1:26" x14ac:dyDescent="0.25">
      <c r="A48" s="1" t="s">
        <v>248</v>
      </c>
      <c r="B48" s="1">
        <v>2</v>
      </c>
      <c r="C48">
        <v>4</v>
      </c>
      <c r="D48" s="6" t="s">
        <v>237</v>
      </c>
      <c r="E48" s="1">
        <f t="shared" si="3"/>
        <v>6</v>
      </c>
      <c r="F48" s="1">
        <f t="shared" si="4"/>
        <v>-2</v>
      </c>
      <c r="I48" t="s">
        <v>29</v>
      </c>
      <c r="J48">
        <f>COUNTIF(E46:E62,"&lt;4")</f>
        <v>8</v>
      </c>
      <c r="M48" s="5">
        <f t="shared" si="5"/>
        <v>0.66666666666666663</v>
      </c>
      <c r="O48" s="5">
        <f t="shared" si="6"/>
        <v>16</v>
      </c>
      <c r="P48" s="5">
        <f t="shared" si="7"/>
        <v>0.69565217391304346</v>
      </c>
      <c r="R48" s="1" t="s">
        <v>292</v>
      </c>
      <c r="S48" s="2" t="s">
        <v>253</v>
      </c>
      <c r="T48" s="1">
        <v>1</v>
      </c>
      <c r="U48">
        <v>0</v>
      </c>
      <c r="V48" t="s">
        <v>251</v>
      </c>
      <c r="W48" s="1"/>
      <c r="X48" s="1"/>
      <c r="Y48" s="1"/>
      <c r="Z48" s="1"/>
    </row>
    <row r="49" spans="1:26" x14ac:dyDescent="0.25">
      <c r="A49" s="1" t="s">
        <v>253</v>
      </c>
      <c r="B49" s="1">
        <v>4</v>
      </c>
      <c r="C49">
        <v>1</v>
      </c>
      <c r="D49" s="6" t="s">
        <v>237</v>
      </c>
      <c r="E49" s="1">
        <f t="shared" si="3"/>
        <v>5</v>
      </c>
      <c r="F49" s="1">
        <f t="shared" si="4"/>
        <v>3</v>
      </c>
      <c r="I49" t="s">
        <v>30</v>
      </c>
      <c r="J49">
        <f>COUNTIF(E46:E62,"&lt;5")</f>
        <v>9</v>
      </c>
      <c r="M49" s="5">
        <f t="shared" si="5"/>
        <v>0.75</v>
      </c>
      <c r="N49" s="1"/>
      <c r="O49" s="5">
        <f t="shared" si="6"/>
        <v>18</v>
      </c>
      <c r="P49" s="5">
        <f t="shared" si="7"/>
        <v>0.78260869565217395</v>
      </c>
      <c r="R49" s="1"/>
      <c r="S49" s="1"/>
      <c r="T49" s="1"/>
      <c r="W49" s="1"/>
      <c r="X49" s="1"/>
      <c r="Y49" s="1"/>
      <c r="Z49" s="1"/>
    </row>
    <row r="50" spans="1:26" x14ac:dyDescent="0.25">
      <c r="A50" s="1" t="s">
        <v>257</v>
      </c>
      <c r="B50" s="1">
        <v>2</v>
      </c>
      <c r="C50">
        <v>0</v>
      </c>
      <c r="D50" s="6" t="s">
        <v>237</v>
      </c>
      <c r="E50" s="1">
        <f t="shared" si="3"/>
        <v>2</v>
      </c>
      <c r="F50" s="1">
        <f t="shared" si="4"/>
        <v>2</v>
      </c>
      <c r="I50" t="s">
        <v>31</v>
      </c>
      <c r="J50">
        <f>COUNTIF(F46:F62,"&lt;=0")</f>
        <v>5</v>
      </c>
      <c r="M50" s="5">
        <f t="shared" si="5"/>
        <v>0.41666666666666669</v>
      </c>
      <c r="O50" s="5">
        <f t="shared" si="6"/>
        <v>15</v>
      </c>
      <c r="P50" s="5">
        <f t="shared" si="7"/>
        <v>0.65217391304347827</v>
      </c>
      <c r="R50" s="1"/>
      <c r="S50" s="1"/>
      <c r="T50" s="1"/>
      <c r="W50" s="1"/>
      <c r="X50" s="1"/>
      <c r="Y50" s="1"/>
      <c r="Z50" s="1"/>
    </row>
    <row r="51" spans="1:26" x14ac:dyDescent="0.25">
      <c r="A51" s="1" t="s">
        <v>259</v>
      </c>
      <c r="B51" s="1">
        <v>1</v>
      </c>
      <c r="C51">
        <v>1</v>
      </c>
      <c r="D51" s="6" t="s">
        <v>237</v>
      </c>
      <c r="E51" s="1">
        <f t="shared" si="3"/>
        <v>2</v>
      </c>
      <c r="F51" s="1">
        <f t="shared" si="4"/>
        <v>0</v>
      </c>
      <c r="I51" t="s">
        <v>32</v>
      </c>
      <c r="J51">
        <f>COUNTIF(F46:F62,"&gt;=0")</f>
        <v>10</v>
      </c>
      <c r="M51" s="5">
        <f t="shared" si="5"/>
        <v>0.83333333333333337</v>
      </c>
      <c r="O51" s="5">
        <f t="shared" si="6"/>
        <v>16</v>
      </c>
      <c r="P51" s="5">
        <f t="shared" si="7"/>
        <v>0.69565217391304346</v>
      </c>
      <c r="R51" s="1"/>
      <c r="S51" s="1"/>
      <c r="T51" s="1"/>
      <c r="W51" s="1"/>
      <c r="X51" s="1"/>
      <c r="Y51" s="1"/>
      <c r="Z51" s="1"/>
    </row>
    <row r="52" spans="1:26" x14ac:dyDescent="0.25">
      <c r="A52" s="1" t="s">
        <v>263</v>
      </c>
      <c r="B52" s="1">
        <v>2</v>
      </c>
      <c r="C52">
        <v>1</v>
      </c>
      <c r="D52" s="6" t="s">
        <v>237</v>
      </c>
      <c r="E52" s="1">
        <f t="shared" si="3"/>
        <v>3</v>
      </c>
      <c r="F52" s="1">
        <f t="shared" si="4"/>
        <v>1</v>
      </c>
      <c r="I52" t="s">
        <v>34</v>
      </c>
      <c r="J52">
        <f>COUNTIF(F46:F62,"&lt;=1")</f>
        <v>6</v>
      </c>
      <c r="M52" s="5">
        <f t="shared" si="5"/>
        <v>0.5</v>
      </c>
      <c r="O52" s="5">
        <f t="shared" si="6"/>
        <v>17</v>
      </c>
      <c r="P52" s="5">
        <f t="shared" si="7"/>
        <v>0.73913043478260865</v>
      </c>
      <c r="R52" s="1"/>
      <c r="S52" s="1"/>
      <c r="T52" s="1"/>
      <c r="W52" s="1"/>
      <c r="X52" s="1"/>
      <c r="Y52" s="1"/>
      <c r="Z52" s="1"/>
    </row>
    <row r="53" spans="1:26" x14ac:dyDescent="0.25">
      <c r="A53" s="1" t="s">
        <v>267</v>
      </c>
      <c r="B53" s="1">
        <v>3</v>
      </c>
      <c r="C53">
        <v>0</v>
      </c>
      <c r="D53" s="6" t="s">
        <v>237</v>
      </c>
      <c r="E53" s="1">
        <f t="shared" si="3"/>
        <v>3</v>
      </c>
      <c r="F53" s="1">
        <f t="shared" si="4"/>
        <v>3</v>
      </c>
      <c r="I53" t="s">
        <v>35</v>
      </c>
      <c r="J53">
        <f>COUNTIF(F46:F62,"&gt;=-1")</f>
        <v>11</v>
      </c>
      <c r="M53" s="5">
        <f t="shared" si="5"/>
        <v>0.91666666666666663</v>
      </c>
      <c r="O53" s="5">
        <f t="shared" si="6"/>
        <v>19</v>
      </c>
      <c r="P53" s="5">
        <f t="shared" si="7"/>
        <v>0.82608695652173914</v>
      </c>
      <c r="R53" s="1"/>
      <c r="S53" s="1"/>
      <c r="T53" s="1"/>
      <c r="W53" s="1"/>
      <c r="X53" s="1"/>
      <c r="Y53" s="1"/>
      <c r="Z53" s="1"/>
    </row>
    <row r="54" spans="1:26" x14ac:dyDescent="0.25">
      <c r="A54" s="1" t="s">
        <v>238</v>
      </c>
      <c r="B54" s="1">
        <v>5</v>
      </c>
      <c r="C54">
        <v>2</v>
      </c>
      <c r="D54" s="6" t="s">
        <v>237</v>
      </c>
      <c r="E54" s="1">
        <f t="shared" si="3"/>
        <v>7</v>
      </c>
      <c r="F54" s="1">
        <f t="shared" si="4"/>
        <v>3</v>
      </c>
      <c r="I54" t="s">
        <v>36</v>
      </c>
      <c r="J54">
        <f>COUNT(E46:E62)</f>
        <v>12</v>
      </c>
      <c r="O54" s="5">
        <f t="shared" si="6"/>
        <v>23</v>
      </c>
      <c r="P54" s="5">
        <f t="shared" si="7"/>
        <v>1</v>
      </c>
      <c r="R54" s="1"/>
      <c r="S54" s="1"/>
      <c r="T54" s="1"/>
      <c r="W54" s="1"/>
      <c r="X54" s="1"/>
      <c r="Y54" s="1"/>
      <c r="Z54" s="1"/>
    </row>
    <row r="55" spans="1:26" x14ac:dyDescent="0.25">
      <c r="A55" s="1" t="s">
        <v>251</v>
      </c>
      <c r="B55" s="1">
        <v>2</v>
      </c>
      <c r="C55">
        <v>0</v>
      </c>
      <c r="D55" s="6" t="s">
        <v>237</v>
      </c>
      <c r="E55" s="1">
        <f t="shared" si="3"/>
        <v>2</v>
      </c>
      <c r="F55" s="1">
        <f t="shared" si="4"/>
        <v>2</v>
      </c>
      <c r="I55" t="s">
        <v>37</v>
      </c>
      <c r="J55">
        <f>J54-J51</f>
        <v>2</v>
      </c>
      <c r="M55" s="5">
        <f t="shared" si="5"/>
        <v>0.16666666666666666</v>
      </c>
      <c r="O55" s="5">
        <f t="shared" si="6"/>
        <v>7</v>
      </c>
      <c r="P55" s="5">
        <f t="shared" si="7"/>
        <v>0.30434782608695654</v>
      </c>
      <c r="R55" s="1"/>
      <c r="S55" s="1"/>
      <c r="T55" s="1"/>
      <c r="W55" s="1"/>
      <c r="X55" s="1"/>
      <c r="Y55" s="1"/>
      <c r="Z55" s="1"/>
    </row>
    <row r="56" spans="1:26" x14ac:dyDescent="0.25">
      <c r="A56" s="1" t="s">
        <v>242</v>
      </c>
      <c r="B56" s="1">
        <v>1</v>
      </c>
      <c r="C56">
        <v>2</v>
      </c>
      <c r="D56" s="6" t="s">
        <v>237</v>
      </c>
      <c r="E56" s="1">
        <f t="shared" si="3"/>
        <v>3</v>
      </c>
      <c r="F56" s="1">
        <f t="shared" si="4"/>
        <v>-1</v>
      </c>
      <c r="I56" t="s">
        <v>38</v>
      </c>
      <c r="J56">
        <f>J54-J50</f>
        <v>7</v>
      </c>
      <c r="M56" s="5">
        <f t="shared" si="5"/>
        <v>0.58333333333333337</v>
      </c>
      <c r="O56" s="5">
        <f t="shared" si="6"/>
        <v>8</v>
      </c>
      <c r="P56" s="5">
        <f t="shared" si="7"/>
        <v>0.34782608695652173</v>
      </c>
    </row>
    <row r="57" spans="1:26" x14ac:dyDescent="0.25">
      <c r="A57" s="1" t="s">
        <v>255</v>
      </c>
      <c r="B57" s="1">
        <v>2</v>
      </c>
      <c r="C57">
        <v>2</v>
      </c>
      <c r="D57" s="6" t="s">
        <v>237</v>
      </c>
      <c r="E57" s="1">
        <f t="shared" si="3"/>
        <v>4</v>
      </c>
      <c r="F57" s="1">
        <f t="shared" si="4"/>
        <v>0</v>
      </c>
      <c r="I57" t="s">
        <v>39</v>
      </c>
      <c r="J57">
        <f>J54-J53</f>
        <v>1</v>
      </c>
      <c r="M57" s="5">
        <f t="shared" si="5"/>
        <v>8.3333333333333329E-2</v>
      </c>
      <c r="O57" s="5">
        <f t="shared" si="6"/>
        <v>4</v>
      </c>
      <c r="P57" s="5">
        <f t="shared" si="7"/>
        <v>0.17391304347826086</v>
      </c>
    </row>
    <row r="58" spans="1:26" x14ac:dyDescent="0.25">
      <c r="A58" s="1"/>
      <c r="B58" s="1"/>
      <c r="D58" s="2"/>
      <c r="E58" s="1"/>
      <c r="F58" s="1"/>
      <c r="I58" t="s">
        <v>40</v>
      </c>
      <c r="J58">
        <f>J54-J52</f>
        <v>6</v>
      </c>
      <c r="M58" s="5">
        <f t="shared" si="5"/>
        <v>0.5</v>
      </c>
      <c r="O58" s="5">
        <f t="shared" si="6"/>
        <v>6</v>
      </c>
      <c r="P58" s="5">
        <f t="shared" si="7"/>
        <v>0.2608695652173913</v>
      </c>
    </row>
    <row r="59" spans="1:26" x14ac:dyDescent="0.25">
      <c r="A59" s="1"/>
      <c r="B59" s="1"/>
      <c r="C59" s="1"/>
      <c r="D59" s="2"/>
      <c r="E59" s="1"/>
      <c r="F59" s="1"/>
      <c r="I59" t="s">
        <v>41</v>
      </c>
      <c r="J59">
        <f>COUNTIF(C46:C62,"&gt;0")</f>
        <v>8</v>
      </c>
      <c r="M59" s="5">
        <f t="shared" si="5"/>
        <v>0.66666666666666663</v>
      </c>
      <c r="O59" s="5">
        <f t="shared" si="6"/>
        <v>16</v>
      </c>
      <c r="P59" s="5">
        <f t="shared" si="7"/>
        <v>0.69565217391304346</v>
      </c>
    </row>
    <row r="60" spans="1:26" x14ac:dyDescent="0.25">
      <c r="A60" s="1"/>
      <c r="B60" s="1"/>
      <c r="C60" s="1"/>
      <c r="D60" s="2"/>
      <c r="E60" s="1"/>
      <c r="F60" s="1"/>
      <c r="I60" t="s">
        <v>42</v>
      </c>
      <c r="J60">
        <f>COUNTIF(B46:B62,"&gt;0")</f>
        <v>12</v>
      </c>
      <c r="M60" s="5">
        <f t="shared" si="5"/>
        <v>1</v>
      </c>
      <c r="O60" s="5">
        <f t="shared" si="6"/>
        <v>20</v>
      </c>
      <c r="P60" s="5">
        <f t="shared" si="7"/>
        <v>0.86956521739130432</v>
      </c>
    </row>
    <row r="61" spans="1:26" x14ac:dyDescent="0.25">
      <c r="A61" s="1"/>
      <c r="B61" s="1"/>
      <c r="C61" s="1"/>
      <c r="D61" s="2"/>
      <c r="E61" s="1"/>
      <c r="F61" s="1"/>
      <c r="I61" t="s">
        <v>43</v>
      </c>
      <c r="J61">
        <f>COUNTIF(C46:C62,"&lt;2")</f>
        <v>8</v>
      </c>
      <c r="M61" s="5">
        <f t="shared" si="5"/>
        <v>0.66666666666666663</v>
      </c>
      <c r="O61" s="5">
        <f t="shared" si="6"/>
        <v>15</v>
      </c>
      <c r="P61" s="5">
        <f t="shared" si="7"/>
        <v>0.65217391304347827</v>
      </c>
    </row>
    <row r="62" spans="1:26" x14ac:dyDescent="0.25">
      <c r="A62" s="1"/>
      <c r="B62" s="1"/>
      <c r="C62" s="1"/>
      <c r="D62" s="2"/>
      <c r="E62" s="1"/>
      <c r="F62" s="1"/>
      <c r="I62" t="s">
        <v>44</v>
      </c>
      <c r="J62">
        <f>COUNTIF(B46:B62,"&lt;2")</f>
        <v>3</v>
      </c>
      <c r="M62" s="5">
        <f t="shared" si="5"/>
        <v>0.25</v>
      </c>
      <c r="O62" s="5">
        <f t="shared" si="6"/>
        <v>13</v>
      </c>
      <c r="P62" s="5">
        <f t="shared" si="7"/>
        <v>0.56521739130434778</v>
      </c>
    </row>
    <row r="63" spans="1:2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11</v>
      </c>
      <c r="M63" s="5">
        <f t="shared" si="5"/>
        <v>0.91666666666666663</v>
      </c>
      <c r="O63" s="5">
        <f t="shared" si="6"/>
        <v>19</v>
      </c>
      <c r="P63" s="5">
        <f t="shared" si="7"/>
        <v>0.82608695652173914</v>
      </c>
    </row>
    <row r="64" spans="1:26" x14ac:dyDescent="0.25">
      <c r="I64" t="s">
        <v>46</v>
      </c>
      <c r="J64">
        <f>COUNTIF(B46:B62,"&lt;3")</f>
        <v>8</v>
      </c>
      <c r="M64" s="5">
        <f t="shared" si="5"/>
        <v>0.66666666666666663</v>
      </c>
      <c r="O64" s="5">
        <f t="shared" si="6"/>
        <v>19</v>
      </c>
      <c r="P64" s="5">
        <f t="shared" si="7"/>
        <v>0.82608695652173914</v>
      </c>
    </row>
    <row r="65" spans="5:16" x14ac:dyDescent="0.25">
      <c r="I65" t="s">
        <v>47</v>
      </c>
      <c r="J65">
        <f>J55+J56</f>
        <v>9</v>
      </c>
      <c r="M65" s="5">
        <f t="shared" si="5"/>
        <v>0.75</v>
      </c>
      <c r="O65" s="5">
        <f t="shared" si="6"/>
        <v>15</v>
      </c>
      <c r="P65" s="5">
        <f t="shared" si="7"/>
        <v>0.65217391304347827</v>
      </c>
    </row>
    <row r="66" spans="5:16" x14ac:dyDescent="0.25">
      <c r="I66" t="s">
        <v>48</v>
      </c>
      <c r="J66" s="1">
        <f>SUM(C46:C62)</f>
        <v>14</v>
      </c>
      <c r="K66" s="1"/>
      <c r="M66" s="5">
        <f t="shared" si="5"/>
        <v>1.1666666666666667</v>
      </c>
      <c r="O66" s="5">
        <f t="shared" si="6"/>
        <v>31</v>
      </c>
      <c r="P66" s="5">
        <f t="shared" si="7"/>
        <v>1.3478260869565217</v>
      </c>
    </row>
    <row r="67" spans="5:16" x14ac:dyDescent="0.25">
      <c r="I67" t="s">
        <v>49</v>
      </c>
      <c r="J67" s="1">
        <f>SUM(B46:B62)</f>
        <v>28</v>
      </c>
      <c r="K67" s="1"/>
      <c r="M67" s="5">
        <f t="shared" si="5"/>
        <v>2.3333333333333335</v>
      </c>
      <c r="O67" s="5">
        <f t="shared" si="6"/>
        <v>37</v>
      </c>
      <c r="P67" s="5">
        <f t="shared" si="7"/>
        <v>1.6086956521739131</v>
      </c>
    </row>
    <row r="68" spans="5:16" x14ac:dyDescent="0.25">
      <c r="I68" t="s">
        <v>50</v>
      </c>
      <c r="J68">
        <f>J55*3+J54-J65</f>
        <v>9</v>
      </c>
      <c r="M68" s="5">
        <f t="shared" si="5"/>
        <v>0.75</v>
      </c>
      <c r="O68" s="5">
        <f t="shared" si="6"/>
        <v>29</v>
      </c>
      <c r="P68" s="5">
        <f t="shared" si="7"/>
        <v>1.2608695652173914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237</v>
      </c>
      <c r="B84" s="1">
        <v>2</v>
      </c>
      <c r="C84">
        <v>1</v>
      </c>
      <c r="D84" t="s">
        <v>259</v>
      </c>
      <c r="E84" s="1">
        <f>B84+C84</f>
        <v>3</v>
      </c>
      <c r="F84" s="1">
        <f>B84-C84</f>
        <v>1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2" t="s">
        <v>237</v>
      </c>
      <c r="B85" s="1">
        <v>0</v>
      </c>
      <c r="C85">
        <v>1</v>
      </c>
      <c r="D85" t="s">
        <v>257</v>
      </c>
      <c r="E85" s="1">
        <f t="shared" ref="E85:E87" si="8">B85+C85</f>
        <v>1</v>
      </c>
      <c r="F85" s="1">
        <f t="shared" ref="F85:F87" si="9">B85-C85</f>
        <v>-1</v>
      </c>
      <c r="I85" t="s">
        <v>28</v>
      </c>
      <c r="J85">
        <f>COUNTIF(E84:E108,"&gt;2")</f>
        <v>2</v>
      </c>
      <c r="M85" s="5">
        <f t="shared" ref="M85:M106" si="10">J85/4</f>
        <v>0.5</v>
      </c>
    </row>
    <row r="86" spans="1:13" x14ac:dyDescent="0.25">
      <c r="A86" s="2" t="s">
        <v>237</v>
      </c>
      <c r="B86" s="1">
        <v>4</v>
      </c>
      <c r="C86">
        <v>1</v>
      </c>
      <c r="D86" t="s">
        <v>244</v>
      </c>
      <c r="E86" s="1">
        <f t="shared" si="8"/>
        <v>5</v>
      </c>
      <c r="F86" s="1">
        <f t="shared" si="9"/>
        <v>3</v>
      </c>
      <c r="I86" t="s">
        <v>29</v>
      </c>
      <c r="J86">
        <f>COUNTIF(E84:E108,"&lt;4")</f>
        <v>3</v>
      </c>
      <c r="M86" s="5">
        <f t="shared" si="10"/>
        <v>0.75</v>
      </c>
    </row>
    <row r="87" spans="1:13" x14ac:dyDescent="0.25">
      <c r="A87" s="2" t="s">
        <v>237</v>
      </c>
      <c r="B87" s="1">
        <v>1</v>
      </c>
      <c r="C87">
        <v>1</v>
      </c>
      <c r="D87" t="s">
        <v>248</v>
      </c>
      <c r="E87" s="1">
        <f t="shared" si="8"/>
        <v>2</v>
      </c>
      <c r="F87" s="1">
        <f t="shared" si="9"/>
        <v>0</v>
      </c>
      <c r="I87" t="s">
        <v>30</v>
      </c>
      <c r="J87">
        <f>COUNTIF(E84:E108,"&lt;5")</f>
        <v>3</v>
      </c>
      <c r="M87" s="5">
        <f t="shared" si="10"/>
        <v>0.75</v>
      </c>
    </row>
    <row r="88" spans="1:13" x14ac:dyDescent="0.25">
      <c r="E88" s="1"/>
      <c r="F88" s="1"/>
      <c r="I88" t="s">
        <v>31</v>
      </c>
      <c r="J88">
        <f>COUNTIF(F84:F108,"&gt;=0")</f>
        <v>3</v>
      </c>
      <c r="M88" s="5">
        <f t="shared" si="10"/>
        <v>0.75</v>
      </c>
    </row>
    <row r="89" spans="1:13" x14ac:dyDescent="0.25">
      <c r="I89" t="s">
        <v>32</v>
      </c>
      <c r="J89">
        <f>COUNTIF(F84:F108,"&lt;=0")</f>
        <v>2</v>
      </c>
      <c r="M89" s="5">
        <f t="shared" si="10"/>
        <v>0.5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10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2</v>
      </c>
      <c r="M93" s="5">
        <f t="shared" si="10"/>
        <v>0.5</v>
      </c>
    </row>
    <row r="94" spans="1:13" x14ac:dyDescent="0.25">
      <c r="I94" t="s">
        <v>38</v>
      </c>
      <c r="J94">
        <f>J92-J88</f>
        <v>1</v>
      </c>
      <c r="M94" s="5">
        <f t="shared" si="10"/>
        <v>0.25</v>
      </c>
    </row>
    <row r="95" spans="1:13" x14ac:dyDescent="0.25">
      <c r="I95" t="s">
        <v>39</v>
      </c>
      <c r="J95">
        <f>J92-J91</f>
        <v>1</v>
      </c>
      <c r="M95" s="5">
        <f t="shared" si="10"/>
        <v>0.25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3</v>
      </c>
      <c r="M97" s="5">
        <f t="shared" si="10"/>
        <v>0.75</v>
      </c>
    </row>
    <row r="98" spans="9:13" x14ac:dyDescent="0.25">
      <c r="I98" t="s">
        <v>42</v>
      </c>
      <c r="J98">
        <f>COUNTIF(C84:C108,"&gt;0")</f>
        <v>4</v>
      </c>
      <c r="M98" s="5">
        <f t="shared" si="10"/>
        <v>1</v>
      </c>
    </row>
    <row r="99" spans="9:13" x14ac:dyDescent="0.25">
      <c r="I99" t="s">
        <v>43</v>
      </c>
      <c r="J99">
        <f>COUNTIF(B84:B108,"&lt;2")</f>
        <v>2</v>
      </c>
      <c r="M99" s="5">
        <f t="shared" si="10"/>
        <v>0.5</v>
      </c>
    </row>
    <row r="100" spans="9:13" x14ac:dyDescent="0.25">
      <c r="I100" t="s">
        <v>44</v>
      </c>
      <c r="J100">
        <f>COUNTIF(C84:C108,"&lt;2")</f>
        <v>4</v>
      </c>
      <c r="M100" s="5">
        <f t="shared" si="10"/>
        <v>1</v>
      </c>
    </row>
    <row r="101" spans="9:13" x14ac:dyDescent="0.25">
      <c r="I101" t="s">
        <v>45</v>
      </c>
      <c r="J101">
        <f>COUNTIF(B84:B108,"&lt;3")</f>
        <v>3</v>
      </c>
      <c r="M101" s="5">
        <f t="shared" si="10"/>
        <v>0.75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3</v>
      </c>
      <c r="M103" s="5">
        <f t="shared" si="10"/>
        <v>0.75</v>
      </c>
    </row>
    <row r="104" spans="9:13" x14ac:dyDescent="0.25">
      <c r="I104" t="s">
        <v>48</v>
      </c>
      <c r="J104" s="1">
        <f>SUM(B84:B108)</f>
        <v>7</v>
      </c>
      <c r="M104" s="5">
        <f t="shared" si="10"/>
        <v>1.75</v>
      </c>
    </row>
    <row r="105" spans="9:13" x14ac:dyDescent="0.25">
      <c r="I105" t="s">
        <v>49</v>
      </c>
      <c r="J105" s="1">
        <f>SUM(C84:C108)</f>
        <v>4</v>
      </c>
      <c r="M105" s="5">
        <f t="shared" si="10"/>
        <v>1</v>
      </c>
    </row>
    <row r="106" spans="9:13" x14ac:dyDescent="0.25">
      <c r="I106" t="s">
        <v>50</v>
      </c>
      <c r="J106">
        <f>3*J93+J92-J103</f>
        <v>7</v>
      </c>
      <c r="M106" s="5">
        <f t="shared" si="10"/>
        <v>1.75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237</v>
      </c>
      <c r="B122" s="1">
        <v>2</v>
      </c>
      <c r="C122">
        <v>1</v>
      </c>
      <c r="D122" t="s">
        <v>259</v>
      </c>
      <c r="E122" s="1">
        <f>B122+C122</f>
        <v>3</v>
      </c>
      <c r="F122" s="1">
        <f>B122-C122</f>
        <v>1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2" t="s">
        <v>237</v>
      </c>
      <c r="B123" s="1">
        <v>0</v>
      </c>
      <c r="C123">
        <v>1</v>
      </c>
      <c r="D123" t="s">
        <v>257</v>
      </c>
      <c r="E123" s="1">
        <f t="shared" ref="E123:E125" si="11">B123+C123</f>
        <v>1</v>
      </c>
      <c r="F123" s="1">
        <f t="shared" ref="F123:F125" si="12">B123-C123</f>
        <v>-1</v>
      </c>
      <c r="I123" t="s">
        <v>28</v>
      </c>
      <c r="J123">
        <f>COUNTIF(E122:E146,"&gt;2")</f>
        <v>2</v>
      </c>
      <c r="M123" s="5">
        <f t="shared" ref="M123:M144" si="13">J123/$J$130</f>
        <v>0.5</v>
      </c>
    </row>
    <row r="124" spans="1:13" x14ac:dyDescent="0.25">
      <c r="A124" s="2" t="s">
        <v>237</v>
      </c>
      <c r="B124" s="1">
        <v>4</v>
      </c>
      <c r="C124">
        <v>1</v>
      </c>
      <c r="D124" t="s">
        <v>244</v>
      </c>
      <c r="E124" s="1">
        <f t="shared" si="11"/>
        <v>5</v>
      </c>
      <c r="F124" s="1">
        <f t="shared" si="12"/>
        <v>3</v>
      </c>
      <c r="I124" t="s">
        <v>29</v>
      </c>
      <c r="J124">
        <f>COUNTIF(E122:E146,"&lt;4")</f>
        <v>3</v>
      </c>
      <c r="M124" s="5">
        <f t="shared" si="13"/>
        <v>0.75</v>
      </c>
    </row>
    <row r="125" spans="1:13" x14ac:dyDescent="0.25">
      <c r="A125" s="2" t="s">
        <v>237</v>
      </c>
      <c r="B125" s="1">
        <v>1</v>
      </c>
      <c r="C125">
        <v>1</v>
      </c>
      <c r="D125" t="s">
        <v>248</v>
      </c>
      <c r="E125" s="1">
        <f t="shared" si="11"/>
        <v>2</v>
      </c>
      <c r="F125" s="1">
        <f t="shared" si="12"/>
        <v>0</v>
      </c>
      <c r="I125" t="s">
        <v>30</v>
      </c>
      <c r="J125">
        <f>COUNTIF(E122:E146,"&lt;5")</f>
        <v>3</v>
      </c>
      <c r="M125" s="5">
        <f t="shared" si="13"/>
        <v>0.75</v>
      </c>
    </row>
    <row r="126" spans="1:13" x14ac:dyDescent="0.25">
      <c r="E126" s="1"/>
      <c r="F126" s="1"/>
      <c r="I126" t="s">
        <v>31</v>
      </c>
      <c r="J126">
        <f>COUNTIF(F122:F146,"&gt;=0")</f>
        <v>3</v>
      </c>
      <c r="M126" s="5">
        <f t="shared" si="13"/>
        <v>0.75</v>
      </c>
    </row>
    <row r="127" spans="1:13" x14ac:dyDescent="0.25">
      <c r="E127" s="1"/>
      <c r="F127" s="1"/>
      <c r="I127" t="s">
        <v>32</v>
      </c>
      <c r="J127">
        <f>COUNTIF(F122:F146,"&lt;=0")</f>
        <v>2</v>
      </c>
      <c r="M127" s="5">
        <f t="shared" si="13"/>
        <v>0.5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3"/>
        <v>1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13"/>
        <v>0.75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2</v>
      </c>
      <c r="M131" s="5">
        <f t="shared" si="13"/>
        <v>0.5</v>
      </c>
    </row>
    <row r="132" spans="5:13" x14ac:dyDescent="0.25">
      <c r="E132" s="1"/>
      <c r="F132" s="1"/>
      <c r="I132" t="s">
        <v>38</v>
      </c>
      <c r="J132">
        <f>J130-J126</f>
        <v>1</v>
      </c>
      <c r="M132" s="5">
        <f t="shared" si="13"/>
        <v>0.25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3"/>
        <v>0.25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3"/>
        <v>0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13"/>
        <v>0.75</v>
      </c>
    </row>
    <row r="136" spans="5:13" x14ac:dyDescent="0.25">
      <c r="E136" s="1"/>
      <c r="F136" s="1"/>
      <c r="I136" t="s">
        <v>42</v>
      </c>
      <c r="J136">
        <f>COUNTIF(C122:C146,"&gt;0")</f>
        <v>4</v>
      </c>
      <c r="M136" s="5">
        <f t="shared" si="13"/>
        <v>1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3"/>
        <v>0.5</v>
      </c>
    </row>
    <row r="138" spans="5:13" x14ac:dyDescent="0.25">
      <c r="E138" s="1"/>
      <c r="F138" s="1"/>
      <c r="I138" t="s">
        <v>44</v>
      </c>
      <c r="J138">
        <f>COUNTIF(C122:C146,"&lt;2")</f>
        <v>4</v>
      </c>
      <c r="M138" s="5">
        <f t="shared" si="13"/>
        <v>1</v>
      </c>
    </row>
    <row r="139" spans="5:13" x14ac:dyDescent="0.25">
      <c r="E139" s="1"/>
      <c r="F139" s="1"/>
      <c r="I139" t="s">
        <v>45</v>
      </c>
      <c r="J139">
        <f>COUNTIF(B122:B146,"&lt;3")</f>
        <v>3</v>
      </c>
      <c r="M139" s="5">
        <f t="shared" si="13"/>
        <v>0.75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3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3"/>
        <v>0.75</v>
      </c>
    </row>
    <row r="142" spans="5:13" x14ac:dyDescent="0.25">
      <c r="E142" s="1"/>
      <c r="F142" s="1"/>
      <c r="I142" t="s">
        <v>48</v>
      </c>
      <c r="J142" s="1">
        <f>SUM(B122:B146)</f>
        <v>7</v>
      </c>
      <c r="M142" s="5">
        <f t="shared" si="13"/>
        <v>1.75</v>
      </c>
    </row>
    <row r="143" spans="5:13" x14ac:dyDescent="0.25">
      <c r="E143" s="1"/>
      <c r="F143" s="1"/>
      <c r="I143" t="s">
        <v>49</v>
      </c>
      <c r="J143" s="1">
        <f>SUM(C122:C146)</f>
        <v>4</v>
      </c>
      <c r="M143" s="5">
        <f t="shared" si="13"/>
        <v>1</v>
      </c>
    </row>
    <row r="144" spans="5:13" x14ac:dyDescent="0.25">
      <c r="E144" s="1"/>
      <c r="F144" s="1"/>
      <c r="I144" t="s">
        <v>50</v>
      </c>
      <c r="J144">
        <f>3*J131+J130-J141</f>
        <v>7</v>
      </c>
      <c r="M144" s="5">
        <f t="shared" si="13"/>
        <v>1.75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238</v>
      </c>
      <c r="B161" s="1">
        <v>5</v>
      </c>
      <c r="C161">
        <v>2</v>
      </c>
      <c r="D161" s="6" t="s">
        <v>237</v>
      </c>
      <c r="E161" s="1">
        <f>B161+C161</f>
        <v>7</v>
      </c>
      <c r="F161" s="1">
        <f>B161-C161</f>
        <v>3</v>
      </c>
      <c r="I161" t="s">
        <v>27</v>
      </c>
      <c r="J161">
        <f>COUNTIF(E161:E177,"&gt;1")</f>
        <v>4</v>
      </c>
      <c r="M161" s="5">
        <f>J161/$J$169</f>
        <v>1</v>
      </c>
      <c r="O161" s="5">
        <f>J161+J122</f>
        <v>7</v>
      </c>
      <c r="P161" s="5">
        <f>O161/$O$169</f>
        <v>0.875</v>
      </c>
    </row>
    <row r="162" spans="1:16" x14ac:dyDescent="0.25">
      <c r="A162" s="1" t="s">
        <v>251</v>
      </c>
      <c r="B162" s="1">
        <v>2</v>
      </c>
      <c r="C162">
        <v>0</v>
      </c>
      <c r="D162" s="6" t="s">
        <v>237</v>
      </c>
      <c r="E162" s="1">
        <f>B162+C162</f>
        <v>2</v>
      </c>
      <c r="F162" s="1">
        <f>B162-C162</f>
        <v>2</v>
      </c>
      <c r="I162" t="s">
        <v>28</v>
      </c>
      <c r="J162">
        <f>COUNTIF(E161:E177,"&gt;2")</f>
        <v>3</v>
      </c>
      <c r="M162" s="5">
        <f t="shared" ref="M162:M183" si="14">J162/$J$169</f>
        <v>0.75</v>
      </c>
      <c r="O162" s="5">
        <f t="shared" ref="O162:O183" si="15">J162+J123</f>
        <v>5</v>
      </c>
      <c r="P162" s="5">
        <f t="shared" ref="P162:P183" si="16">O162/$O$169</f>
        <v>0.625</v>
      </c>
    </row>
    <row r="163" spans="1:16" x14ac:dyDescent="0.25">
      <c r="A163" s="1" t="s">
        <v>242</v>
      </c>
      <c r="B163" s="1">
        <v>1</v>
      </c>
      <c r="C163">
        <v>2</v>
      </c>
      <c r="D163" s="6" t="s">
        <v>237</v>
      </c>
      <c r="E163" s="1">
        <f>B163+C163</f>
        <v>3</v>
      </c>
      <c r="F163" s="1">
        <f>B163-C163</f>
        <v>-1</v>
      </c>
      <c r="I163" t="s">
        <v>29</v>
      </c>
      <c r="J163">
        <f>COUNTIF(E161:E177,"&lt;4")</f>
        <v>2</v>
      </c>
      <c r="M163" s="5">
        <f t="shared" si="14"/>
        <v>0.5</v>
      </c>
      <c r="O163" s="5">
        <f t="shared" si="15"/>
        <v>5</v>
      </c>
      <c r="P163" s="5">
        <f t="shared" si="16"/>
        <v>0.625</v>
      </c>
    </row>
    <row r="164" spans="1:16" x14ac:dyDescent="0.25">
      <c r="A164" s="1" t="s">
        <v>255</v>
      </c>
      <c r="B164" s="1">
        <v>2</v>
      </c>
      <c r="C164">
        <v>2</v>
      </c>
      <c r="D164" s="6" t="s">
        <v>237</v>
      </c>
      <c r="E164" s="1">
        <f>B164+C164</f>
        <v>4</v>
      </c>
      <c r="F164" s="1">
        <f>B164-C164</f>
        <v>0</v>
      </c>
      <c r="I164" t="s">
        <v>30</v>
      </c>
      <c r="J164">
        <f>COUNTIF(E161:E177,"&lt;5")</f>
        <v>3</v>
      </c>
      <c r="M164" s="5">
        <f t="shared" si="14"/>
        <v>0.75</v>
      </c>
      <c r="O164" s="5">
        <f t="shared" si="15"/>
        <v>6</v>
      </c>
      <c r="P164" s="5">
        <f t="shared" si="16"/>
        <v>0.75</v>
      </c>
    </row>
    <row r="165" spans="1:16" x14ac:dyDescent="0.25">
      <c r="A165" s="1"/>
      <c r="B165" s="1"/>
      <c r="D165" s="6"/>
      <c r="E165" s="1"/>
      <c r="F165" s="1"/>
      <c r="I165" t="s">
        <v>31</v>
      </c>
      <c r="J165">
        <f>COUNTIF(F161:F177,"&lt;=0")</f>
        <v>2</v>
      </c>
      <c r="M165" s="5">
        <f t="shared" si="14"/>
        <v>0.5</v>
      </c>
      <c r="O165" s="5">
        <f t="shared" si="15"/>
        <v>5</v>
      </c>
      <c r="P165" s="5">
        <f t="shared" si="16"/>
        <v>0.625</v>
      </c>
    </row>
    <row r="166" spans="1:16" x14ac:dyDescent="0.25">
      <c r="I166" t="s">
        <v>32</v>
      </c>
      <c r="J166">
        <f>COUNTIF(F161:F177,"&gt;=0")</f>
        <v>3</v>
      </c>
      <c r="M166" s="5">
        <f t="shared" si="14"/>
        <v>0.75</v>
      </c>
      <c r="O166" s="5">
        <f t="shared" si="15"/>
        <v>5</v>
      </c>
      <c r="P166" s="5">
        <f t="shared" si="16"/>
        <v>0.625</v>
      </c>
    </row>
    <row r="167" spans="1:16" x14ac:dyDescent="0.25">
      <c r="I167" t="s">
        <v>34</v>
      </c>
      <c r="J167">
        <f>COUNTIF(F161:F177,"&lt;=1")</f>
        <v>2</v>
      </c>
      <c r="M167" s="5">
        <f t="shared" si="14"/>
        <v>0.5</v>
      </c>
      <c r="O167" s="5">
        <f t="shared" si="15"/>
        <v>6</v>
      </c>
      <c r="P167" s="5">
        <f t="shared" si="16"/>
        <v>0.75</v>
      </c>
    </row>
    <row r="168" spans="1:16" x14ac:dyDescent="0.25">
      <c r="I168" t="s">
        <v>35</v>
      </c>
      <c r="J168">
        <f>COUNTIF(F161:F177,"&gt;=-1")</f>
        <v>4</v>
      </c>
      <c r="M168" s="5">
        <f t="shared" si="14"/>
        <v>1</v>
      </c>
      <c r="O168" s="5">
        <f t="shared" si="15"/>
        <v>7</v>
      </c>
      <c r="P168" s="5">
        <f t="shared" si="16"/>
        <v>0.875</v>
      </c>
    </row>
    <row r="169" spans="1:16" x14ac:dyDescent="0.25">
      <c r="I169" t="s">
        <v>36</v>
      </c>
      <c r="J169">
        <f>COUNT(E161:E177)</f>
        <v>4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1</v>
      </c>
      <c r="M170" s="5">
        <f t="shared" si="14"/>
        <v>0.25</v>
      </c>
      <c r="O170" s="5">
        <f t="shared" si="15"/>
        <v>3</v>
      </c>
      <c r="P170" s="5">
        <f t="shared" si="16"/>
        <v>0.375</v>
      </c>
    </row>
    <row r="171" spans="1:16" x14ac:dyDescent="0.25">
      <c r="I171" t="s">
        <v>38</v>
      </c>
      <c r="J171">
        <f>J169-J165</f>
        <v>2</v>
      </c>
      <c r="M171" s="5">
        <f t="shared" si="14"/>
        <v>0.5</v>
      </c>
      <c r="O171" s="5">
        <f t="shared" si="15"/>
        <v>3</v>
      </c>
      <c r="P171" s="5">
        <f t="shared" si="16"/>
        <v>0.375</v>
      </c>
    </row>
    <row r="172" spans="1:16" x14ac:dyDescent="0.25">
      <c r="I172" t="s">
        <v>39</v>
      </c>
      <c r="J172">
        <f>J169-J168</f>
        <v>0</v>
      </c>
      <c r="M172" s="5">
        <f t="shared" si="14"/>
        <v>0</v>
      </c>
      <c r="O172" s="5">
        <f t="shared" si="15"/>
        <v>1</v>
      </c>
      <c r="P172" s="5">
        <f t="shared" si="16"/>
        <v>0.125</v>
      </c>
    </row>
    <row r="173" spans="1:16" x14ac:dyDescent="0.25">
      <c r="I173" t="s">
        <v>40</v>
      </c>
      <c r="J173">
        <f>J169-J167</f>
        <v>2</v>
      </c>
      <c r="M173" s="5">
        <f t="shared" si="14"/>
        <v>0.5</v>
      </c>
      <c r="O173" s="5">
        <f t="shared" si="15"/>
        <v>2</v>
      </c>
      <c r="P173" s="5">
        <f t="shared" si="16"/>
        <v>0.25</v>
      </c>
    </row>
    <row r="174" spans="1:16" x14ac:dyDescent="0.25">
      <c r="I174" t="s">
        <v>41</v>
      </c>
      <c r="J174">
        <f>COUNTIF(C161:C177,"&gt;0")</f>
        <v>3</v>
      </c>
      <c r="M174" s="5">
        <f t="shared" si="14"/>
        <v>0.75</v>
      </c>
      <c r="O174" s="5">
        <f t="shared" si="15"/>
        <v>6</v>
      </c>
      <c r="P174" s="5">
        <f t="shared" si="16"/>
        <v>0.75</v>
      </c>
    </row>
    <row r="175" spans="1:16" x14ac:dyDescent="0.25">
      <c r="I175" t="s">
        <v>42</v>
      </c>
      <c r="J175">
        <f>COUNTIF(B161:B177,"&gt;0")</f>
        <v>4</v>
      </c>
      <c r="M175" s="5">
        <f t="shared" si="14"/>
        <v>1</v>
      </c>
      <c r="O175" s="5">
        <f t="shared" si="15"/>
        <v>8</v>
      </c>
      <c r="P175" s="5">
        <f t="shared" si="16"/>
        <v>1</v>
      </c>
    </row>
    <row r="176" spans="1:16" x14ac:dyDescent="0.25">
      <c r="I176" t="s">
        <v>43</v>
      </c>
      <c r="J176">
        <f>COUNTIF(C161:C177,"&lt;2")</f>
        <v>1</v>
      </c>
      <c r="M176" s="5">
        <f t="shared" si="14"/>
        <v>0.25</v>
      </c>
      <c r="O176" s="5">
        <f t="shared" si="15"/>
        <v>3</v>
      </c>
      <c r="P176" s="5">
        <f t="shared" si="16"/>
        <v>0.375</v>
      </c>
    </row>
    <row r="177" spans="9:16" x14ac:dyDescent="0.25">
      <c r="I177" t="s">
        <v>44</v>
      </c>
      <c r="J177">
        <f>COUNTIF(B161:B177,"&lt;2")</f>
        <v>1</v>
      </c>
      <c r="M177" s="5">
        <f t="shared" si="14"/>
        <v>0.25</v>
      </c>
      <c r="O177" s="5">
        <f t="shared" si="15"/>
        <v>5</v>
      </c>
      <c r="P177" s="5">
        <f t="shared" si="16"/>
        <v>0.625</v>
      </c>
    </row>
    <row r="178" spans="9:16" x14ac:dyDescent="0.25">
      <c r="I178" t="s">
        <v>45</v>
      </c>
      <c r="J178">
        <f>COUNTIF(C161:C177,"&lt;3")</f>
        <v>4</v>
      </c>
      <c r="M178" s="5">
        <f t="shared" si="14"/>
        <v>1</v>
      </c>
      <c r="O178" s="5">
        <f t="shared" si="15"/>
        <v>7</v>
      </c>
      <c r="P178" s="5">
        <f t="shared" si="16"/>
        <v>0.875</v>
      </c>
    </row>
    <row r="179" spans="9:16" x14ac:dyDescent="0.25">
      <c r="I179" t="s">
        <v>46</v>
      </c>
      <c r="J179">
        <f>COUNTIF(B161:B177,"&lt;3")</f>
        <v>3</v>
      </c>
      <c r="M179" s="5">
        <f t="shared" si="14"/>
        <v>0.75</v>
      </c>
      <c r="O179" s="5">
        <f t="shared" si="15"/>
        <v>7</v>
      </c>
      <c r="P179" s="5">
        <f t="shared" si="16"/>
        <v>0.875</v>
      </c>
    </row>
    <row r="180" spans="9:16" x14ac:dyDescent="0.25">
      <c r="I180" t="s">
        <v>47</v>
      </c>
      <c r="J180">
        <f>J170+J171</f>
        <v>3</v>
      </c>
      <c r="M180" s="5">
        <f t="shared" si="14"/>
        <v>0.75</v>
      </c>
      <c r="O180" s="5">
        <f t="shared" si="15"/>
        <v>6</v>
      </c>
      <c r="P180" s="5">
        <f t="shared" si="16"/>
        <v>0.75</v>
      </c>
    </row>
    <row r="181" spans="9:16" x14ac:dyDescent="0.25">
      <c r="I181" t="s">
        <v>48</v>
      </c>
      <c r="J181" s="1">
        <f>SUM(C161:C177)</f>
        <v>6</v>
      </c>
      <c r="M181" s="5">
        <f t="shared" si="14"/>
        <v>1.5</v>
      </c>
      <c r="O181" s="5">
        <f t="shared" si="15"/>
        <v>13</v>
      </c>
      <c r="P181" s="5">
        <f t="shared" si="16"/>
        <v>1.625</v>
      </c>
    </row>
    <row r="182" spans="9:16" x14ac:dyDescent="0.25">
      <c r="I182" t="s">
        <v>49</v>
      </c>
      <c r="J182" s="1">
        <f>SUM(B161:B177)</f>
        <v>10</v>
      </c>
      <c r="M182" s="5">
        <f t="shared" si="14"/>
        <v>2.5</v>
      </c>
      <c r="O182" s="5">
        <f t="shared" si="15"/>
        <v>14</v>
      </c>
      <c r="P182" s="5">
        <f t="shared" si="16"/>
        <v>1.75</v>
      </c>
    </row>
    <row r="183" spans="9:16" x14ac:dyDescent="0.25">
      <c r="I183" t="s">
        <v>50</v>
      </c>
      <c r="J183">
        <f>J170*3+J169-J180</f>
        <v>4</v>
      </c>
      <c r="M183" s="5">
        <f t="shared" si="14"/>
        <v>1</v>
      </c>
      <c r="O183" s="5">
        <f t="shared" si="15"/>
        <v>11</v>
      </c>
      <c r="P183" s="5">
        <f t="shared" si="16"/>
        <v>1.375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242</v>
      </c>
      <c r="B213" s="1">
        <v>3</v>
      </c>
      <c r="C213">
        <v>1</v>
      </c>
      <c r="D213" s="6" t="s">
        <v>253</v>
      </c>
      <c r="E213" s="1">
        <f>B213+C213</f>
        <v>4</v>
      </c>
      <c r="F213" s="1">
        <f>B213-C213</f>
        <v>2</v>
      </c>
      <c r="I213" t="s">
        <v>27</v>
      </c>
      <c r="J213">
        <f>COUNTIF(E213:E237,"&gt;1")</f>
        <v>6</v>
      </c>
      <c r="M213" s="5">
        <f>J213/$J$221</f>
        <v>0.54545454545454541</v>
      </c>
    </row>
    <row r="214" spans="1:16" x14ac:dyDescent="0.25">
      <c r="A214" s="1" t="s">
        <v>248</v>
      </c>
      <c r="B214" s="1">
        <v>0</v>
      </c>
      <c r="C214">
        <v>1</v>
      </c>
      <c r="D214" s="6" t="s">
        <v>253</v>
      </c>
      <c r="E214" s="1">
        <f t="shared" ref="E214:E223" si="17">B214+C214</f>
        <v>1</v>
      </c>
      <c r="F214" s="1">
        <f t="shared" ref="F214:F223" si="18">B214-C214</f>
        <v>-1</v>
      </c>
      <c r="I214" t="s">
        <v>28</v>
      </c>
      <c r="J214">
        <f>COUNTIF(E213:E237,"&gt;2")</f>
        <v>3</v>
      </c>
      <c r="M214" s="5">
        <f t="shared" ref="M214:M235" si="19">J214/$J$221</f>
        <v>0.27272727272727271</v>
      </c>
    </row>
    <row r="215" spans="1:16" x14ac:dyDescent="0.25">
      <c r="A215" s="1" t="s">
        <v>251</v>
      </c>
      <c r="B215" s="1">
        <v>1</v>
      </c>
      <c r="C215">
        <v>1</v>
      </c>
      <c r="D215" s="6" t="s">
        <v>253</v>
      </c>
      <c r="E215" s="1">
        <f t="shared" si="17"/>
        <v>2</v>
      </c>
      <c r="F215" s="1">
        <f t="shared" si="18"/>
        <v>0</v>
      </c>
      <c r="I215" t="s">
        <v>29</v>
      </c>
      <c r="J215">
        <f>COUNTIF(E213:E237,"&lt;4")</f>
        <v>9</v>
      </c>
      <c r="M215" s="5">
        <f t="shared" si="19"/>
        <v>0.81818181818181823</v>
      </c>
    </row>
    <row r="216" spans="1:16" x14ac:dyDescent="0.25">
      <c r="A216" s="1" t="s">
        <v>263</v>
      </c>
      <c r="B216" s="1">
        <v>1</v>
      </c>
      <c r="C216">
        <v>2</v>
      </c>
      <c r="D216" s="6" t="s">
        <v>253</v>
      </c>
      <c r="E216" s="1">
        <f t="shared" si="17"/>
        <v>3</v>
      </c>
      <c r="F216" s="1">
        <f t="shared" si="18"/>
        <v>-1</v>
      </c>
      <c r="I216" t="s">
        <v>30</v>
      </c>
      <c r="J216">
        <f>COUNTIF(E213:E237,"&lt;5")</f>
        <v>10</v>
      </c>
      <c r="M216" s="5">
        <f t="shared" si="19"/>
        <v>0.90909090909090906</v>
      </c>
    </row>
    <row r="217" spans="1:16" x14ac:dyDescent="0.25">
      <c r="A217" s="1" t="s">
        <v>240</v>
      </c>
      <c r="B217" s="1">
        <v>0</v>
      </c>
      <c r="C217">
        <v>0</v>
      </c>
      <c r="D217" s="6" t="s">
        <v>253</v>
      </c>
      <c r="E217" s="1">
        <f t="shared" si="17"/>
        <v>0</v>
      </c>
      <c r="F217" s="1">
        <f t="shared" si="18"/>
        <v>0</v>
      </c>
      <c r="I217" t="s">
        <v>31</v>
      </c>
      <c r="J217">
        <f>COUNTIF(F213:F237,"&gt;=0")</f>
        <v>7</v>
      </c>
      <c r="L217" t="s">
        <v>56</v>
      </c>
      <c r="M217" s="5">
        <f t="shared" si="19"/>
        <v>0.63636363636363635</v>
      </c>
    </row>
    <row r="218" spans="1:16" x14ac:dyDescent="0.25">
      <c r="A218" s="1" t="s">
        <v>265</v>
      </c>
      <c r="B218" s="1">
        <v>0</v>
      </c>
      <c r="C218">
        <v>1</v>
      </c>
      <c r="D218" s="6" t="s">
        <v>253</v>
      </c>
      <c r="E218" s="1">
        <f t="shared" si="17"/>
        <v>1</v>
      </c>
      <c r="F218" s="1">
        <f t="shared" si="18"/>
        <v>-1</v>
      </c>
      <c r="I218" t="s">
        <v>32</v>
      </c>
      <c r="J218">
        <f>COUNTIF(F213:F237,"&lt;=0")</f>
        <v>10</v>
      </c>
      <c r="L218" t="s">
        <v>55</v>
      </c>
      <c r="M218" s="5">
        <f t="shared" si="19"/>
        <v>0.90909090909090906</v>
      </c>
    </row>
    <row r="219" spans="1:16" x14ac:dyDescent="0.25">
      <c r="A219" s="1" t="s">
        <v>267</v>
      </c>
      <c r="B219" s="1">
        <v>0</v>
      </c>
      <c r="C219">
        <v>0</v>
      </c>
      <c r="D219" s="6" t="s">
        <v>253</v>
      </c>
      <c r="E219" s="1">
        <f t="shared" si="17"/>
        <v>0</v>
      </c>
      <c r="F219" s="1">
        <f t="shared" si="18"/>
        <v>0</v>
      </c>
      <c r="I219" t="s">
        <v>34</v>
      </c>
      <c r="J219">
        <f>COUNTIF(F213:F237,"&gt;=-1")</f>
        <v>10</v>
      </c>
      <c r="M219" s="5">
        <f t="shared" si="19"/>
        <v>0.90909090909090906</v>
      </c>
    </row>
    <row r="220" spans="1:16" x14ac:dyDescent="0.25">
      <c r="A220" s="1" t="s">
        <v>257</v>
      </c>
      <c r="B220" s="1">
        <v>1</v>
      </c>
      <c r="C220">
        <v>1</v>
      </c>
      <c r="D220" s="6" t="s">
        <v>253</v>
      </c>
      <c r="E220" s="1">
        <f t="shared" si="17"/>
        <v>2</v>
      </c>
      <c r="F220" s="1">
        <f t="shared" si="18"/>
        <v>0</v>
      </c>
      <c r="I220" t="s">
        <v>35</v>
      </c>
      <c r="J220">
        <f>COUNTIF(F213:F237,"&lt;=1")</f>
        <v>10</v>
      </c>
      <c r="M220" s="5">
        <f t="shared" si="19"/>
        <v>0.90909090909090906</v>
      </c>
    </row>
    <row r="221" spans="1:16" x14ac:dyDescent="0.25">
      <c r="A221" s="1" t="s">
        <v>244</v>
      </c>
      <c r="B221" s="1">
        <v>0</v>
      </c>
      <c r="C221">
        <v>0</v>
      </c>
      <c r="D221" s="6" t="s">
        <v>253</v>
      </c>
      <c r="E221" s="1">
        <f t="shared" si="17"/>
        <v>0</v>
      </c>
      <c r="F221" s="1">
        <f t="shared" si="18"/>
        <v>0</v>
      </c>
      <c r="I221" t="s">
        <v>36</v>
      </c>
      <c r="J221">
        <f>COUNT(F213:F237)</f>
        <v>11</v>
      </c>
    </row>
    <row r="222" spans="1:16" x14ac:dyDescent="0.25">
      <c r="A222" s="1" t="s">
        <v>261</v>
      </c>
      <c r="B222" s="1">
        <v>1</v>
      </c>
      <c r="C222">
        <v>1</v>
      </c>
      <c r="D222" s="6" t="s">
        <v>253</v>
      </c>
      <c r="E222" s="1">
        <f t="shared" si="17"/>
        <v>2</v>
      </c>
      <c r="F222" s="1">
        <f t="shared" si="18"/>
        <v>0</v>
      </c>
      <c r="I222" t="s">
        <v>37</v>
      </c>
      <c r="J222">
        <f>J221-J218</f>
        <v>1</v>
      </c>
      <c r="L222" t="s">
        <v>57</v>
      </c>
      <c r="M222" s="5">
        <f t="shared" si="19"/>
        <v>9.0909090909090912E-2</v>
      </c>
    </row>
    <row r="223" spans="1:16" x14ac:dyDescent="0.25">
      <c r="A223" s="1" t="s">
        <v>259</v>
      </c>
      <c r="B223" s="1">
        <v>0</v>
      </c>
      <c r="C223">
        <v>5</v>
      </c>
      <c r="D223" s="6" t="s">
        <v>253</v>
      </c>
      <c r="E223" s="1">
        <f t="shared" si="17"/>
        <v>5</v>
      </c>
      <c r="F223" s="1">
        <f t="shared" si="18"/>
        <v>-5</v>
      </c>
      <c r="I223" t="s">
        <v>38</v>
      </c>
      <c r="J223">
        <f>J221-J217</f>
        <v>4</v>
      </c>
      <c r="L223" t="s">
        <v>58</v>
      </c>
      <c r="M223" s="5">
        <f t="shared" si="19"/>
        <v>0.36363636363636365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1</v>
      </c>
      <c r="M224" s="5">
        <f t="shared" si="19"/>
        <v>9.0909090909090912E-2</v>
      </c>
    </row>
    <row r="225" spans="1:13" x14ac:dyDescent="0.25">
      <c r="A225" s="1"/>
      <c r="B225" s="1"/>
      <c r="C225" s="1"/>
      <c r="D225" s="2"/>
      <c r="E225" s="1"/>
      <c r="F225" s="1"/>
      <c r="I225" t="s">
        <v>40</v>
      </c>
      <c r="J225">
        <f>J221-J219</f>
        <v>1</v>
      </c>
      <c r="M225" s="5">
        <f t="shared" si="19"/>
        <v>9.0909090909090912E-2</v>
      </c>
    </row>
    <row r="226" spans="1:13" x14ac:dyDescent="0.25">
      <c r="A226" s="1"/>
      <c r="B226" s="1"/>
      <c r="C226" s="1"/>
      <c r="D226" s="2"/>
      <c r="E226" s="1"/>
      <c r="F226" s="1"/>
      <c r="I226" t="s">
        <v>41</v>
      </c>
      <c r="J226">
        <f>COUNTIF(B213:B237,"&gt;0")</f>
        <v>5</v>
      </c>
      <c r="M226" s="5">
        <f t="shared" si="19"/>
        <v>0.45454545454545453</v>
      </c>
    </row>
    <row r="227" spans="1:13" x14ac:dyDescent="0.25">
      <c r="A227" s="1"/>
      <c r="B227" s="1"/>
      <c r="C227" s="1"/>
      <c r="D227" s="2"/>
      <c r="E227" s="1"/>
      <c r="F227" s="1"/>
      <c r="I227" t="s">
        <v>42</v>
      </c>
      <c r="J227">
        <f>COUNTIF(C213:C237,"&gt;0")</f>
        <v>8</v>
      </c>
      <c r="M227" s="5">
        <f t="shared" si="19"/>
        <v>0.72727272727272729</v>
      </c>
    </row>
    <row r="228" spans="1:13" x14ac:dyDescent="0.25">
      <c r="A228" s="1"/>
      <c r="B228" s="1"/>
      <c r="C228" s="1"/>
      <c r="D228" s="2"/>
      <c r="E228" s="1"/>
      <c r="F228" s="1"/>
      <c r="I228" t="s">
        <v>43</v>
      </c>
      <c r="J228">
        <f>COUNTIF(B213:B237,"&lt;2")</f>
        <v>10</v>
      </c>
      <c r="M228" s="5">
        <f t="shared" si="19"/>
        <v>0.90909090909090906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9</v>
      </c>
      <c r="M229" s="5">
        <f t="shared" si="19"/>
        <v>0.81818181818181823</v>
      </c>
    </row>
    <row r="230" spans="1:13" x14ac:dyDescent="0.25">
      <c r="E230" s="1"/>
      <c r="F230" s="1"/>
      <c r="I230" t="s">
        <v>45</v>
      </c>
      <c r="J230">
        <f>COUNTIF(B213:B237,"&lt;3")</f>
        <v>10</v>
      </c>
      <c r="M230" s="5">
        <f t="shared" si="19"/>
        <v>0.90909090909090906</v>
      </c>
    </row>
    <row r="231" spans="1:13" x14ac:dyDescent="0.25">
      <c r="E231" s="1"/>
      <c r="F231" s="1"/>
      <c r="I231" t="s">
        <v>46</v>
      </c>
      <c r="J231">
        <f>COUNTIF(C213:C237,"&lt;3")</f>
        <v>10</v>
      </c>
      <c r="M231" s="5">
        <f t="shared" si="19"/>
        <v>0.90909090909090906</v>
      </c>
    </row>
    <row r="232" spans="1:13" x14ac:dyDescent="0.25">
      <c r="E232" s="1"/>
      <c r="F232" s="1"/>
      <c r="I232" t="s">
        <v>47</v>
      </c>
      <c r="J232">
        <f>J222+J223</f>
        <v>5</v>
      </c>
      <c r="M232" s="5">
        <f t="shared" si="19"/>
        <v>0.45454545454545453</v>
      </c>
    </row>
    <row r="233" spans="1:13" x14ac:dyDescent="0.25">
      <c r="E233" s="1"/>
      <c r="F233" s="1"/>
      <c r="I233" t="s">
        <v>48</v>
      </c>
      <c r="J233" s="1">
        <f>SUM(C213:C237)</f>
        <v>13</v>
      </c>
      <c r="M233" s="5">
        <f t="shared" si="19"/>
        <v>1.1818181818181819</v>
      </c>
    </row>
    <row r="234" spans="1:13" x14ac:dyDescent="0.25">
      <c r="E234" s="1"/>
      <c r="F234" s="1"/>
      <c r="I234" t="s">
        <v>49</v>
      </c>
      <c r="J234" s="1">
        <f>SUM(B213:B237)</f>
        <v>7</v>
      </c>
      <c r="M234" s="5">
        <f t="shared" si="19"/>
        <v>0.63636363636363635</v>
      </c>
    </row>
    <row r="235" spans="1:13" x14ac:dyDescent="0.25">
      <c r="E235" s="1"/>
      <c r="F235" s="1"/>
      <c r="I235" t="s">
        <v>50</v>
      </c>
      <c r="J235">
        <f>3*J223+J221-J232</f>
        <v>18</v>
      </c>
      <c r="M235" s="5">
        <f t="shared" si="19"/>
        <v>1.6363636363636365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253</v>
      </c>
      <c r="B253" s="1" t="s">
        <v>293</v>
      </c>
      <c r="C253">
        <v>1</v>
      </c>
      <c r="D253" t="s">
        <v>261</v>
      </c>
      <c r="E253" s="1">
        <f t="shared" ref="E253:E264" si="20">B253+C253</f>
        <v>2</v>
      </c>
      <c r="F253" s="1">
        <f t="shared" ref="F253:F264" si="21">B253-C253</f>
        <v>0</v>
      </c>
      <c r="I253" t="s">
        <v>27</v>
      </c>
      <c r="J253">
        <f>COUNTIF(E253:E269,"&gt;1")</f>
        <v>9</v>
      </c>
      <c r="M253" s="5">
        <f>J253/$J$261</f>
        <v>0.75</v>
      </c>
      <c r="O253" s="5">
        <f>J253+J213</f>
        <v>15</v>
      </c>
      <c r="P253" s="5">
        <f>O253/$O$261</f>
        <v>0.65217391304347827</v>
      </c>
    </row>
    <row r="254" spans="1:16" x14ac:dyDescent="0.25">
      <c r="A254" s="2" t="s">
        <v>253</v>
      </c>
      <c r="B254" s="1">
        <v>2</v>
      </c>
      <c r="C254">
        <v>0</v>
      </c>
      <c r="D254" t="s">
        <v>244</v>
      </c>
      <c r="E254" s="1">
        <f t="shared" si="20"/>
        <v>2</v>
      </c>
      <c r="F254" s="1">
        <f t="shared" si="21"/>
        <v>2</v>
      </c>
      <c r="I254" t="s">
        <v>28</v>
      </c>
      <c r="J254">
        <f>COUNTIF(E253:E269,"&gt;2")</f>
        <v>6</v>
      </c>
      <c r="M254" s="5">
        <f t="shared" ref="M254:M275" si="22">J254/$J$261</f>
        <v>0.5</v>
      </c>
      <c r="O254" s="5">
        <f t="shared" ref="O254:O275" si="23">J254+J214</f>
        <v>9</v>
      </c>
      <c r="P254" s="5">
        <f t="shared" ref="P254:P275" si="24">O254/$O$261</f>
        <v>0.39130434782608697</v>
      </c>
    </row>
    <row r="255" spans="1:16" x14ac:dyDescent="0.25">
      <c r="A255" s="2" t="s">
        <v>253</v>
      </c>
      <c r="B255" s="1">
        <v>4</v>
      </c>
      <c r="C255">
        <v>1</v>
      </c>
      <c r="D255" t="s">
        <v>238</v>
      </c>
      <c r="E255" s="1">
        <f t="shared" si="20"/>
        <v>5</v>
      </c>
      <c r="F255" s="1">
        <f t="shared" si="21"/>
        <v>3</v>
      </c>
      <c r="I255" t="s">
        <v>29</v>
      </c>
      <c r="J255">
        <f>COUNTIF(E253:E269,"&lt;4")</f>
        <v>8</v>
      </c>
      <c r="M255" s="5">
        <f t="shared" si="22"/>
        <v>0.66666666666666663</v>
      </c>
      <c r="O255" s="5">
        <f t="shared" si="23"/>
        <v>17</v>
      </c>
      <c r="P255" s="5">
        <f t="shared" si="24"/>
        <v>0.73913043478260865</v>
      </c>
    </row>
    <row r="256" spans="1:16" x14ac:dyDescent="0.25">
      <c r="A256" s="2" t="s">
        <v>253</v>
      </c>
      <c r="B256" s="1">
        <v>4</v>
      </c>
      <c r="C256">
        <v>1</v>
      </c>
      <c r="D256" t="s">
        <v>237</v>
      </c>
      <c r="E256" s="1">
        <f t="shared" si="20"/>
        <v>5</v>
      </c>
      <c r="F256" s="1">
        <f t="shared" si="21"/>
        <v>3</v>
      </c>
      <c r="I256" t="s">
        <v>30</v>
      </c>
      <c r="J256">
        <f>COUNTIF(E253:E269,"&lt;5")</f>
        <v>8</v>
      </c>
      <c r="M256" s="5">
        <f t="shared" si="22"/>
        <v>0.66666666666666663</v>
      </c>
      <c r="O256" s="5">
        <f t="shared" si="23"/>
        <v>18</v>
      </c>
      <c r="P256" s="5">
        <f t="shared" si="24"/>
        <v>0.78260869565217395</v>
      </c>
    </row>
    <row r="257" spans="1:16" x14ac:dyDescent="0.25">
      <c r="A257" s="2" t="s">
        <v>253</v>
      </c>
      <c r="B257" s="1">
        <v>1</v>
      </c>
      <c r="C257">
        <v>0</v>
      </c>
      <c r="D257" t="s">
        <v>259</v>
      </c>
      <c r="E257" s="1">
        <f t="shared" si="20"/>
        <v>1</v>
      </c>
      <c r="F257" s="1">
        <f t="shared" si="21"/>
        <v>1</v>
      </c>
      <c r="I257" t="s">
        <v>31</v>
      </c>
      <c r="J257">
        <f>COUNTIF(F253:F269,"&lt;=0")</f>
        <v>3</v>
      </c>
      <c r="L257" t="s">
        <v>56</v>
      </c>
      <c r="M257" s="5">
        <f t="shared" si="22"/>
        <v>0.25</v>
      </c>
      <c r="O257" s="5">
        <f t="shared" si="23"/>
        <v>10</v>
      </c>
      <c r="P257" s="5">
        <f t="shared" si="24"/>
        <v>0.43478260869565216</v>
      </c>
    </row>
    <row r="258" spans="1:16" x14ac:dyDescent="0.25">
      <c r="A258" s="2" t="s">
        <v>253</v>
      </c>
      <c r="B258" s="1">
        <v>5</v>
      </c>
      <c r="C258">
        <v>0</v>
      </c>
      <c r="D258" t="s">
        <v>255</v>
      </c>
      <c r="E258" s="1">
        <f t="shared" si="20"/>
        <v>5</v>
      </c>
      <c r="F258" s="1">
        <f t="shared" si="21"/>
        <v>5</v>
      </c>
      <c r="I258" t="s">
        <v>32</v>
      </c>
      <c r="J258">
        <f>COUNTIF(F253:F269,"&gt;=0")</f>
        <v>11</v>
      </c>
      <c r="L258" t="s">
        <v>55</v>
      </c>
      <c r="M258" s="5">
        <f t="shared" si="22"/>
        <v>0.91666666666666663</v>
      </c>
      <c r="O258" s="5">
        <f t="shared" si="23"/>
        <v>21</v>
      </c>
      <c r="P258" s="5">
        <f t="shared" si="24"/>
        <v>0.91304347826086951</v>
      </c>
    </row>
    <row r="259" spans="1:16" x14ac:dyDescent="0.25">
      <c r="A259" s="2" t="s">
        <v>253</v>
      </c>
      <c r="B259" s="1">
        <v>2</v>
      </c>
      <c r="C259">
        <v>1</v>
      </c>
      <c r="D259" t="s">
        <v>242</v>
      </c>
      <c r="E259" s="1">
        <f t="shared" si="20"/>
        <v>3</v>
      </c>
      <c r="F259" s="1">
        <f t="shared" si="21"/>
        <v>1</v>
      </c>
      <c r="I259" t="s">
        <v>34</v>
      </c>
      <c r="J259">
        <f>COUNTIF(F253:F269,"&lt;=1")</f>
        <v>7</v>
      </c>
      <c r="L259" t="s">
        <v>60</v>
      </c>
      <c r="M259" s="5">
        <f t="shared" si="22"/>
        <v>0.58333333333333337</v>
      </c>
      <c r="O259" s="5">
        <f t="shared" si="23"/>
        <v>17</v>
      </c>
      <c r="P259" s="5">
        <f t="shared" si="24"/>
        <v>0.73913043478260865</v>
      </c>
    </row>
    <row r="260" spans="1:16" x14ac:dyDescent="0.25">
      <c r="A260" s="2" t="s">
        <v>253</v>
      </c>
      <c r="B260" s="1">
        <v>2</v>
      </c>
      <c r="C260">
        <v>1</v>
      </c>
      <c r="D260" t="s">
        <v>246</v>
      </c>
      <c r="E260" s="1">
        <f t="shared" si="20"/>
        <v>3</v>
      </c>
      <c r="F260" s="1">
        <f t="shared" si="21"/>
        <v>1</v>
      </c>
      <c r="I260" t="s">
        <v>35</v>
      </c>
      <c r="J260">
        <f>COUNTIF(F253:F269,"&gt;=-1")</f>
        <v>12</v>
      </c>
      <c r="L260" t="s">
        <v>59</v>
      </c>
      <c r="M260" s="5">
        <f t="shared" si="22"/>
        <v>1</v>
      </c>
      <c r="O260" s="5">
        <f t="shared" si="23"/>
        <v>22</v>
      </c>
      <c r="P260" s="5">
        <f t="shared" si="24"/>
        <v>0.95652173913043481</v>
      </c>
    </row>
    <row r="261" spans="1:16" x14ac:dyDescent="0.25">
      <c r="A261" s="2" t="s">
        <v>253</v>
      </c>
      <c r="B261" s="1">
        <v>1</v>
      </c>
      <c r="C261">
        <v>1</v>
      </c>
      <c r="D261" t="s">
        <v>248</v>
      </c>
      <c r="E261" s="1">
        <f t="shared" si="20"/>
        <v>2</v>
      </c>
      <c r="F261" s="1">
        <f t="shared" si="21"/>
        <v>0</v>
      </c>
      <c r="I261" t="s">
        <v>36</v>
      </c>
      <c r="J261">
        <f>COUNT(E253:E269)</f>
        <v>12</v>
      </c>
      <c r="O261" s="5">
        <f t="shared" si="23"/>
        <v>23</v>
      </c>
      <c r="P261" s="5">
        <f t="shared" si="24"/>
        <v>1</v>
      </c>
    </row>
    <row r="262" spans="1:16" x14ac:dyDescent="0.25">
      <c r="A262" s="2" t="s">
        <v>253</v>
      </c>
      <c r="B262" s="1">
        <v>5</v>
      </c>
      <c r="C262">
        <v>0</v>
      </c>
      <c r="D262" t="s">
        <v>263</v>
      </c>
      <c r="E262" s="1">
        <f t="shared" si="20"/>
        <v>5</v>
      </c>
      <c r="F262" s="1">
        <f t="shared" si="21"/>
        <v>5</v>
      </c>
      <c r="I262" t="s">
        <v>37</v>
      </c>
      <c r="J262">
        <f>J261-J258</f>
        <v>1</v>
      </c>
      <c r="L262" t="s">
        <v>57</v>
      </c>
      <c r="M262" s="5">
        <f t="shared" si="22"/>
        <v>8.3333333333333329E-2</v>
      </c>
      <c r="O262" s="5">
        <f t="shared" si="23"/>
        <v>2</v>
      </c>
      <c r="P262" s="5">
        <f t="shared" si="24"/>
        <v>8.6956521739130432E-2</v>
      </c>
    </row>
    <row r="263" spans="1:16" x14ac:dyDescent="0.25">
      <c r="A263" s="2" t="s">
        <v>253</v>
      </c>
      <c r="B263" s="1">
        <v>0</v>
      </c>
      <c r="C263">
        <v>1</v>
      </c>
      <c r="D263" t="s">
        <v>257</v>
      </c>
      <c r="E263" s="1">
        <f t="shared" si="20"/>
        <v>1</v>
      </c>
      <c r="F263" s="1">
        <f t="shared" si="21"/>
        <v>-1</v>
      </c>
      <c r="I263" t="s">
        <v>38</v>
      </c>
      <c r="J263">
        <f>J261-J257</f>
        <v>9</v>
      </c>
      <c r="L263" t="s">
        <v>58</v>
      </c>
      <c r="M263" s="5">
        <f t="shared" si="22"/>
        <v>0.75</v>
      </c>
      <c r="O263" s="5">
        <f t="shared" si="23"/>
        <v>13</v>
      </c>
      <c r="P263" s="5">
        <f t="shared" si="24"/>
        <v>0.56521739130434778</v>
      </c>
    </row>
    <row r="264" spans="1:16" x14ac:dyDescent="0.25">
      <c r="A264" s="2" t="s">
        <v>253</v>
      </c>
      <c r="B264" s="1">
        <v>1</v>
      </c>
      <c r="C264">
        <v>0</v>
      </c>
      <c r="D264" t="s">
        <v>251</v>
      </c>
      <c r="E264" s="1">
        <f t="shared" si="20"/>
        <v>1</v>
      </c>
      <c r="F264" s="1">
        <f t="shared" si="21"/>
        <v>1</v>
      </c>
      <c r="I264" t="s">
        <v>39</v>
      </c>
      <c r="J264">
        <f>J261-J260</f>
        <v>0</v>
      </c>
      <c r="M264" s="5">
        <f t="shared" si="22"/>
        <v>0</v>
      </c>
      <c r="O264" s="5">
        <f t="shared" si="23"/>
        <v>1</v>
      </c>
      <c r="P264" s="5">
        <f t="shared" si="24"/>
        <v>4.3478260869565216E-2</v>
      </c>
    </row>
    <row r="265" spans="1:16" x14ac:dyDescent="0.25">
      <c r="A265" s="2"/>
      <c r="B265" s="1"/>
      <c r="C265" s="1"/>
      <c r="D265" s="1"/>
      <c r="E265" s="1"/>
      <c r="F265" s="1"/>
      <c r="I265" t="s">
        <v>40</v>
      </c>
      <c r="J265">
        <f>J261-J259</f>
        <v>5</v>
      </c>
      <c r="M265" s="5">
        <f t="shared" si="22"/>
        <v>0.41666666666666669</v>
      </c>
      <c r="O265" s="5">
        <f t="shared" si="23"/>
        <v>6</v>
      </c>
      <c r="P265" s="5">
        <f t="shared" si="24"/>
        <v>0.2608695652173913</v>
      </c>
    </row>
    <row r="266" spans="1:16" x14ac:dyDescent="0.25">
      <c r="A266" s="2"/>
      <c r="B266" s="1"/>
      <c r="C266" s="1"/>
      <c r="D266" s="1"/>
      <c r="E266" s="1"/>
      <c r="F266" s="1"/>
      <c r="I266" t="s">
        <v>41</v>
      </c>
      <c r="J266">
        <f>COUNTIF(C253:C269,"&gt;0")</f>
        <v>7</v>
      </c>
      <c r="M266" s="5">
        <f t="shared" si="22"/>
        <v>0.58333333333333337</v>
      </c>
      <c r="O266" s="5">
        <f t="shared" si="23"/>
        <v>12</v>
      </c>
      <c r="P266" s="5">
        <f t="shared" si="24"/>
        <v>0.52173913043478259</v>
      </c>
    </row>
    <row r="267" spans="1:16" x14ac:dyDescent="0.25">
      <c r="A267" s="2"/>
      <c r="B267" s="1"/>
      <c r="C267" s="1"/>
      <c r="D267" s="1"/>
      <c r="E267" s="1"/>
      <c r="F267" s="1"/>
      <c r="I267" t="s">
        <v>42</v>
      </c>
      <c r="J267">
        <f>COUNTIF(B253:B269,"&gt;0")</f>
        <v>10</v>
      </c>
      <c r="M267" s="5">
        <f t="shared" si="22"/>
        <v>0.83333333333333337</v>
      </c>
      <c r="O267" s="5">
        <f t="shared" si="23"/>
        <v>18</v>
      </c>
      <c r="P267" s="5">
        <f t="shared" si="24"/>
        <v>0.78260869565217395</v>
      </c>
    </row>
    <row r="268" spans="1:16" x14ac:dyDescent="0.25">
      <c r="A268" s="2"/>
      <c r="B268" s="1"/>
      <c r="C268" s="1"/>
      <c r="D268" s="1"/>
      <c r="E268" s="1"/>
      <c r="F268" s="1"/>
      <c r="I268" t="s">
        <v>43</v>
      </c>
      <c r="J268">
        <f>COUNTIF(C253:C269,"&lt;2")</f>
        <v>12</v>
      </c>
      <c r="M268" s="5">
        <f t="shared" si="22"/>
        <v>1</v>
      </c>
      <c r="O268" s="5">
        <f t="shared" si="23"/>
        <v>22</v>
      </c>
      <c r="P268" s="5">
        <f t="shared" si="24"/>
        <v>0.95652173913043481</v>
      </c>
    </row>
    <row r="269" spans="1:16" x14ac:dyDescent="0.25">
      <c r="A269" s="2"/>
      <c r="B269" s="1"/>
      <c r="C269" s="1"/>
      <c r="D269" s="1"/>
      <c r="E269" s="1"/>
      <c r="F269" s="1"/>
      <c r="I269" t="s">
        <v>44</v>
      </c>
      <c r="J269">
        <f>COUNTIF(B253:B269,"&lt;2")</f>
        <v>4</v>
      </c>
      <c r="M269" s="5">
        <f t="shared" si="22"/>
        <v>0.33333333333333331</v>
      </c>
      <c r="O269" s="5">
        <f t="shared" si="23"/>
        <v>13</v>
      </c>
      <c r="P269" s="5">
        <f t="shared" si="24"/>
        <v>0.56521739130434778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12</v>
      </c>
      <c r="M270" s="5">
        <f t="shared" si="22"/>
        <v>1</v>
      </c>
      <c r="O270" s="5">
        <f t="shared" si="23"/>
        <v>22</v>
      </c>
      <c r="P270" s="5">
        <f t="shared" si="24"/>
        <v>0.95652173913043481</v>
      </c>
    </row>
    <row r="271" spans="1:16" x14ac:dyDescent="0.25">
      <c r="I271" t="s">
        <v>46</v>
      </c>
      <c r="J271">
        <f>COUNTIF(B253:B269,"&lt;3")</f>
        <v>7</v>
      </c>
      <c r="M271" s="5">
        <f t="shared" si="22"/>
        <v>0.58333333333333337</v>
      </c>
      <c r="O271" s="5">
        <f t="shared" si="23"/>
        <v>17</v>
      </c>
      <c r="P271" s="5">
        <f t="shared" si="24"/>
        <v>0.73913043478260865</v>
      </c>
    </row>
    <row r="272" spans="1:16" x14ac:dyDescent="0.25">
      <c r="I272" t="s">
        <v>47</v>
      </c>
      <c r="J272">
        <f>J262+J263</f>
        <v>10</v>
      </c>
      <c r="M272" s="5">
        <f t="shared" si="22"/>
        <v>0.83333333333333337</v>
      </c>
      <c r="O272" s="5">
        <f t="shared" si="23"/>
        <v>15</v>
      </c>
      <c r="P272" s="5">
        <f t="shared" si="24"/>
        <v>0.65217391304347827</v>
      </c>
    </row>
    <row r="273" spans="5:16" x14ac:dyDescent="0.25">
      <c r="I273" t="s">
        <v>48</v>
      </c>
      <c r="J273" s="1">
        <f>SUM(B253:B269)</f>
        <v>27</v>
      </c>
      <c r="M273" s="5">
        <f t="shared" si="22"/>
        <v>2.25</v>
      </c>
      <c r="O273" s="5">
        <f t="shared" si="23"/>
        <v>40</v>
      </c>
      <c r="P273" s="5">
        <f t="shared" si="24"/>
        <v>1.7391304347826086</v>
      </c>
    </row>
    <row r="274" spans="5:16" x14ac:dyDescent="0.25">
      <c r="I274" t="s">
        <v>49</v>
      </c>
      <c r="J274" s="1">
        <f>SUM(C253:C269)</f>
        <v>7</v>
      </c>
      <c r="M274" s="5">
        <f t="shared" si="22"/>
        <v>0.58333333333333337</v>
      </c>
      <c r="O274" s="5">
        <f t="shared" si="23"/>
        <v>14</v>
      </c>
      <c r="P274" s="5">
        <f t="shared" si="24"/>
        <v>0.60869565217391308</v>
      </c>
    </row>
    <row r="275" spans="5:16" x14ac:dyDescent="0.25">
      <c r="I275" t="s">
        <v>50</v>
      </c>
      <c r="J275">
        <f>J263*3+J261-J272</f>
        <v>29</v>
      </c>
      <c r="M275" s="5">
        <f t="shared" si="22"/>
        <v>2.4166666666666665</v>
      </c>
      <c r="O275" s="5">
        <f t="shared" si="23"/>
        <v>47</v>
      </c>
      <c r="P275" s="5">
        <f t="shared" si="24"/>
        <v>2.0434782608695654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257</v>
      </c>
      <c r="B291" s="1">
        <v>1</v>
      </c>
      <c r="C291">
        <v>1</v>
      </c>
      <c r="D291" s="6" t="s">
        <v>253</v>
      </c>
      <c r="E291" s="1">
        <f>B291+C291</f>
        <v>2</v>
      </c>
      <c r="F291" s="1">
        <f>B291-C291</f>
        <v>0</v>
      </c>
      <c r="I291" t="s">
        <v>27</v>
      </c>
      <c r="J291">
        <f>COUNTIF(E291:E315,"&gt;1")</f>
        <v>3</v>
      </c>
      <c r="M291" s="5">
        <f>J291/4</f>
        <v>0.75</v>
      </c>
    </row>
    <row r="292" spans="1:13" x14ac:dyDescent="0.25">
      <c r="A292" s="1" t="s">
        <v>244</v>
      </c>
      <c r="B292" s="1">
        <v>0</v>
      </c>
      <c r="C292">
        <v>0</v>
      </c>
      <c r="D292" s="6" t="s">
        <v>253</v>
      </c>
      <c r="E292" s="1">
        <f t="shared" ref="E292:E294" si="25">B292+C292</f>
        <v>0</v>
      </c>
      <c r="F292" s="1">
        <f t="shared" ref="F292:F294" si="26">B292-C292</f>
        <v>0</v>
      </c>
      <c r="I292" t="s">
        <v>28</v>
      </c>
      <c r="J292">
        <f>COUNTIF(E291:E315,"&gt;2")</f>
        <v>1</v>
      </c>
      <c r="M292" s="5">
        <f t="shared" ref="M292:M313" si="27">J292/4</f>
        <v>0.25</v>
      </c>
    </row>
    <row r="293" spans="1:13" x14ac:dyDescent="0.25">
      <c r="A293" s="1" t="s">
        <v>261</v>
      </c>
      <c r="B293" s="1">
        <v>1</v>
      </c>
      <c r="C293">
        <v>1</v>
      </c>
      <c r="D293" s="6" t="s">
        <v>253</v>
      </c>
      <c r="E293" s="1">
        <f t="shared" si="25"/>
        <v>2</v>
      </c>
      <c r="F293" s="1">
        <f t="shared" si="26"/>
        <v>0</v>
      </c>
      <c r="I293" t="s">
        <v>29</v>
      </c>
      <c r="J293">
        <f>COUNTIF(E291:E315,"&lt;4")</f>
        <v>3</v>
      </c>
      <c r="M293" s="5">
        <f t="shared" si="27"/>
        <v>0.75</v>
      </c>
    </row>
    <row r="294" spans="1:13" x14ac:dyDescent="0.25">
      <c r="A294" s="1" t="s">
        <v>259</v>
      </c>
      <c r="B294" s="1">
        <v>0</v>
      </c>
      <c r="C294">
        <v>5</v>
      </c>
      <c r="D294" s="6" t="s">
        <v>253</v>
      </c>
      <c r="E294" s="1">
        <f t="shared" si="25"/>
        <v>5</v>
      </c>
      <c r="F294" s="1">
        <f t="shared" si="26"/>
        <v>-5</v>
      </c>
      <c r="I294" t="s">
        <v>30</v>
      </c>
      <c r="J294">
        <f>COUNTIF(E291:E315,"&lt;5")</f>
        <v>3</v>
      </c>
      <c r="M294" s="5">
        <f t="shared" si="27"/>
        <v>0.75</v>
      </c>
    </row>
    <row r="295" spans="1:13" x14ac:dyDescent="0.25">
      <c r="E295" s="1"/>
      <c r="F295" s="1"/>
      <c r="I295" t="s">
        <v>31</v>
      </c>
      <c r="J295">
        <f>COUNTIF(F291:F315,"&gt;=0")</f>
        <v>3</v>
      </c>
      <c r="M295" s="5">
        <f t="shared" si="27"/>
        <v>0.75</v>
      </c>
    </row>
    <row r="296" spans="1:13" x14ac:dyDescent="0.25">
      <c r="I296" t="s">
        <v>32</v>
      </c>
      <c r="J296">
        <f>COUNTIF(F291:F315,"&lt;=0")</f>
        <v>4</v>
      </c>
      <c r="M296" s="5">
        <f t="shared" si="27"/>
        <v>1</v>
      </c>
    </row>
    <row r="297" spans="1:13" x14ac:dyDescent="0.25">
      <c r="I297" t="s">
        <v>34</v>
      </c>
      <c r="J297">
        <f>COUNTIF(F291:F315,"&gt;=-1")</f>
        <v>3</v>
      </c>
      <c r="M297" s="5">
        <f t="shared" si="27"/>
        <v>0.75</v>
      </c>
    </row>
    <row r="298" spans="1:13" x14ac:dyDescent="0.25">
      <c r="I298" t="s">
        <v>35</v>
      </c>
      <c r="J298">
        <f>COUNTIF(F291:F315,"&lt;=1")</f>
        <v>4</v>
      </c>
      <c r="M298" s="5">
        <f t="shared" si="27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0</v>
      </c>
      <c r="M300" s="5">
        <f t="shared" si="27"/>
        <v>0</v>
      </c>
    </row>
    <row r="301" spans="1:13" x14ac:dyDescent="0.25">
      <c r="I301" t="s">
        <v>38</v>
      </c>
      <c r="J301">
        <f>J299-J295</f>
        <v>1</v>
      </c>
      <c r="M301" s="5">
        <f t="shared" si="27"/>
        <v>0.25</v>
      </c>
    </row>
    <row r="302" spans="1:13" x14ac:dyDescent="0.25">
      <c r="I302" t="s">
        <v>39</v>
      </c>
      <c r="J302">
        <f>J299-J298</f>
        <v>0</v>
      </c>
      <c r="M302" s="5">
        <f t="shared" si="27"/>
        <v>0</v>
      </c>
    </row>
    <row r="303" spans="1:13" x14ac:dyDescent="0.25">
      <c r="I303" t="s">
        <v>40</v>
      </c>
      <c r="J303">
        <f>J299-J297</f>
        <v>1</v>
      </c>
      <c r="M303" s="5">
        <f t="shared" si="27"/>
        <v>0.25</v>
      </c>
    </row>
    <row r="304" spans="1:13" x14ac:dyDescent="0.25">
      <c r="I304" t="s">
        <v>41</v>
      </c>
      <c r="J304">
        <f>COUNTIF(B291:B315,"&gt;0")</f>
        <v>2</v>
      </c>
      <c r="M304" s="5">
        <f t="shared" si="27"/>
        <v>0.5</v>
      </c>
    </row>
    <row r="305" spans="9:13" x14ac:dyDescent="0.25">
      <c r="I305" t="s">
        <v>42</v>
      </c>
      <c r="J305">
        <f>COUNTIF(C291:C315,"&gt;0")</f>
        <v>3</v>
      </c>
      <c r="M305" s="5">
        <f t="shared" si="27"/>
        <v>0.75</v>
      </c>
    </row>
    <row r="306" spans="9:13" x14ac:dyDescent="0.25">
      <c r="I306" t="s">
        <v>43</v>
      </c>
      <c r="J306">
        <f>COUNTIF(B291:B315,"&lt;2")</f>
        <v>4</v>
      </c>
      <c r="M306" s="5">
        <f t="shared" si="27"/>
        <v>1</v>
      </c>
    </row>
    <row r="307" spans="9:13" x14ac:dyDescent="0.25">
      <c r="I307" t="s">
        <v>44</v>
      </c>
      <c r="J307">
        <f>COUNTIF(C291:C315,"&lt;2")</f>
        <v>3</v>
      </c>
      <c r="M307" s="5">
        <f t="shared" si="27"/>
        <v>0.75</v>
      </c>
    </row>
    <row r="308" spans="9:13" x14ac:dyDescent="0.25">
      <c r="I308" t="s">
        <v>45</v>
      </c>
      <c r="J308">
        <f>COUNTIF(B291:B315,"&lt;3")</f>
        <v>4</v>
      </c>
      <c r="M308" s="5">
        <f t="shared" si="27"/>
        <v>1</v>
      </c>
    </row>
    <row r="309" spans="9:13" x14ac:dyDescent="0.25">
      <c r="I309" t="s">
        <v>46</v>
      </c>
      <c r="J309">
        <f>COUNTIF(C291:C315,"&lt;3")</f>
        <v>3</v>
      </c>
      <c r="M309" s="5">
        <f t="shared" si="27"/>
        <v>0.75</v>
      </c>
    </row>
    <row r="310" spans="9:13" x14ac:dyDescent="0.25">
      <c r="I310" t="s">
        <v>47</v>
      </c>
      <c r="J310">
        <f>J300+J301</f>
        <v>1</v>
      </c>
      <c r="M310" s="5">
        <f t="shared" si="27"/>
        <v>0.25</v>
      </c>
    </row>
    <row r="311" spans="9:13" x14ac:dyDescent="0.25">
      <c r="I311" t="s">
        <v>48</v>
      </c>
      <c r="J311" s="1">
        <f>SUM(C291:C315)</f>
        <v>7</v>
      </c>
      <c r="M311" s="5">
        <f t="shared" si="27"/>
        <v>1.75</v>
      </c>
    </row>
    <row r="312" spans="9:13" x14ac:dyDescent="0.25">
      <c r="I312" t="s">
        <v>49</v>
      </c>
      <c r="J312" s="1">
        <f>SUM(B291:B315)</f>
        <v>2</v>
      </c>
      <c r="M312" s="5">
        <f t="shared" si="27"/>
        <v>0.5</v>
      </c>
    </row>
    <row r="313" spans="9:13" x14ac:dyDescent="0.25">
      <c r="I313" t="s">
        <v>50</v>
      </c>
      <c r="J313">
        <f>3*J301+J299-J310</f>
        <v>6</v>
      </c>
      <c r="M313" s="5">
        <f t="shared" si="27"/>
        <v>1.5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257</v>
      </c>
      <c r="B329" s="1">
        <v>1</v>
      </c>
      <c r="C329">
        <v>1</v>
      </c>
      <c r="D329" s="6" t="s">
        <v>253</v>
      </c>
      <c r="E329" s="1">
        <f>B329+C329</f>
        <v>2</v>
      </c>
      <c r="F329" s="1">
        <f>B329-C329</f>
        <v>0</v>
      </c>
      <c r="I329" t="s">
        <v>27</v>
      </c>
      <c r="J329">
        <f>COUNTIF(E329:E353,"&gt;1")</f>
        <v>3</v>
      </c>
      <c r="M329" s="5">
        <f>J329/$J$337</f>
        <v>0.75</v>
      </c>
    </row>
    <row r="330" spans="1:13" x14ac:dyDescent="0.25">
      <c r="A330" s="1" t="s">
        <v>244</v>
      </c>
      <c r="B330" s="1">
        <v>0</v>
      </c>
      <c r="C330">
        <v>0</v>
      </c>
      <c r="D330" s="6" t="s">
        <v>253</v>
      </c>
      <c r="E330" s="1">
        <f t="shared" ref="E330:E332" si="28">B330+C330</f>
        <v>0</v>
      </c>
      <c r="F330" s="1">
        <f t="shared" ref="F330:F332" si="29">B330-C330</f>
        <v>0</v>
      </c>
      <c r="I330" t="s">
        <v>28</v>
      </c>
      <c r="J330">
        <f>COUNTIF(E329:E353,"&gt;2")</f>
        <v>1</v>
      </c>
      <c r="M330" s="5">
        <f t="shared" ref="M330:M351" si="30">J330/$J$337</f>
        <v>0.25</v>
      </c>
    </row>
    <row r="331" spans="1:13" x14ac:dyDescent="0.25">
      <c r="A331" s="1" t="s">
        <v>261</v>
      </c>
      <c r="B331" s="1">
        <v>1</v>
      </c>
      <c r="C331">
        <v>1</v>
      </c>
      <c r="D331" s="6" t="s">
        <v>253</v>
      </c>
      <c r="E331" s="1">
        <f t="shared" si="28"/>
        <v>2</v>
      </c>
      <c r="F331" s="1">
        <f t="shared" si="29"/>
        <v>0</v>
      </c>
      <c r="I331" t="s">
        <v>29</v>
      </c>
      <c r="J331">
        <f>COUNTIF(E329:E353,"&lt;4")</f>
        <v>3</v>
      </c>
      <c r="M331" s="5">
        <f t="shared" si="30"/>
        <v>0.75</v>
      </c>
    </row>
    <row r="332" spans="1:13" x14ac:dyDescent="0.25">
      <c r="A332" s="1" t="s">
        <v>259</v>
      </c>
      <c r="B332" s="1">
        <v>0</v>
      </c>
      <c r="C332">
        <v>5</v>
      </c>
      <c r="D332" s="6" t="s">
        <v>253</v>
      </c>
      <c r="E332" s="1">
        <f t="shared" si="28"/>
        <v>5</v>
      </c>
      <c r="F332" s="1">
        <f t="shared" si="29"/>
        <v>-5</v>
      </c>
      <c r="I332" t="s">
        <v>30</v>
      </c>
      <c r="J332">
        <f>COUNTIF(E329:E353,"&lt;5")</f>
        <v>3</v>
      </c>
      <c r="M332" s="5">
        <f t="shared" si="30"/>
        <v>0.75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3</v>
      </c>
      <c r="M333" s="5">
        <f t="shared" si="30"/>
        <v>0.75</v>
      </c>
    </row>
    <row r="334" spans="1:13" x14ac:dyDescent="0.25">
      <c r="E334" s="1"/>
      <c r="F334" s="1"/>
      <c r="I334" t="s">
        <v>32</v>
      </c>
      <c r="J334">
        <f>COUNTIF(F329:F353,"&lt;=0")</f>
        <v>4</v>
      </c>
      <c r="M334" s="5">
        <f t="shared" si="30"/>
        <v>1</v>
      </c>
    </row>
    <row r="335" spans="1:13" x14ac:dyDescent="0.25">
      <c r="E335" s="1"/>
      <c r="F335" s="1"/>
      <c r="I335" t="s">
        <v>34</v>
      </c>
      <c r="J335">
        <f>COUNTIF(F329:F353,"&gt;=-1")</f>
        <v>3</v>
      </c>
      <c r="M335" s="5">
        <f t="shared" si="30"/>
        <v>0.75</v>
      </c>
    </row>
    <row r="336" spans="1:13" x14ac:dyDescent="0.25">
      <c r="E336" s="1"/>
      <c r="F336" s="1"/>
      <c r="I336" t="s">
        <v>35</v>
      </c>
      <c r="J336">
        <f>COUNTIF(F329:F353,"&lt;=1")</f>
        <v>4</v>
      </c>
      <c r="M336" s="5">
        <f t="shared" si="30"/>
        <v>1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0</v>
      </c>
      <c r="M338" s="5">
        <f t="shared" si="30"/>
        <v>0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30"/>
        <v>0.25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0"/>
        <v>0</v>
      </c>
    </row>
    <row r="341" spans="5:13" x14ac:dyDescent="0.25">
      <c r="E341" s="1"/>
      <c r="F341" s="1"/>
      <c r="I341" t="s">
        <v>40</v>
      </c>
      <c r="J341">
        <f>J337-J335</f>
        <v>1</v>
      </c>
      <c r="M341" s="5">
        <f t="shared" si="30"/>
        <v>0.25</v>
      </c>
    </row>
    <row r="342" spans="5:13" x14ac:dyDescent="0.25">
      <c r="E342" s="1"/>
      <c r="F342" s="1"/>
      <c r="I342" t="s">
        <v>41</v>
      </c>
      <c r="J342">
        <f>COUNTIF(B329:B353,"&gt;0")</f>
        <v>2</v>
      </c>
      <c r="M342" s="5">
        <f t="shared" si="30"/>
        <v>0.5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30"/>
        <v>0.75</v>
      </c>
    </row>
    <row r="344" spans="5:13" x14ac:dyDescent="0.25">
      <c r="E344" s="1"/>
      <c r="F344" s="1"/>
      <c r="I344" t="s">
        <v>43</v>
      </c>
      <c r="J344">
        <f>COUNTIF(B329:B353,"&lt;2")</f>
        <v>4</v>
      </c>
      <c r="M344" s="5">
        <f t="shared" si="30"/>
        <v>1</v>
      </c>
    </row>
    <row r="345" spans="5:13" x14ac:dyDescent="0.25">
      <c r="E345" s="1"/>
      <c r="F345" s="1"/>
      <c r="I345" t="s">
        <v>44</v>
      </c>
      <c r="J345">
        <f>COUNTIF(C329:C353,"&lt;2")</f>
        <v>3</v>
      </c>
      <c r="M345" s="5">
        <f t="shared" si="30"/>
        <v>0.75</v>
      </c>
    </row>
    <row r="346" spans="5:13" x14ac:dyDescent="0.25">
      <c r="E346" s="1"/>
      <c r="F346" s="1"/>
      <c r="I346" t="s">
        <v>45</v>
      </c>
      <c r="J346">
        <f>COUNTIF(B329:B353,"&lt;3")</f>
        <v>4</v>
      </c>
      <c r="M346" s="5">
        <f t="shared" si="30"/>
        <v>1</v>
      </c>
    </row>
    <row r="347" spans="5:13" x14ac:dyDescent="0.25">
      <c r="E347" s="1"/>
      <c r="F347" s="1"/>
      <c r="I347" t="s">
        <v>46</v>
      </c>
      <c r="J347">
        <f>COUNTIF(C329:C353,"&lt;3")</f>
        <v>3</v>
      </c>
      <c r="M347" s="5">
        <f t="shared" si="30"/>
        <v>0.75</v>
      </c>
    </row>
    <row r="348" spans="5:13" x14ac:dyDescent="0.25">
      <c r="E348" s="1"/>
      <c r="F348" s="1"/>
      <c r="I348" t="s">
        <v>47</v>
      </c>
      <c r="J348">
        <f>J338+J339</f>
        <v>1</v>
      </c>
      <c r="M348" s="5">
        <f t="shared" si="30"/>
        <v>0.25</v>
      </c>
    </row>
    <row r="349" spans="5:13" x14ac:dyDescent="0.25">
      <c r="E349" s="1"/>
      <c r="F349" s="1"/>
      <c r="I349" t="s">
        <v>48</v>
      </c>
      <c r="J349" s="1">
        <f>SUM(C329:C353)</f>
        <v>7</v>
      </c>
      <c r="M349" s="5">
        <f t="shared" si="30"/>
        <v>1.75</v>
      </c>
    </row>
    <row r="350" spans="5:13" x14ac:dyDescent="0.25">
      <c r="E350" s="1"/>
      <c r="F350" s="1"/>
      <c r="I350" t="s">
        <v>49</v>
      </c>
      <c r="J350" s="1">
        <f>SUM(B329:B353)</f>
        <v>2</v>
      </c>
      <c r="M350" s="5">
        <f t="shared" si="30"/>
        <v>0.5</v>
      </c>
    </row>
    <row r="351" spans="5:13" x14ac:dyDescent="0.25">
      <c r="E351" s="1"/>
      <c r="F351" s="1"/>
      <c r="I351" t="s">
        <v>50</v>
      </c>
      <c r="J351">
        <f>3*J339+J337-J348</f>
        <v>6</v>
      </c>
      <c r="M351" s="5">
        <f t="shared" si="30"/>
        <v>1.5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253</v>
      </c>
      <c r="B368" s="1">
        <v>1</v>
      </c>
      <c r="C368">
        <v>1</v>
      </c>
      <c r="D368" t="s">
        <v>248</v>
      </c>
      <c r="E368" s="1">
        <f>B368+C368</f>
        <v>2</v>
      </c>
      <c r="F368" s="1">
        <f>B368-C368</f>
        <v>0</v>
      </c>
      <c r="I368" t="s">
        <v>27</v>
      </c>
      <c r="J368">
        <f>COUNTIF(E368:E384,"&gt;1")</f>
        <v>2</v>
      </c>
      <c r="M368" s="5">
        <f>J368/$J$376</f>
        <v>0.5</v>
      </c>
      <c r="O368" s="5">
        <f>J368+J329</f>
        <v>5</v>
      </c>
      <c r="P368" s="5">
        <f>O368/$O$376</f>
        <v>0.625</v>
      </c>
    </row>
    <row r="369" spans="1:16" x14ac:dyDescent="0.25">
      <c r="A369" s="2" t="s">
        <v>253</v>
      </c>
      <c r="B369" s="1">
        <v>5</v>
      </c>
      <c r="C369">
        <v>0</v>
      </c>
      <c r="D369" t="s">
        <v>263</v>
      </c>
      <c r="E369" s="1">
        <f>B369+C369</f>
        <v>5</v>
      </c>
      <c r="F369" s="1">
        <f>B369-C369</f>
        <v>5</v>
      </c>
      <c r="I369" t="s">
        <v>28</v>
      </c>
      <c r="J369">
        <f>COUNTIF(E368:E384,"&gt;2")</f>
        <v>1</v>
      </c>
      <c r="M369" s="5">
        <f t="shared" ref="M369:M390" si="31">J369/$J$376</f>
        <v>0.25</v>
      </c>
      <c r="O369" s="5">
        <f t="shared" ref="O369:O390" si="32">J369+J330</f>
        <v>2</v>
      </c>
      <c r="P369" s="5">
        <f t="shared" ref="P369:P390" si="33">O369/$O$376</f>
        <v>0.25</v>
      </c>
    </row>
    <row r="370" spans="1:16" x14ac:dyDescent="0.25">
      <c r="A370" s="2" t="s">
        <v>253</v>
      </c>
      <c r="B370" s="1">
        <v>0</v>
      </c>
      <c r="C370">
        <v>1</v>
      </c>
      <c r="D370" t="s">
        <v>257</v>
      </c>
      <c r="E370" s="1">
        <f>B370+C370</f>
        <v>1</v>
      </c>
      <c r="F370" s="1">
        <f>B370-C370</f>
        <v>-1</v>
      </c>
      <c r="I370" t="s">
        <v>29</v>
      </c>
      <c r="J370">
        <f>COUNTIF(E368:E384,"&lt;4")</f>
        <v>3</v>
      </c>
      <c r="M370" s="5">
        <f t="shared" si="31"/>
        <v>0.75</v>
      </c>
      <c r="O370" s="5">
        <f t="shared" si="32"/>
        <v>6</v>
      </c>
      <c r="P370" s="5">
        <f t="shared" si="33"/>
        <v>0.75</v>
      </c>
    </row>
    <row r="371" spans="1:16" x14ac:dyDescent="0.25">
      <c r="A371" s="2" t="s">
        <v>253</v>
      </c>
      <c r="B371" s="1">
        <v>1</v>
      </c>
      <c r="C371">
        <v>0</v>
      </c>
      <c r="D371" t="s">
        <v>251</v>
      </c>
      <c r="E371" s="1">
        <f t="shared" ref="E371" si="34">B371+C371</f>
        <v>1</v>
      </c>
      <c r="F371" s="1">
        <f t="shared" ref="F371" si="35">B371-C371</f>
        <v>1</v>
      </c>
      <c r="I371" t="s">
        <v>30</v>
      </c>
      <c r="J371">
        <f>COUNTIF(E368:E384,"&lt;5")</f>
        <v>3</v>
      </c>
      <c r="M371" s="5">
        <f t="shared" si="31"/>
        <v>0.75</v>
      </c>
      <c r="O371" s="5">
        <f t="shared" si="32"/>
        <v>6</v>
      </c>
      <c r="P371" s="5">
        <f t="shared" si="33"/>
        <v>0.75</v>
      </c>
    </row>
    <row r="372" spans="1:16" x14ac:dyDescent="0.25">
      <c r="A372" s="2"/>
      <c r="B372" s="1"/>
      <c r="E372" s="1"/>
      <c r="F372" s="1"/>
      <c r="I372" t="s">
        <v>31</v>
      </c>
      <c r="J372">
        <f>COUNTIF(F368:F384,"&lt;=0")</f>
        <v>2</v>
      </c>
      <c r="M372" s="5">
        <f t="shared" si="31"/>
        <v>0.5</v>
      </c>
      <c r="O372" s="5">
        <f t="shared" si="32"/>
        <v>5</v>
      </c>
      <c r="P372" s="5">
        <f t="shared" si="33"/>
        <v>0.625</v>
      </c>
    </row>
    <row r="373" spans="1:16" x14ac:dyDescent="0.25">
      <c r="I373" t="s">
        <v>32</v>
      </c>
      <c r="J373">
        <f>COUNTIF(F368:F384,"&gt;=0")</f>
        <v>3</v>
      </c>
      <c r="M373" s="5">
        <f t="shared" si="31"/>
        <v>0.75</v>
      </c>
      <c r="O373" s="5">
        <f t="shared" si="32"/>
        <v>7</v>
      </c>
      <c r="P373" s="5">
        <f t="shared" si="33"/>
        <v>0.875</v>
      </c>
    </row>
    <row r="374" spans="1:16" x14ac:dyDescent="0.25">
      <c r="I374" t="s">
        <v>34</v>
      </c>
      <c r="J374">
        <f>COUNTIF(F368:F384,"&lt;=1")</f>
        <v>3</v>
      </c>
      <c r="M374" s="5">
        <f t="shared" si="31"/>
        <v>0.75</v>
      </c>
      <c r="O374" s="5">
        <f t="shared" si="32"/>
        <v>6</v>
      </c>
      <c r="P374" s="5">
        <f t="shared" si="33"/>
        <v>0.75</v>
      </c>
    </row>
    <row r="375" spans="1:16" x14ac:dyDescent="0.25">
      <c r="I375" t="s">
        <v>35</v>
      </c>
      <c r="J375">
        <f>COUNTIF(F368:F384,"&gt;=-1")</f>
        <v>4</v>
      </c>
      <c r="M375" s="5">
        <f t="shared" si="31"/>
        <v>1</v>
      </c>
      <c r="O375" s="5">
        <f t="shared" si="32"/>
        <v>8</v>
      </c>
      <c r="P375" s="5">
        <f t="shared" si="33"/>
        <v>1</v>
      </c>
    </row>
    <row r="376" spans="1:16" x14ac:dyDescent="0.25">
      <c r="I376" t="s">
        <v>36</v>
      </c>
      <c r="J376">
        <f>COUNT(E368:E384)</f>
        <v>4</v>
      </c>
      <c r="O376" s="5">
        <f t="shared" si="32"/>
        <v>8</v>
      </c>
      <c r="P376" s="5">
        <f t="shared" si="33"/>
        <v>1</v>
      </c>
    </row>
    <row r="377" spans="1:16" x14ac:dyDescent="0.25">
      <c r="I377" t="s">
        <v>37</v>
      </c>
      <c r="J377">
        <f>J376-J373</f>
        <v>1</v>
      </c>
      <c r="M377" s="5">
        <f t="shared" si="31"/>
        <v>0.25</v>
      </c>
      <c r="O377" s="5">
        <f t="shared" si="32"/>
        <v>1</v>
      </c>
      <c r="P377" s="5">
        <f t="shared" si="33"/>
        <v>0.125</v>
      </c>
    </row>
    <row r="378" spans="1:16" x14ac:dyDescent="0.25">
      <c r="I378" t="s">
        <v>38</v>
      </c>
      <c r="J378">
        <f>J376-J372</f>
        <v>2</v>
      </c>
      <c r="M378" s="5">
        <f t="shared" si="31"/>
        <v>0.5</v>
      </c>
      <c r="O378" s="5">
        <f t="shared" si="32"/>
        <v>3</v>
      </c>
      <c r="P378" s="5">
        <f t="shared" si="33"/>
        <v>0.375</v>
      </c>
    </row>
    <row r="379" spans="1:16" x14ac:dyDescent="0.25">
      <c r="I379" t="s">
        <v>39</v>
      </c>
      <c r="J379">
        <f>J376-J375</f>
        <v>0</v>
      </c>
      <c r="M379" s="5">
        <f t="shared" si="31"/>
        <v>0</v>
      </c>
      <c r="O379" s="5">
        <f t="shared" si="32"/>
        <v>0</v>
      </c>
      <c r="P379" s="5">
        <f t="shared" si="33"/>
        <v>0</v>
      </c>
    </row>
    <row r="380" spans="1:16" x14ac:dyDescent="0.25">
      <c r="I380" t="s">
        <v>40</v>
      </c>
      <c r="J380">
        <f>J376-J374</f>
        <v>1</v>
      </c>
      <c r="M380" s="5">
        <f t="shared" si="31"/>
        <v>0.25</v>
      </c>
      <c r="O380" s="5">
        <f t="shared" si="32"/>
        <v>2</v>
      </c>
      <c r="P380" s="5">
        <f t="shared" si="33"/>
        <v>0.25</v>
      </c>
    </row>
    <row r="381" spans="1:16" x14ac:dyDescent="0.25">
      <c r="I381" t="s">
        <v>41</v>
      </c>
      <c r="J381">
        <f>COUNTIF(C368:C384,"&gt;0")</f>
        <v>2</v>
      </c>
      <c r="M381" s="5">
        <f t="shared" si="31"/>
        <v>0.5</v>
      </c>
      <c r="O381" s="5">
        <f t="shared" si="32"/>
        <v>4</v>
      </c>
      <c r="P381" s="5">
        <f t="shared" si="33"/>
        <v>0.5</v>
      </c>
    </row>
    <row r="382" spans="1:16" x14ac:dyDescent="0.25">
      <c r="I382" t="s">
        <v>42</v>
      </c>
      <c r="J382">
        <f>COUNTIF(B368:B384,"&gt;0")</f>
        <v>3</v>
      </c>
      <c r="M382" s="5">
        <f t="shared" si="31"/>
        <v>0.75</v>
      </c>
      <c r="O382" s="5">
        <f t="shared" si="32"/>
        <v>6</v>
      </c>
      <c r="P382" s="5">
        <f t="shared" si="33"/>
        <v>0.75</v>
      </c>
    </row>
    <row r="383" spans="1:16" x14ac:dyDescent="0.25">
      <c r="I383" t="s">
        <v>43</v>
      </c>
      <c r="J383">
        <f>COUNTIF(C368:C384,"&lt;2")</f>
        <v>4</v>
      </c>
      <c r="M383" s="5">
        <f t="shared" si="31"/>
        <v>1</v>
      </c>
      <c r="O383" s="5">
        <f t="shared" si="32"/>
        <v>8</v>
      </c>
      <c r="P383" s="5">
        <f t="shared" si="33"/>
        <v>1</v>
      </c>
    </row>
    <row r="384" spans="1:16" x14ac:dyDescent="0.25">
      <c r="I384" t="s">
        <v>44</v>
      </c>
      <c r="J384">
        <f>COUNTIF(B368:B384,"&lt;2")</f>
        <v>3</v>
      </c>
      <c r="M384" s="5">
        <f t="shared" si="31"/>
        <v>0.75</v>
      </c>
      <c r="O384" s="5">
        <f t="shared" si="32"/>
        <v>6</v>
      </c>
      <c r="P384" s="5">
        <f t="shared" si="33"/>
        <v>0.75</v>
      </c>
    </row>
    <row r="385" spans="9:16" x14ac:dyDescent="0.25">
      <c r="I385" t="s">
        <v>45</v>
      </c>
      <c r="J385">
        <f>COUNTIF(C368:C384,"&lt;3")</f>
        <v>4</v>
      </c>
      <c r="M385" s="5">
        <f t="shared" si="31"/>
        <v>1</v>
      </c>
      <c r="O385" s="5">
        <f t="shared" si="32"/>
        <v>8</v>
      </c>
      <c r="P385" s="5">
        <f t="shared" si="33"/>
        <v>1</v>
      </c>
    </row>
    <row r="386" spans="9:16" x14ac:dyDescent="0.25">
      <c r="I386" t="s">
        <v>46</v>
      </c>
      <c r="J386">
        <f>COUNTIF(B368:B384,"&lt;3")</f>
        <v>3</v>
      </c>
      <c r="M386" s="5">
        <f t="shared" si="31"/>
        <v>0.75</v>
      </c>
      <c r="O386" s="5">
        <f t="shared" si="32"/>
        <v>6</v>
      </c>
      <c r="P386" s="5">
        <f t="shared" si="33"/>
        <v>0.75</v>
      </c>
    </row>
    <row r="387" spans="9:16" x14ac:dyDescent="0.25">
      <c r="I387" t="s">
        <v>47</v>
      </c>
      <c r="J387">
        <f>J377+J378</f>
        <v>3</v>
      </c>
      <c r="M387" s="5">
        <f t="shared" si="31"/>
        <v>0.75</v>
      </c>
      <c r="O387" s="5">
        <f t="shared" si="32"/>
        <v>4</v>
      </c>
      <c r="P387" s="5">
        <f t="shared" si="33"/>
        <v>0.5</v>
      </c>
    </row>
    <row r="388" spans="9:16" x14ac:dyDescent="0.25">
      <c r="I388" t="s">
        <v>48</v>
      </c>
      <c r="J388" s="1">
        <f>SUM(B368:B384)</f>
        <v>7</v>
      </c>
      <c r="M388" s="5">
        <f t="shared" si="31"/>
        <v>1.75</v>
      </c>
      <c r="O388" s="5">
        <f t="shared" si="32"/>
        <v>14</v>
      </c>
      <c r="P388" s="5">
        <f t="shared" si="33"/>
        <v>1.75</v>
      </c>
    </row>
    <row r="389" spans="9:16" x14ac:dyDescent="0.25">
      <c r="I389" t="s">
        <v>49</v>
      </c>
      <c r="J389" s="1">
        <f>SUM(C368:C384)</f>
        <v>2</v>
      </c>
      <c r="M389" s="5">
        <f t="shared" si="31"/>
        <v>0.5</v>
      </c>
      <c r="O389" s="5">
        <f t="shared" si="32"/>
        <v>4</v>
      </c>
      <c r="P389" s="5">
        <f t="shared" si="33"/>
        <v>0.5</v>
      </c>
    </row>
    <row r="390" spans="9:16" x14ac:dyDescent="0.25">
      <c r="I390" t="s">
        <v>50</v>
      </c>
      <c r="J390">
        <f>J378*3+J376-J387</f>
        <v>7</v>
      </c>
      <c r="M390" s="5">
        <f t="shared" si="31"/>
        <v>1.75</v>
      </c>
      <c r="O390" s="5">
        <f t="shared" si="32"/>
        <v>13</v>
      </c>
      <c r="P390" s="5">
        <f t="shared" si="33"/>
        <v>1.625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22</v>
      </c>
      <c r="H402" s="6"/>
      <c r="I402" s="7">
        <f>O261+O54</f>
        <v>46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11">
        <f>AVERAGE(H404,K404,N404,Q404)</f>
        <v>70.750988142292485</v>
      </c>
      <c r="F404" s="5">
        <f>(M6+M213)/2</f>
        <v>0.59090909090909083</v>
      </c>
      <c r="G404" s="10">
        <f>J6+J213</f>
        <v>13</v>
      </c>
      <c r="H404" s="11">
        <f>(G404/$G$402)*100</f>
        <v>59.090909090909093</v>
      </c>
      <c r="I404" s="5">
        <f t="shared" ref="I404:I411" si="36">(P46+P253)/2</f>
        <v>0.73913043478260865</v>
      </c>
      <c r="J404" s="10">
        <f t="shared" ref="J404:J411" si="37">O46+O253</f>
        <v>34</v>
      </c>
      <c r="K404" s="11">
        <f>(J404/$I$402)*100</f>
        <v>73.91304347826086</v>
      </c>
      <c r="L404" s="5">
        <f>(M84+M291)/2</f>
        <v>0.75</v>
      </c>
      <c r="M404" s="10">
        <f t="shared" ref="M404:M411" si="38">J84+J291</f>
        <v>6</v>
      </c>
      <c r="N404" s="11">
        <f>(M404/8)*100</f>
        <v>75</v>
      </c>
      <c r="O404" s="5">
        <f t="shared" ref="O404:O411" si="39">(P368+P161)/2</f>
        <v>0.75</v>
      </c>
      <c r="P404" s="10">
        <f t="shared" ref="P404:P411" si="40">O368+O161</f>
        <v>12</v>
      </c>
      <c r="Q404" s="11">
        <f>(P404/16)*100</f>
        <v>75</v>
      </c>
    </row>
    <row r="405" spans="4:17" x14ac:dyDescent="0.25">
      <c r="D405" t="s">
        <v>28</v>
      </c>
      <c r="E405" s="11">
        <f t="shared" ref="E405:E423" si="41">AVERAGE(H405,K405,N405,Q405)</f>
        <v>39.680088932806328</v>
      </c>
      <c r="F405" s="5">
        <f t="shared" ref="F405:F407" si="42">(M7+M214)/2</f>
        <v>0.31818181818181818</v>
      </c>
      <c r="G405" s="10">
        <f t="shared" ref="G405:G407" si="43">J7+J214</f>
        <v>7</v>
      </c>
      <c r="H405" s="11">
        <f t="shared" ref="H405:H423" si="44">(G405/$G$402)*100</f>
        <v>31.818181818181817</v>
      </c>
      <c r="I405" s="5">
        <f t="shared" si="36"/>
        <v>0.45652173913043481</v>
      </c>
      <c r="J405" s="10">
        <f t="shared" si="37"/>
        <v>21</v>
      </c>
      <c r="K405" s="11">
        <f t="shared" ref="K405:K423" si="45">(J405/$I$402)*100</f>
        <v>45.652173913043477</v>
      </c>
      <c r="L405" s="5">
        <f>(M85+M292)/2</f>
        <v>0.375</v>
      </c>
      <c r="M405" s="10">
        <f t="shared" si="38"/>
        <v>3</v>
      </c>
      <c r="N405" s="11">
        <f t="shared" ref="N405:N423" si="46">(M405/8)*100</f>
        <v>37.5</v>
      </c>
      <c r="O405" s="5">
        <f t="shared" si="39"/>
        <v>0.4375</v>
      </c>
      <c r="P405" s="10">
        <f t="shared" si="40"/>
        <v>7</v>
      </c>
      <c r="Q405" s="11">
        <f t="shared" ref="Q405:Q423" si="47">(P405/16)*100</f>
        <v>43.75</v>
      </c>
    </row>
    <row r="406" spans="4:17" x14ac:dyDescent="0.25">
      <c r="D406" t="s">
        <v>29</v>
      </c>
      <c r="E406" s="11">
        <f t="shared" si="41"/>
        <v>73.190464426877469</v>
      </c>
      <c r="F406" s="5">
        <f t="shared" si="42"/>
        <v>0.77272727272727271</v>
      </c>
      <c r="G406" s="10">
        <f t="shared" si="43"/>
        <v>17</v>
      </c>
      <c r="H406" s="11">
        <f t="shared" si="44"/>
        <v>77.272727272727266</v>
      </c>
      <c r="I406" s="5">
        <f t="shared" si="36"/>
        <v>0.71739130434782605</v>
      </c>
      <c r="J406" s="10">
        <f t="shared" si="37"/>
        <v>33</v>
      </c>
      <c r="K406" s="11">
        <f t="shared" si="45"/>
        <v>71.739130434782609</v>
      </c>
      <c r="L406" s="5">
        <f>(M86+M293)/2</f>
        <v>0.75</v>
      </c>
      <c r="M406" s="10">
        <f t="shared" si="38"/>
        <v>6</v>
      </c>
      <c r="N406" s="11">
        <f t="shared" si="46"/>
        <v>75</v>
      </c>
      <c r="O406" s="5">
        <f t="shared" si="39"/>
        <v>0.6875</v>
      </c>
      <c r="P406" s="10">
        <f t="shared" si="40"/>
        <v>11</v>
      </c>
      <c r="Q406" s="11">
        <f t="shared" si="47"/>
        <v>68.75</v>
      </c>
    </row>
    <row r="407" spans="4:17" x14ac:dyDescent="0.25">
      <c r="D407" t="s">
        <v>30</v>
      </c>
      <c r="E407" s="11">
        <f t="shared" si="41"/>
        <v>78.656126482213438</v>
      </c>
      <c r="F407" s="5">
        <f t="shared" si="42"/>
        <v>0.86363636363636365</v>
      </c>
      <c r="G407" s="10">
        <f t="shared" si="43"/>
        <v>19</v>
      </c>
      <c r="H407" s="11">
        <f t="shared" si="44"/>
        <v>86.36363636363636</v>
      </c>
      <c r="I407" s="5">
        <f t="shared" si="36"/>
        <v>0.78260869565217395</v>
      </c>
      <c r="J407" s="10">
        <f t="shared" si="37"/>
        <v>36</v>
      </c>
      <c r="K407" s="11">
        <f t="shared" si="45"/>
        <v>78.260869565217391</v>
      </c>
      <c r="L407" s="5">
        <f>(M87+M294)/2</f>
        <v>0.75</v>
      </c>
      <c r="M407" s="10">
        <f t="shared" si="38"/>
        <v>6</v>
      </c>
      <c r="N407" s="11">
        <f t="shared" si="46"/>
        <v>75</v>
      </c>
      <c r="O407" s="5">
        <f t="shared" si="39"/>
        <v>0.75</v>
      </c>
      <c r="P407" s="10">
        <f t="shared" si="40"/>
        <v>12</v>
      </c>
      <c r="Q407" s="11">
        <f t="shared" si="47"/>
        <v>75</v>
      </c>
    </row>
    <row r="408" spans="4:17" x14ac:dyDescent="0.25">
      <c r="D408" t="s">
        <v>31</v>
      </c>
      <c r="E408" s="11">
        <f t="shared" si="41"/>
        <v>67.280138339920939</v>
      </c>
      <c r="F408" s="5">
        <f>(M10+M217)/2</f>
        <v>0.77272727272727271</v>
      </c>
      <c r="G408" s="10">
        <f>J10+J217</f>
        <v>17</v>
      </c>
      <c r="H408" s="11">
        <f t="shared" si="44"/>
        <v>77.272727272727266</v>
      </c>
      <c r="I408" s="5">
        <f t="shared" si="36"/>
        <v>0.54347826086956519</v>
      </c>
      <c r="J408" s="10">
        <f t="shared" si="37"/>
        <v>25</v>
      </c>
      <c r="K408" s="11">
        <f t="shared" si="45"/>
        <v>54.347826086956516</v>
      </c>
      <c r="L408" s="5">
        <f>(M295+M88)/2</f>
        <v>0.75</v>
      </c>
      <c r="M408" s="10">
        <f t="shared" si="38"/>
        <v>6</v>
      </c>
      <c r="N408" s="11">
        <f t="shared" si="46"/>
        <v>75</v>
      </c>
      <c r="O408" s="5">
        <f t="shared" si="39"/>
        <v>0.625</v>
      </c>
      <c r="P408" s="10">
        <f t="shared" si="40"/>
        <v>10</v>
      </c>
      <c r="Q408" s="11">
        <f t="shared" si="47"/>
        <v>62.5</v>
      </c>
    </row>
    <row r="409" spans="4:17" x14ac:dyDescent="0.25">
      <c r="D409" t="s">
        <v>32</v>
      </c>
      <c r="E409" s="11">
        <f t="shared" si="41"/>
        <v>75.790513833992094</v>
      </c>
      <c r="F409" s="5">
        <f t="shared" ref="F409:F411" si="48">(M11+M218)/2</f>
        <v>0.72727272727272729</v>
      </c>
      <c r="G409" s="10">
        <f t="shared" ref="G409:G411" si="49">J11+J218</f>
        <v>16</v>
      </c>
      <c r="H409" s="11">
        <f t="shared" si="44"/>
        <v>72.727272727272734</v>
      </c>
      <c r="I409" s="5">
        <f t="shared" si="36"/>
        <v>0.80434782608695654</v>
      </c>
      <c r="J409" s="10">
        <f t="shared" si="37"/>
        <v>37</v>
      </c>
      <c r="K409" s="11">
        <f t="shared" si="45"/>
        <v>80.434782608695656</v>
      </c>
      <c r="L409" s="5">
        <f>(M296+M89)/2</f>
        <v>0.75</v>
      </c>
      <c r="M409" s="10">
        <f t="shared" si="38"/>
        <v>6</v>
      </c>
      <c r="N409" s="11">
        <f t="shared" si="46"/>
        <v>75</v>
      </c>
      <c r="O409" s="5">
        <f t="shared" si="39"/>
        <v>0.75</v>
      </c>
      <c r="P409" s="10">
        <f t="shared" si="40"/>
        <v>12</v>
      </c>
      <c r="Q409" s="11">
        <f t="shared" si="47"/>
        <v>75</v>
      </c>
    </row>
    <row r="410" spans="4:17" x14ac:dyDescent="0.25">
      <c r="D410" t="s">
        <v>34</v>
      </c>
      <c r="E410" s="11">
        <f t="shared" si="41"/>
        <v>82.966897233201578</v>
      </c>
      <c r="F410" s="5">
        <f t="shared" si="48"/>
        <v>0.95454545454545459</v>
      </c>
      <c r="G410" s="10">
        <f t="shared" si="49"/>
        <v>21</v>
      </c>
      <c r="H410" s="11">
        <f t="shared" si="44"/>
        <v>95.454545454545453</v>
      </c>
      <c r="I410" s="5">
        <f t="shared" si="36"/>
        <v>0.73913043478260865</v>
      </c>
      <c r="J410" s="10">
        <f t="shared" si="37"/>
        <v>34</v>
      </c>
      <c r="K410" s="11">
        <f t="shared" si="45"/>
        <v>73.91304347826086</v>
      </c>
      <c r="L410" s="5">
        <f>(M297+M90)/2</f>
        <v>0.875</v>
      </c>
      <c r="M410" s="10">
        <f t="shared" si="38"/>
        <v>7</v>
      </c>
      <c r="N410" s="11">
        <f t="shared" si="46"/>
        <v>87.5</v>
      </c>
      <c r="O410" s="5">
        <f t="shared" si="39"/>
        <v>0.75</v>
      </c>
      <c r="P410" s="10">
        <f t="shared" si="40"/>
        <v>12</v>
      </c>
      <c r="Q410" s="11">
        <f t="shared" si="47"/>
        <v>75</v>
      </c>
    </row>
    <row r="411" spans="4:17" x14ac:dyDescent="0.25">
      <c r="D411" t="s">
        <v>35</v>
      </c>
      <c r="E411" s="11">
        <f t="shared" si="41"/>
        <v>88.049654150197625</v>
      </c>
      <c r="F411" s="5">
        <f t="shared" si="48"/>
        <v>0.81818181818181812</v>
      </c>
      <c r="G411" s="10">
        <f t="shared" si="49"/>
        <v>18</v>
      </c>
      <c r="H411" s="11">
        <f t="shared" si="44"/>
        <v>81.818181818181827</v>
      </c>
      <c r="I411" s="5">
        <f t="shared" si="36"/>
        <v>0.89130434782608692</v>
      </c>
      <c r="J411" s="10">
        <f t="shared" si="37"/>
        <v>41</v>
      </c>
      <c r="K411" s="11">
        <f t="shared" si="45"/>
        <v>89.130434782608688</v>
      </c>
      <c r="L411" s="5">
        <f>(M298+M91)/2</f>
        <v>0.875</v>
      </c>
      <c r="M411" s="10">
        <f t="shared" si="38"/>
        <v>7</v>
      </c>
      <c r="N411" s="11">
        <f t="shared" si="46"/>
        <v>87.5</v>
      </c>
      <c r="O411" s="5">
        <f t="shared" si="39"/>
        <v>0.9375</v>
      </c>
      <c r="P411" s="10">
        <f t="shared" si="40"/>
        <v>15</v>
      </c>
      <c r="Q411" s="11">
        <f t="shared" si="47"/>
        <v>93.75</v>
      </c>
    </row>
    <row r="412" spans="4:17" x14ac:dyDescent="0.25">
      <c r="D412" t="s">
        <v>36</v>
      </c>
      <c r="E412" s="11">
        <f t="shared" si="41"/>
        <v>100</v>
      </c>
      <c r="F412" s="5"/>
      <c r="G412" s="10">
        <f>J221+J14</f>
        <v>22</v>
      </c>
      <c r="H412" s="11">
        <f t="shared" si="44"/>
        <v>100</v>
      </c>
      <c r="I412" s="5"/>
      <c r="J412" s="10">
        <f t="shared" ref="J412:J423" si="50">O261+O54</f>
        <v>46</v>
      </c>
      <c r="K412" s="11">
        <f t="shared" si="45"/>
        <v>100</v>
      </c>
      <c r="L412" s="5"/>
      <c r="M412" s="10">
        <v>8</v>
      </c>
      <c r="N412" s="11">
        <f t="shared" si="46"/>
        <v>100</v>
      </c>
      <c r="P412" s="10">
        <v>16</v>
      </c>
      <c r="Q412" s="11">
        <f t="shared" si="47"/>
        <v>100</v>
      </c>
    </row>
    <row r="413" spans="4:17" x14ac:dyDescent="0.25">
      <c r="D413" t="s">
        <v>37</v>
      </c>
      <c r="E413" s="11">
        <f t="shared" si="41"/>
        <v>24.209486166007906</v>
      </c>
      <c r="F413" s="5">
        <f>(M15+M222)/2</f>
        <v>0.27272727272727271</v>
      </c>
      <c r="G413" s="10">
        <f>J222+J15</f>
        <v>6</v>
      </c>
      <c r="H413" s="11">
        <f t="shared" si="44"/>
        <v>27.27272727272727</v>
      </c>
      <c r="I413" s="5">
        <f t="shared" ref="I413:I423" si="51">(P262+P55)/2</f>
        <v>0.19565217391304349</v>
      </c>
      <c r="J413" s="10">
        <f t="shared" si="50"/>
        <v>9</v>
      </c>
      <c r="K413" s="11">
        <f t="shared" si="45"/>
        <v>19.565217391304348</v>
      </c>
      <c r="L413" s="5">
        <f t="shared" ref="L413:L423" si="52">(M300+M93)/2</f>
        <v>0.25</v>
      </c>
      <c r="M413" s="10">
        <f t="shared" ref="M413:M423" si="53">J300+J93</f>
        <v>2</v>
      </c>
      <c r="N413" s="11">
        <f t="shared" si="46"/>
        <v>25</v>
      </c>
      <c r="O413" s="5">
        <f t="shared" ref="O413:O423" si="54">(P377+P170)/2</f>
        <v>0.25</v>
      </c>
      <c r="P413" s="10">
        <f t="shared" ref="P413:P423" si="55">O377+O170</f>
        <v>4</v>
      </c>
      <c r="Q413" s="11">
        <f t="shared" si="47"/>
        <v>25</v>
      </c>
    </row>
    <row r="414" spans="4:17" x14ac:dyDescent="0.25">
      <c r="D414" t="s">
        <v>38</v>
      </c>
      <c r="E414" s="11">
        <f t="shared" si="41"/>
        <v>32.719861660079047</v>
      </c>
      <c r="F414" s="5">
        <f t="shared" ref="F414:F423" si="56">(M16+M223)/2</f>
        <v>0.22727272727272729</v>
      </c>
      <c r="G414" s="10">
        <f t="shared" ref="G414:G423" si="57">J223+J16</f>
        <v>5</v>
      </c>
      <c r="H414" s="11">
        <f t="shared" si="44"/>
        <v>22.727272727272727</v>
      </c>
      <c r="I414" s="5">
        <f t="shared" si="51"/>
        <v>0.45652173913043476</v>
      </c>
      <c r="J414" s="10">
        <f t="shared" si="50"/>
        <v>21</v>
      </c>
      <c r="K414" s="11">
        <f t="shared" si="45"/>
        <v>45.652173913043477</v>
      </c>
      <c r="L414" s="5">
        <f t="shared" si="52"/>
        <v>0.25</v>
      </c>
      <c r="M414" s="10">
        <f t="shared" si="53"/>
        <v>2</v>
      </c>
      <c r="N414" s="11">
        <f t="shared" si="46"/>
        <v>25</v>
      </c>
      <c r="O414" s="5">
        <f t="shared" si="54"/>
        <v>0.375</v>
      </c>
      <c r="P414" s="10">
        <f t="shared" si="55"/>
        <v>6</v>
      </c>
      <c r="Q414" s="11">
        <f t="shared" si="47"/>
        <v>37.5</v>
      </c>
    </row>
    <row r="415" spans="4:17" x14ac:dyDescent="0.25">
      <c r="D415" t="s">
        <v>39</v>
      </c>
      <c r="E415" s="11">
        <f t="shared" si="41"/>
        <v>11.950345849802371</v>
      </c>
      <c r="F415" s="5">
        <f t="shared" si="56"/>
        <v>0.18181818181818182</v>
      </c>
      <c r="G415" s="10">
        <f t="shared" si="57"/>
        <v>4</v>
      </c>
      <c r="H415" s="11">
        <f t="shared" si="44"/>
        <v>18.181818181818183</v>
      </c>
      <c r="I415" s="5">
        <f t="shared" si="51"/>
        <v>0.10869565217391304</v>
      </c>
      <c r="J415" s="10">
        <f t="shared" si="50"/>
        <v>5</v>
      </c>
      <c r="K415" s="11">
        <f t="shared" si="45"/>
        <v>10.869565217391305</v>
      </c>
      <c r="L415" s="5">
        <f t="shared" si="52"/>
        <v>0.125</v>
      </c>
      <c r="M415" s="10">
        <f t="shared" si="53"/>
        <v>1</v>
      </c>
      <c r="N415" s="11">
        <f t="shared" si="46"/>
        <v>12.5</v>
      </c>
      <c r="O415" s="5">
        <f t="shared" si="54"/>
        <v>6.25E-2</v>
      </c>
      <c r="P415" s="10">
        <f t="shared" si="55"/>
        <v>1</v>
      </c>
      <c r="Q415" s="11">
        <f t="shared" si="47"/>
        <v>6.25</v>
      </c>
    </row>
    <row r="416" spans="4:17" x14ac:dyDescent="0.25">
      <c r="D416" t="s">
        <v>40</v>
      </c>
      <c r="E416" s="11">
        <f t="shared" si="41"/>
        <v>17.033102766798418</v>
      </c>
      <c r="F416" s="5">
        <f t="shared" si="56"/>
        <v>4.5454545454545456E-2</v>
      </c>
      <c r="G416" s="10">
        <f t="shared" si="57"/>
        <v>1</v>
      </c>
      <c r="H416" s="11">
        <f t="shared" si="44"/>
        <v>4.5454545454545459</v>
      </c>
      <c r="I416" s="5">
        <f t="shared" si="51"/>
        <v>0.2608695652173913</v>
      </c>
      <c r="J416" s="10">
        <f t="shared" si="50"/>
        <v>12</v>
      </c>
      <c r="K416" s="11">
        <f t="shared" si="45"/>
        <v>26.086956521739129</v>
      </c>
      <c r="L416" s="5">
        <f t="shared" si="52"/>
        <v>0.125</v>
      </c>
      <c r="M416" s="10">
        <f t="shared" si="53"/>
        <v>1</v>
      </c>
      <c r="N416" s="11">
        <f t="shared" si="46"/>
        <v>12.5</v>
      </c>
      <c r="O416" s="5">
        <f t="shared" si="54"/>
        <v>0.25</v>
      </c>
      <c r="P416" s="10">
        <f t="shared" si="55"/>
        <v>4</v>
      </c>
      <c r="Q416" s="11">
        <f t="shared" si="47"/>
        <v>25</v>
      </c>
    </row>
    <row r="417" spans="4:17" x14ac:dyDescent="0.25">
      <c r="D417" t="s">
        <v>41</v>
      </c>
      <c r="E417" s="11">
        <f t="shared" si="41"/>
        <v>61.240118577075101</v>
      </c>
      <c r="F417" s="5">
        <f t="shared" si="56"/>
        <v>0.59090909090909094</v>
      </c>
      <c r="G417" s="10">
        <f t="shared" si="57"/>
        <v>13</v>
      </c>
      <c r="H417" s="11">
        <f t="shared" si="44"/>
        <v>59.090909090909093</v>
      </c>
      <c r="I417" s="5">
        <f t="shared" si="51"/>
        <v>0.60869565217391308</v>
      </c>
      <c r="J417" s="10">
        <f t="shared" si="50"/>
        <v>28</v>
      </c>
      <c r="K417" s="11">
        <f t="shared" si="45"/>
        <v>60.869565217391312</v>
      </c>
      <c r="L417" s="5">
        <f t="shared" si="52"/>
        <v>0.625</v>
      </c>
      <c r="M417" s="10">
        <f t="shared" si="53"/>
        <v>5</v>
      </c>
      <c r="N417" s="11">
        <f t="shared" si="46"/>
        <v>62.5</v>
      </c>
      <c r="O417" s="5">
        <f t="shared" si="54"/>
        <v>0.625</v>
      </c>
      <c r="P417" s="10">
        <f t="shared" si="55"/>
        <v>10</v>
      </c>
      <c r="Q417" s="11">
        <f t="shared" si="47"/>
        <v>62.5</v>
      </c>
    </row>
    <row r="418" spans="4:17" x14ac:dyDescent="0.25">
      <c r="D418" t="s">
        <v>42</v>
      </c>
      <c r="E418" s="11">
        <f t="shared" si="41"/>
        <v>82.583992094861657</v>
      </c>
      <c r="F418" s="5">
        <f t="shared" si="56"/>
        <v>0.72727272727272729</v>
      </c>
      <c r="G418" s="10">
        <f t="shared" si="57"/>
        <v>16</v>
      </c>
      <c r="H418" s="11">
        <f t="shared" si="44"/>
        <v>72.727272727272734</v>
      </c>
      <c r="I418" s="5">
        <f t="shared" si="51"/>
        <v>0.82608695652173914</v>
      </c>
      <c r="J418" s="10">
        <f t="shared" si="50"/>
        <v>38</v>
      </c>
      <c r="K418" s="11">
        <f t="shared" si="45"/>
        <v>82.608695652173907</v>
      </c>
      <c r="L418" s="5">
        <f t="shared" si="52"/>
        <v>0.875</v>
      </c>
      <c r="M418" s="10">
        <f t="shared" si="53"/>
        <v>7</v>
      </c>
      <c r="N418" s="11">
        <f t="shared" si="46"/>
        <v>87.5</v>
      </c>
      <c r="O418" s="5">
        <f t="shared" si="54"/>
        <v>0.875</v>
      </c>
      <c r="P418" s="10">
        <f t="shared" si="55"/>
        <v>14</v>
      </c>
      <c r="Q418" s="11">
        <f t="shared" si="47"/>
        <v>87.5</v>
      </c>
    </row>
    <row r="419" spans="4:17" x14ac:dyDescent="0.25">
      <c r="D419" t="s">
        <v>43</v>
      </c>
      <c r="E419" s="11">
        <f t="shared" si="41"/>
        <v>75.364377470355734</v>
      </c>
      <c r="F419" s="5">
        <f t="shared" si="56"/>
        <v>0.77272727272727271</v>
      </c>
      <c r="G419" s="10">
        <f t="shared" si="57"/>
        <v>17</v>
      </c>
      <c r="H419" s="11">
        <f t="shared" si="44"/>
        <v>77.272727272727266</v>
      </c>
      <c r="I419" s="5">
        <f t="shared" si="51"/>
        <v>0.80434782608695654</v>
      </c>
      <c r="J419" s="10">
        <f t="shared" si="50"/>
        <v>37</v>
      </c>
      <c r="K419" s="11">
        <f t="shared" si="45"/>
        <v>80.434782608695656</v>
      </c>
      <c r="L419" s="5">
        <f t="shared" si="52"/>
        <v>0.75</v>
      </c>
      <c r="M419" s="10">
        <f t="shared" si="53"/>
        <v>6</v>
      </c>
      <c r="N419" s="11">
        <f t="shared" si="46"/>
        <v>75</v>
      </c>
      <c r="O419" s="5">
        <f t="shared" si="54"/>
        <v>0.6875</v>
      </c>
      <c r="P419" s="10">
        <f t="shared" si="55"/>
        <v>11</v>
      </c>
      <c r="Q419" s="11">
        <f t="shared" si="47"/>
        <v>68.75</v>
      </c>
    </row>
    <row r="420" spans="4:17" x14ac:dyDescent="0.25">
      <c r="D420" t="s">
        <v>44</v>
      </c>
      <c r="E420" s="11">
        <f t="shared" si="41"/>
        <v>74.783843873517782</v>
      </c>
      <c r="F420" s="5">
        <f t="shared" si="56"/>
        <v>0.86363636363636365</v>
      </c>
      <c r="G420" s="10">
        <f t="shared" si="57"/>
        <v>19</v>
      </c>
      <c r="H420" s="11">
        <f t="shared" si="44"/>
        <v>86.36363636363636</v>
      </c>
      <c r="I420" s="5">
        <f t="shared" si="51"/>
        <v>0.56521739130434778</v>
      </c>
      <c r="J420" s="10">
        <f t="shared" si="50"/>
        <v>26</v>
      </c>
      <c r="K420" s="11">
        <f t="shared" si="45"/>
        <v>56.521739130434781</v>
      </c>
      <c r="L420" s="5">
        <f t="shared" si="52"/>
        <v>0.875</v>
      </c>
      <c r="M420" s="10">
        <f t="shared" si="53"/>
        <v>7</v>
      </c>
      <c r="N420" s="11">
        <f t="shared" si="46"/>
        <v>87.5</v>
      </c>
      <c r="O420" s="5">
        <f t="shared" si="54"/>
        <v>0.6875</v>
      </c>
      <c r="P420" s="10">
        <f t="shared" si="55"/>
        <v>11</v>
      </c>
      <c r="Q420" s="11">
        <f t="shared" si="47"/>
        <v>68.75</v>
      </c>
    </row>
    <row r="421" spans="4:17" x14ac:dyDescent="0.25">
      <c r="D421" t="s">
        <v>45</v>
      </c>
      <c r="E421" s="11">
        <f t="shared" si="41"/>
        <v>88.049654150197625</v>
      </c>
      <c r="F421" s="5">
        <f t="shared" si="56"/>
        <v>0.81818181818181812</v>
      </c>
      <c r="G421" s="10">
        <f t="shared" si="57"/>
        <v>18</v>
      </c>
      <c r="H421" s="11">
        <f t="shared" si="44"/>
        <v>81.818181818181827</v>
      </c>
      <c r="I421" s="5">
        <f t="shared" si="51"/>
        <v>0.89130434782608692</v>
      </c>
      <c r="J421" s="10">
        <f t="shared" si="50"/>
        <v>41</v>
      </c>
      <c r="K421" s="11">
        <f t="shared" si="45"/>
        <v>89.130434782608688</v>
      </c>
      <c r="L421" s="5">
        <f t="shared" si="52"/>
        <v>0.875</v>
      </c>
      <c r="M421" s="10">
        <f t="shared" si="53"/>
        <v>7</v>
      </c>
      <c r="N421" s="11">
        <f t="shared" si="46"/>
        <v>87.5</v>
      </c>
      <c r="O421" s="5">
        <f t="shared" si="54"/>
        <v>0.9375</v>
      </c>
      <c r="P421" s="10">
        <f t="shared" si="55"/>
        <v>15</v>
      </c>
      <c r="Q421" s="11">
        <f t="shared" si="47"/>
        <v>93.75</v>
      </c>
    </row>
    <row r="422" spans="4:17" x14ac:dyDescent="0.25">
      <c r="D422" t="s">
        <v>46</v>
      </c>
      <c r="E422" s="11">
        <f t="shared" si="41"/>
        <v>85.616353754940718</v>
      </c>
      <c r="F422" s="5">
        <f t="shared" si="56"/>
        <v>0.95454545454545459</v>
      </c>
      <c r="G422" s="10">
        <f t="shared" si="57"/>
        <v>21</v>
      </c>
      <c r="H422" s="11">
        <f t="shared" si="44"/>
        <v>95.454545454545453</v>
      </c>
      <c r="I422" s="5">
        <f t="shared" si="51"/>
        <v>0.78260869565217384</v>
      </c>
      <c r="J422" s="10">
        <f t="shared" si="50"/>
        <v>36</v>
      </c>
      <c r="K422" s="11">
        <f t="shared" si="45"/>
        <v>78.260869565217391</v>
      </c>
      <c r="L422" s="5">
        <f t="shared" si="52"/>
        <v>0.875</v>
      </c>
      <c r="M422" s="10">
        <f t="shared" si="53"/>
        <v>7</v>
      </c>
      <c r="N422" s="11">
        <f t="shared" si="46"/>
        <v>87.5</v>
      </c>
      <c r="O422" s="5">
        <f t="shared" si="54"/>
        <v>0.8125</v>
      </c>
      <c r="P422" s="10">
        <f t="shared" si="55"/>
        <v>13</v>
      </c>
      <c r="Q422" s="11">
        <f t="shared" si="47"/>
        <v>81.25</v>
      </c>
    </row>
    <row r="423" spans="4:17" x14ac:dyDescent="0.25">
      <c r="D423" t="s">
        <v>47</v>
      </c>
      <c r="E423" s="11">
        <f t="shared" si="41"/>
        <v>56.929347826086953</v>
      </c>
      <c r="F423" s="5">
        <f t="shared" si="56"/>
        <v>0.5</v>
      </c>
      <c r="G423" s="10">
        <f t="shared" si="57"/>
        <v>11</v>
      </c>
      <c r="H423" s="11">
        <f t="shared" si="44"/>
        <v>50</v>
      </c>
      <c r="I423" s="5">
        <f t="shared" si="51"/>
        <v>0.65217391304347827</v>
      </c>
      <c r="J423" s="10">
        <f t="shared" si="50"/>
        <v>30</v>
      </c>
      <c r="K423" s="11">
        <f t="shared" si="45"/>
        <v>65.217391304347828</v>
      </c>
      <c r="L423" s="5">
        <f t="shared" si="52"/>
        <v>0.5</v>
      </c>
      <c r="M423" s="10">
        <f t="shared" si="53"/>
        <v>4</v>
      </c>
      <c r="N423" s="11">
        <f t="shared" si="46"/>
        <v>50</v>
      </c>
      <c r="O423" s="5">
        <f t="shared" si="54"/>
        <v>0.625</v>
      </c>
      <c r="P423" s="10">
        <f t="shared" si="55"/>
        <v>10</v>
      </c>
      <c r="Q423" s="11">
        <f t="shared" si="47"/>
        <v>62.5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11">
        <f>AVERAGE(F425,I425,L425,O425)</f>
        <v>-0.1501976284584981</v>
      </c>
      <c r="F425" s="11">
        <f>M28-M235</f>
        <v>0.18181818181818166</v>
      </c>
      <c r="G425" s="10">
        <f>J28-J235</f>
        <v>2</v>
      </c>
      <c r="H425" s="10" t="s">
        <v>73</v>
      </c>
      <c r="I425" s="11">
        <f>P68-P275</f>
        <v>-0.78260869565217406</v>
      </c>
      <c r="J425" s="10">
        <f>O68-O275</f>
        <v>-18</v>
      </c>
      <c r="K425" s="10" t="s">
        <v>73</v>
      </c>
      <c r="L425" s="11">
        <f>M106-M313</f>
        <v>0.25</v>
      </c>
      <c r="M425" s="10">
        <f>J106-J313</f>
        <v>1</v>
      </c>
      <c r="N425" s="10" t="s">
        <v>73</v>
      </c>
      <c r="O425" s="11">
        <f>P183-P390</f>
        <v>-0.25</v>
      </c>
      <c r="P425" s="10">
        <f>O183-O390</f>
        <v>-2</v>
      </c>
      <c r="Q425" s="10" t="s">
        <v>73</v>
      </c>
    </row>
    <row r="426" spans="4:17" x14ac:dyDescent="0.25">
      <c r="D426" t="s">
        <v>70</v>
      </c>
      <c r="E426" s="11">
        <f>AVERAGE(H426,K426,N426,Q426)</f>
        <v>2.5138957509881421</v>
      </c>
      <c r="F426" s="5">
        <f>(M26+M27+M233+M234)/2</f>
        <v>2.0909090909090913</v>
      </c>
      <c r="G426" s="10">
        <f>J233+J234+J26+J27</f>
        <v>46</v>
      </c>
      <c r="H426" s="11">
        <f>G426/G402</f>
        <v>2.0909090909090908</v>
      </c>
      <c r="I426" s="5">
        <f>(P66+P67+P273+P274)/2</f>
        <v>2.652173913043478</v>
      </c>
      <c r="J426" s="10">
        <f>O66+O67+O273+O274</f>
        <v>122</v>
      </c>
      <c r="K426" s="11">
        <f>J426/$I$402</f>
        <v>2.652173913043478</v>
      </c>
      <c r="L426" s="5">
        <f>(M104+M105+M311+M312)/2</f>
        <v>2.5</v>
      </c>
      <c r="M426" s="10">
        <f>J104+J105+J311+J312</f>
        <v>20</v>
      </c>
      <c r="N426" s="11">
        <f>M426/8</f>
        <v>2.5</v>
      </c>
      <c r="O426" s="5">
        <f>(P389+P388+P182+P181)/2</f>
        <v>2.8125</v>
      </c>
      <c r="P426" s="10">
        <f>O389+O388+O182+O181</f>
        <v>45</v>
      </c>
      <c r="Q426" s="11">
        <f>P426/16</f>
        <v>2.8125</v>
      </c>
    </row>
    <row r="427" spans="4:17" x14ac:dyDescent="0.25">
      <c r="D427" t="s">
        <v>71</v>
      </c>
      <c r="E427" s="11">
        <f t="shared" ref="E427:E428" si="58">AVERAGE(H427,K427,N427,Q427)</f>
        <v>1.0641674901185771</v>
      </c>
      <c r="F427" s="5">
        <f>(M26+M234)/2</f>
        <v>1.0909090909090908</v>
      </c>
      <c r="G427" s="10">
        <f>J26+J234</f>
        <v>24</v>
      </c>
      <c r="H427" s="11">
        <f>G427/G402</f>
        <v>1.0909090909090908</v>
      </c>
      <c r="I427" s="5">
        <f>(P66+P274)/2</f>
        <v>0.97826086956521741</v>
      </c>
      <c r="J427" s="10">
        <f>O66+O274</f>
        <v>45</v>
      </c>
      <c r="K427" s="11">
        <f t="shared" ref="K427:K428" si="59">J427/$I$402</f>
        <v>0.97826086956521741</v>
      </c>
      <c r="L427" s="5">
        <f>(M104+M312)/2</f>
        <v>1.125</v>
      </c>
      <c r="M427" s="10">
        <f>J104+J312</f>
        <v>9</v>
      </c>
      <c r="N427" s="11">
        <f t="shared" ref="N427:N428" si="60">M427/8</f>
        <v>1.125</v>
      </c>
      <c r="O427" s="5">
        <f>(P389+P181)/2</f>
        <v>1.0625</v>
      </c>
      <c r="P427" s="10">
        <f>O389+O181</f>
        <v>17</v>
      </c>
      <c r="Q427" s="11">
        <f t="shared" ref="Q427:Q428" si="61">P427/16</f>
        <v>1.0625</v>
      </c>
    </row>
    <row r="428" spans="4:17" x14ac:dyDescent="0.25">
      <c r="D428" t="s">
        <v>72</v>
      </c>
      <c r="E428" s="11">
        <f t="shared" si="58"/>
        <v>1.4497282608695652</v>
      </c>
      <c r="F428" s="5">
        <f>(M27+M233)/2</f>
        <v>1</v>
      </c>
      <c r="G428" s="10">
        <f>J27+J233</f>
        <v>22</v>
      </c>
      <c r="H428" s="11">
        <f>G428/G402</f>
        <v>1</v>
      </c>
      <c r="I428" s="5">
        <f>(P67+P273)/2</f>
        <v>1.6739130434782608</v>
      </c>
      <c r="J428" s="10">
        <f>O67+O273</f>
        <v>77</v>
      </c>
      <c r="K428" s="11">
        <f t="shared" si="59"/>
        <v>1.673913043478261</v>
      </c>
      <c r="L428" s="5">
        <f>(M105+M311)/2</f>
        <v>1.375</v>
      </c>
      <c r="M428" s="10">
        <f>J105+J311</f>
        <v>11</v>
      </c>
      <c r="N428" s="11">
        <f t="shared" si="60"/>
        <v>1.375</v>
      </c>
      <c r="O428" s="5">
        <f>(P388+P182)/2</f>
        <v>1.75</v>
      </c>
      <c r="P428" s="10">
        <f>O388+O182</f>
        <v>28</v>
      </c>
      <c r="Q428" s="11">
        <f t="shared" si="61"/>
        <v>1.75</v>
      </c>
    </row>
    <row r="449" spans="4:20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20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20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20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  <c r="T452" s="5"/>
    </row>
    <row r="453" spans="4:20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20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20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20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20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20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20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20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20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20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20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20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2">E501-E471</f>
        <v>-1.3241106719306117E-3</v>
      </c>
      <c r="F529" s="14">
        <f t="shared" si="62"/>
        <v>-1.8181818181659537E-3</v>
      </c>
      <c r="G529" s="14">
        <f t="shared" si="62"/>
        <v>-3.478260869570704E-3</v>
      </c>
      <c r="H529" s="14">
        <f t="shared" si="62"/>
        <v>0</v>
      </c>
      <c r="I529" s="14">
        <f t="shared" si="62"/>
        <v>0</v>
      </c>
    </row>
    <row r="530" spans="5:9" x14ac:dyDescent="0.25">
      <c r="E530" s="14">
        <f t="shared" si="62"/>
        <v>4.7628458498039095E-3</v>
      </c>
      <c r="F530" s="14">
        <f t="shared" si="62"/>
        <v>-1.8181818181659537E-3</v>
      </c>
      <c r="G530" s="14">
        <f t="shared" si="62"/>
        <v>8.6956521738557058E-4</v>
      </c>
      <c r="H530" s="14">
        <f t="shared" si="62"/>
        <v>0</v>
      </c>
      <c r="I530" s="14">
        <f t="shared" si="62"/>
        <v>0</v>
      </c>
    </row>
    <row r="531" spans="5:9" x14ac:dyDescent="0.25">
      <c r="E531" s="14">
        <f t="shared" si="62"/>
        <v>5.0395256917568076E-4</v>
      </c>
      <c r="F531" s="14">
        <f t="shared" si="62"/>
        <v>-3.6363636363603291E-3</v>
      </c>
      <c r="G531" s="14">
        <f t="shared" si="62"/>
        <v>-4.3478260869562746E-3</v>
      </c>
      <c r="H531" s="14">
        <f t="shared" si="62"/>
        <v>0</v>
      </c>
      <c r="I531" s="14">
        <f t="shared" si="62"/>
        <v>0</v>
      </c>
    </row>
    <row r="532" spans="5:9" x14ac:dyDescent="0.25">
      <c r="E532" s="14">
        <f t="shared" si="62"/>
        <v>2.3122529644155065E-3</v>
      </c>
      <c r="F532" s="14">
        <f t="shared" si="62"/>
        <v>2.7272727272702468E-3</v>
      </c>
      <c r="G532" s="14">
        <f t="shared" si="62"/>
        <v>-3.478260869570704E-3</v>
      </c>
      <c r="H532" s="14">
        <f t="shared" si="62"/>
        <v>0</v>
      </c>
      <c r="I532" s="14">
        <f t="shared" si="62"/>
        <v>0</v>
      </c>
    </row>
    <row r="533" spans="5:9" x14ac:dyDescent="0.25">
      <c r="E533" s="14">
        <f t="shared" si="62"/>
        <v>6.3142292490070417E-3</v>
      </c>
      <c r="F533" s="14">
        <f t="shared" si="62"/>
        <v>9.0909090908297685E-4</v>
      </c>
      <c r="G533" s="14">
        <f t="shared" si="62"/>
        <v>4.3478260869562746E-3</v>
      </c>
      <c r="H533" s="14">
        <f t="shared" si="62"/>
        <v>0</v>
      </c>
      <c r="I533" s="14">
        <f t="shared" si="62"/>
        <v>0</v>
      </c>
    </row>
    <row r="534" spans="5:9" x14ac:dyDescent="0.25">
      <c r="E534" s="14">
        <f t="shared" si="62"/>
        <v>-2.2628458498132886E-3</v>
      </c>
      <c r="F534" s="14">
        <f t="shared" si="62"/>
        <v>1.8181818181659537E-3</v>
      </c>
      <c r="G534" s="14">
        <f t="shared" si="62"/>
        <v>-8.6956521738557058E-4</v>
      </c>
      <c r="H534" s="14">
        <f t="shared" si="62"/>
        <v>0</v>
      </c>
      <c r="I534" s="14">
        <f t="shared" si="62"/>
        <v>0</v>
      </c>
    </row>
    <row r="535" spans="5:9" x14ac:dyDescent="0.25">
      <c r="E535" s="14">
        <f t="shared" si="62"/>
        <v>3.4584980237184482E-4</v>
      </c>
      <c r="F535" s="14">
        <f t="shared" si="62"/>
        <v>1.8181818181659537E-3</v>
      </c>
      <c r="G535" s="14">
        <f t="shared" si="62"/>
        <v>-4.3478260869278529E-4</v>
      </c>
      <c r="H535" s="14">
        <f t="shared" si="62"/>
        <v>0</v>
      </c>
      <c r="I535" s="14">
        <f t="shared" si="62"/>
        <v>0</v>
      </c>
    </row>
    <row r="536" spans="5:9" x14ac:dyDescent="0.25">
      <c r="E536" s="14">
        <f t="shared" si="62"/>
        <v>-6.3142292490141472E-3</v>
      </c>
      <c r="F536" s="14">
        <f t="shared" si="62"/>
        <v>-9.0909090909008228E-4</v>
      </c>
      <c r="G536" s="14">
        <f t="shared" si="62"/>
        <v>-4.3478260869562746E-3</v>
      </c>
      <c r="H536" s="14">
        <f t="shared" si="62"/>
        <v>0</v>
      </c>
      <c r="I536" s="14">
        <f t="shared" si="62"/>
        <v>0</v>
      </c>
    </row>
    <row r="537" spans="5:9" x14ac:dyDescent="0.25">
      <c r="E537" s="14">
        <f t="shared" si="62"/>
        <v>-2.3122529644261647E-3</v>
      </c>
      <c r="F537" s="14">
        <f t="shared" si="62"/>
        <v>-2.7272727272702468E-3</v>
      </c>
      <c r="G537" s="14">
        <f t="shared" si="62"/>
        <v>3.478260869570704E-3</v>
      </c>
      <c r="H537" s="14">
        <f t="shared" si="62"/>
        <v>0</v>
      </c>
      <c r="I537" s="14">
        <f t="shared" si="62"/>
        <v>0</v>
      </c>
    </row>
    <row r="538" spans="5:9" x14ac:dyDescent="0.25">
      <c r="E538" s="14">
        <f t="shared" si="62"/>
        <v>3.8735177865589776E-3</v>
      </c>
      <c r="F538" s="14">
        <f t="shared" si="62"/>
        <v>-3.6363636363603291E-3</v>
      </c>
      <c r="G538" s="14">
        <f t="shared" si="62"/>
        <v>-8.6956521738557058E-4</v>
      </c>
      <c r="H538" s="14">
        <f t="shared" si="62"/>
        <v>0</v>
      </c>
      <c r="I538" s="14">
        <f t="shared" si="62"/>
        <v>0</v>
      </c>
    </row>
    <row r="539" spans="5:9" x14ac:dyDescent="0.25">
      <c r="E539" s="14">
        <f t="shared" si="62"/>
        <v>9.6837944664684983E-4</v>
      </c>
      <c r="F539" s="14">
        <f t="shared" si="62"/>
        <v>-9.0909090909008228E-4</v>
      </c>
      <c r="G539" s="14">
        <f t="shared" si="62"/>
        <v>4.7826086956490599E-3</v>
      </c>
      <c r="H539" s="14">
        <f t="shared" si="62"/>
        <v>0</v>
      </c>
      <c r="I539" s="14">
        <f t="shared" si="62"/>
        <v>0</v>
      </c>
    </row>
    <row r="540" spans="5:9" x14ac:dyDescent="0.25">
      <c r="E540" s="14">
        <f t="shared" si="62"/>
        <v>-2.3913043478245299E-3</v>
      </c>
      <c r="F540" s="14">
        <f t="shared" si="62"/>
        <v>0</v>
      </c>
      <c r="G540" s="14">
        <f t="shared" si="62"/>
        <v>4.3478260868567986E-4</v>
      </c>
      <c r="H540" s="14">
        <f t="shared" si="62"/>
        <v>0</v>
      </c>
      <c r="I540" s="14">
        <f t="shared" si="62"/>
        <v>0</v>
      </c>
    </row>
    <row r="541" spans="5:9" x14ac:dyDescent="0.25">
      <c r="E541" s="14">
        <f t="shared" si="62"/>
        <v>4.1106719367647315E-3</v>
      </c>
      <c r="F541" s="14">
        <f t="shared" si="62"/>
        <v>-1.8181818181659537E-3</v>
      </c>
      <c r="G541" s="14">
        <f t="shared" si="62"/>
        <v>-1.7391304347782466E-3</v>
      </c>
      <c r="H541" s="14">
        <f t="shared" si="62"/>
        <v>0</v>
      </c>
      <c r="I541" s="14">
        <f t="shared" si="62"/>
        <v>0</v>
      </c>
    </row>
    <row r="542" spans="5:9" x14ac:dyDescent="0.25">
      <c r="E542" s="14">
        <f t="shared" si="62"/>
        <v>-2.1541501976258814E-3</v>
      </c>
      <c r="F542" s="14">
        <f t="shared" si="62"/>
        <v>1.8181818181659537E-3</v>
      </c>
      <c r="G542" s="14">
        <f t="shared" si="62"/>
        <v>-4.3478260869278529E-4</v>
      </c>
      <c r="H542" s="14">
        <f t="shared" si="62"/>
        <v>0</v>
      </c>
      <c r="I542" s="14">
        <f t="shared" si="62"/>
        <v>0</v>
      </c>
    </row>
    <row r="543" spans="5:9" x14ac:dyDescent="0.25">
      <c r="E543" s="14">
        <f t="shared" si="62"/>
        <v>1.442687747029936E-3</v>
      </c>
      <c r="F543" s="14">
        <f t="shared" si="62"/>
        <v>2.7272727272702468E-3</v>
      </c>
      <c r="G543" s="14">
        <f t="shared" si="62"/>
        <v>3.0434782608637079E-3</v>
      </c>
      <c r="H543" s="14">
        <f t="shared" si="62"/>
        <v>0</v>
      </c>
      <c r="I543" s="14">
        <f t="shared" si="62"/>
        <v>0</v>
      </c>
    </row>
    <row r="544" spans="5:9" x14ac:dyDescent="0.25">
      <c r="E544" s="14">
        <f t="shared" si="62"/>
        <v>1.3735177865612513E-3</v>
      </c>
      <c r="F544" s="14">
        <f t="shared" si="62"/>
        <v>-3.6363636363603291E-3</v>
      </c>
      <c r="G544" s="14">
        <f t="shared" si="62"/>
        <v>-8.6956521738557058E-4</v>
      </c>
      <c r="H544" s="14">
        <f t="shared" si="62"/>
        <v>0</v>
      </c>
      <c r="I544" s="14">
        <f t="shared" si="62"/>
        <v>0</v>
      </c>
    </row>
    <row r="549" spans="1:16" x14ac:dyDescent="0.25">
      <c r="E549" s="14">
        <f t="shared" ref="E549:I552" si="63">E517-E491</f>
        <v>-2.5345849802371756E-3</v>
      </c>
      <c r="F549" s="14">
        <f t="shared" si="63"/>
        <v>1.8181818181817189E-3</v>
      </c>
      <c r="G549" s="14">
        <f t="shared" si="63"/>
        <v>-6.9565217391305972E-3</v>
      </c>
      <c r="H549" s="14">
        <f t="shared" si="63"/>
        <v>0</v>
      </c>
      <c r="I549" s="14">
        <f t="shared" si="63"/>
        <v>-5.0000000000000044E-3</v>
      </c>
    </row>
    <row r="550" spans="1:16" x14ac:dyDescent="0.25">
      <c r="E550" s="14">
        <f t="shared" si="63"/>
        <v>2.8137351778658726E-3</v>
      </c>
      <c r="F550" s="14">
        <f t="shared" si="63"/>
        <v>-3.6363636363638818E-3</v>
      </c>
      <c r="G550" s="14">
        <f t="shared" si="63"/>
        <v>7.3913043478261997E-3</v>
      </c>
      <c r="H550" s="14">
        <f t="shared" si="63"/>
        <v>4.9999999999998934E-3</v>
      </c>
      <c r="I550" s="14">
        <f t="shared" si="63"/>
        <v>2.4999999999999467E-3</v>
      </c>
    </row>
    <row r="551" spans="1:16" x14ac:dyDescent="0.25">
      <c r="E551" s="14">
        <f t="shared" si="63"/>
        <v>1.9639328063241202E-3</v>
      </c>
      <c r="F551" s="14">
        <f t="shared" si="63"/>
        <v>-1.8181818181819409E-3</v>
      </c>
      <c r="G551" s="14">
        <f t="shared" si="63"/>
        <v>2.1739130434783593E-3</v>
      </c>
      <c r="H551" s="14">
        <f t="shared" si="63"/>
        <v>4.9999999999998934E-3</v>
      </c>
      <c r="I551" s="14">
        <f t="shared" si="63"/>
        <v>2.4999999999999467E-3</v>
      </c>
    </row>
    <row r="552" spans="1:16" x14ac:dyDescent="0.25">
      <c r="E552" s="14">
        <f t="shared" si="63"/>
        <v>8.4980237154153038E-4</v>
      </c>
      <c r="F552" s="14">
        <f t="shared" si="63"/>
        <v>-1.8181818181819409E-3</v>
      </c>
      <c r="G552" s="14">
        <f t="shared" si="63"/>
        <v>5.2173913043478404E-3</v>
      </c>
      <c r="H552" s="14">
        <f t="shared" si="63"/>
        <v>0</v>
      </c>
      <c r="I552" s="14">
        <f t="shared" si="63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78" si="64">F578-F558</f>
        <v>9.0909090909008228E-4</v>
      </c>
      <c r="M578" s="14">
        <f t="shared" si="64"/>
        <v>3.0434782608637079E-3</v>
      </c>
      <c r="N578" s="14">
        <f t="shared" si="64"/>
        <v>0</v>
      </c>
      <c r="O578" s="14">
        <f t="shared" si="64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K587" si="65">E579-E559</f>
        <v>8.8932806328045899E-5</v>
      </c>
      <c r="L579" s="14">
        <f t="shared" ref="L579:L587" si="66">F579-F559</f>
        <v>-1.8181818181837173E-3</v>
      </c>
      <c r="M579" s="14">
        <f t="shared" ref="M579:M587" si="67">G579-G559</f>
        <v>2.1739130434781373E-3</v>
      </c>
      <c r="N579" s="14">
        <f t="shared" ref="N579:N587" si="68">H579-H559</f>
        <v>0</v>
      </c>
      <c r="O579" s="14">
        <f t="shared" ref="O579:O587" si="69">I579-I559</f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5"/>
        <v>4.6442687747116906E-4</v>
      </c>
      <c r="L580" s="14">
        <f t="shared" si="66"/>
        <v>2.7272727272702468E-3</v>
      </c>
      <c r="M580" s="14">
        <f t="shared" si="67"/>
        <v>-8.6956521738557058E-4</v>
      </c>
      <c r="N580" s="14">
        <f t="shared" si="68"/>
        <v>0</v>
      </c>
      <c r="O580" s="14">
        <f t="shared" si="69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5"/>
        <v>-3.8735177865589776E-3</v>
      </c>
      <c r="L581" s="14">
        <f t="shared" si="66"/>
        <v>3.6363636363603291E-3</v>
      </c>
      <c r="M581" s="14">
        <f t="shared" si="67"/>
        <v>8.6956521738557058E-4</v>
      </c>
      <c r="N581" s="14">
        <f t="shared" si="68"/>
        <v>0</v>
      </c>
      <c r="O581" s="14">
        <f t="shared" si="69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5"/>
        <v>1.3833992093736924E-4</v>
      </c>
      <c r="L582" s="14">
        <f t="shared" si="66"/>
        <v>2.7272727272702468E-3</v>
      </c>
      <c r="M582" s="14">
        <f t="shared" si="67"/>
        <v>-2.1739130434852427E-3</v>
      </c>
      <c r="N582" s="14">
        <f t="shared" si="68"/>
        <v>0</v>
      </c>
      <c r="O582" s="14">
        <f t="shared" si="69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5"/>
        <v>5.1383399208759784E-4</v>
      </c>
      <c r="L583" s="14">
        <f t="shared" si="66"/>
        <v>-2.7272727272702468E-3</v>
      </c>
      <c r="M583" s="14">
        <f t="shared" si="67"/>
        <v>4.7826086956490599E-3</v>
      </c>
      <c r="N583" s="14">
        <f t="shared" si="68"/>
        <v>0</v>
      </c>
      <c r="O583" s="14">
        <f t="shared" si="69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5"/>
        <v>-3.1027667984204754E-3</v>
      </c>
      <c r="L584" s="14">
        <f t="shared" si="66"/>
        <v>4.5454545454504114E-3</v>
      </c>
      <c r="M584" s="14">
        <f t="shared" si="67"/>
        <v>3.0434782608637079E-3</v>
      </c>
      <c r="N584" s="14">
        <f t="shared" si="68"/>
        <v>0</v>
      </c>
      <c r="O584" s="14">
        <f t="shared" si="69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5"/>
        <v>-3.4584980237184482E-4</v>
      </c>
      <c r="L585" s="14">
        <f t="shared" si="66"/>
        <v>-1.8181818181659537E-3</v>
      </c>
      <c r="M585" s="14">
        <f t="shared" si="67"/>
        <v>4.3478260869278529E-4</v>
      </c>
      <c r="N585" s="14">
        <f t="shared" si="68"/>
        <v>0</v>
      </c>
      <c r="O585" s="14">
        <f t="shared" si="69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5"/>
        <v>-5.1383399209470326E-4</v>
      </c>
      <c r="L586" s="14">
        <f t="shared" si="66"/>
        <v>2.7272727272702468E-3</v>
      </c>
      <c r="M586" s="14">
        <f t="shared" si="67"/>
        <v>-4.7826086956526126E-3</v>
      </c>
      <c r="N586" s="14">
        <f t="shared" si="68"/>
        <v>0</v>
      </c>
      <c r="O586" s="14">
        <f t="shared" si="69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5"/>
        <v>-1.383399209515801E-4</v>
      </c>
      <c r="L587" s="14">
        <f t="shared" si="66"/>
        <v>-2.7272727272737995E-3</v>
      </c>
      <c r="M587" s="14">
        <f t="shared" si="67"/>
        <v>2.1739130434781373E-3</v>
      </c>
      <c r="N587" s="14">
        <f t="shared" si="68"/>
        <v>0</v>
      </c>
      <c r="O587" s="14">
        <f t="shared" si="69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ref="K588:K594" si="70">E588-E568</f>
        <v>1.1857707509932425E-4</v>
      </c>
      <c r="L588" s="14">
        <f t="shared" ref="L588:L594" si="71">F588-F568</f>
        <v>9.0909090909008228E-4</v>
      </c>
      <c r="M588" s="14">
        <f t="shared" ref="M588:M594" si="72">G588-G568</f>
        <v>-4.3478260868567986E-4</v>
      </c>
      <c r="N588" s="14">
        <f t="shared" ref="N588:N594" si="73">H588-H568</f>
        <v>0</v>
      </c>
      <c r="O588" s="14">
        <f t="shared" ref="O588:O594" si="74">I588-I568</f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70"/>
        <v>-0.54600790513833886</v>
      </c>
      <c r="L589" s="14">
        <f t="shared" si="71"/>
        <v>-2.7272727272702468E-3</v>
      </c>
      <c r="M589" s="14">
        <f t="shared" si="72"/>
        <v>-2.1713043478260943</v>
      </c>
      <c r="N589" s="14">
        <f t="shared" si="73"/>
        <v>0</v>
      </c>
      <c r="O589" s="14">
        <f t="shared" si="74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70"/>
        <v>4.3774703557346584E-3</v>
      </c>
      <c r="L590" s="14">
        <f t="shared" si="71"/>
        <v>2.7272727272702468E-3</v>
      </c>
      <c r="M590" s="14">
        <f t="shared" si="72"/>
        <v>4.7826086956490599E-3</v>
      </c>
      <c r="N590" s="14">
        <f t="shared" si="73"/>
        <v>0</v>
      </c>
      <c r="O590" s="14">
        <f t="shared" si="74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70"/>
        <v>-0.54615612648221656</v>
      </c>
      <c r="L591" s="14">
        <f t="shared" si="71"/>
        <v>3.6363636363603291E-3</v>
      </c>
      <c r="M591" s="14">
        <f t="shared" si="72"/>
        <v>-2.1782608695652215</v>
      </c>
      <c r="N591" s="14">
        <f t="shared" si="73"/>
        <v>0</v>
      </c>
      <c r="O591" s="14">
        <f t="shared" si="74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70"/>
        <v>-3.4584980237184482E-4</v>
      </c>
      <c r="L592" s="14">
        <f t="shared" si="71"/>
        <v>-1.8181818181659537E-3</v>
      </c>
      <c r="M592" s="14">
        <f t="shared" si="72"/>
        <v>4.3478260869278529E-4</v>
      </c>
      <c r="N592" s="14">
        <f t="shared" si="73"/>
        <v>0</v>
      </c>
      <c r="O592" s="14">
        <f t="shared" si="74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70"/>
        <v>-0.5436462450592785</v>
      </c>
      <c r="L593" s="14">
        <f t="shared" si="71"/>
        <v>4.5454545454504114E-3</v>
      </c>
      <c r="M593" s="14">
        <f t="shared" si="72"/>
        <v>-2.1691304347826161</v>
      </c>
      <c r="N593" s="14">
        <f t="shared" si="73"/>
        <v>0</v>
      </c>
      <c r="O593" s="14">
        <f t="shared" si="74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70"/>
        <v>-6.5217391304628336E-4</v>
      </c>
      <c r="L594" s="14">
        <f t="shared" si="71"/>
        <v>0</v>
      </c>
      <c r="M594" s="14">
        <f t="shared" si="72"/>
        <v>-2.6086956521709226E-3</v>
      </c>
      <c r="N594" s="14">
        <f t="shared" si="73"/>
        <v>0</v>
      </c>
      <c r="O594" s="14">
        <f t="shared" si="74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5:9" x14ac:dyDescent="0.25">
      <c r="E611" s="14">
        <f>E599-E605</f>
        <v>-1.9762845849810584E-4</v>
      </c>
      <c r="F611" s="14">
        <f t="shared" ref="F611:I611" si="75">F599-F605</f>
        <v>1.8181818181816634E-3</v>
      </c>
      <c r="G611" s="14">
        <f t="shared" si="75"/>
        <v>-2.6086956521740312E-3</v>
      </c>
      <c r="H611" s="14">
        <f t="shared" si="75"/>
        <v>0</v>
      </c>
      <c r="I611" s="14">
        <f t="shared" si="75"/>
        <v>0</v>
      </c>
    </row>
    <row r="612" spans="5:9" x14ac:dyDescent="0.25">
      <c r="E612" s="14">
        <f t="shared" ref="E612:I612" si="76">E600-E606</f>
        <v>-6.1042490118579096E-3</v>
      </c>
      <c r="F612" s="14">
        <f t="shared" si="76"/>
        <v>9.0909090909097046E-4</v>
      </c>
      <c r="G612" s="14">
        <f t="shared" si="76"/>
        <v>-2.7826086956522111E-2</v>
      </c>
      <c r="H612" s="14">
        <f t="shared" si="76"/>
        <v>0</v>
      </c>
      <c r="I612" s="14">
        <f t="shared" si="76"/>
        <v>-7.4999999999998401E-3</v>
      </c>
    </row>
    <row r="613" spans="5:9" x14ac:dyDescent="0.25">
      <c r="E613" s="14">
        <f t="shared" ref="E613:I613" si="77">E601-E607</f>
        <v>-5.8325098814229204E-3</v>
      </c>
      <c r="F613" s="14">
        <f t="shared" si="77"/>
        <v>-9.0909090909092605E-3</v>
      </c>
      <c r="G613" s="14">
        <f t="shared" si="77"/>
        <v>-1.7391304347825765E-3</v>
      </c>
      <c r="H613" s="14">
        <f t="shared" si="77"/>
        <v>-4.9999999999998934E-3</v>
      </c>
      <c r="I613" s="14">
        <f t="shared" si="77"/>
        <v>-7.5000000000000622E-3</v>
      </c>
    </row>
    <row r="614" spans="5:9" x14ac:dyDescent="0.25">
      <c r="E614" s="14">
        <f t="shared" ref="E614:I614" si="78">E602-E608</f>
        <v>-1.0271739130434776E-2</v>
      </c>
      <c r="F614" s="14">
        <f t="shared" si="78"/>
        <v>0</v>
      </c>
      <c r="G614" s="14">
        <f t="shared" si="78"/>
        <v>-2.608695652173898E-2</v>
      </c>
      <c r="H614" s="14">
        <f t="shared" si="78"/>
        <v>-4.9999999999998934E-3</v>
      </c>
      <c r="I614" s="14">
        <f t="shared" si="78"/>
        <v>0</v>
      </c>
    </row>
  </sheetData>
  <mergeCells count="14">
    <mergeCell ref="A82:F82"/>
    <mergeCell ref="A1:F2"/>
    <mergeCell ref="A4:F4"/>
    <mergeCell ref="A31:F31"/>
    <mergeCell ref="A44:F44"/>
    <mergeCell ref="A63:F63"/>
    <mergeCell ref="A289:F289"/>
    <mergeCell ref="A327:F327"/>
    <mergeCell ref="A120:F120"/>
    <mergeCell ref="A208:P209"/>
    <mergeCell ref="A211:F211"/>
    <mergeCell ref="A238:F238"/>
    <mergeCell ref="A251:F251"/>
    <mergeCell ref="A270:F270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6244-1262-4696-9F0C-675770535C81}">
  <dimension ref="A1:AC601"/>
  <sheetViews>
    <sheetView zoomScaleNormal="100" workbookViewId="0">
      <selection activeCell="W10" sqref="W10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29" x14ac:dyDescent="0.25">
      <c r="A1" s="20" t="s">
        <v>18</v>
      </c>
      <c r="B1" s="20"/>
      <c r="C1" s="20"/>
      <c r="D1" s="20"/>
      <c r="E1" s="20"/>
      <c r="F1" s="20"/>
      <c r="R1" s="12"/>
    </row>
    <row r="2" spans="1:29" x14ac:dyDescent="0.25">
      <c r="A2" s="20"/>
      <c r="B2" s="20"/>
      <c r="C2" s="20"/>
      <c r="D2" s="20"/>
      <c r="E2" s="20"/>
      <c r="F2" s="20"/>
      <c r="R2" s="1" t="s">
        <v>294</v>
      </c>
      <c r="S2" s="2" t="s">
        <v>295</v>
      </c>
      <c r="T2" s="1">
        <v>0</v>
      </c>
      <c r="U2">
        <v>1</v>
      </c>
      <c r="V2" t="s">
        <v>296</v>
      </c>
      <c r="W2" s="1" t="s">
        <v>107</v>
      </c>
      <c r="X2" s="1" t="s">
        <v>76</v>
      </c>
      <c r="Y2" s="1" t="s">
        <v>108</v>
      </c>
      <c r="Z2" s="1" t="s">
        <v>109</v>
      </c>
      <c r="AA2" s="1"/>
      <c r="AB2" s="1"/>
      <c r="AC2" s="1"/>
    </row>
    <row r="3" spans="1:29" x14ac:dyDescent="0.25">
      <c r="R3" s="1" t="s">
        <v>297</v>
      </c>
      <c r="S3" s="1" t="s">
        <v>298</v>
      </c>
      <c r="T3" s="1">
        <v>1</v>
      </c>
      <c r="U3">
        <v>0</v>
      </c>
      <c r="V3" s="6" t="s">
        <v>295</v>
      </c>
      <c r="W3" s="1" t="s">
        <v>107</v>
      </c>
      <c r="X3" s="1" t="s">
        <v>76</v>
      </c>
      <c r="Y3" s="1" t="s">
        <v>111</v>
      </c>
      <c r="Z3" s="1" t="s">
        <v>109</v>
      </c>
      <c r="AA3" s="1"/>
      <c r="AB3" s="1"/>
      <c r="AC3" s="1"/>
    </row>
    <row r="4" spans="1:29" x14ac:dyDescent="0.25">
      <c r="A4" s="19" t="s">
        <v>20</v>
      </c>
      <c r="B4" s="19"/>
      <c r="C4" s="19"/>
      <c r="D4" s="19"/>
      <c r="E4" s="19"/>
      <c r="F4" s="19"/>
      <c r="R4" s="1" t="s">
        <v>299</v>
      </c>
      <c r="S4" s="2" t="s">
        <v>295</v>
      </c>
      <c r="T4" s="1">
        <v>2</v>
      </c>
      <c r="U4">
        <v>3</v>
      </c>
      <c r="V4" t="s">
        <v>300</v>
      </c>
      <c r="W4" s="1" t="s">
        <v>107</v>
      </c>
      <c r="X4" s="1" t="s">
        <v>107</v>
      </c>
      <c r="Y4" s="1" t="s">
        <v>117</v>
      </c>
      <c r="Z4" s="1" t="s">
        <v>109</v>
      </c>
      <c r="AA4" s="1"/>
      <c r="AB4" s="1"/>
      <c r="AC4" s="1"/>
    </row>
    <row r="5" spans="1:29" x14ac:dyDescent="0.25">
      <c r="E5" s="3" t="s">
        <v>24</v>
      </c>
      <c r="F5" s="3" t="s">
        <v>25</v>
      </c>
      <c r="I5" s="4" t="s">
        <v>26</v>
      </c>
      <c r="J5" t="s">
        <v>51</v>
      </c>
      <c r="R5" s="1" t="s">
        <v>301</v>
      </c>
      <c r="S5" s="1" t="s">
        <v>302</v>
      </c>
      <c r="T5" s="1">
        <v>2</v>
      </c>
      <c r="U5">
        <v>1</v>
      </c>
      <c r="V5" s="6" t="s">
        <v>295</v>
      </c>
      <c r="W5" s="1" t="s">
        <v>107</v>
      </c>
      <c r="X5" s="1" t="s">
        <v>107</v>
      </c>
      <c r="Y5" s="1" t="s">
        <v>111</v>
      </c>
      <c r="Z5" s="1" t="s">
        <v>109</v>
      </c>
      <c r="AA5" s="1"/>
      <c r="AB5" s="1"/>
      <c r="AC5" s="1"/>
    </row>
    <row r="6" spans="1:29" x14ac:dyDescent="0.25">
      <c r="A6" s="2" t="s">
        <v>295</v>
      </c>
      <c r="B6" s="1">
        <v>0</v>
      </c>
      <c r="C6">
        <v>1</v>
      </c>
      <c r="D6" t="s">
        <v>296</v>
      </c>
      <c r="E6" s="1">
        <f>B6+C6</f>
        <v>1</v>
      </c>
      <c r="F6" s="1">
        <f>B6-C6</f>
        <v>-1</v>
      </c>
      <c r="I6" t="s">
        <v>27</v>
      </c>
      <c r="J6">
        <f>COUNTIF(E6:E30,"&gt;1")</f>
        <v>5</v>
      </c>
      <c r="M6" s="5">
        <f>J6/$J$14</f>
        <v>0.55555555555555558</v>
      </c>
      <c r="R6" s="1" t="s">
        <v>303</v>
      </c>
      <c r="S6" s="2" t="s">
        <v>295</v>
      </c>
      <c r="T6" s="1">
        <v>0</v>
      </c>
      <c r="U6">
        <v>1</v>
      </c>
      <c r="V6" t="s">
        <v>304</v>
      </c>
      <c r="W6" s="1" t="s">
        <v>107</v>
      </c>
      <c r="X6" s="1" t="s">
        <v>76</v>
      </c>
      <c r="Y6" s="1" t="s">
        <v>108</v>
      </c>
      <c r="Z6" s="1" t="s">
        <v>109</v>
      </c>
      <c r="AA6" s="1"/>
      <c r="AB6" s="1"/>
      <c r="AC6" s="1"/>
    </row>
    <row r="7" spans="1:29" x14ac:dyDescent="0.25">
      <c r="A7" s="2" t="s">
        <v>295</v>
      </c>
      <c r="B7" s="1">
        <v>2</v>
      </c>
      <c r="C7">
        <v>3</v>
      </c>
      <c r="D7" t="s">
        <v>300</v>
      </c>
      <c r="E7" s="1">
        <f t="shared" ref="E7:E14" si="0">B7+C7</f>
        <v>5</v>
      </c>
      <c r="F7" s="1">
        <f t="shared" ref="F7:F14" si="1">B7-C7</f>
        <v>-1</v>
      </c>
      <c r="I7" t="s">
        <v>28</v>
      </c>
      <c r="J7">
        <f>COUNTIF(E6:E30,"&gt;2")</f>
        <v>4</v>
      </c>
      <c r="M7" s="5">
        <f t="shared" ref="M7:M28" si="2">J7/$J$14</f>
        <v>0.44444444444444442</v>
      </c>
      <c r="R7" s="1" t="s">
        <v>305</v>
      </c>
      <c r="S7" s="1" t="s">
        <v>306</v>
      </c>
      <c r="T7" s="1">
        <v>0</v>
      </c>
      <c r="U7">
        <v>3</v>
      </c>
      <c r="V7" s="6" t="s">
        <v>295</v>
      </c>
      <c r="W7" s="1" t="s">
        <v>76</v>
      </c>
      <c r="X7" s="1" t="s">
        <v>107</v>
      </c>
      <c r="Y7" s="1" t="s">
        <v>117</v>
      </c>
      <c r="Z7" s="1" t="s">
        <v>109</v>
      </c>
      <c r="AA7" s="1"/>
      <c r="AB7" s="1"/>
      <c r="AC7" s="1"/>
    </row>
    <row r="8" spans="1:29" x14ac:dyDescent="0.25">
      <c r="A8" s="2" t="s">
        <v>295</v>
      </c>
      <c r="B8" s="1">
        <v>0</v>
      </c>
      <c r="C8">
        <v>1</v>
      </c>
      <c r="D8" t="s">
        <v>304</v>
      </c>
      <c r="E8" s="1">
        <f t="shared" si="0"/>
        <v>1</v>
      </c>
      <c r="F8" s="1">
        <f t="shared" si="1"/>
        <v>-1</v>
      </c>
      <c r="I8" t="s">
        <v>29</v>
      </c>
      <c r="J8">
        <f>COUNTIF(E6:E30,"&lt;4")</f>
        <v>7</v>
      </c>
      <c r="M8" s="5">
        <f t="shared" si="2"/>
        <v>0.77777777777777779</v>
      </c>
      <c r="R8" s="1" t="s">
        <v>307</v>
      </c>
      <c r="S8" s="2" t="s">
        <v>295</v>
      </c>
      <c r="T8" s="1">
        <v>1</v>
      </c>
      <c r="U8">
        <v>0</v>
      </c>
      <c r="V8" t="s">
        <v>308</v>
      </c>
      <c r="W8" s="1" t="s">
        <v>76</v>
      </c>
      <c r="X8" s="1" t="s">
        <v>107</v>
      </c>
      <c r="Y8" s="1" t="s">
        <v>111</v>
      </c>
      <c r="Z8" s="1" t="s">
        <v>109</v>
      </c>
      <c r="AA8" s="1"/>
      <c r="AB8" s="1"/>
      <c r="AC8" s="1"/>
    </row>
    <row r="9" spans="1:29" x14ac:dyDescent="0.25">
      <c r="A9" s="2" t="s">
        <v>295</v>
      </c>
      <c r="B9" s="1">
        <v>1</v>
      </c>
      <c r="C9">
        <v>0</v>
      </c>
      <c r="D9" t="s">
        <v>308</v>
      </c>
      <c r="E9" s="1">
        <f t="shared" si="0"/>
        <v>1</v>
      </c>
      <c r="F9" s="1">
        <f t="shared" si="1"/>
        <v>1</v>
      </c>
      <c r="I9" t="s">
        <v>30</v>
      </c>
      <c r="J9">
        <f>COUNTIF(E6:E30,"&lt;5")</f>
        <v>8</v>
      </c>
      <c r="M9" s="5">
        <f t="shared" si="2"/>
        <v>0.88888888888888884</v>
      </c>
      <c r="R9" s="1" t="s">
        <v>309</v>
      </c>
      <c r="S9" s="1" t="s">
        <v>310</v>
      </c>
      <c r="T9" s="1">
        <v>1</v>
      </c>
      <c r="U9">
        <v>1</v>
      </c>
      <c r="V9" s="6" t="s">
        <v>295</v>
      </c>
      <c r="W9" s="1" t="s">
        <v>107</v>
      </c>
      <c r="X9" s="1" t="s">
        <v>107</v>
      </c>
      <c r="Y9" s="1" t="s">
        <v>111</v>
      </c>
      <c r="Z9" s="1" t="s">
        <v>109</v>
      </c>
      <c r="AA9" s="1"/>
      <c r="AB9" s="1"/>
      <c r="AC9" s="1"/>
    </row>
    <row r="10" spans="1:29" x14ac:dyDescent="0.25">
      <c r="A10" s="2" t="s">
        <v>295</v>
      </c>
      <c r="B10" s="1">
        <v>2</v>
      </c>
      <c r="C10">
        <v>0</v>
      </c>
      <c r="D10" t="s">
        <v>312</v>
      </c>
      <c r="E10" s="1">
        <f t="shared" si="0"/>
        <v>2</v>
      </c>
      <c r="F10" s="1">
        <f t="shared" si="1"/>
        <v>2</v>
      </c>
      <c r="I10" t="s">
        <v>31</v>
      </c>
      <c r="J10">
        <f>COUNTIF(F6:F30,"&gt;=0")</f>
        <v>5</v>
      </c>
      <c r="M10" s="5">
        <f t="shared" si="2"/>
        <v>0.55555555555555558</v>
      </c>
      <c r="R10" s="1" t="s">
        <v>311</v>
      </c>
      <c r="S10" s="2" t="s">
        <v>295</v>
      </c>
      <c r="T10" s="1">
        <v>2</v>
      </c>
      <c r="U10">
        <v>0</v>
      </c>
      <c r="V10" t="s">
        <v>312</v>
      </c>
      <c r="W10" s="1" t="s">
        <v>76</v>
      </c>
      <c r="X10" s="1" t="s">
        <v>107</v>
      </c>
      <c r="Y10" s="1" t="s">
        <v>113</v>
      </c>
      <c r="Z10" s="1" t="s">
        <v>109</v>
      </c>
      <c r="AA10" s="1"/>
      <c r="AB10" s="1"/>
      <c r="AC10" s="1"/>
    </row>
    <row r="11" spans="1:29" x14ac:dyDescent="0.25">
      <c r="A11" s="2" t="s">
        <v>295</v>
      </c>
      <c r="B11" s="1">
        <v>0</v>
      </c>
      <c r="C11">
        <v>0</v>
      </c>
      <c r="D11" t="s">
        <v>316</v>
      </c>
      <c r="E11" s="1">
        <f t="shared" si="0"/>
        <v>0</v>
      </c>
      <c r="F11" s="1">
        <f t="shared" si="1"/>
        <v>0</v>
      </c>
      <c r="I11" t="s">
        <v>32</v>
      </c>
      <c r="J11">
        <f>COUNTIF(F6:F30,"&lt;=0")</f>
        <v>5</v>
      </c>
      <c r="M11" s="5">
        <f t="shared" si="2"/>
        <v>0.55555555555555558</v>
      </c>
      <c r="R11" s="1" t="s">
        <v>313</v>
      </c>
      <c r="S11" s="1" t="s">
        <v>314</v>
      </c>
      <c r="T11" s="1">
        <v>3</v>
      </c>
      <c r="U11">
        <v>0</v>
      </c>
      <c r="V11" s="6" t="s">
        <v>295</v>
      </c>
      <c r="W11" s="1" t="s">
        <v>107</v>
      </c>
      <c r="X11" s="1" t="s">
        <v>76</v>
      </c>
      <c r="Y11" s="1" t="s">
        <v>158</v>
      </c>
      <c r="Z11" s="1" t="s">
        <v>109</v>
      </c>
      <c r="AA11" s="1"/>
      <c r="AB11" s="1"/>
      <c r="AC11" s="1"/>
    </row>
    <row r="12" spans="1:29" x14ac:dyDescent="0.25">
      <c r="A12" s="2" t="s">
        <v>295</v>
      </c>
      <c r="B12" s="1">
        <v>4</v>
      </c>
      <c r="C12">
        <v>0</v>
      </c>
      <c r="D12" t="s">
        <v>318</v>
      </c>
      <c r="E12" s="1">
        <f t="shared" si="0"/>
        <v>4</v>
      </c>
      <c r="F12" s="1">
        <f t="shared" si="1"/>
        <v>4</v>
      </c>
      <c r="I12" t="s">
        <v>34</v>
      </c>
      <c r="J12">
        <f>COUNTIF(F6:F30,"&gt;=-1")</f>
        <v>8</v>
      </c>
      <c r="M12" s="5">
        <f t="shared" si="2"/>
        <v>0.88888888888888884</v>
      </c>
      <c r="R12" s="1" t="s">
        <v>315</v>
      </c>
      <c r="S12" s="2" t="s">
        <v>295</v>
      </c>
      <c r="T12" s="1">
        <v>0</v>
      </c>
      <c r="U12">
        <v>0</v>
      </c>
      <c r="V12" t="s">
        <v>316</v>
      </c>
      <c r="W12" s="1" t="s">
        <v>76</v>
      </c>
      <c r="X12" s="1" t="s">
        <v>76</v>
      </c>
      <c r="Y12" s="1" t="s">
        <v>113</v>
      </c>
      <c r="Z12" s="1" t="s">
        <v>109</v>
      </c>
      <c r="AA12" s="1"/>
      <c r="AB12" s="1"/>
      <c r="AC12" s="1"/>
    </row>
    <row r="13" spans="1:29" x14ac:dyDescent="0.25">
      <c r="A13" s="2" t="s">
        <v>295</v>
      </c>
      <c r="B13" s="1">
        <v>2</v>
      </c>
      <c r="C13">
        <v>1</v>
      </c>
      <c r="D13" t="s">
        <v>322</v>
      </c>
      <c r="E13" s="1">
        <f t="shared" si="0"/>
        <v>3</v>
      </c>
      <c r="F13" s="1">
        <f t="shared" si="1"/>
        <v>1</v>
      </c>
      <c r="I13" t="s">
        <v>35</v>
      </c>
      <c r="J13">
        <f>COUNTIF(F6:F30,"&lt;=1")</f>
        <v>7</v>
      </c>
      <c r="M13" s="5">
        <f t="shared" si="2"/>
        <v>0.77777777777777779</v>
      </c>
      <c r="R13" s="1" t="s">
        <v>317</v>
      </c>
      <c r="S13" s="2" t="s">
        <v>295</v>
      </c>
      <c r="T13" s="1">
        <v>4</v>
      </c>
      <c r="U13">
        <v>0</v>
      </c>
      <c r="V13" t="s">
        <v>318</v>
      </c>
      <c r="W13" s="1" t="s">
        <v>76</v>
      </c>
      <c r="X13" s="1" t="s">
        <v>107</v>
      </c>
      <c r="Y13" s="1" t="s">
        <v>113</v>
      </c>
      <c r="Z13" s="1" t="s">
        <v>109</v>
      </c>
      <c r="AA13" s="1"/>
      <c r="AB13" s="1"/>
      <c r="AC13" s="1"/>
    </row>
    <row r="14" spans="1:29" x14ac:dyDescent="0.25">
      <c r="A14" s="2" t="s">
        <v>295</v>
      </c>
      <c r="B14" s="1">
        <v>0</v>
      </c>
      <c r="C14">
        <v>3</v>
      </c>
      <c r="D14" t="s">
        <v>302</v>
      </c>
      <c r="E14" s="1">
        <f t="shared" si="0"/>
        <v>3</v>
      </c>
      <c r="F14" s="1">
        <f t="shared" si="1"/>
        <v>-3</v>
      </c>
      <c r="I14" t="s">
        <v>36</v>
      </c>
      <c r="J14">
        <f>COUNT(F6:F30)</f>
        <v>9</v>
      </c>
      <c r="R14" s="1" t="s">
        <v>319</v>
      </c>
      <c r="S14" s="1" t="s">
        <v>320</v>
      </c>
      <c r="T14" s="1">
        <v>5</v>
      </c>
      <c r="U14">
        <v>1</v>
      </c>
      <c r="V14" s="6" t="s">
        <v>295</v>
      </c>
      <c r="W14" s="1" t="s">
        <v>107</v>
      </c>
      <c r="X14" s="1" t="s">
        <v>107</v>
      </c>
      <c r="Y14" s="1" t="s">
        <v>152</v>
      </c>
      <c r="Z14" s="1" t="s">
        <v>109</v>
      </c>
      <c r="AA14" s="1"/>
      <c r="AB14" s="1"/>
      <c r="AC14" s="1"/>
    </row>
    <row r="15" spans="1:29" x14ac:dyDescent="0.25">
      <c r="A15" s="2"/>
      <c r="B15" s="1"/>
      <c r="E15" s="1"/>
      <c r="F15" s="1"/>
      <c r="I15" t="s">
        <v>37</v>
      </c>
      <c r="J15">
        <f>J14-J11</f>
        <v>4</v>
      </c>
      <c r="M15" s="5">
        <f t="shared" si="2"/>
        <v>0.44444444444444442</v>
      </c>
      <c r="R15" s="1" t="s">
        <v>321</v>
      </c>
      <c r="S15" s="2" t="s">
        <v>295</v>
      </c>
      <c r="T15" s="1">
        <v>2</v>
      </c>
      <c r="U15">
        <v>1</v>
      </c>
      <c r="V15" t="s">
        <v>322</v>
      </c>
      <c r="W15" s="1" t="s">
        <v>107</v>
      </c>
      <c r="X15" s="1" t="s">
        <v>107</v>
      </c>
      <c r="Y15" s="1" t="s">
        <v>111</v>
      </c>
      <c r="Z15" s="1" t="s">
        <v>109</v>
      </c>
      <c r="AA15" s="1"/>
      <c r="AB15" s="1"/>
      <c r="AC15" s="1"/>
    </row>
    <row r="16" spans="1:29" x14ac:dyDescent="0.25">
      <c r="A16" s="2"/>
      <c r="B16" s="1"/>
      <c r="E16" s="1"/>
      <c r="F16" s="1"/>
      <c r="I16" t="s">
        <v>38</v>
      </c>
      <c r="J16">
        <f>J14-J10</f>
        <v>4</v>
      </c>
      <c r="M16" s="5">
        <f t="shared" si="2"/>
        <v>0.44444444444444442</v>
      </c>
      <c r="R16" s="1" t="s">
        <v>323</v>
      </c>
      <c r="S16" s="1" t="s">
        <v>324</v>
      </c>
      <c r="T16" s="1">
        <v>4</v>
      </c>
      <c r="U16">
        <v>1</v>
      </c>
      <c r="V16" s="6" t="s">
        <v>295</v>
      </c>
      <c r="W16" s="1" t="s">
        <v>107</v>
      </c>
      <c r="X16" s="1" t="s">
        <v>107</v>
      </c>
      <c r="Y16" s="1" t="s">
        <v>113</v>
      </c>
      <c r="Z16" s="1" t="s">
        <v>109</v>
      </c>
      <c r="AA16" s="1"/>
      <c r="AB16" s="1"/>
      <c r="AC16" s="1"/>
    </row>
    <row r="17" spans="1:29" x14ac:dyDescent="0.25">
      <c r="A17" s="2"/>
      <c r="B17" s="1"/>
      <c r="C17" s="1"/>
      <c r="D17" s="1"/>
      <c r="E17" s="1"/>
      <c r="F17" s="1"/>
      <c r="I17" t="s">
        <v>39</v>
      </c>
      <c r="J17">
        <f>J14-J13</f>
        <v>2</v>
      </c>
      <c r="M17" s="5">
        <f t="shared" si="2"/>
        <v>0.22222222222222221</v>
      </c>
      <c r="R17" s="1" t="s">
        <v>325</v>
      </c>
      <c r="S17" s="2" t="s">
        <v>295</v>
      </c>
      <c r="T17" s="1">
        <v>0</v>
      </c>
      <c r="U17">
        <v>3</v>
      </c>
      <c r="V17" t="s">
        <v>302</v>
      </c>
      <c r="W17" s="1" t="s">
        <v>107</v>
      </c>
      <c r="X17" s="1" t="s">
        <v>76</v>
      </c>
      <c r="Y17" s="1" t="s">
        <v>108</v>
      </c>
      <c r="Z17" s="1" t="s">
        <v>109</v>
      </c>
      <c r="AA17" s="1"/>
      <c r="AB17" s="1"/>
      <c r="AC17" s="1"/>
    </row>
    <row r="18" spans="1:29" x14ac:dyDescent="0.25">
      <c r="A18" s="2"/>
      <c r="B18" s="1"/>
      <c r="C18" s="1"/>
      <c r="D18" s="1"/>
      <c r="E18" s="1"/>
      <c r="F18" s="1"/>
      <c r="I18" t="s">
        <v>40</v>
      </c>
      <c r="J18">
        <f>J14-J12</f>
        <v>1</v>
      </c>
      <c r="M18" s="5">
        <f t="shared" si="2"/>
        <v>0.1111111111111111</v>
      </c>
      <c r="R18" s="1" t="s">
        <v>326</v>
      </c>
      <c r="S18" s="1" t="s">
        <v>318</v>
      </c>
      <c r="T18" s="1">
        <v>0</v>
      </c>
      <c r="U18">
        <v>1</v>
      </c>
      <c r="V18" s="6" t="s">
        <v>295</v>
      </c>
      <c r="W18" s="1"/>
      <c r="X18" s="1"/>
      <c r="Y18" s="1"/>
      <c r="Z18" s="1"/>
      <c r="AA18" s="1"/>
      <c r="AB18" s="1"/>
      <c r="AC18" s="1"/>
    </row>
    <row r="19" spans="1:29" x14ac:dyDescent="0.25">
      <c r="A19" s="2"/>
      <c r="B19" s="1"/>
      <c r="C19" s="1"/>
      <c r="D19" s="1"/>
      <c r="E19" s="1"/>
      <c r="F19" s="1"/>
      <c r="I19" t="s">
        <v>41</v>
      </c>
      <c r="J19">
        <f>COUNTIF(B6:B30,"&gt;0")</f>
        <v>5</v>
      </c>
      <c r="M19" s="5">
        <f t="shared" si="2"/>
        <v>0.55555555555555558</v>
      </c>
      <c r="R19" s="1"/>
      <c r="S19" s="1"/>
      <c r="T19" s="1"/>
      <c r="W19" s="1"/>
      <c r="X19" s="1"/>
      <c r="Y19" s="1"/>
      <c r="Z19" s="1"/>
      <c r="AA19" s="1"/>
      <c r="AB19" s="1"/>
      <c r="AC19" s="1"/>
    </row>
    <row r="20" spans="1:29" x14ac:dyDescent="0.25">
      <c r="A20" s="2"/>
      <c r="B20" s="1"/>
      <c r="C20" s="1"/>
      <c r="D20" s="1"/>
      <c r="E20" s="1"/>
      <c r="F20" s="1"/>
      <c r="I20" t="s">
        <v>42</v>
      </c>
      <c r="J20">
        <f>COUNTIF(C6:C30,"&gt;0")</f>
        <v>5</v>
      </c>
      <c r="M20" s="5">
        <f t="shared" si="2"/>
        <v>0.55555555555555558</v>
      </c>
      <c r="R20" s="1"/>
      <c r="S20" s="1"/>
      <c r="T20" s="1"/>
      <c r="W20" s="1"/>
      <c r="X20" s="1"/>
      <c r="Y20" s="1"/>
      <c r="Z20" s="1"/>
      <c r="AA20" s="1"/>
      <c r="AB20" s="1"/>
      <c r="AC20" s="1"/>
    </row>
    <row r="21" spans="1:29" x14ac:dyDescent="0.25">
      <c r="A21" s="2"/>
      <c r="B21" s="1"/>
      <c r="C21" s="1"/>
      <c r="D21" s="1"/>
      <c r="E21" s="1"/>
      <c r="F21" s="1"/>
      <c r="I21" t="s">
        <v>43</v>
      </c>
      <c r="J21">
        <f>COUNTIF(B6:B30,"&lt;2")</f>
        <v>5</v>
      </c>
      <c r="M21" s="5">
        <f t="shared" si="2"/>
        <v>0.55555555555555558</v>
      </c>
      <c r="R21" s="1" t="s">
        <v>294</v>
      </c>
      <c r="S21" s="1" t="s">
        <v>310</v>
      </c>
      <c r="T21" s="1">
        <v>0</v>
      </c>
      <c r="U21">
        <v>0</v>
      </c>
      <c r="V21" s="6" t="s">
        <v>298</v>
      </c>
      <c r="W21" s="1" t="s">
        <v>76</v>
      </c>
      <c r="X21" s="1" t="s">
        <v>76</v>
      </c>
      <c r="Y21" s="1" t="s">
        <v>113</v>
      </c>
      <c r="Z21" s="1" t="s">
        <v>109</v>
      </c>
      <c r="AA21" s="1"/>
      <c r="AB21" s="1"/>
      <c r="AC21" s="1"/>
    </row>
    <row r="22" spans="1:29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7</v>
      </c>
      <c r="M22" s="5">
        <f t="shared" si="2"/>
        <v>0.77777777777777779</v>
      </c>
      <c r="R22" s="1" t="s">
        <v>297</v>
      </c>
      <c r="S22" s="2" t="s">
        <v>298</v>
      </c>
      <c r="T22" s="1">
        <v>1</v>
      </c>
      <c r="U22">
        <v>0</v>
      </c>
      <c r="V22" t="s">
        <v>295</v>
      </c>
      <c r="W22" s="1" t="s">
        <v>76</v>
      </c>
      <c r="X22" s="1" t="s">
        <v>107</v>
      </c>
      <c r="Y22" s="1" t="s">
        <v>111</v>
      </c>
      <c r="Z22" s="1" t="s">
        <v>109</v>
      </c>
      <c r="AA22" s="1"/>
      <c r="AB22" s="1"/>
      <c r="AC22" s="1"/>
    </row>
    <row r="23" spans="1:29" x14ac:dyDescent="0.25">
      <c r="E23" s="1"/>
      <c r="F23" s="1"/>
      <c r="I23" t="s">
        <v>45</v>
      </c>
      <c r="J23">
        <f>COUNTIF(B6:B30,"&lt;3")</f>
        <v>8</v>
      </c>
      <c r="M23" s="5">
        <f t="shared" si="2"/>
        <v>0.88888888888888884</v>
      </c>
      <c r="R23" s="1" t="s">
        <v>327</v>
      </c>
      <c r="S23" s="1" t="s">
        <v>314</v>
      </c>
      <c r="T23" s="1">
        <v>1</v>
      </c>
      <c r="U23">
        <v>1</v>
      </c>
      <c r="V23" s="6" t="s">
        <v>298</v>
      </c>
      <c r="W23" s="1" t="s">
        <v>107</v>
      </c>
      <c r="X23" s="1" t="s">
        <v>107</v>
      </c>
      <c r="Y23" s="1" t="s">
        <v>152</v>
      </c>
      <c r="Z23" s="1" t="s">
        <v>109</v>
      </c>
      <c r="AA23" s="1"/>
      <c r="AB23" s="1"/>
      <c r="AC23" s="1"/>
    </row>
    <row r="24" spans="1:29" x14ac:dyDescent="0.25">
      <c r="E24" s="1"/>
      <c r="F24" s="1"/>
      <c r="I24" t="s">
        <v>46</v>
      </c>
      <c r="J24">
        <f>COUNTIF(C6:C30,"&lt;3")</f>
        <v>7</v>
      </c>
      <c r="M24" s="5">
        <f t="shared" si="2"/>
        <v>0.77777777777777779</v>
      </c>
      <c r="R24" s="1" t="s">
        <v>301</v>
      </c>
      <c r="S24" s="2" t="s">
        <v>298</v>
      </c>
      <c r="T24" s="1">
        <v>1</v>
      </c>
      <c r="U24">
        <v>2</v>
      </c>
      <c r="V24" t="s">
        <v>324</v>
      </c>
      <c r="W24" s="1" t="s">
        <v>107</v>
      </c>
      <c r="X24" s="1" t="s">
        <v>107</v>
      </c>
      <c r="Y24" s="1" t="s">
        <v>113</v>
      </c>
      <c r="Z24" s="1" t="s">
        <v>109</v>
      </c>
      <c r="AA24" s="1"/>
      <c r="AB24" s="1"/>
      <c r="AC24" s="1"/>
    </row>
    <row r="25" spans="1:29" x14ac:dyDescent="0.25">
      <c r="E25" s="1"/>
      <c r="F25" s="1"/>
      <c r="I25" t="s">
        <v>47</v>
      </c>
      <c r="J25">
        <f>J15+J16</f>
        <v>8</v>
      </c>
      <c r="M25" s="5">
        <f t="shared" si="2"/>
        <v>0.88888888888888884</v>
      </c>
      <c r="R25" s="1" t="s">
        <v>328</v>
      </c>
      <c r="S25" s="1" t="s">
        <v>318</v>
      </c>
      <c r="T25" s="1">
        <v>1</v>
      </c>
      <c r="U25">
        <v>3</v>
      </c>
      <c r="V25" s="6" t="s">
        <v>298</v>
      </c>
      <c r="W25" s="1" t="s">
        <v>107</v>
      </c>
      <c r="X25" s="1" t="s">
        <v>107</v>
      </c>
      <c r="Y25" s="1" t="s">
        <v>117</v>
      </c>
      <c r="Z25" s="1" t="s">
        <v>109</v>
      </c>
      <c r="AA25" s="1"/>
      <c r="AB25" s="1"/>
      <c r="AC25" s="1"/>
    </row>
    <row r="26" spans="1:29" x14ac:dyDescent="0.25">
      <c r="E26" s="1"/>
      <c r="F26" s="1"/>
      <c r="I26" t="s">
        <v>48</v>
      </c>
      <c r="J26" s="1">
        <f>SUM(B6:B30)</f>
        <v>11</v>
      </c>
      <c r="M26" s="5">
        <f t="shared" si="2"/>
        <v>1.2222222222222223</v>
      </c>
      <c r="R26" s="1" t="s">
        <v>305</v>
      </c>
      <c r="S26" s="1" t="s">
        <v>322</v>
      </c>
      <c r="T26" s="1">
        <v>2</v>
      </c>
      <c r="U26">
        <v>1</v>
      </c>
      <c r="V26" s="6" t="s">
        <v>298</v>
      </c>
      <c r="W26" s="1" t="s">
        <v>107</v>
      </c>
      <c r="X26" s="1" t="s">
        <v>107</v>
      </c>
      <c r="Y26" s="1" t="s">
        <v>158</v>
      </c>
      <c r="Z26" s="1" t="s">
        <v>109</v>
      </c>
      <c r="AA26" s="1"/>
      <c r="AB26" s="1"/>
      <c r="AC26" s="1"/>
    </row>
    <row r="27" spans="1:29" x14ac:dyDescent="0.25">
      <c r="E27" s="1"/>
      <c r="F27" s="1"/>
      <c r="I27" t="s">
        <v>49</v>
      </c>
      <c r="J27" s="1">
        <f>SUM(C6:C30)</f>
        <v>9</v>
      </c>
      <c r="M27" s="5">
        <f t="shared" si="2"/>
        <v>1</v>
      </c>
      <c r="R27" s="1" t="s">
        <v>307</v>
      </c>
      <c r="S27" s="2" t="s">
        <v>298</v>
      </c>
      <c r="T27" s="1">
        <v>0</v>
      </c>
      <c r="U27">
        <v>1</v>
      </c>
      <c r="V27" t="s">
        <v>296</v>
      </c>
      <c r="W27" s="1" t="s">
        <v>107</v>
      </c>
      <c r="X27" s="1" t="s">
        <v>76</v>
      </c>
      <c r="Y27" s="1" t="s">
        <v>108</v>
      </c>
      <c r="Z27" s="1" t="s">
        <v>109</v>
      </c>
      <c r="AA27" s="1"/>
      <c r="AB27" s="1"/>
      <c r="AC27" s="1"/>
    </row>
    <row r="28" spans="1:29" x14ac:dyDescent="0.25">
      <c r="E28" s="1"/>
      <c r="F28" s="1"/>
      <c r="I28" t="s">
        <v>50</v>
      </c>
      <c r="J28">
        <f>3*J15+J14-J25</f>
        <v>13</v>
      </c>
      <c r="M28" s="5">
        <f t="shared" si="2"/>
        <v>1.4444444444444444</v>
      </c>
      <c r="R28" s="1" t="s">
        <v>329</v>
      </c>
      <c r="S28" s="1" t="s">
        <v>300</v>
      </c>
      <c r="T28" s="1">
        <v>2</v>
      </c>
      <c r="U28">
        <v>1</v>
      </c>
      <c r="V28" s="6" t="s">
        <v>298</v>
      </c>
      <c r="W28" s="1" t="s">
        <v>107</v>
      </c>
      <c r="X28" s="1" t="s">
        <v>107</v>
      </c>
      <c r="Y28" s="1" t="s">
        <v>113</v>
      </c>
      <c r="Z28" s="1" t="s">
        <v>109</v>
      </c>
      <c r="AA28" s="1"/>
      <c r="AB28" s="1"/>
      <c r="AC28" s="1"/>
    </row>
    <row r="29" spans="1:29" x14ac:dyDescent="0.25">
      <c r="E29" s="1"/>
      <c r="F29" s="1"/>
      <c r="R29" s="1" t="s">
        <v>330</v>
      </c>
      <c r="S29" s="2" t="s">
        <v>298</v>
      </c>
      <c r="T29" s="1">
        <v>2</v>
      </c>
      <c r="U29">
        <v>3</v>
      </c>
      <c r="V29" t="s">
        <v>302</v>
      </c>
      <c r="W29" s="1" t="s">
        <v>107</v>
      </c>
      <c r="X29" s="1" t="s">
        <v>107</v>
      </c>
      <c r="Y29" s="1" t="s">
        <v>117</v>
      </c>
      <c r="Z29" s="1" t="s">
        <v>109</v>
      </c>
    </row>
    <row r="30" spans="1:29" x14ac:dyDescent="0.25">
      <c r="E30" s="1"/>
      <c r="F30" s="1"/>
      <c r="R30" s="1" t="s">
        <v>313</v>
      </c>
      <c r="S30" s="1" t="s">
        <v>306</v>
      </c>
      <c r="T30" s="1">
        <v>1</v>
      </c>
      <c r="U30">
        <v>0</v>
      </c>
      <c r="V30" s="6" t="s">
        <v>298</v>
      </c>
      <c r="W30" s="1" t="s">
        <v>107</v>
      </c>
      <c r="X30" s="1" t="s">
        <v>76</v>
      </c>
      <c r="Y30" s="1" t="s">
        <v>113</v>
      </c>
      <c r="Z30" s="1" t="s">
        <v>109</v>
      </c>
    </row>
    <row r="31" spans="1:29" x14ac:dyDescent="0.25">
      <c r="A31" s="21" t="s">
        <v>33</v>
      </c>
      <c r="B31" s="21"/>
      <c r="C31" s="21"/>
      <c r="D31" s="21"/>
      <c r="E31" s="21"/>
      <c r="F31" s="21"/>
      <c r="R31" s="1" t="s">
        <v>315</v>
      </c>
      <c r="S31" s="2" t="s">
        <v>298</v>
      </c>
      <c r="T31" s="1">
        <v>0</v>
      </c>
      <c r="U31">
        <v>2</v>
      </c>
      <c r="V31" t="s">
        <v>312</v>
      </c>
      <c r="W31" s="1" t="s">
        <v>107</v>
      </c>
      <c r="X31" s="1" t="s">
        <v>76</v>
      </c>
      <c r="Y31" s="1" t="s">
        <v>108</v>
      </c>
      <c r="Z31" s="1" t="s">
        <v>109</v>
      </c>
    </row>
    <row r="32" spans="1:29" x14ac:dyDescent="0.25">
      <c r="E32" s="1"/>
      <c r="F32" s="1"/>
      <c r="R32" s="1" t="s">
        <v>317</v>
      </c>
      <c r="S32" s="1" t="s">
        <v>308</v>
      </c>
      <c r="T32" s="1">
        <v>3</v>
      </c>
      <c r="U32">
        <v>0</v>
      </c>
      <c r="V32" s="6" t="s">
        <v>298</v>
      </c>
      <c r="W32" s="1" t="s">
        <v>107</v>
      </c>
      <c r="X32" s="1" t="s">
        <v>76</v>
      </c>
      <c r="Y32" s="1" t="s">
        <v>111</v>
      </c>
      <c r="Z32" s="1" t="s">
        <v>109</v>
      </c>
    </row>
    <row r="33" spans="1:26" x14ac:dyDescent="0.25">
      <c r="E33" s="1"/>
      <c r="F33" s="1"/>
      <c r="R33" s="1" t="s">
        <v>319</v>
      </c>
      <c r="S33" s="2" t="s">
        <v>298</v>
      </c>
      <c r="T33" s="1">
        <v>1</v>
      </c>
      <c r="U33">
        <v>0</v>
      </c>
      <c r="V33" t="s">
        <v>316</v>
      </c>
      <c r="W33" s="1" t="s">
        <v>76</v>
      </c>
      <c r="X33" s="1" t="s">
        <v>107</v>
      </c>
      <c r="Y33" s="1" t="s">
        <v>111</v>
      </c>
      <c r="Z33" s="1" t="s">
        <v>109</v>
      </c>
    </row>
    <row r="34" spans="1:26" x14ac:dyDescent="0.25">
      <c r="E34" s="1"/>
      <c r="F34" s="1"/>
      <c r="R34" s="1" t="s">
        <v>331</v>
      </c>
      <c r="S34" s="1" t="s">
        <v>304</v>
      </c>
      <c r="T34" s="1">
        <v>0</v>
      </c>
      <c r="U34">
        <v>1</v>
      </c>
      <c r="V34" s="6" t="s">
        <v>298</v>
      </c>
      <c r="W34" s="1" t="s">
        <v>76</v>
      </c>
      <c r="X34" s="1" t="s">
        <v>107</v>
      </c>
      <c r="Y34" s="1" t="s">
        <v>113</v>
      </c>
      <c r="Z34" s="1" t="s">
        <v>109</v>
      </c>
    </row>
    <row r="35" spans="1:26" x14ac:dyDescent="0.25">
      <c r="E35" s="1"/>
      <c r="F35" s="1"/>
      <c r="R35" s="1" t="s">
        <v>323</v>
      </c>
      <c r="S35" s="2" t="s">
        <v>298</v>
      </c>
      <c r="T35" s="1">
        <v>0</v>
      </c>
      <c r="U35">
        <v>2</v>
      </c>
      <c r="V35" t="s">
        <v>320</v>
      </c>
      <c r="W35" s="1" t="s">
        <v>107</v>
      </c>
      <c r="X35" s="1" t="s">
        <v>76</v>
      </c>
      <c r="Y35" s="1" t="s">
        <v>117</v>
      </c>
      <c r="Z35" s="1" t="s">
        <v>109</v>
      </c>
    </row>
    <row r="36" spans="1:26" x14ac:dyDescent="0.25">
      <c r="E36" s="1"/>
      <c r="F36" s="1"/>
      <c r="R36" s="1" t="s">
        <v>325</v>
      </c>
      <c r="S36" s="1" t="s">
        <v>312</v>
      </c>
      <c r="T36" s="1">
        <v>6</v>
      </c>
      <c r="U36">
        <v>1</v>
      </c>
      <c r="V36" s="6" t="s">
        <v>298</v>
      </c>
      <c r="W36" s="1" t="s">
        <v>107</v>
      </c>
      <c r="X36" s="1" t="s">
        <v>107</v>
      </c>
      <c r="Y36" s="1" t="s">
        <v>269</v>
      </c>
      <c r="Z36" s="1" t="s">
        <v>109</v>
      </c>
    </row>
    <row r="37" spans="1:26" x14ac:dyDescent="0.25">
      <c r="R37" s="1" t="s">
        <v>326</v>
      </c>
      <c r="S37" s="2" t="s">
        <v>298</v>
      </c>
      <c r="T37" s="1">
        <v>0</v>
      </c>
      <c r="U37">
        <v>2</v>
      </c>
      <c r="V37" t="s">
        <v>306</v>
      </c>
      <c r="W37" s="1"/>
      <c r="X37" s="1"/>
      <c r="Y37" s="1"/>
      <c r="Z37" s="1"/>
    </row>
    <row r="38" spans="1:26" x14ac:dyDescent="0.25">
      <c r="R38" s="1"/>
      <c r="S38" s="1"/>
      <c r="T38" s="1"/>
      <c r="W38" s="1"/>
      <c r="X38" s="1"/>
      <c r="Y38" s="1"/>
      <c r="Z38" s="1"/>
    </row>
    <row r="39" spans="1:26" x14ac:dyDescent="0.25">
      <c r="R39" s="1"/>
      <c r="S39" s="1"/>
      <c r="T39" s="1"/>
      <c r="W39" s="1"/>
      <c r="X39" s="1"/>
      <c r="Y39" s="1"/>
      <c r="Z39" s="1"/>
    </row>
    <row r="40" spans="1:26" x14ac:dyDescent="0.25">
      <c r="R40" s="1"/>
      <c r="S40" s="1"/>
      <c r="T40" s="1"/>
      <c r="W40" s="1"/>
      <c r="X40" s="1"/>
      <c r="Y40" s="1"/>
      <c r="Z40" s="1"/>
    </row>
    <row r="41" spans="1:26" x14ac:dyDescent="0.25">
      <c r="R41" s="1"/>
      <c r="S41" s="1"/>
      <c r="T41" s="1"/>
      <c r="W41" s="1"/>
      <c r="X41" s="1"/>
      <c r="Y41" s="1"/>
      <c r="Z41" s="1"/>
    </row>
    <row r="42" spans="1:26" x14ac:dyDescent="0.25">
      <c r="R42" s="1"/>
      <c r="S42" s="1"/>
      <c r="T42" s="1"/>
      <c r="W42" s="1"/>
      <c r="X42" s="1"/>
      <c r="Y42" s="1"/>
      <c r="Z42" s="1"/>
    </row>
    <row r="43" spans="1:26" x14ac:dyDescent="0.25">
      <c r="R43" s="1"/>
      <c r="S43" s="1"/>
      <c r="T43" s="1"/>
      <c r="W43" s="1"/>
      <c r="X43" s="1"/>
      <c r="Y43" s="1"/>
      <c r="Z43" s="1"/>
    </row>
    <row r="44" spans="1:26" x14ac:dyDescent="0.25">
      <c r="A44" s="19" t="s">
        <v>19</v>
      </c>
      <c r="B44" s="19"/>
      <c r="C44" s="19"/>
      <c r="D44" s="19"/>
      <c r="E44" s="19"/>
      <c r="F44" s="19"/>
      <c r="R44" s="1"/>
      <c r="S44" s="1"/>
      <c r="T44" s="1"/>
      <c r="W44" s="1"/>
      <c r="X44" s="1"/>
      <c r="Y44" s="1"/>
      <c r="Z44" s="1"/>
    </row>
    <row r="45" spans="1:2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  <c r="T45" s="1"/>
      <c r="W45" s="1"/>
      <c r="X45" s="1"/>
      <c r="Y45" s="1"/>
      <c r="Z45" s="1"/>
    </row>
    <row r="46" spans="1:26" x14ac:dyDescent="0.25">
      <c r="A46" s="1" t="s">
        <v>298</v>
      </c>
      <c r="B46" s="1">
        <v>1</v>
      </c>
      <c r="C46">
        <v>0</v>
      </c>
      <c r="D46" s="6" t="s">
        <v>295</v>
      </c>
      <c r="E46" s="1">
        <f t="shared" ref="E46:E53" si="3">B46+C46</f>
        <v>1</v>
      </c>
      <c r="F46" s="1">
        <f t="shared" ref="F46:F53" si="4">B46-C46</f>
        <v>1</v>
      </c>
      <c r="I46" t="s">
        <v>27</v>
      </c>
      <c r="J46">
        <f>COUNTIF(E46:E62,"&gt;1")</f>
        <v>6</v>
      </c>
      <c r="M46" s="5">
        <f>J46/$J$54</f>
        <v>0.75</v>
      </c>
      <c r="O46" s="5">
        <f>J46+J6</f>
        <v>11</v>
      </c>
      <c r="P46" s="5">
        <f>O46/$O$54</f>
        <v>0.6470588235294118</v>
      </c>
      <c r="R46" s="1"/>
      <c r="S46" s="1"/>
      <c r="T46" s="1"/>
      <c r="W46" s="1"/>
      <c r="X46" s="1"/>
      <c r="Y46" s="1"/>
      <c r="Z46" s="1"/>
    </row>
    <row r="47" spans="1:26" x14ac:dyDescent="0.25">
      <c r="A47" s="1" t="s">
        <v>302</v>
      </c>
      <c r="B47" s="1">
        <v>2</v>
      </c>
      <c r="C47">
        <v>1</v>
      </c>
      <c r="D47" s="6" t="s">
        <v>295</v>
      </c>
      <c r="E47" s="1">
        <f t="shared" si="3"/>
        <v>3</v>
      </c>
      <c r="F47" s="1">
        <f t="shared" si="4"/>
        <v>1</v>
      </c>
      <c r="I47" t="s">
        <v>28</v>
      </c>
      <c r="J47">
        <f>COUNTIF(E46:E62,"&gt;2")</f>
        <v>5</v>
      </c>
      <c r="M47" s="5">
        <f t="shared" ref="M47:M68" si="5">J47/$J$54</f>
        <v>0.625</v>
      </c>
      <c r="O47" s="5">
        <f t="shared" ref="O47:O68" si="6">J47+J7</f>
        <v>9</v>
      </c>
      <c r="P47" s="5">
        <f t="shared" ref="P47:P68" si="7">O47/$O$54</f>
        <v>0.52941176470588236</v>
      </c>
      <c r="R47" s="1"/>
      <c r="S47" s="1"/>
      <c r="T47" s="1"/>
      <c r="W47" s="1"/>
      <c r="X47" s="1"/>
      <c r="Y47" s="1"/>
      <c r="Z47" s="1"/>
    </row>
    <row r="48" spans="1:26" x14ac:dyDescent="0.25">
      <c r="A48" s="1" t="s">
        <v>306</v>
      </c>
      <c r="B48" s="1">
        <v>0</v>
      </c>
      <c r="C48">
        <v>3</v>
      </c>
      <c r="D48" s="6" t="s">
        <v>295</v>
      </c>
      <c r="E48" s="1">
        <f t="shared" si="3"/>
        <v>3</v>
      </c>
      <c r="F48" s="1">
        <f t="shared" si="4"/>
        <v>-3</v>
      </c>
      <c r="I48" t="s">
        <v>29</v>
      </c>
      <c r="J48">
        <f>COUNTIF(E46:E62,"&lt;4")</f>
        <v>6</v>
      </c>
      <c r="M48" s="5">
        <f t="shared" si="5"/>
        <v>0.75</v>
      </c>
      <c r="O48" s="5">
        <f t="shared" si="6"/>
        <v>13</v>
      </c>
      <c r="P48" s="5">
        <f t="shared" si="7"/>
        <v>0.76470588235294112</v>
      </c>
      <c r="R48" s="1"/>
      <c r="S48" s="1"/>
      <c r="T48" s="1"/>
      <c r="W48" s="1"/>
      <c r="X48" s="1"/>
      <c r="Y48" s="1"/>
      <c r="Z48" s="1"/>
    </row>
    <row r="49" spans="1:26" x14ac:dyDescent="0.25">
      <c r="A49" s="1" t="s">
        <v>310</v>
      </c>
      <c r="B49" s="1">
        <v>1</v>
      </c>
      <c r="C49">
        <v>1</v>
      </c>
      <c r="D49" s="6" t="s">
        <v>295</v>
      </c>
      <c r="E49" s="1">
        <f t="shared" si="3"/>
        <v>2</v>
      </c>
      <c r="F49" s="1">
        <f t="shared" si="4"/>
        <v>0</v>
      </c>
      <c r="I49" t="s">
        <v>30</v>
      </c>
      <c r="J49">
        <f>COUNTIF(E46:E62,"&lt;5")</f>
        <v>6</v>
      </c>
      <c r="M49" s="5">
        <f t="shared" si="5"/>
        <v>0.75</v>
      </c>
      <c r="N49" s="1"/>
      <c r="O49" s="5">
        <f t="shared" si="6"/>
        <v>14</v>
      </c>
      <c r="P49" s="5">
        <f t="shared" si="7"/>
        <v>0.82352941176470584</v>
      </c>
      <c r="R49" s="1"/>
      <c r="S49" s="1"/>
      <c r="T49" s="1"/>
      <c r="W49" s="1"/>
      <c r="X49" s="1"/>
      <c r="Y49" s="1"/>
      <c r="Z49" s="1"/>
    </row>
    <row r="50" spans="1:26" x14ac:dyDescent="0.25">
      <c r="A50" s="1" t="s">
        <v>314</v>
      </c>
      <c r="B50" s="1">
        <v>3</v>
      </c>
      <c r="C50">
        <v>0</v>
      </c>
      <c r="D50" s="6" t="s">
        <v>295</v>
      </c>
      <c r="E50" s="1">
        <f t="shared" si="3"/>
        <v>3</v>
      </c>
      <c r="F50" s="1">
        <f t="shared" si="4"/>
        <v>3</v>
      </c>
      <c r="I50" t="s">
        <v>31</v>
      </c>
      <c r="J50">
        <f>COUNTIF(F46:F62,"&lt;=0")</f>
        <v>3</v>
      </c>
      <c r="M50" s="5">
        <f t="shared" si="5"/>
        <v>0.375</v>
      </c>
      <c r="O50" s="5">
        <f t="shared" si="6"/>
        <v>8</v>
      </c>
      <c r="P50" s="5">
        <f t="shared" si="7"/>
        <v>0.47058823529411764</v>
      </c>
      <c r="R50" s="1"/>
      <c r="S50" s="1"/>
      <c r="T50" s="1"/>
      <c r="W50" s="1"/>
      <c r="X50" s="1"/>
      <c r="Y50" s="1"/>
      <c r="Z50" s="1"/>
    </row>
    <row r="51" spans="1:26" x14ac:dyDescent="0.25">
      <c r="A51" s="1" t="s">
        <v>320</v>
      </c>
      <c r="B51" s="1">
        <v>5</v>
      </c>
      <c r="C51">
        <v>1</v>
      </c>
      <c r="D51" s="6" t="s">
        <v>295</v>
      </c>
      <c r="E51" s="1">
        <f t="shared" si="3"/>
        <v>6</v>
      </c>
      <c r="F51" s="1">
        <f t="shared" si="4"/>
        <v>4</v>
      </c>
      <c r="I51" t="s">
        <v>32</v>
      </c>
      <c r="J51">
        <f>COUNTIF(F46:F62,"&gt;=0")</f>
        <v>6</v>
      </c>
      <c r="M51" s="5">
        <f t="shared" si="5"/>
        <v>0.75</v>
      </c>
      <c r="O51" s="5">
        <f t="shared" si="6"/>
        <v>11</v>
      </c>
      <c r="P51" s="5">
        <f t="shared" si="7"/>
        <v>0.6470588235294118</v>
      </c>
      <c r="R51" s="1"/>
      <c r="S51" s="1"/>
      <c r="T51" s="1"/>
      <c r="W51" s="1"/>
      <c r="X51" s="1"/>
      <c r="Y51" s="1"/>
      <c r="Z51" s="1"/>
    </row>
    <row r="52" spans="1:26" x14ac:dyDescent="0.25">
      <c r="A52" s="1" t="s">
        <v>324</v>
      </c>
      <c r="B52" s="1">
        <v>4</v>
      </c>
      <c r="C52">
        <v>1</v>
      </c>
      <c r="D52" s="6" t="s">
        <v>295</v>
      </c>
      <c r="E52" s="1">
        <f t="shared" si="3"/>
        <v>5</v>
      </c>
      <c r="F52" s="1">
        <f t="shared" si="4"/>
        <v>3</v>
      </c>
      <c r="I52" t="s">
        <v>34</v>
      </c>
      <c r="J52">
        <f>COUNTIF(F46:F62,"&lt;=1")</f>
        <v>5</v>
      </c>
      <c r="M52" s="5">
        <f t="shared" si="5"/>
        <v>0.625</v>
      </c>
      <c r="O52" s="5">
        <f t="shared" si="6"/>
        <v>13</v>
      </c>
      <c r="P52" s="5">
        <f t="shared" si="7"/>
        <v>0.76470588235294112</v>
      </c>
      <c r="R52" s="1"/>
      <c r="S52" s="1"/>
      <c r="T52" s="1"/>
      <c r="W52" s="1"/>
      <c r="X52" s="1"/>
      <c r="Y52" s="1"/>
      <c r="Z52" s="1"/>
    </row>
    <row r="53" spans="1:26" x14ac:dyDescent="0.25">
      <c r="A53" s="1" t="s">
        <v>318</v>
      </c>
      <c r="B53" s="1">
        <v>0</v>
      </c>
      <c r="C53">
        <v>1</v>
      </c>
      <c r="D53" s="6" t="s">
        <v>295</v>
      </c>
      <c r="E53" s="1">
        <f t="shared" si="3"/>
        <v>1</v>
      </c>
      <c r="F53" s="1">
        <f t="shared" si="4"/>
        <v>-1</v>
      </c>
      <c r="I53" t="s">
        <v>35</v>
      </c>
      <c r="J53">
        <f>COUNTIF(F46:F62,"&gt;=-1")</f>
        <v>7</v>
      </c>
      <c r="M53" s="5">
        <f t="shared" si="5"/>
        <v>0.875</v>
      </c>
      <c r="O53" s="5">
        <f t="shared" si="6"/>
        <v>14</v>
      </c>
      <c r="P53" s="5">
        <f t="shared" si="7"/>
        <v>0.82352941176470584</v>
      </c>
      <c r="R53" s="1"/>
      <c r="S53" s="1"/>
      <c r="T53" s="1"/>
      <c r="W53" s="1"/>
      <c r="X53" s="1"/>
      <c r="Y53" s="1"/>
      <c r="Z53" s="1"/>
    </row>
    <row r="54" spans="1:26" x14ac:dyDescent="0.25">
      <c r="A54" s="1"/>
      <c r="B54" s="1"/>
      <c r="D54" s="6"/>
      <c r="E54" s="1"/>
      <c r="F54" s="1"/>
      <c r="I54" t="s">
        <v>36</v>
      </c>
      <c r="J54">
        <f>COUNT(E46:E62)</f>
        <v>8</v>
      </c>
      <c r="O54" s="5">
        <f t="shared" si="6"/>
        <v>17</v>
      </c>
      <c r="P54" s="5">
        <f t="shared" si="7"/>
        <v>1</v>
      </c>
      <c r="R54" s="1"/>
      <c r="S54" s="1"/>
      <c r="T54" s="1"/>
      <c r="W54" s="1"/>
      <c r="X54" s="1"/>
      <c r="Y54" s="1"/>
      <c r="Z54" s="1"/>
    </row>
    <row r="55" spans="1:26" x14ac:dyDescent="0.25">
      <c r="A55" s="1"/>
      <c r="B55" s="1"/>
      <c r="D55" s="6"/>
      <c r="E55" s="1"/>
      <c r="F55" s="1"/>
      <c r="I55" t="s">
        <v>37</v>
      </c>
      <c r="J55">
        <f>J54-J51</f>
        <v>2</v>
      </c>
      <c r="M55" s="5">
        <f t="shared" si="5"/>
        <v>0.25</v>
      </c>
      <c r="O55" s="5">
        <f t="shared" si="6"/>
        <v>6</v>
      </c>
      <c r="P55" s="5">
        <f t="shared" si="7"/>
        <v>0.35294117647058826</v>
      </c>
      <c r="R55" s="1"/>
      <c r="S55" s="1"/>
      <c r="T55" s="1"/>
      <c r="W55" s="1"/>
      <c r="X55" s="1"/>
      <c r="Y55" s="1"/>
      <c r="Z55" s="1"/>
    </row>
    <row r="56" spans="1:26" x14ac:dyDescent="0.25">
      <c r="A56" s="1"/>
      <c r="B56" s="1"/>
      <c r="D56" s="6"/>
      <c r="E56" s="1"/>
      <c r="F56" s="1"/>
      <c r="I56" t="s">
        <v>38</v>
      </c>
      <c r="J56">
        <f>J54-J50</f>
        <v>5</v>
      </c>
      <c r="M56" s="5">
        <f t="shared" si="5"/>
        <v>0.625</v>
      </c>
      <c r="O56" s="5">
        <f t="shared" si="6"/>
        <v>9</v>
      </c>
      <c r="P56" s="5">
        <f t="shared" si="7"/>
        <v>0.52941176470588236</v>
      </c>
    </row>
    <row r="57" spans="1:26" x14ac:dyDescent="0.25">
      <c r="A57" s="1"/>
      <c r="B57" s="1"/>
      <c r="D57" s="6"/>
      <c r="E57" s="1"/>
      <c r="F57" s="1"/>
      <c r="I57" t="s">
        <v>39</v>
      </c>
      <c r="J57">
        <f>J54-J53</f>
        <v>1</v>
      </c>
      <c r="M57" s="5">
        <f t="shared" si="5"/>
        <v>0.125</v>
      </c>
      <c r="O57" s="5">
        <f t="shared" si="6"/>
        <v>3</v>
      </c>
      <c r="P57" s="5">
        <f t="shared" si="7"/>
        <v>0.17647058823529413</v>
      </c>
    </row>
    <row r="58" spans="1:26" x14ac:dyDescent="0.25">
      <c r="A58" s="1"/>
      <c r="B58" s="1"/>
      <c r="D58" s="2"/>
      <c r="E58" s="1"/>
      <c r="F58" s="1"/>
      <c r="I58" t="s">
        <v>40</v>
      </c>
      <c r="J58">
        <f>J54-J52</f>
        <v>3</v>
      </c>
      <c r="M58" s="5">
        <f t="shared" si="5"/>
        <v>0.375</v>
      </c>
      <c r="O58" s="5">
        <f t="shared" si="6"/>
        <v>4</v>
      </c>
      <c r="P58" s="5">
        <f t="shared" si="7"/>
        <v>0.23529411764705882</v>
      </c>
    </row>
    <row r="59" spans="1:26" x14ac:dyDescent="0.25">
      <c r="A59" s="1"/>
      <c r="B59" s="1"/>
      <c r="C59" s="1"/>
      <c r="D59" s="2"/>
      <c r="E59" s="1"/>
      <c r="F59" s="1"/>
      <c r="I59" t="s">
        <v>41</v>
      </c>
      <c r="J59">
        <f>COUNTIF(C46:C62,"&gt;0")</f>
        <v>6</v>
      </c>
      <c r="M59" s="5">
        <f t="shared" si="5"/>
        <v>0.75</v>
      </c>
      <c r="O59" s="5">
        <f t="shared" si="6"/>
        <v>11</v>
      </c>
      <c r="P59" s="5">
        <f t="shared" si="7"/>
        <v>0.6470588235294118</v>
      </c>
    </row>
    <row r="60" spans="1:26" x14ac:dyDescent="0.25">
      <c r="A60" s="1"/>
      <c r="B60" s="1"/>
      <c r="C60" s="1"/>
      <c r="D60" s="2"/>
      <c r="E60" s="1"/>
      <c r="F60" s="1"/>
      <c r="I60" t="s">
        <v>42</v>
      </c>
      <c r="J60">
        <f>COUNTIF(B46:B62,"&gt;0")</f>
        <v>6</v>
      </c>
      <c r="M60" s="5">
        <f t="shared" si="5"/>
        <v>0.75</v>
      </c>
      <c r="O60" s="5">
        <f t="shared" si="6"/>
        <v>11</v>
      </c>
      <c r="P60" s="5">
        <f t="shared" si="7"/>
        <v>0.6470588235294118</v>
      </c>
    </row>
    <row r="61" spans="1:26" x14ac:dyDescent="0.25">
      <c r="A61" s="1"/>
      <c r="B61" s="1"/>
      <c r="C61" s="1"/>
      <c r="D61" s="2"/>
      <c r="E61" s="1"/>
      <c r="F61" s="1"/>
      <c r="I61" t="s">
        <v>43</v>
      </c>
      <c r="J61">
        <f>COUNTIF(C46:C62,"&lt;2")</f>
        <v>7</v>
      </c>
      <c r="M61" s="5">
        <f t="shared" si="5"/>
        <v>0.875</v>
      </c>
      <c r="O61" s="5">
        <f t="shared" si="6"/>
        <v>12</v>
      </c>
      <c r="P61" s="5">
        <f t="shared" si="7"/>
        <v>0.70588235294117652</v>
      </c>
    </row>
    <row r="62" spans="1:26" x14ac:dyDescent="0.25">
      <c r="A62" s="1"/>
      <c r="B62" s="1"/>
      <c r="C62" s="1"/>
      <c r="D62" s="2"/>
      <c r="E62" s="1"/>
      <c r="F62" s="1"/>
      <c r="I62" t="s">
        <v>44</v>
      </c>
      <c r="J62">
        <f>COUNTIF(B46:B62,"&lt;2")</f>
        <v>4</v>
      </c>
      <c r="M62" s="5">
        <f t="shared" si="5"/>
        <v>0.5</v>
      </c>
      <c r="O62" s="5">
        <f t="shared" si="6"/>
        <v>11</v>
      </c>
      <c r="P62" s="5">
        <f t="shared" si="7"/>
        <v>0.6470588235294118</v>
      </c>
    </row>
    <row r="63" spans="1:2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7</v>
      </c>
      <c r="M63" s="5">
        <f t="shared" si="5"/>
        <v>0.875</v>
      </c>
      <c r="O63" s="5">
        <f t="shared" si="6"/>
        <v>15</v>
      </c>
      <c r="P63" s="5">
        <f t="shared" si="7"/>
        <v>0.88235294117647056</v>
      </c>
    </row>
    <row r="64" spans="1:26" x14ac:dyDescent="0.25">
      <c r="I64" t="s">
        <v>46</v>
      </c>
      <c r="J64">
        <f>COUNTIF(B46:B62,"&lt;3")</f>
        <v>5</v>
      </c>
      <c r="M64" s="5">
        <f t="shared" si="5"/>
        <v>0.625</v>
      </c>
      <c r="O64" s="5">
        <f t="shared" si="6"/>
        <v>12</v>
      </c>
      <c r="P64" s="5">
        <f t="shared" si="7"/>
        <v>0.70588235294117652</v>
      </c>
    </row>
    <row r="65" spans="5:16" x14ac:dyDescent="0.25">
      <c r="I65" t="s">
        <v>47</v>
      </c>
      <c r="J65">
        <f>J55+J56</f>
        <v>7</v>
      </c>
      <c r="M65" s="5">
        <f t="shared" si="5"/>
        <v>0.875</v>
      </c>
      <c r="O65" s="5">
        <f t="shared" si="6"/>
        <v>15</v>
      </c>
      <c r="P65" s="5">
        <f t="shared" si="7"/>
        <v>0.88235294117647056</v>
      </c>
    </row>
    <row r="66" spans="5:16" x14ac:dyDescent="0.25">
      <c r="I66" t="s">
        <v>48</v>
      </c>
      <c r="J66" s="1">
        <f>SUM(C46:C62)</f>
        <v>8</v>
      </c>
      <c r="K66" s="1"/>
      <c r="M66" s="5">
        <f t="shared" si="5"/>
        <v>1</v>
      </c>
      <c r="O66" s="5">
        <f t="shared" si="6"/>
        <v>19</v>
      </c>
      <c r="P66" s="5">
        <f t="shared" si="7"/>
        <v>1.1176470588235294</v>
      </c>
    </row>
    <row r="67" spans="5:16" x14ac:dyDescent="0.25">
      <c r="I67" t="s">
        <v>49</v>
      </c>
      <c r="J67" s="1">
        <f>SUM(B46:B62)</f>
        <v>16</v>
      </c>
      <c r="K67" s="1"/>
      <c r="M67" s="5">
        <f t="shared" si="5"/>
        <v>2</v>
      </c>
      <c r="O67" s="5">
        <f t="shared" si="6"/>
        <v>25</v>
      </c>
      <c r="P67" s="5">
        <f t="shared" si="7"/>
        <v>1.4705882352941178</v>
      </c>
    </row>
    <row r="68" spans="5:16" x14ac:dyDescent="0.25">
      <c r="I68" t="s">
        <v>50</v>
      </c>
      <c r="J68">
        <f>J55*3+J54-J65</f>
        <v>7</v>
      </c>
      <c r="M68" s="5">
        <f t="shared" si="5"/>
        <v>0.875</v>
      </c>
      <c r="O68" s="5">
        <f t="shared" si="6"/>
        <v>20</v>
      </c>
      <c r="P68" s="5">
        <f t="shared" si="7"/>
        <v>1.1764705882352942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295</v>
      </c>
      <c r="B84" s="1">
        <v>0</v>
      </c>
      <c r="C84">
        <v>0</v>
      </c>
      <c r="D84" t="s">
        <v>316</v>
      </c>
      <c r="E84" s="1">
        <f>B98+C98</f>
        <v>0</v>
      </c>
      <c r="F84" s="1">
        <f>B98-C98</f>
        <v>0</v>
      </c>
      <c r="I84" t="s">
        <v>27</v>
      </c>
      <c r="J84">
        <f>COUNTIF(E84:E108,"&gt;1")</f>
        <v>1</v>
      </c>
      <c r="M84" s="5">
        <f>J84/4</f>
        <v>0.25</v>
      </c>
    </row>
    <row r="85" spans="1:13" x14ac:dyDescent="0.25">
      <c r="A85" s="2" t="s">
        <v>295</v>
      </c>
      <c r="B85" s="1">
        <v>4</v>
      </c>
      <c r="C85">
        <v>0</v>
      </c>
      <c r="D85" t="s">
        <v>318</v>
      </c>
      <c r="E85" s="1">
        <f>B84+C84</f>
        <v>0</v>
      </c>
      <c r="F85" s="1">
        <f>B84-C84</f>
        <v>0</v>
      </c>
      <c r="I85" t="s">
        <v>28</v>
      </c>
      <c r="J85">
        <f>COUNTIF(E84:E108,"&gt;2")</f>
        <v>1</v>
      </c>
      <c r="M85" s="5">
        <f t="shared" ref="M85:M106" si="8">J85/4</f>
        <v>0.25</v>
      </c>
    </row>
    <row r="86" spans="1:13" x14ac:dyDescent="0.25">
      <c r="A86" s="2" t="s">
        <v>295</v>
      </c>
      <c r="B86" s="1">
        <v>2</v>
      </c>
      <c r="C86">
        <v>1</v>
      </c>
      <c r="D86" t="s">
        <v>322</v>
      </c>
      <c r="E86" s="1">
        <f>B85+C85</f>
        <v>4</v>
      </c>
      <c r="F86" s="1">
        <f>B85-C85</f>
        <v>4</v>
      </c>
      <c r="I86" t="s">
        <v>29</v>
      </c>
      <c r="J86">
        <f>COUNTIF(E84:E108,"&lt;4")</f>
        <v>3</v>
      </c>
      <c r="M86" s="5">
        <f t="shared" si="8"/>
        <v>0.75</v>
      </c>
    </row>
    <row r="87" spans="1:13" x14ac:dyDescent="0.25">
      <c r="A87" s="2" t="s">
        <v>295</v>
      </c>
      <c r="B87" s="1">
        <v>0</v>
      </c>
      <c r="C87">
        <v>3</v>
      </c>
      <c r="D87" t="s">
        <v>302</v>
      </c>
      <c r="E87" s="1">
        <f>B99+C99</f>
        <v>0</v>
      </c>
      <c r="F87" s="1">
        <f>B99-C99</f>
        <v>0</v>
      </c>
      <c r="I87" t="s">
        <v>30</v>
      </c>
      <c r="J87">
        <f>COUNTIF(E84:E108,"&lt;5")</f>
        <v>4</v>
      </c>
      <c r="M87" s="5">
        <f t="shared" si="8"/>
        <v>1</v>
      </c>
    </row>
    <row r="88" spans="1:13" x14ac:dyDescent="0.25">
      <c r="E88" s="1"/>
      <c r="F88" s="1"/>
      <c r="I88" t="s">
        <v>31</v>
      </c>
      <c r="J88">
        <f>COUNTIF(F84:F108,"&gt;=0")</f>
        <v>4</v>
      </c>
      <c r="M88" s="5">
        <f t="shared" si="8"/>
        <v>1</v>
      </c>
    </row>
    <row r="89" spans="1:13" x14ac:dyDescent="0.25">
      <c r="I89" t="s">
        <v>32</v>
      </c>
      <c r="J89">
        <f>COUNTIF(F84:F108,"&lt;=0")</f>
        <v>3</v>
      </c>
      <c r="M89" s="5">
        <f t="shared" si="8"/>
        <v>0.75</v>
      </c>
    </row>
    <row r="90" spans="1:13" x14ac:dyDescent="0.25">
      <c r="I90" t="s">
        <v>34</v>
      </c>
      <c r="J90">
        <f>COUNTIF(F84:F108,"&gt;=-1")</f>
        <v>4</v>
      </c>
      <c r="M90" s="5">
        <f t="shared" si="8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8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1</v>
      </c>
      <c r="M93" s="5">
        <f t="shared" si="8"/>
        <v>0.25</v>
      </c>
    </row>
    <row r="94" spans="1:13" x14ac:dyDescent="0.25">
      <c r="I94" t="s">
        <v>38</v>
      </c>
      <c r="J94">
        <f>J92-J88</f>
        <v>0</v>
      </c>
      <c r="M94" s="5">
        <f t="shared" si="8"/>
        <v>0</v>
      </c>
    </row>
    <row r="95" spans="1:13" x14ac:dyDescent="0.25">
      <c r="I95" t="s">
        <v>39</v>
      </c>
      <c r="J95">
        <f>J92-J91</f>
        <v>1</v>
      </c>
      <c r="M95" s="5">
        <f t="shared" si="8"/>
        <v>0.25</v>
      </c>
    </row>
    <row r="96" spans="1:13" x14ac:dyDescent="0.25">
      <c r="I96" t="s">
        <v>40</v>
      </c>
      <c r="J96">
        <f>J92-J90</f>
        <v>0</v>
      </c>
      <c r="M96" s="5">
        <f t="shared" si="8"/>
        <v>0</v>
      </c>
    </row>
    <row r="97" spans="1:13" x14ac:dyDescent="0.25">
      <c r="I97" t="s">
        <v>41</v>
      </c>
      <c r="J97">
        <f>COUNTIF(B88:B108,"&gt;0")</f>
        <v>0</v>
      </c>
      <c r="M97" s="5">
        <f t="shared" si="8"/>
        <v>0</v>
      </c>
    </row>
    <row r="98" spans="1:13" x14ac:dyDescent="0.25">
      <c r="A98" s="1"/>
      <c r="B98" s="1"/>
      <c r="I98" t="s">
        <v>42</v>
      </c>
      <c r="J98">
        <f>COUNTIF(C88:C108,"&gt;0")</f>
        <v>0</v>
      </c>
      <c r="M98" s="5">
        <f t="shared" si="8"/>
        <v>0</v>
      </c>
    </row>
    <row r="99" spans="1:13" x14ac:dyDescent="0.25">
      <c r="A99" s="1"/>
      <c r="B99" s="1"/>
      <c r="I99" t="s">
        <v>43</v>
      </c>
      <c r="J99">
        <f>COUNTIF(B88:B108,"&lt;2")</f>
        <v>0</v>
      </c>
      <c r="M99" s="5">
        <f t="shared" si="8"/>
        <v>0</v>
      </c>
    </row>
    <row r="100" spans="1:13" x14ac:dyDescent="0.25">
      <c r="A100" s="1"/>
      <c r="B100" s="1"/>
      <c r="I100" t="s">
        <v>44</v>
      </c>
      <c r="J100">
        <f>COUNTIF(C88:C108,"&lt;2")</f>
        <v>0</v>
      </c>
      <c r="M100" s="5">
        <f t="shared" si="8"/>
        <v>0</v>
      </c>
    </row>
    <row r="101" spans="1:13" x14ac:dyDescent="0.25">
      <c r="A101" s="1"/>
      <c r="B101" s="1"/>
      <c r="I101" t="s">
        <v>45</v>
      </c>
      <c r="J101">
        <f>COUNTIF(B88:B108,"&lt;3")</f>
        <v>0</v>
      </c>
      <c r="M101" s="5">
        <f t="shared" si="8"/>
        <v>0</v>
      </c>
    </row>
    <row r="102" spans="1:13" x14ac:dyDescent="0.25">
      <c r="I102" t="s">
        <v>46</v>
      </c>
      <c r="J102">
        <f>COUNTIF(C88:C108,"&lt;3")</f>
        <v>0</v>
      </c>
      <c r="M102" s="5">
        <f t="shared" si="8"/>
        <v>0</v>
      </c>
    </row>
    <row r="103" spans="1:13" x14ac:dyDescent="0.25">
      <c r="I103" t="s">
        <v>47</v>
      </c>
      <c r="J103">
        <f>J93+J94</f>
        <v>1</v>
      </c>
      <c r="M103" s="5">
        <f t="shared" si="8"/>
        <v>0.25</v>
      </c>
    </row>
    <row r="104" spans="1:13" x14ac:dyDescent="0.25">
      <c r="I104" t="s">
        <v>48</v>
      </c>
      <c r="J104" s="1">
        <f>SUM(B88:B108)</f>
        <v>0</v>
      </c>
      <c r="M104" s="5">
        <f t="shared" si="8"/>
        <v>0</v>
      </c>
    </row>
    <row r="105" spans="1:13" x14ac:dyDescent="0.25">
      <c r="I105" t="s">
        <v>49</v>
      </c>
      <c r="J105" s="1">
        <f>SUM(C88:C108)</f>
        <v>0</v>
      </c>
      <c r="M105" s="5">
        <f t="shared" si="8"/>
        <v>0</v>
      </c>
    </row>
    <row r="106" spans="1:13" x14ac:dyDescent="0.25">
      <c r="I106" t="s">
        <v>50</v>
      </c>
      <c r="J106">
        <f>3*J93+J92-J103</f>
        <v>6</v>
      </c>
      <c r="M106" s="5">
        <f t="shared" si="8"/>
        <v>1.5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295</v>
      </c>
      <c r="B122" s="1">
        <v>0</v>
      </c>
      <c r="C122">
        <v>0</v>
      </c>
      <c r="D122" t="s">
        <v>316</v>
      </c>
      <c r="E122" s="1">
        <f>B122+C122</f>
        <v>0</v>
      </c>
      <c r="F122" s="1">
        <f>B122-C122</f>
        <v>0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2" t="s">
        <v>295</v>
      </c>
      <c r="B123" s="1">
        <v>4</v>
      </c>
      <c r="C123">
        <v>0</v>
      </c>
      <c r="D123" t="s">
        <v>318</v>
      </c>
      <c r="E123" s="1">
        <f t="shared" ref="E123:E125" si="9">B123+C123</f>
        <v>4</v>
      </c>
      <c r="F123" s="1">
        <f t="shared" ref="F123:F125" si="10">B123-C123</f>
        <v>4</v>
      </c>
      <c r="I123" t="s">
        <v>28</v>
      </c>
      <c r="J123">
        <f>COUNTIF(E122:E146,"&gt;2")</f>
        <v>3</v>
      </c>
      <c r="M123" s="5">
        <f t="shared" ref="M123:M144" si="11">J123/$J$130</f>
        <v>0.75</v>
      </c>
    </row>
    <row r="124" spans="1:13" x14ac:dyDescent="0.25">
      <c r="A124" s="2" t="s">
        <v>295</v>
      </c>
      <c r="B124" s="1">
        <v>2</v>
      </c>
      <c r="C124">
        <v>1</v>
      </c>
      <c r="D124" t="s">
        <v>322</v>
      </c>
      <c r="E124" s="1">
        <f t="shared" si="9"/>
        <v>3</v>
      </c>
      <c r="F124" s="1">
        <f t="shared" si="10"/>
        <v>1</v>
      </c>
      <c r="I124" t="s">
        <v>29</v>
      </c>
      <c r="J124">
        <f>COUNTIF(E122:E146,"&lt;4")</f>
        <v>3</v>
      </c>
      <c r="M124" s="5">
        <f t="shared" si="11"/>
        <v>0.75</v>
      </c>
    </row>
    <row r="125" spans="1:13" x14ac:dyDescent="0.25">
      <c r="A125" s="2" t="s">
        <v>295</v>
      </c>
      <c r="B125" s="1">
        <v>0</v>
      </c>
      <c r="C125">
        <v>3</v>
      </c>
      <c r="D125" t="s">
        <v>302</v>
      </c>
      <c r="E125" s="1">
        <f t="shared" si="9"/>
        <v>3</v>
      </c>
      <c r="F125" s="1">
        <f t="shared" si="10"/>
        <v>-3</v>
      </c>
      <c r="I125" t="s">
        <v>30</v>
      </c>
      <c r="J125">
        <f>COUNTIF(E122:E146,"&lt;5")</f>
        <v>4</v>
      </c>
      <c r="M125" s="5">
        <f t="shared" si="11"/>
        <v>1</v>
      </c>
    </row>
    <row r="126" spans="1:13" x14ac:dyDescent="0.25">
      <c r="E126" s="1"/>
      <c r="F126" s="1"/>
      <c r="I126" t="s">
        <v>31</v>
      </c>
      <c r="J126">
        <f>COUNTIF(F122:F146,"&gt;=0")</f>
        <v>3</v>
      </c>
      <c r="M126" s="5">
        <f t="shared" si="11"/>
        <v>0.75</v>
      </c>
    </row>
    <row r="127" spans="1:13" x14ac:dyDescent="0.25">
      <c r="E127" s="1"/>
      <c r="F127" s="1"/>
      <c r="I127" t="s">
        <v>32</v>
      </c>
      <c r="J127">
        <f>COUNTIF(F122:F146,"&lt;=0")</f>
        <v>2</v>
      </c>
      <c r="M127" s="5">
        <f t="shared" si="11"/>
        <v>0.5</v>
      </c>
    </row>
    <row r="128" spans="1:13" x14ac:dyDescent="0.25">
      <c r="E128" s="1"/>
      <c r="F128" s="1"/>
      <c r="I128" t="s">
        <v>34</v>
      </c>
      <c r="J128">
        <f>COUNTIF(F122:F146,"&gt;=-1")</f>
        <v>3</v>
      </c>
      <c r="M128" s="5">
        <f t="shared" si="11"/>
        <v>0.75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11"/>
        <v>0.75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2</v>
      </c>
      <c r="M131" s="5">
        <f t="shared" si="11"/>
        <v>0.5</v>
      </c>
    </row>
    <row r="132" spans="5:13" x14ac:dyDescent="0.25">
      <c r="E132" s="1"/>
      <c r="F132" s="1"/>
      <c r="I132" t="s">
        <v>38</v>
      </c>
      <c r="J132">
        <f>J130-J126</f>
        <v>1</v>
      </c>
      <c r="M132" s="5">
        <f t="shared" si="11"/>
        <v>0.25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1"/>
        <v>0.25</v>
      </c>
    </row>
    <row r="134" spans="5:13" x14ac:dyDescent="0.25">
      <c r="E134" s="1"/>
      <c r="F134" s="1"/>
      <c r="I134" t="s">
        <v>40</v>
      </c>
      <c r="J134">
        <f>J130-J128</f>
        <v>1</v>
      </c>
      <c r="M134" s="5">
        <f t="shared" si="11"/>
        <v>0.25</v>
      </c>
    </row>
    <row r="135" spans="5:13" x14ac:dyDescent="0.25">
      <c r="E135" s="1"/>
      <c r="F135" s="1"/>
      <c r="I135" t="s">
        <v>41</v>
      </c>
      <c r="J135">
        <f>COUNTIF(B122:B146,"&gt;0")</f>
        <v>2</v>
      </c>
      <c r="M135" s="5">
        <f t="shared" si="11"/>
        <v>0.5</v>
      </c>
    </row>
    <row r="136" spans="5:13" x14ac:dyDescent="0.25">
      <c r="E136" s="1"/>
      <c r="F136" s="1"/>
      <c r="I136" t="s">
        <v>42</v>
      </c>
      <c r="J136">
        <f>COUNTIF(C122:C146,"&gt;0")</f>
        <v>2</v>
      </c>
      <c r="M136" s="5">
        <f t="shared" si="11"/>
        <v>0.5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1"/>
        <v>0.5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1"/>
        <v>0.75</v>
      </c>
    </row>
    <row r="139" spans="5:13" x14ac:dyDescent="0.25">
      <c r="E139" s="1"/>
      <c r="F139" s="1"/>
      <c r="I139" t="s">
        <v>45</v>
      </c>
      <c r="J139">
        <f>COUNTIF(B122:B146,"&lt;3")</f>
        <v>3</v>
      </c>
      <c r="M139" s="5">
        <f t="shared" si="11"/>
        <v>0.75</v>
      </c>
    </row>
    <row r="140" spans="5:13" x14ac:dyDescent="0.25">
      <c r="E140" s="1"/>
      <c r="F140" s="1"/>
      <c r="I140" t="s">
        <v>46</v>
      </c>
      <c r="J140">
        <f>COUNTIF(C122:C146,"&lt;3")</f>
        <v>3</v>
      </c>
      <c r="M140" s="5">
        <f t="shared" si="11"/>
        <v>0.75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1"/>
        <v>0.75</v>
      </c>
    </row>
    <row r="142" spans="5:13" x14ac:dyDescent="0.25">
      <c r="E142" s="1"/>
      <c r="F142" s="1"/>
      <c r="I142" t="s">
        <v>48</v>
      </c>
      <c r="J142" s="1">
        <f>SUM(B122:B146)</f>
        <v>6</v>
      </c>
      <c r="M142" s="5">
        <f t="shared" si="11"/>
        <v>1.5</v>
      </c>
    </row>
    <row r="143" spans="5:13" x14ac:dyDescent="0.25">
      <c r="E143" s="1"/>
      <c r="F143" s="1"/>
      <c r="I143" t="s">
        <v>49</v>
      </c>
      <c r="J143" s="1">
        <f>SUM(C122:C146)</f>
        <v>4</v>
      </c>
      <c r="M143" s="5">
        <f t="shared" si="11"/>
        <v>1</v>
      </c>
    </row>
    <row r="144" spans="5:13" x14ac:dyDescent="0.25">
      <c r="E144" s="1"/>
      <c r="F144" s="1"/>
      <c r="I144" t="s">
        <v>50</v>
      </c>
      <c r="J144">
        <f>3*J131+J130-J141</f>
        <v>7</v>
      </c>
      <c r="M144" s="5">
        <f t="shared" si="11"/>
        <v>1.75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314</v>
      </c>
      <c r="B161" s="1">
        <v>3</v>
      </c>
      <c r="C161">
        <v>0</v>
      </c>
      <c r="D161" s="6" t="s">
        <v>295</v>
      </c>
      <c r="E161" s="1">
        <f>B161+C161</f>
        <v>3</v>
      </c>
      <c r="F161" s="1">
        <f>B161-C161</f>
        <v>3</v>
      </c>
      <c r="I161" t="s">
        <v>27</v>
      </c>
      <c r="J161">
        <f>COUNTIF(E161:E177,"&gt;1")</f>
        <v>3</v>
      </c>
      <c r="M161" s="5">
        <f>J161/$J$169</f>
        <v>0.75</v>
      </c>
      <c r="O161" s="5">
        <f>J161+J122</f>
        <v>6</v>
      </c>
      <c r="P161" s="5">
        <f>O161/$O$169</f>
        <v>0.75</v>
      </c>
    </row>
    <row r="162" spans="1:16" x14ac:dyDescent="0.25">
      <c r="A162" s="1" t="s">
        <v>320</v>
      </c>
      <c r="B162" s="1">
        <v>5</v>
      </c>
      <c r="C162">
        <v>1</v>
      </c>
      <c r="D162" s="6" t="s">
        <v>295</v>
      </c>
      <c r="E162" s="1">
        <f>B162+C162</f>
        <v>6</v>
      </c>
      <c r="F162" s="1">
        <f>B162-C162</f>
        <v>4</v>
      </c>
      <c r="I162" t="s">
        <v>28</v>
      </c>
      <c r="J162">
        <f>COUNTIF(E161:E177,"&gt;2")</f>
        <v>3</v>
      </c>
      <c r="M162" s="5">
        <f t="shared" ref="M162:M183" si="12">J162/$J$169</f>
        <v>0.75</v>
      </c>
      <c r="O162" s="5">
        <f t="shared" ref="O162:O183" si="13">J162+J123</f>
        <v>6</v>
      </c>
      <c r="P162" s="5">
        <f t="shared" ref="P162:P183" si="14">O162/$O$169</f>
        <v>0.75</v>
      </c>
    </row>
    <row r="163" spans="1:16" x14ac:dyDescent="0.25">
      <c r="A163" s="1" t="s">
        <v>324</v>
      </c>
      <c r="B163" s="1">
        <v>4</v>
      </c>
      <c r="C163">
        <v>1</v>
      </c>
      <c r="D163" s="6" t="s">
        <v>295</v>
      </c>
      <c r="E163" s="1">
        <f>B163+C163</f>
        <v>5</v>
      </c>
      <c r="F163" s="1">
        <f>B163-C163</f>
        <v>3</v>
      </c>
      <c r="I163" t="s">
        <v>29</v>
      </c>
      <c r="J163">
        <f>COUNTIF(E161:E177,"&lt;4")</f>
        <v>2</v>
      </c>
      <c r="M163" s="5">
        <f t="shared" si="12"/>
        <v>0.5</v>
      </c>
      <c r="O163" s="5">
        <f t="shared" si="13"/>
        <v>5</v>
      </c>
      <c r="P163" s="5">
        <f t="shared" si="14"/>
        <v>0.625</v>
      </c>
    </row>
    <row r="164" spans="1:16" x14ac:dyDescent="0.25">
      <c r="A164" s="1" t="s">
        <v>318</v>
      </c>
      <c r="B164" s="1">
        <v>0</v>
      </c>
      <c r="C164">
        <v>1</v>
      </c>
      <c r="D164" s="6" t="s">
        <v>295</v>
      </c>
      <c r="E164" s="1">
        <f>B164+C164</f>
        <v>1</v>
      </c>
      <c r="F164" s="1">
        <f>B164-C164</f>
        <v>-1</v>
      </c>
      <c r="I164" t="s">
        <v>30</v>
      </c>
      <c r="J164">
        <f>COUNTIF(E161:E177,"&lt;5")</f>
        <v>2</v>
      </c>
      <c r="M164" s="5">
        <f t="shared" si="12"/>
        <v>0.5</v>
      </c>
      <c r="O164" s="5">
        <f t="shared" si="13"/>
        <v>6</v>
      </c>
      <c r="P164" s="5">
        <f t="shared" si="14"/>
        <v>0.75</v>
      </c>
    </row>
    <row r="165" spans="1:16" x14ac:dyDescent="0.25">
      <c r="A165" s="1"/>
      <c r="B165" s="1"/>
      <c r="D165" s="6"/>
      <c r="E165" s="1"/>
      <c r="F165" s="1"/>
      <c r="I165" t="s">
        <v>31</v>
      </c>
      <c r="J165">
        <f>COUNTIF(F161:F177,"&lt;=0")</f>
        <v>1</v>
      </c>
      <c r="M165" s="5">
        <f t="shared" si="12"/>
        <v>0.25</v>
      </c>
      <c r="O165" s="5">
        <f t="shared" si="13"/>
        <v>4</v>
      </c>
      <c r="P165" s="5">
        <f t="shared" si="14"/>
        <v>0.5</v>
      </c>
    </row>
    <row r="166" spans="1:16" x14ac:dyDescent="0.25">
      <c r="I166" t="s">
        <v>32</v>
      </c>
      <c r="J166">
        <f>COUNTIF(F161:F177,"&gt;=0")</f>
        <v>3</v>
      </c>
      <c r="M166" s="5">
        <f t="shared" si="12"/>
        <v>0.75</v>
      </c>
      <c r="O166" s="5">
        <f t="shared" si="13"/>
        <v>5</v>
      </c>
      <c r="P166" s="5">
        <f t="shared" si="14"/>
        <v>0.625</v>
      </c>
    </row>
    <row r="167" spans="1:16" x14ac:dyDescent="0.25">
      <c r="I167" t="s">
        <v>34</v>
      </c>
      <c r="J167">
        <f>COUNTIF(F161:F177,"&lt;=1")</f>
        <v>1</v>
      </c>
      <c r="M167" s="5">
        <f t="shared" si="12"/>
        <v>0.25</v>
      </c>
      <c r="O167" s="5">
        <f t="shared" si="13"/>
        <v>4</v>
      </c>
      <c r="P167" s="5">
        <f t="shared" si="14"/>
        <v>0.5</v>
      </c>
    </row>
    <row r="168" spans="1:16" x14ac:dyDescent="0.25">
      <c r="I168" t="s">
        <v>35</v>
      </c>
      <c r="J168">
        <f>COUNTIF(F161:F177,"&gt;=-1")</f>
        <v>4</v>
      </c>
      <c r="M168" s="5">
        <f t="shared" si="12"/>
        <v>1</v>
      </c>
      <c r="O168" s="5">
        <f t="shared" si="13"/>
        <v>7</v>
      </c>
      <c r="P168" s="5">
        <f t="shared" si="14"/>
        <v>0.875</v>
      </c>
    </row>
    <row r="169" spans="1:16" x14ac:dyDescent="0.25">
      <c r="I169" t="s">
        <v>36</v>
      </c>
      <c r="J169">
        <f>COUNT(E161:E177)</f>
        <v>4</v>
      </c>
      <c r="O169" s="5">
        <f t="shared" si="13"/>
        <v>8</v>
      </c>
      <c r="P169" s="5">
        <f t="shared" si="14"/>
        <v>1</v>
      </c>
    </row>
    <row r="170" spans="1:16" x14ac:dyDescent="0.25">
      <c r="I170" t="s">
        <v>37</v>
      </c>
      <c r="J170">
        <f>J169-J166</f>
        <v>1</v>
      </c>
      <c r="M170" s="5">
        <f t="shared" si="12"/>
        <v>0.25</v>
      </c>
      <c r="O170" s="5">
        <f t="shared" si="13"/>
        <v>3</v>
      </c>
      <c r="P170" s="5">
        <f t="shared" si="14"/>
        <v>0.375</v>
      </c>
    </row>
    <row r="171" spans="1:16" x14ac:dyDescent="0.25">
      <c r="I171" t="s">
        <v>38</v>
      </c>
      <c r="J171">
        <f>J169-J165</f>
        <v>3</v>
      </c>
      <c r="M171" s="5">
        <f t="shared" si="12"/>
        <v>0.75</v>
      </c>
      <c r="O171" s="5">
        <f t="shared" si="13"/>
        <v>4</v>
      </c>
      <c r="P171" s="5">
        <f t="shared" si="14"/>
        <v>0.5</v>
      </c>
    </row>
    <row r="172" spans="1:16" x14ac:dyDescent="0.25">
      <c r="I172" t="s">
        <v>39</v>
      </c>
      <c r="J172">
        <f>J169-J168</f>
        <v>0</v>
      </c>
      <c r="M172" s="5">
        <f t="shared" si="12"/>
        <v>0</v>
      </c>
      <c r="O172" s="5">
        <f t="shared" si="13"/>
        <v>1</v>
      </c>
      <c r="P172" s="5">
        <f t="shared" si="14"/>
        <v>0.125</v>
      </c>
    </row>
    <row r="173" spans="1:16" x14ac:dyDescent="0.25">
      <c r="I173" t="s">
        <v>40</v>
      </c>
      <c r="J173">
        <f>J169-J167</f>
        <v>3</v>
      </c>
      <c r="M173" s="5">
        <f t="shared" si="12"/>
        <v>0.75</v>
      </c>
      <c r="O173" s="5">
        <f t="shared" si="13"/>
        <v>4</v>
      </c>
      <c r="P173" s="5">
        <f t="shared" si="14"/>
        <v>0.5</v>
      </c>
    </row>
    <row r="174" spans="1:16" x14ac:dyDescent="0.25">
      <c r="I174" t="s">
        <v>41</v>
      </c>
      <c r="J174">
        <f>COUNTIF(C161:C177,"&gt;0")</f>
        <v>3</v>
      </c>
      <c r="M174" s="5">
        <f t="shared" si="12"/>
        <v>0.75</v>
      </c>
      <c r="O174" s="5">
        <f t="shared" si="13"/>
        <v>5</v>
      </c>
      <c r="P174" s="5">
        <f t="shared" si="14"/>
        <v>0.625</v>
      </c>
    </row>
    <row r="175" spans="1:16" x14ac:dyDescent="0.25">
      <c r="I175" t="s">
        <v>42</v>
      </c>
      <c r="J175">
        <f>COUNTIF(B161:B177,"&gt;0")</f>
        <v>3</v>
      </c>
      <c r="M175" s="5">
        <f t="shared" si="12"/>
        <v>0.75</v>
      </c>
      <c r="O175" s="5">
        <f t="shared" si="13"/>
        <v>5</v>
      </c>
      <c r="P175" s="5">
        <f t="shared" si="14"/>
        <v>0.625</v>
      </c>
    </row>
    <row r="176" spans="1:16" x14ac:dyDescent="0.25">
      <c r="I176" t="s">
        <v>43</v>
      </c>
      <c r="J176">
        <f>COUNTIF(C161:C177,"&lt;2")</f>
        <v>4</v>
      </c>
      <c r="M176" s="5">
        <f t="shared" si="12"/>
        <v>1</v>
      </c>
      <c r="O176" s="5">
        <f t="shared" si="13"/>
        <v>6</v>
      </c>
      <c r="P176" s="5">
        <f t="shared" si="14"/>
        <v>0.75</v>
      </c>
    </row>
    <row r="177" spans="9:16" x14ac:dyDescent="0.25">
      <c r="I177" t="s">
        <v>44</v>
      </c>
      <c r="J177">
        <f>COUNTIF(B161:B177,"&lt;2")</f>
        <v>1</v>
      </c>
      <c r="M177" s="5">
        <f t="shared" si="12"/>
        <v>0.25</v>
      </c>
      <c r="O177" s="5">
        <f t="shared" si="13"/>
        <v>4</v>
      </c>
      <c r="P177" s="5">
        <f t="shared" si="14"/>
        <v>0.5</v>
      </c>
    </row>
    <row r="178" spans="9:16" x14ac:dyDescent="0.25">
      <c r="I178" t="s">
        <v>45</v>
      </c>
      <c r="J178">
        <f>COUNTIF(C161:C177,"&lt;3")</f>
        <v>4</v>
      </c>
      <c r="M178" s="5">
        <f t="shared" si="12"/>
        <v>1</v>
      </c>
      <c r="O178" s="5">
        <f t="shared" si="13"/>
        <v>7</v>
      </c>
      <c r="P178" s="5">
        <f t="shared" si="14"/>
        <v>0.875</v>
      </c>
    </row>
    <row r="179" spans="9:16" x14ac:dyDescent="0.25">
      <c r="I179" t="s">
        <v>46</v>
      </c>
      <c r="J179">
        <f>COUNTIF(B161:B177,"&lt;3")</f>
        <v>1</v>
      </c>
      <c r="M179" s="5">
        <f t="shared" si="12"/>
        <v>0.25</v>
      </c>
      <c r="O179" s="5">
        <f t="shared" si="13"/>
        <v>4</v>
      </c>
      <c r="P179" s="5">
        <f t="shared" si="14"/>
        <v>0.5</v>
      </c>
    </row>
    <row r="180" spans="9:16" x14ac:dyDescent="0.25">
      <c r="I180" t="s">
        <v>47</v>
      </c>
      <c r="J180">
        <f>J170+J171</f>
        <v>4</v>
      </c>
      <c r="M180" s="5">
        <f t="shared" si="12"/>
        <v>1</v>
      </c>
      <c r="O180" s="5">
        <f t="shared" si="13"/>
        <v>7</v>
      </c>
      <c r="P180" s="5">
        <f t="shared" si="14"/>
        <v>0.875</v>
      </c>
    </row>
    <row r="181" spans="9:16" x14ac:dyDescent="0.25">
      <c r="I181" t="s">
        <v>48</v>
      </c>
      <c r="J181" s="1">
        <f>SUM(C161:C177)</f>
        <v>3</v>
      </c>
      <c r="M181" s="5">
        <f t="shared" si="12"/>
        <v>0.75</v>
      </c>
      <c r="O181" s="5">
        <f t="shared" si="13"/>
        <v>9</v>
      </c>
      <c r="P181" s="5">
        <f t="shared" si="14"/>
        <v>1.125</v>
      </c>
    </row>
    <row r="182" spans="9:16" x14ac:dyDescent="0.25">
      <c r="I182" t="s">
        <v>49</v>
      </c>
      <c r="J182" s="1">
        <f>SUM(B161:B177)</f>
        <v>12</v>
      </c>
      <c r="M182" s="5">
        <f t="shared" si="12"/>
        <v>3</v>
      </c>
      <c r="O182" s="5">
        <f t="shared" si="13"/>
        <v>16</v>
      </c>
      <c r="P182" s="5">
        <f t="shared" si="14"/>
        <v>2</v>
      </c>
    </row>
    <row r="183" spans="9:16" x14ac:dyDescent="0.25">
      <c r="I183" t="s">
        <v>50</v>
      </c>
      <c r="J183">
        <f>J170*3+J169-J180</f>
        <v>3</v>
      </c>
      <c r="M183" s="5">
        <f t="shared" si="12"/>
        <v>0.75</v>
      </c>
      <c r="O183" s="5">
        <f t="shared" si="13"/>
        <v>10</v>
      </c>
      <c r="P183" s="5">
        <f t="shared" si="14"/>
        <v>1.25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310</v>
      </c>
      <c r="B213" s="1">
        <v>0</v>
      </c>
      <c r="C213">
        <v>0</v>
      </c>
      <c r="D213" s="6" t="s">
        <v>298</v>
      </c>
      <c r="E213" s="1">
        <f>B213+C213</f>
        <v>0</v>
      </c>
      <c r="F213" s="1">
        <f>B213-C213</f>
        <v>0</v>
      </c>
      <c r="I213" t="s">
        <v>27</v>
      </c>
      <c r="J213">
        <f>COUNTIF(E213:E237,"&gt;1")</f>
        <v>6</v>
      </c>
      <c r="M213" s="5">
        <f>J213/$J$221</f>
        <v>0.66666666666666663</v>
      </c>
    </row>
    <row r="214" spans="1:16" x14ac:dyDescent="0.25">
      <c r="A214" s="1" t="s">
        <v>314</v>
      </c>
      <c r="B214" s="1">
        <v>1</v>
      </c>
      <c r="C214">
        <v>1</v>
      </c>
      <c r="D214" s="6" t="s">
        <v>298</v>
      </c>
      <c r="E214" s="1">
        <f t="shared" ref="E214:E221" si="15">B214+C214</f>
        <v>2</v>
      </c>
      <c r="F214" s="1">
        <f t="shared" ref="F214:F221" si="16">B214-C214</f>
        <v>0</v>
      </c>
      <c r="I214" t="s">
        <v>28</v>
      </c>
      <c r="J214">
        <f>COUNTIF(E213:E237,"&gt;2")</f>
        <v>5</v>
      </c>
      <c r="M214" s="5">
        <f t="shared" ref="M214:M235" si="17">J214/$J$221</f>
        <v>0.55555555555555558</v>
      </c>
    </row>
    <row r="215" spans="1:16" x14ac:dyDescent="0.25">
      <c r="A215" s="1" t="s">
        <v>318</v>
      </c>
      <c r="B215" s="1">
        <v>1</v>
      </c>
      <c r="C215">
        <v>3</v>
      </c>
      <c r="D215" s="6" t="s">
        <v>298</v>
      </c>
      <c r="E215" s="1">
        <f t="shared" si="15"/>
        <v>4</v>
      </c>
      <c r="F215" s="1">
        <f t="shared" si="16"/>
        <v>-2</v>
      </c>
      <c r="I215" t="s">
        <v>29</v>
      </c>
      <c r="J215">
        <f>COUNTIF(E213:E237,"&lt;4")</f>
        <v>7</v>
      </c>
      <c r="M215" s="5">
        <f t="shared" si="17"/>
        <v>0.77777777777777779</v>
      </c>
    </row>
    <row r="216" spans="1:16" x14ac:dyDescent="0.25">
      <c r="A216" s="1" t="s">
        <v>322</v>
      </c>
      <c r="B216" s="1">
        <v>2</v>
      </c>
      <c r="C216">
        <v>1</v>
      </c>
      <c r="D216" s="6" t="s">
        <v>298</v>
      </c>
      <c r="E216" s="1">
        <f t="shared" si="15"/>
        <v>3</v>
      </c>
      <c r="F216" s="1">
        <f t="shared" si="16"/>
        <v>1</v>
      </c>
      <c r="I216" t="s">
        <v>30</v>
      </c>
      <c r="J216">
        <f>COUNTIF(E213:E237,"&lt;5")</f>
        <v>8</v>
      </c>
      <c r="M216" s="5">
        <f t="shared" si="17"/>
        <v>0.88888888888888884</v>
      </c>
    </row>
    <row r="217" spans="1:16" x14ac:dyDescent="0.25">
      <c r="A217" s="1" t="s">
        <v>300</v>
      </c>
      <c r="B217" s="1">
        <v>2</v>
      </c>
      <c r="C217">
        <v>1</v>
      </c>
      <c r="D217" s="6" t="s">
        <v>298</v>
      </c>
      <c r="E217" s="1">
        <f t="shared" si="15"/>
        <v>3</v>
      </c>
      <c r="F217" s="1">
        <f t="shared" si="16"/>
        <v>1</v>
      </c>
      <c r="I217" t="s">
        <v>31</v>
      </c>
      <c r="J217">
        <f>COUNTIF(F213:F237,"&gt;=0")</f>
        <v>7</v>
      </c>
      <c r="L217" t="s">
        <v>56</v>
      </c>
      <c r="M217" s="5">
        <f t="shared" si="17"/>
        <v>0.77777777777777779</v>
      </c>
    </row>
    <row r="218" spans="1:16" x14ac:dyDescent="0.25">
      <c r="A218" s="1" t="s">
        <v>306</v>
      </c>
      <c r="B218" s="1">
        <v>1</v>
      </c>
      <c r="C218">
        <v>0</v>
      </c>
      <c r="D218" s="6" t="s">
        <v>298</v>
      </c>
      <c r="E218" s="1">
        <f t="shared" si="15"/>
        <v>1</v>
      </c>
      <c r="F218" s="1">
        <f t="shared" si="16"/>
        <v>1</v>
      </c>
      <c r="I218" t="s">
        <v>32</v>
      </c>
      <c r="J218">
        <f>COUNTIF(F213:F237,"&lt;=0")</f>
        <v>4</v>
      </c>
      <c r="L218" t="s">
        <v>55</v>
      </c>
      <c r="M218" s="5">
        <f t="shared" si="17"/>
        <v>0.44444444444444442</v>
      </c>
    </row>
    <row r="219" spans="1:16" x14ac:dyDescent="0.25">
      <c r="A219" s="1" t="s">
        <v>308</v>
      </c>
      <c r="B219" s="1">
        <v>3</v>
      </c>
      <c r="C219">
        <v>0</v>
      </c>
      <c r="D219" s="6" t="s">
        <v>298</v>
      </c>
      <c r="E219" s="1">
        <f t="shared" si="15"/>
        <v>3</v>
      </c>
      <c r="F219" s="1">
        <f t="shared" si="16"/>
        <v>3</v>
      </c>
      <c r="I219" t="s">
        <v>34</v>
      </c>
      <c r="J219">
        <f>COUNTIF(F213:F237,"&gt;=-1")</f>
        <v>8</v>
      </c>
      <c r="M219" s="5">
        <f t="shared" si="17"/>
        <v>0.88888888888888884</v>
      </c>
    </row>
    <row r="220" spans="1:16" x14ac:dyDescent="0.25">
      <c r="A220" s="1" t="s">
        <v>304</v>
      </c>
      <c r="B220" s="1">
        <v>0</v>
      </c>
      <c r="C220">
        <v>1</v>
      </c>
      <c r="D220" s="6" t="s">
        <v>298</v>
      </c>
      <c r="E220" s="1">
        <f t="shared" si="15"/>
        <v>1</v>
      </c>
      <c r="F220" s="1">
        <f t="shared" si="16"/>
        <v>-1</v>
      </c>
      <c r="I220" t="s">
        <v>35</v>
      </c>
      <c r="J220">
        <f>COUNTIF(F213:F237,"&lt;=1")</f>
        <v>7</v>
      </c>
      <c r="M220" s="5">
        <f t="shared" si="17"/>
        <v>0.77777777777777779</v>
      </c>
    </row>
    <row r="221" spans="1:16" x14ac:dyDescent="0.25">
      <c r="A221" s="1" t="s">
        <v>312</v>
      </c>
      <c r="B221" s="1">
        <v>6</v>
      </c>
      <c r="C221">
        <v>1</v>
      </c>
      <c r="D221" s="6" t="s">
        <v>298</v>
      </c>
      <c r="E221" s="1">
        <f t="shared" si="15"/>
        <v>7</v>
      </c>
      <c r="F221" s="1">
        <f t="shared" si="16"/>
        <v>5</v>
      </c>
      <c r="I221" t="s">
        <v>36</v>
      </c>
      <c r="J221">
        <f>COUNT(F213:F237)</f>
        <v>9</v>
      </c>
    </row>
    <row r="222" spans="1:16" x14ac:dyDescent="0.25">
      <c r="A222" s="1"/>
      <c r="B222" s="1"/>
      <c r="D222" s="6"/>
      <c r="E222" s="1"/>
      <c r="F222" s="1"/>
      <c r="I222" t="s">
        <v>37</v>
      </c>
      <c r="J222">
        <f>J221-J218</f>
        <v>5</v>
      </c>
      <c r="L222" t="s">
        <v>57</v>
      </c>
      <c r="M222" s="5">
        <f t="shared" si="17"/>
        <v>0.55555555555555558</v>
      </c>
    </row>
    <row r="223" spans="1:16" x14ac:dyDescent="0.25">
      <c r="A223" s="1"/>
      <c r="B223" s="1"/>
      <c r="D223" s="6"/>
      <c r="E223" s="1"/>
      <c r="F223" s="1"/>
      <c r="I223" t="s">
        <v>38</v>
      </c>
      <c r="J223">
        <f>J221-J217</f>
        <v>2</v>
      </c>
      <c r="L223" t="s">
        <v>58</v>
      </c>
      <c r="M223" s="5">
        <f t="shared" si="17"/>
        <v>0.22222222222222221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2</v>
      </c>
      <c r="M224" s="5">
        <f t="shared" si="17"/>
        <v>0.22222222222222221</v>
      </c>
    </row>
    <row r="225" spans="1:13" x14ac:dyDescent="0.25">
      <c r="A225" s="1"/>
      <c r="B225" s="1"/>
      <c r="C225" s="1"/>
      <c r="D225" s="2"/>
      <c r="E225" s="1"/>
      <c r="F225" s="1"/>
      <c r="I225" t="s">
        <v>40</v>
      </c>
      <c r="J225">
        <f>J221-J219</f>
        <v>1</v>
      </c>
      <c r="M225" s="5">
        <f t="shared" si="17"/>
        <v>0.1111111111111111</v>
      </c>
    </row>
    <row r="226" spans="1:13" x14ac:dyDescent="0.25">
      <c r="A226" s="1"/>
      <c r="B226" s="1"/>
      <c r="C226" s="1"/>
      <c r="D226" s="2"/>
      <c r="E226" s="1"/>
      <c r="F226" s="1"/>
      <c r="I226" t="s">
        <v>41</v>
      </c>
      <c r="J226">
        <f>COUNTIF(B213:B237,"&gt;0")</f>
        <v>7</v>
      </c>
      <c r="M226" s="5">
        <f t="shared" si="17"/>
        <v>0.77777777777777779</v>
      </c>
    </row>
    <row r="227" spans="1:13" x14ac:dyDescent="0.25">
      <c r="A227" s="1"/>
      <c r="B227" s="1"/>
      <c r="C227" s="1"/>
      <c r="D227" s="2"/>
      <c r="E227" s="1"/>
      <c r="F227" s="1"/>
      <c r="I227" t="s">
        <v>42</v>
      </c>
      <c r="J227">
        <f>COUNTIF(C213:C237,"&gt;0")</f>
        <v>6</v>
      </c>
      <c r="M227" s="5">
        <f t="shared" si="17"/>
        <v>0.66666666666666663</v>
      </c>
    </row>
    <row r="228" spans="1:13" x14ac:dyDescent="0.25">
      <c r="A228" s="1"/>
      <c r="B228" s="1"/>
      <c r="C228" s="1"/>
      <c r="D228" s="2"/>
      <c r="E228" s="1"/>
      <c r="F228" s="1"/>
      <c r="I228" t="s">
        <v>43</v>
      </c>
      <c r="J228">
        <f>COUNTIF(B213:B237,"&lt;2")</f>
        <v>5</v>
      </c>
      <c r="M228" s="5">
        <f t="shared" si="17"/>
        <v>0.55555555555555558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8</v>
      </c>
      <c r="M229" s="5">
        <f t="shared" si="17"/>
        <v>0.88888888888888884</v>
      </c>
    </row>
    <row r="230" spans="1:13" x14ac:dyDescent="0.25">
      <c r="E230" s="1"/>
      <c r="F230" s="1"/>
      <c r="I230" t="s">
        <v>45</v>
      </c>
      <c r="J230">
        <f>COUNTIF(B213:B237,"&lt;3")</f>
        <v>7</v>
      </c>
      <c r="M230" s="5">
        <f t="shared" si="17"/>
        <v>0.77777777777777779</v>
      </c>
    </row>
    <row r="231" spans="1:13" x14ac:dyDescent="0.25">
      <c r="E231" s="1"/>
      <c r="F231" s="1"/>
      <c r="I231" t="s">
        <v>46</v>
      </c>
      <c r="J231">
        <f>COUNTIF(C213:C237,"&lt;3")</f>
        <v>8</v>
      </c>
      <c r="M231" s="5">
        <f t="shared" si="17"/>
        <v>0.88888888888888884</v>
      </c>
    </row>
    <row r="232" spans="1:13" x14ac:dyDescent="0.25">
      <c r="E232" s="1"/>
      <c r="F232" s="1"/>
      <c r="I232" t="s">
        <v>47</v>
      </c>
      <c r="J232">
        <f>J222+J223</f>
        <v>7</v>
      </c>
      <c r="M232" s="5">
        <f t="shared" si="17"/>
        <v>0.77777777777777779</v>
      </c>
    </row>
    <row r="233" spans="1:13" x14ac:dyDescent="0.25">
      <c r="E233" s="1"/>
      <c r="F233" s="1"/>
      <c r="I233" t="s">
        <v>48</v>
      </c>
      <c r="J233" s="1">
        <f>SUM(C213:C237)</f>
        <v>8</v>
      </c>
      <c r="M233" s="5">
        <f t="shared" si="17"/>
        <v>0.88888888888888884</v>
      </c>
    </row>
    <row r="234" spans="1:13" x14ac:dyDescent="0.25">
      <c r="E234" s="1"/>
      <c r="F234" s="1"/>
      <c r="I234" t="s">
        <v>49</v>
      </c>
      <c r="J234" s="1">
        <f>SUM(B213:B237)</f>
        <v>16</v>
      </c>
      <c r="M234" s="5">
        <f t="shared" si="17"/>
        <v>1.7777777777777777</v>
      </c>
    </row>
    <row r="235" spans="1:13" x14ac:dyDescent="0.25">
      <c r="E235" s="1"/>
      <c r="F235" s="1"/>
      <c r="I235" t="s">
        <v>50</v>
      </c>
      <c r="J235">
        <f>3*J223+J221-J232</f>
        <v>8</v>
      </c>
      <c r="M235" s="5">
        <f t="shared" si="17"/>
        <v>0.88888888888888884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298</v>
      </c>
      <c r="B253" s="1">
        <v>1</v>
      </c>
      <c r="C253">
        <v>0</v>
      </c>
      <c r="D253" t="s">
        <v>295</v>
      </c>
      <c r="E253" s="1">
        <f t="shared" ref="E253:E260" si="18">B253+C253</f>
        <v>1</v>
      </c>
      <c r="F253" s="1">
        <f t="shared" ref="F253:F260" si="19">B253-C253</f>
        <v>1</v>
      </c>
      <c r="I253" t="s">
        <v>27</v>
      </c>
      <c r="J253">
        <f>COUNTIF(E253:E269,"&gt;1")</f>
        <v>5</v>
      </c>
      <c r="M253" s="5">
        <f>J253/$J$261</f>
        <v>0.625</v>
      </c>
      <c r="O253" s="5">
        <f>J253+J213</f>
        <v>11</v>
      </c>
      <c r="P253" s="5">
        <f>O253/$O$261</f>
        <v>0.6470588235294118</v>
      </c>
    </row>
    <row r="254" spans="1:16" x14ac:dyDescent="0.25">
      <c r="A254" s="2" t="s">
        <v>298</v>
      </c>
      <c r="B254" s="1">
        <v>1</v>
      </c>
      <c r="C254">
        <v>2</v>
      </c>
      <c r="D254" t="s">
        <v>324</v>
      </c>
      <c r="E254" s="1">
        <f t="shared" si="18"/>
        <v>3</v>
      </c>
      <c r="F254" s="1">
        <f t="shared" si="19"/>
        <v>-1</v>
      </c>
      <c r="I254" t="s">
        <v>28</v>
      </c>
      <c r="J254">
        <f>COUNTIF(E253:E269,"&gt;2")</f>
        <v>2</v>
      </c>
      <c r="M254" s="5">
        <f t="shared" ref="M254:M275" si="20">J254/$J$261</f>
        <v>0.25</v>
      </c>
      <c r="O254" s="5">
        <f t="shared" ref="O254:O275" si="21">J254+J214</f>
        <v>7</v>
      </c>
      <c r="P254" s="5">
        <f t="shared" ref="P254:P275" si="22">O254/$O$261</f>
        <v>0.41176470588235292</v>
      </c>
    </row>
    <row r="255" spans="1:16" x14ac:dyDescent="0.25">
      <c r="A255" s="2" t="s">
        <v>298</v>
      </c>
      <c r="B255" s="1">
        <v>0</v>
      </c>
      <c r="C255">
        <v>1</v>
      </c>
      <c r="D255" t="s">
        <v>296</v>
      </c>
      <c r="E255" s="1">
        <f t="shared" si="18"/>
        <v>1</v>
      </c>
      <c r="F255" s="1">
        <f t="shared" si="19"/>
        <v>-1</v>
      </c>
      <c r="I255" t="s">
        <v>29</v>
      </c>
      <c r="J255">
        <f>COUNTIF(E253:E269,"&lt;4")</f>
        <v>7</v>
      </c>
      <c r="M255" s="5">
        <f t="shared" si="20"/>
        <v>0.875</v>
      </c>
      <c r="O255" s="5">
        <f t="shared" si="21"/>
        <v>14</v>
      </c>
      <c r="P255" s="5">
        <f t="shared" si="22"/>
        <v>0.82352941176470584</v>
      </c>
    </row>
    <row r="256" spans="1:16" x14ac:dyDescent="0.25">
      <c r="A256" s="2" t="s">
        <v>298</v>
      </c>
      <c r="B256" s="1">
        <v>2</v>
      </c>
      <c r="C256">
        <v>3</v>
      </c>
      <c r="D256" t="s">
        <v>302</v>
      </c>
      <c r="E256" s="1">
        <f t="shared" si="18"/>
        <v>5</v>
      </c>
      <c r="F256" s="1">
        <f t="shared" si="19"/>
        <v>-1</v>
      </c>
      <c r="I256" t="s">
        <v>30</v>
      </c>
      <c r="J256">
        <f>COUNTIF(E253:E269,"&lt;5")</f>
        <v>7</v>
      </c>
      <c r="M256" s="5">
        <f t="shared" si="20"/>
        <v>0.875</v>
      </c>
      <c r="O256" s="5">
        <f t="shared" si="21"/>
        <v>15</v>
      </c>
      <c r="P256" s="5">
        <f t="shared" si="22"/>
        <v>0.88235294117647056</v>
      </c>
    </row>
    <row r="257" spans="1:16" x14ac:dyDescent="0.25">
      <c r="A257" s="2" t="s">
        <v>298</v>
      </c>
      <c r="B257" s="1">
        <v>0</v>
      </c>
      <c r="C257">
        <v>2</v>
      </c>
      <c r="D257" t="s">
        <v>312</v>
      </c>
      <c r="E257" s="1">
        <f t="shared" si="18"/>
        <v>2</v>
      </c>
      <c r="F257" s="1">
        <f t="shared" si="19"/>
        <v>-2</v>
      </c>
      <c r="I257" t="s">
        <v>31</v>
      </c>
      <c r="J257">
        <f>COUNTIF(F253:F269,"&lt;=0")</f>
        <v>6</v>
      </c>
      <c r="L257" t="s">
        <v>56</v>
      </c>
      <c r="M257" s="5">
        <f t="shared" si="20"/>
        <v>0.75</v>
      </c>
      <c r="O257" s="5">
        <f t="shared" si="21"/>
        <v>13</v>
      </c>
      <c r="P257" s="5">
        <f t="shared" si="22"/>
        <v>0.76470588235294112</v>
      </c>
    </row>
    <row r="258" spans="1:16" x14ac:dyDescent="0.25">
      <c r="A258" s="2" t="s">
        <v>298</v>
      </c>
      <c r="B258" s="1">
        <v>1</v>
      </c>
      <c r="C258">
        <v>0</v>
      </c>
      <c r="D258" t="s">
        <v>316</v>
      </c>
      <c r="E258" s="1">
        <f t="shared" si="18"/>
        <v>1</v>
      </c>
      <c r="F258" s="1">
        <f t="shared" si="19"/>
        <v>1</v>
      </c>
      <c r="I258" t="s">
        <v>32</v>
      </c>
      <c r="J258">
        <f>COUNTIF(F253:F269,"&gt;=0")</f>
        <v>2</v>
      </c>
      <c r="L258" t="s">
        <v>55</v>
      </c>
      <c r="M258" s="5">
        <f t="shared" si="20"/>
        <v>0.25</v>
      </c>
      <c r="O258" s="5">
        <f t="shared" si="21"/>
        <v>6</v>
      </c>
      <c r="P258" s="5">
        <f t="shared" si="22"/>
        <v>0.35294117647058826</v>
      </c>
    </row>
    <row r="259" spans="1:16" x14ac:dyDescent="0.25">
      <c r="A259" s="2" t="s">
        <v>298</v>
      </c>
      <c r="B259" s="1">
        <v>0</v>
      </c>
      <c r="C259">
        <v>2</v>
      </c>
      <c r="D259" t="s">
        <v>320</v>
      </c>
      <c r="E259" s="1">
        <f t="shared" si="18"/>
        <v>2</v>
      </c>
      <c r="F259" s="1">
        <f t="shared" si="19"/>
        <v>-2</v>
      </c>
      <c r="I259" t="s">
        <v>34</v>
      </c>
      <c r="J259">
        <f>COUNTIF(F253:F269,"&lt;=1")</f>
        <v>8</v>
      </c>
      <c r="L259" t="s">
        <v>60</v>
      </c>
      <c r="M259" s="5">
        <f t="shared" si="20"/>
        <v>1</v>
      </c>
      <c r="O259" s="5">
        <f t="shared" si="21"/>
        <v>16</v>
      </c>
      <c r="P259" s="5">
        <f t="shared" si="22"/>
        <v>0.94117647058823528</v>
      </c>
    </row>
    <row r="260" spans="1:16" x14ac:dyDescent="0.25">
      <c r="A260" s="2" t="s">
        <v>298</v>
      </c>
      <c r="B260" s="1">
        <v>0</v>
      </c>
      <c r="C260">
        <v>2</v>
      </c>
      <c r="D260" t="s">
        <v>306</v>
      </c>
      <c r="E260" s="1">
        <f t="shared" si="18"/>
        <v>2</v>
      </c>
      <c r="F260" s="1">
        <f t="shared" si="19"/>
        <v>-2</v>
      </c>
      <c r="I260" t="s">
        <v>35</v>
      </c>
      <c r="J260">
        <f>COUNTIF(F253:F269,"&gt;=-1")</f>
        <v>5</v>
      </c>
      <c r="L260" t="s">
        <v>59</v>
      </c>
      <c r="M260" s="5">
        <f t="shared" si="20"/>
        <v>0.625</v>
      </c>
      <c r="O260" s="5">
        <f t="shared" si="21"/>
        <v>12</v>
      </c>
      <c r="P260" s="5">
        <f t="shared" si="22"/>
        <v>0.70588235294117652</v>
      </c>
    </row>
    <row r="261" spans="1:16" x14ac:dyDescent="0.25">
      <c r="A261" s="2"/>
      <c r="B261" s="1"/>
      <c r="E261" s="1"/>
      <c r="F261" s="1"/>
      <c r="I261" t="s">
        <v>36</v>
      </c>
      <c r="J261">
        <f>COUNT(E253:E269)</f>
        <v>8</v>
      </c>
      <c r="O261" s="5">
        <f t="shared" si="21"/>
        <v>17</v>
      </c>
      <c r="P261" s="5">
        <f t="shared" si="22"/>
        <v>1</v>
      </c>
    </row>
    <row r="262" spans="1:16" x14ac:dyDescent="0.25">
      <c r="A262" s="2"/>
      <c r="B262" s="1"/>
      <c r="E262" s="1"/>
      <c r="F262" s="1"/>
      <c r="I262" t="s">
        <v>37</v>
      </c>
      <c r="J262">
        <f>J261-J258</f>
        <v>6</v>
      </c>
      <c r="L262" t="s">
        <v>57</v>
      </c>
      <c r="M262" s="5">
        <f t="shared" si="20"/>
        <v>0.75</v>
      </c>
      <c r="O262" s="5">
        <f t="shared" si="21"/>
        <v>11</v>
      </c>
      <c r="P262" s="5">
        <f t="shared" si="22"/>
        <v>0.6470588235294118</v>
      </c>
    </row>
    <row r="263" spans="1:16" x14ac:dyDescent="0.25">
      <c r="A263" s="2"/>
      <c r="B263" s="1"/>
      <c r="E263" s="1"/>
      <c r="F263" s="1"/>
      <c r="I263" t="s">
        <v>38</v>
      </c>
      <c r="J263">
        <f>J261-J257</f>
        <v>2</v>
      </c>
      <c r="L263" t="s">
        <v>58</v>
      </c>
      <c r="M263" s="5">
        <f t="shared" si="20"/>
        <v>0.25</v>
      </c>
      <c r="O263" s="5">
        <f t="shared" si="21"/>
        <v>4</v>
      </c>
      <c r="P263" s="5">
        <f t="shared" si="22"/>
        <v>0.23529411764705882</v>
      </c>
    </row>
    <row r="264" spans="1:16" x14ac:dyDescent="0.25">
      <c r="A264" s="2"/>
      <c r="B264" s="1"/>
      <c r="E264" s="1"/>
      <c r="F264" s="1"/>
      <c r="I264" t="s">
        <v>39</v>
      </c>
      <c r="J264">
        <f>J261-J260</f>
        <v>3</v>
      </c>
      <c r="M264" s="5">
        <f t="shared" si="20"/>
        <v>0.375</v>
      </c>
      <c r="O264" s="5">
        <f t="shared" si="21"/>
        <v>5</v>
      </c>
      <c r="P264" s="5">
        <f t="shared" si="22"/>
        <v>0.29411764705882354</v>
      </c>
    </row>
    <row r="265" spans="1:16" x14ac:dyDescent="0.25">
      <c r="A265" s="2"/>
      <c r="B265" s="1"/>
      <c r="C265" s="1"/>
      <c r="D265" s="1"/>
      <c r="E265" s="1"/>
      <c r="F265" s="1"/>
      <c r="I265" t="s">
        <v>40</v>
      </c>
      <c r="J265">
        <f>J261-J259</f>
        <v>0</v>
      </c>
      <c r="M265" s="5">
        <f t="shared" si="20"/>
        <v>0</v>
      </c>
      <c r="O265" s="5">
        <f t="shared" si="21"/>
        <v>1</v>
      </c>
      <c r="P265" s="5">
        <f t="shared" si="22"/>
        <v>5.8823529411764705E-2</v>
      </c>
    </row>
    <row r="266" spans="1:16" x14ac:dyDescent="0.25">
      <c r="A266" s="2"/>
      <c r="B266" s="1"/>
      <c r="C266" s="1"/>
      <c r="D266" s="1"/>
      <c r="E266" s="1"/>
      <c r="F266" s="1"/>
      <c r="I266" t="s">
        <v>41</v>
      </c>
      <c r="J266">
        <f>COUNTIF(C253:C269,"&gt;0")</f>
        <v>6</v>
      </c>
      <c r="M266" s="5">
        <f t="shared" si="20"/>
        <v>0.75</v>
      </c>
      <c r="O266" s="5">
        <f t="shared" si="21"/>
        <v>13</v>
      </c>
      <c r="P266" s="5">
        <f t="shared" si="22"/>
        <v>0.76470588235294112</v>
      </c>
    </row>
    <row r="267" spans="1:16" x14ac:dyDescent="0.25">
      <c r="A267" s="2"/>
      <c r="B267" s="1"/>
      <c r="C267" s="1"/>
      <c r="D267" s="1"/>
      <c r="E267" s="1"/>
      <c r="F267" s="1"/>
      <c r="I267" t="s">
        <v>42</v>
      </c>
      <c r="J267">
        <f>COUNTIF(B253:B269,"&gt;0")</f>
        <v>4</v>
      </c>
      <c r="M267" s="5">
        <f t="shared" si="20"/>
        <v>0.5</v>
      </c>
      <c r="O267" s="5">
        <f t="shared" si="21"/>
        <v>10</v>
      </c>
      <c r="P267" s="5">
        <f t="shared" si="22"/>
        <v>0.58823529411764708</v>
      </c>
    </row>
    <row r="268" spans="1:16" x14ac:dyDescent="0.25">
      <c r="A268" s="2"/>
      <c r="B268" s="1"/>
      <c r="C268" s="1"/>
      <c r="D268" s="1"/>
      <c r="E268" s="1"/>
      <c r="F268" s="1"/>
      <c r="I268" t="s">
        <v>43</v>
      </c>
      <c r="J268">
        <f>COUNTIF(C253:C269,"&lt;2")</f>
        <v>3</v>
      </c>
      <c r="M268" s="5">
        <f t="shared" si="20"/>
        <v>0.375</v>
      </c>
      <c r="O268" s="5">
        <f t="shared" si="21"/>
        <v>8</v>
      </c>
      <c r="P268" s="5">
        <f t="shared" si="22"/>
        <v>0.47058823529411764</v>
      </c>
    </row>
    <row r="269" spans="1:16" x14ac:dyDescent="0.25">
      <c r="A269" s="2"/>
      <c r="B269" s="1"/>
      <c r="C269" s="1"/>
      <c r="D269" s="1"/>
      <c r="E269" s="1"/>
      <c r="F269" s="1"/>
      <c r="I269" t="s">
        <v>44</v>
      </c>
      <c r="J269">
        <f>COUNTIF(B253:B269,"&lt;2")</f>
        <v>7</v>
      </c>
      <c r="M269" s="5">
        <f t="shared" si="20"/>
        <v>0.875</v>
      </c>
      <c r="O269" s="5">
        <f t="shared" si="21"/>
        <v>15</v>
      </c>
      <c r="P269" s="5">
        <f t="shared" si="22"/>
        <v>0.88235294117647056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7</v>
      </c>
      <c r="M270" s="5">
        <f t="shared" si="20"/>
        <v>0.875</v>
      </c>
      <c r="O270" s="5">
        <f t="shared" si="21"/>
        <v>14</v>
      </c>
      <c r="P270" s="5">
        <f t="shared" si="22"/>
        <v>0.82352941176470584</v>
      </c>
    </row>
    <row r="271" spans="1:16" x14ac:dyDescent="0.25">
      <c r="I271" t="s">
        <v>46</v>
      </c>
      <c r="J271">
        <f>COUNTIF(B253:B269,"&lt;3")</f>
        <v>8</v>
      </c>
      <c r="M271" s="5">
        <f t="shared" si="20"/>
        <v>1</v>
      </c>
      <c r="O271" s="5">
        <f t="shared" si="21"/>
        <v>16</v>
      </c>
      <c r="P271" s="5">
        <f t="shared" si="22"/>
        <v>0.94117647058823528</v>
      </c>
    </row>
    <row r="272" spans="1:16" x14ac:dyDescent="0.25">
      <c r="I272" t="s">
        <v>47</v>
      </c>
      <c r="J272">
        <f>J262+J263</f>
        <v>8</v>
      </c>
      <c r="M272" s="5">
        <f t="shared" si="20"/>
        <v>1</v>
      </c>
      <c r="O272" s="5">
        <f t="shared" si="21"/>
        <v>15</v>
      </c>
      <c r="P272" s="5">
        <f t="shared" si="22"/>
        <v>0.88235294117647056</v>
      </c>
    </row>
    <row r="273" spans="5:16" x14ac:dyDescent="0.25">
      <c r="I273" t="s">
        <v>48</v>
      </c>
      <c r="J273" s="1">
        <f>SUM(B253:B269)</f>
        <v>5</v>
      </c>
      <c r="M273" s="5">
        <f t="shared" si="20"/>
        <v>0.625</v>
      </c>
      <c r="O273" s="5">
        <f t="shared" si="21"/>
        <v>13</v>
      </c>
      <c r="P273" s="5">
        <f t="shared" si="22"/>
        <v>0.76470588235294112</v>
      </c>
    </row>
    <row r="274" spans="5:16" x14ac:dyDescent="0.25">
      <c r="I274" t="s">
        <v>49</v>
      </c>
      <c r="J274" s="1">
        <f>SUM(C253:C269)</f>
        <v>12</v>
      </c>
      <c r="M274" s="5">
        <f t="shared" si="20"/>
        <v>1.5</v>
      </c>
      <c r="O274" s="5">
        <f t="shared" si="21"/>
        <v>28</v>
      </c>
      <c r="P274" s="5">
        <f t="shared" si="22"/>
        <v>1.6470588235294117</v>
      </c>
    </row>
    <row r="275" spans="5:16" x14ac:dyDescent="0.25">
      <c r="I275" t="s">
        <v>50</v>
      </c>
      <c r="J275">
        <f>J263*3+J261-J272</f>
        <v>6</v>
      </c>
      <c r="M275" s="5">
        <f t="shared" si="20"/>
        <v>0.75</v>
      </c>
      <c r="O275" s="5">
        <f t="shared" si="21"/>
        <v>14</v>
      </c>
      <c r="P275" s="5">
        <f t="shared" si="22"/>
        <v>0.82352941176470584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306</v>
      </c>
      <c r="B291" s="1">
        <v>1</v>
      </c>
      <c r="C291">
        <v>0</v>
      </c>
      <c r="D291" s="6" t="s">
        <v>298</v>
      </c>
      <c r="E291" s="1">
        <f>B291+C291</f>
        <v>1</v>
      </c>
      <c r="F291" s="1">
        <f>B291-C291</f>
        <v>1</v>
      </c>
      <c r="I291" t="s">
        <v>27</v>
      </c>
      <c r="J291">
        <f>COUNTIF(E291:E315,"&gt;1")</f>
        <v>2</v>
      </c>
      <c r="M291" s="5">
        <f>J291/4</f>
        <v>0.5</v>
      </c>
    </row>
    <row r="292" spans="1:13" x14ac:dyDescent="0.25">
      <c r="A292" s="1" t="s">
        <v>308</v>
      </c>
      <c r="B292" s="1">
        <v>3</v>
      </c>
      <c r="C292">
        <v>0</v>
      </c>
      <c r="D292" s="6" t="s">
        <v>298</v>
      </c>
      <c r="E292" s="1">
        <f t="shared" ref="E292:E294" si="23">B292+C292</f>
        <v>3</v>
      </c>
      <c r="F292" s="1">
        <f t="shared" ref="F292:F294" si="24">B292-C292</f>
        <v>3</v>
      </c>
      <c r="I292" t="s">
        <v>28</v>
      </c>
      <c r="J292">
        <f>COUNTIF(E291:E315,"&gt;2")</f>
        <v>2</v>
      </c>
      <c r="M292" s="5">
        <f t="shared" ref="M292:M313" si="25">J292/4</f>
        <v>0.5</v>
      </c>
    </row>
    <row r="293" spans="1:13" x14ac:dyDescent="0.25">
      <c r="A293" s="1" t="s">
        <v>304</v>
      </c>
      <c r="B293" s="1">
        <v>0</v>
      </c>
      <c r="C293">
        <v>1</v>
      </c>
      <c r="D293" s="6" t="s">
        <v>298</v>
      </c>
      <c r="E293" s="1">
        <f t="shared" si="23"/>
        <v>1</v>
      </c>
      <c r="F293" s="1">
        <f t="shared" si="24"/>
        <v>-1</v>
      </c>
      <c r="I293" t="s">
        <v>29</v>
      </c>
      <c r="J293">
        <f>COUNTIF(E291:E315,"&lt;4")</f>
        <v>3</v>
      </c>
      <c r="M293" s="5">
        <f t="shared" si="25"/>
        <v>0.75</v>
      </c>
    </row>
    <row r="294" spans="1:13" x14ac:dyDescent="0.25">
      <c r="A294" s="1" t="s">
        <v>312</v>
      </c>
      <c r="B294" s="1">
        <v>6</v>
      </c>
      <c r="C294">
        <v>1</v>
      </c>
      <c r="D294" s="6" t="s">
        <v>298</v>
      </c>
      <c r="E294" s="1">
        <f t="shared" si="23"/>
        <v>7</v>
      </c>
      <c r="F294" s="1">
        <f t="shared" si="24"/>
        <v>5</v>
      </c>
      <c r="I294" t="s">
        <v>30</v>
      </c>
      <c r="J294">
        <f>COUNTIF(E291:E315,"&lt;5")</f>
        <v>3</v>
      </c>
      <c r="M294" s="5">
        <f t="shared" si="25"/>
        <v>0.75</v>
      </c>
    </row>
    <row r="295" spans="1:13" x14ac:dyDescent="0.25">
      <c r="E295" s="1"/>
      <c r="F295" s="1"/>
      <c r="I295" t="s">
        <v>31</v>
      </c>
      <c r="J295">
        <f>COUNTIF(F291:F315,"&gt;=0")</f>
        <v>3</v>
      </c>
      <c r="M295" s="5">
        <f t="shared" si="25"/>
        <v>0.75</v>
      </c>
    </row>
    <row r="296" spans="1:13" x14ac:dyDescent="0.25">
      <c r="I296" t="s">
        <v>32</v>
      </c>
      <c r="J296">
        <f>COUNTIF(F291:F315,"&lt;=0")</f>
        <v>1</v>
      </c>
      <c r="M296" s="5">
        <f t="shared" si="25"/>
        <v>0.25</v>
      </c>
    </row>
    <row r="297" spans="1:13" x14ac:dyDescent="0.25">
      <c r="I297" t="s">
        <v>34</v>
      </c>
      <c r="J297">
        <f>COUNTIF(F291:F315,"&gt;=-1")</f>
        <v>4</v>
      </c>
      <c r="M297" s="5">
        <f t="shared" si="25"/>
        <v>1</v>
      </c>
    </row>
    <row r="298" spans="1:13" x14ac:dyDescent="0.25">
      <c r="I298" t="s">
        <v>35</v>
      </c>
      <c r="J298">
        <f>COUNTIF(F291:F315,"&lt;=1")</f>
        <v>2</v>
      </c>
      <c r="M298" s="5">
        <f t="shared" si="25"/>
        <v>0.5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3</v>
      </c>
      <c r="M300" s="5">
        <f t="shared" si="25"/>
        <v>0.75</v>
      </c>
    </row>
    <row r="301" spans="1:13" x14ac:dyDescent="0.25">
      <c r="I301" t="s">
        <v>38</v>
      </c>
      <c r="J301">
        <f>J299-J295</f>
        <v>1</v>
      </c>
      <c r="M301" s="5">
        <f t="shared" si="25"/>
        <v>0.25</v>
      </c>
    </row>
    <row r="302" spans="1:13" x14ac:dyDescent="0.25">
      <c r="I302" t="s">
        <v>39</v>
      </c>
      <c r="J302">
        <f>J299-J298</f>
        <v>2</v>
      </c>
      <c r="M302" s="5">
        <f t="shared" si="25"/>
        <v>0.5</v>
      </c>
    </row>
    <row r="303" spans="1:13" x14ac:dyDescent="0.25">
      <c r="I303" t="s">
        <v>40</v>
      </c>
      <c r="J303">
        <f>J299-J297</f>
        <v>0</v>
      </c>
      <c r="M303" s="5">
        <f t="shared" si="25"/>
        <v>0</v>
      </c>
    </row>
    <row r="304" spans="1:13" x14ac:dyDescent="0.25">
      <c r="I304" t="s">
        <v>41</v>
      </c>
      <c r="J304">
        <f>COUNTIF(B291:B315,"&gt;0")</f>
        <v>3</v>
      </c>
      <c r="M304" s="5">
        <f t="shared" si="25"/>
        <v>0.75</v>
      </c>
    </row>
    <row r="305" spans="9:13" x14ac:dyDescent="0.25">
      <c r="I305" t="s">
        <v>42</v>
      </c>
      <c r="J305">
        <f>COUNTIF(C291:C315,"&gt;0")</f>
        <v>2</v>
      </c>
      <c r="M305" s="5">
        <f t="shared" si="25"/>
        <v>0.5</v>
      </c>
    </row>
    <row r="306" spans="9:13" x14ac:dyDescent="0.25">
      <c r="I306" t="s">
        <v>43</v>
      </c>
      <c r="J306">
        <f>COUNTIF(B291:B315,"&lt;2")</f>
        <v>2</v>
      </c>
      <c r="M306" s="5">
        <f t="shared" si="25"/>
        <v>0.5</v>
      </c>
    </row>
    <row r="307" spans="9:13" x14ac:dyDescent="0.25">
      <c r="I307" t="s">
        <v>44</v>
      </c>
      <c r="J307">
        <f>COUNTIF(C291:C315,"&lt;2")</f>
        <v>4</v>
      </c>
      <c r="M307" s="5">
        <f t="shared" si="25"/>
        <v>1</v>
      </c>
    </row>
    <row r="308" spans="9:13" x14ac:dyDescent="0.25">
      <c r="I308" t="s">
        <v>45</v>
      </c>
      <c r="J308">
        <f>COUNTIF(B291:B315,"&lt;3")</f>
        <v>2</v>
      </c>
      <c r="M308" s="5">
        <f t="shared" si="25"/>
        <v>0.5</v>
      </c>
    </row>
    <row r="309" spans="9:13" x14ac:dyDescent="0.25">
      <c r="I309" t="s">
        <v>46</v>
      </c>
      <c r="J309">
        <f>COUNTIF(C291:C315,"&lt;3")</f>
        <v>4</v>
      </c>
      <c r="M309" s="5">
        <f t="shared" si="25"/>
        <v>1</v>
      </c>
    </row>
    <row r="310" spans="9:13" x14ac:dyDescent="0.25">
      <c r="I310" t="s">
        <v>47</v>
      </c>
      <c r="J310">
        <f>J300+J301</f>
        <v>4</v>
      </c>
      <c r="M310" s="5">
        <f t="shared" si="25"/>
        <v>1</v>
      </c>
    </row>
    <row r="311" spans="9:13" x14ac:dyDescent="0.25">
      <c r="I311" t="s">
        <v>48</v>
      </c>
      <c r="J311" s="1">
        <f>SUM(C291:C315)</f>
        <v>2</v>
      </c>
      <c r="M311" s="5">
        <f t="shared" si="25"/>
        <v>0.5</v>
      </c>
    </row>
    <row r="312" spans="9:13" x14ac:dyDescent="0.25">
      <c r="I312" t="s">
        <v>49</v>
      </c>
      <c r="J312" s="1">
        <f>SUM(B291:B315)</f>
        <v>10</v>
      </c>
      <c r="M312" s="5">
        <f t="shared" si="25"/>
        <v>2.5</v>
      </c>
    </row>
    <row r="313" spans="9:13" x14ac:dyDescent="0.25">
      <c r="I313" t="s">
        <v>50</v>
      </c>
      <c r="J313">
        <f>3*J301+J299-J310</f>
        <v>3</v>
      </c>
      <c r="M313" s="5">
        <f t="shared" si="25"/>
        <v>0.75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306</v>
      </c>
      <c r="B329" s="1">
        <v>1</v>
      </c>
      <c r="C329">
        <v>0</v>
      </c>
      <c r="D329" s="6" t="s">
        <v>298</v>
      </c>
      <c r="E329" s="1">
        <f>B329+C329</f>
        <v>1</v>
      </c>
      <c r="F329" s="1">
        <f>B329-C329</f>
        <v>1</v>
      </c>
      <c r="I329" t="s">
        <v>27</v>
      </c>
      <c r="J329">
        <f>COUNTIF(E329:E353,"&gt;1")</f>
        <v>2</v>
      </c>
      <c r="M329" s="5">
        <f>J329/$J$337</f>
        <v>0.5</v>
      </c>
    </row>
    <row r="330" spans="1:13" x14ac:dyDescent="0.25">
      <c r="A330" s="1" t="s">
        <v>308</v>
      </c>
      <c r="B330" s="1">
        <v>3</v>
      </c>
      <c r="C330">
        <v>0</v>
      </c>
      <c r="D330" s="6" t="s">
        <v>298</v>
      </c>
      <c r="E330" s="1">
        <f t="shared" ref="E330:E332" si="26">B330+C330</f>
        <v>3</v>
      </c>
      <c r="F330" s="1">
        <f t="shared" ref="F330:F332" si="27">B330-C330</f>
        <v>3</v>
      </c>
      <c r="I330" t="s">
        <v>28</v>
      </c>
      <c r="J330">
        <f>COUNTIF(E329:E353,"&gt;2")</f>
        <v>2</v>
      </c>
      <c r="M330" s="5">
        <f t="shared" ref="M330:M351" si="28">J330/$J$337</f>
        <v>0.5</v>
      </c>
    </row>
    <row r="331" spans="1:13" x14ac:dyDescent="0.25">
      <c r="A331" s="1" t="s">
        <v>304</v>
      </c>
      <c r="B331" s="1">
        <v>0</v>
      </c>
      <c r="C331">
        <v>1</v>
      </c>
      <c r="D331" s="6" t="s">
        <v>298</v>
      </c>
      <c r="E331" s="1">
        <f t="shared" si="26"/>
        <v>1</v>
      </c>
      <c r="F331" s="1">
        <f t="shared" si="27"/>
        <v>-1</v>
      </c>
      <c r="I331" t="s">
        <v>29</v>
      </c>
      <c r="J331">
        <f>COUNTIF(E329:E353,"&lt;4")</f>
        <v>3</v>
      </c>
      <c r="M331" s="5">
        <f t="shared" si="28"/>
        <v>0.75</v>
      </c>
    </row>
    <row r="332" spans="1:13" x14ac:dyDescent="0.25">
      <c r="A332" s="1" t="s">
        <v>312</v>
      </c>
      <c r="B332" s="1">
        <v>6</v>
      </c>
      <c r="C332">
        <v>1</v>
      </c>
      <c r="D332" s="6" t="s">
        <v>298</v>
      </c>
      <c r="E332" s="1">
        <f t="shared" si="26"/>
        <v>7</v>
      </c>
      <c r="F332" s="1">
        <f t="shared" si="27"/>
        <v>5</v>
      </c>
      <c r="I332" t="s">
        <v>30</v>
      </c>
      <c r="J332">
        <f>COUNTIF(E329:E353,"&lt;5")</f>
        <v>3</v>
      </c>
      <c r="M332" s="5">
        <f t="shared" si="28"/>
        <v>0.75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3</v>
      </c>
      <c r="M333" s="5">
        <f t="shared" si="28"/>
        <v>0.75</v>
      </c>
    </row>
    <row r="334" spans="1:13" x14ac:dyDescent="0.25">
      <c r="E334" s="1"/>
      <c r="F334" s="1"/>
      <c r="I334" t="s">
        <v>32</v>
      </c>
      <c r="J334">
        <f>COUNTIF(F329:F353,"&lt;=0")</f>
        <v>1</v>
      </c>
      <c r="M334" s="5">
        <f t="shared" si="28"/>
        <v>0.25</v>
      </c>
    </row>
    <row r="335" spans="1:13" x14ac:dyDescent="0.25">
      <c r="E335" s="1"/>
      <c r="F335" s="1"/>
      <c r="I335" t="s">
        <v>34</v>
      </c>
      <c r="J335">
        <f>COUNTIF(F329:F353,"&gt;=-1")</f>
        <v>4</v>
      </c>
      <c r="M335" s="5">
        <f t="shared" si="28"/>
        <v>1</v>
      </c>
    </row>
    <row r="336" spans="1:13" x14ac:dyDescent="0.25">
      <c r="E336" s="1"/>
      <c r="F336" s="1"/>
      <c r="I336" t="s">
        <v>35</v>
      </c>
      <c r="J336">
        <f>COUNTIF(F329:F353,"&lt;=1")</f>
        <v>2</v>
      </c>
      <c r="M336" s="5">
        <f t="shared" si="28"/>
        <v>0.5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3</v>
      </c>
      <c r="M338" s="5">
        <f t="shared" si="28"/>
        <v>0.75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28"/>
        <v>0.25</v>
      </c>
    </row>
    <row r="340" spans="5:13" x14ac:dyDescent="0.25">
      <c r="E340" s="1"/>
      <c r="F340" s="1"/>
      <c r="I340" t="s">
        <v>39</v>
      </c>
      <c r="J340">
        <f>J337-J336</f>
        <v>2</v>
      </c>
      <c r="M340" s="5">
        <f t="shared" si="28"/>
        <v>0.5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28"/>
        <v>0</v>
      </c>
    </row>
    <row r="342" spans="5:13" x14ac:dyDescent="0.25">
      <c r="E342" s="1"/>
      <c r="F342" s="1"/>
      <c r="I342" t="s">
        <v>41</v>
      </c>
      <c r="J342">
        <f>COUNTIF(B329:B353,"&gt;0")</f>
        <v>3</v>
      </c>
      <c r="M342" s="5">
        <f t="shared" si="28"/>
        <v>0.75</v>
      </c>
    </row>
    <row r="343" spans="5:13" x14ac:dyDescent="0.25">
      <c r="E343" s="1"/>
      <c r="F343" s="1"/>
      <c r="I343" t="s">
        <v>42</v>
      </c>
      <c r="J343">
        <f>COUNTIF(C329:C353,"&gt;0")</f>
        <v>2</v>
      </c>
      <c r="M343" s="5">
        <f t="shared" si="28"/>
        <v>0.5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28"/>
        <v>0.5</v>
      </c>
    </row>
    <row r="345" spans="5:13" x14ac:dyDescent="0.25">
      <c r="E345" s="1"/>
      <c r="F345" s="1"/>
      <c r="I345" t="s">
        <v>44</v>
      </c>
      <c r="J345">
        <f>COUNTIF(C329:C353,"&lt;2")</f>
        <v>4</v>
      </c>
      <c r="M345" s="5">
        <f t="shared" si="28"/>
        <v>1</v>
      </c>
    </row>
    <row r="346" spans="5:13" x14ac:dyDescent="0.25">
      <c r="E346" s="1"/>
      <c r="F346" s="1"/>
      <c r="I346" t="s">
        <v>45</v>
      </c>
      <c r="J346">
        <f>COUNTIF(B329:B353,"&lt;3")</f>
        <v>2</v>
      </c>
      <c r="M346" s="5">
        <f t="shared" si="28"/>
        <v>0.5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28"/>
        <v>1</v>
      </c>
    </row>
    <row r="348" spans="5:13" x14ac:dyDescent="0.25">
      <c r="E348" s="1"/>
      <c r="F348" s="1"/>
      <c r="I348" t="s">
        <v>47</v>
      </c>
      <c r="J348">
        <f>J338+J339</f>
        <v>4</v>
      </c>
      <c r="M348" s="5">
        <f t="shared" si="28"/>
        <v>1</v>
      </c>
    </row>
    <row r="349" spans="5:13" x14ac:dyDescent="0.25">
      <c r="E349" s="1"/>
      <c r="F349" s="1"/>
      <c r="I349" t="s">
        <v>48</v>
      </c>
      <c r="J349" s="1">
        <f>SUM(C329:C353)</f>
        <v>2</v>
      </c>
      <c r="M349" s="5">
        <f t="shared" si="28"/>
        <v>0.5</v>
      </c>
    </row>
    <row r="350" spans="5:13" x14ac:dyDescent="0.25">
      <c r="E350" s="1"/>
      <c r="F350" s="1"/>
      <c r="I350" t="s">
        <v>49</v>
      </c>
      <c r="J350" s="1">
        <f>SUM(B329:B353)</f>
        <v>10</v>
      </c>
      <c r="M350" s="5">
        <f t="shared" si="28"/>
        <v>2.5</v>
      </c>
    </row>
    <row r="351" spans="5:13" x14ac:dyDescent="0.25">
      <c r="E351" s="1"/>
      <c r="F351" s="1"/>
      <c r="I351" t="s">
        <v>50</v>
      </c>
      <c r="J351">
        <f>3*J339+J337-J348</f>
        <v>3</v>
      </c>
      <c r="M351" s="5">
        <f t="shared" si="28"/>
        <v>0.75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298</v>
      </c>
      <c r="B368" s="1">
        <v>0</v>
      </c>
      <c r="C368">
        <v>2</v>
      </c>
      <c r="D368" t="s">
        <v>312</v>
      </c>
      <c r="E368" s="1">
        <f>B368+C368</f>
        <v>2</v>
      </c>
      <c r="F368" s="1">
        <f>B368-C368</f>
        <v>-2</v>
      </c>
      <c r="I368" t="s">
        <v>27</v>
      </c>
      <c r="J368">
        <f>COUNTIF(E368:E384,"&gt;1")</f>
        <v>3</v>
      </c>
      <c r="M368" s="5">
        <f>J368/$J$376</f>
        <v>0.75</v>
      </c>
      <c r="O368" s="5">
        <f>J368+J329</f>
        <v>5</v>
      </c>
      <c r="P368" s="5">
        <f>O368/$O$376</f>
        <v>0.625</v>
      </c>
    </row>
    <row r="369" spans="1:16" x14ac:dyDescent="0.25">
      <c r="A369" s="2" t="s">
        <v>298</v>
      </c>
      <c r="B369" s="1">
        <v>1</v>
      </c>
      <c r="C369">
        <v>0</v>
      </c>
      <c r="D369" t="s">
        <v>316</v>
      </c>
      <c r="E369" s="1">
        <f>B369+C369</f>
        <v>1</v>
      </c>
      <c r="F369" s="1">
        <f>B369-C369</f>
        <v>1</v>
      </c>
      <c r="I369" t="s">
        <v>28</v>
      </c>
      <c r="J369">
        <f>COUNTIF(E368:E384,"&gt;2")</f>
        <v>0</v>
      </c>
      <c r="M369" s="5">
        <f t="shared" ref="M369:M390" si="29">J369/$J$376</f>
        <v>0</v>
      </c>
      <c r="O369" s="5">
        <f t="shared" ref="O369:O390" si="30">J369+J330</f>
        <v>2</v>
      </c>
      <c r="P369" s="5">
        <f t="shared" ref="P369:P390" si="31">O369/$O$376</f>
        <v>0.25</v>
      </c>
    </row>
    <row r="370" spans="1:16" x14ac:dyDescent="0.25">
      <c r="A370" s="2" t="s">
        <v>298</v>
      </c>
      <c r="B370" s="1">
        <v>0</v>
      </c>
      <c r="C370">
        <v>2</v>
      </c>
      <c r="D370" t="s">
        <v>320</v>
      </c>
      <c r="E370" s="1">
        <f>B370+C370</f>
        <v>2</v>
      </c>
      <c r="F370" s="1">
        <f>B370-C370</f>
        <v>-2</v>
      </c>
      <c r="I370" t="s">
        <v>29</v>
      </c>
      <c r="J370">
        <f>COUNTIF(E368:E384,"&lt;4")</f>
        <v>4</v>
      </c>
      <c r="M370" s="5">
        <f t="shared" si="29"/>
        <v>1</v>
      </c>
      <c r="O370" s="5">
        <f t="shared" si="30"/>
        <v>7</v>
      </c>
      <c r="P370" s="5">
        <f t="shared" si="31"/>
        <v>0.875</v>
      </c>
    </row>
    <row r="371" spans="1:16" x14ac:dyDescent="0.25">
      <c r="A371" s="2" t="s">
        <v>298</v>
      </c>
      <c r="B371" s="1">
        <v>0</v>
      </c>
      <c r="C371">
        <v>2</v>
      </c>
      <c r="D371" t="s">
        <v>306</v>
      </c>
      <c r="E371" s="1">
        <f t="shared" ref="E371" si="32">B371+C371</f>
        <v>2</v>
      </c>
      <c r="F371" s="1">
        <f t="shared" ref="F371" si="33">B371-C371</f>
        <v>-2</v>
      </c>
      <c r="I371" t="s">
        <v>30</v>
      </c>
      <c r="J371">
        <f>COUNTIF(E368:E384,"&lt;5")</f>
        <v>4</v>
      </c>
      <c r="M371" s="5">
        <f t="shared" si="29"/>
        <v>1</v>
      </c>
      <c r="O371" s="5">
        <f t="shared" si="30"/>
        <v>7</v>
      </c>
      <c r="P371" s="5">
        <f t="shared" si="31"/>
        <v>0.875</v>
      </c>
    </row>
    <row r="372" spans="1:16" x14ac:dyDescent="0.25">
      <c r="A372" s="2"/>
      <c r="B372" s="1"/>
      <c r="E372" s="1"/>
      <c r="F372" s="1"/>
      <c r="I372" t="s">
        <v>31</v>
      </c>
      <c r="J372">
        <f>COUNTIF(F368:F384,"&lt;=0")</f>
        <v>3</v>
      </c>
      <c r="M372" s="5">
        <f t="shared" si="29"/>
        <v>0.75</v>
      </c>
      <c r="O372" s="5">
        <f t="shared" si="30"/>
        <v>6</v>
      </c>
      <c r="P372" s="5">
        <f t="shared" si="31"/>
        <v>0.75</v>
      </c>
    </row>
    <row r="373" spans="1:16" x14ac:dyDescent="0.25">
      <c r="I373" t="s">
        <v>32</v>
      </c>
      <c r="J373">
        <f>COUNTIF(F368:F384,"&gt;=0")</f>
        <v>1</v>
      </c>
      <c r="M373" s="5">
        <f t="shared" si="29"/>
        <v>0.25</v>
      </c>
      <c r="O373" s="5">
        <f t="shared" si="30"/>
        <v>2</v>
      </c>
      <c r="P373" s="5">
        <f t="shared" si="31"/>
        <v>0.25</v>
      </c>
    </row>
    <row r="374" spans="1:16" x14ac:dyDescent="0.25">
      <c r="I374" t="s">
        <v>34</v>
      </c>
      <c r="J374">
        <f>COUNTIF(F368:F384,"&lt;=1")</f>
        <v>4</v>
      </c>
      <c r="M374" s="5">
        <f t="shared" si="29"/>
        <v>1</v>
      </c>
      <c r="O374" s="5">
        <f t="shared" si="30"/>
        <v>8</v>
      </c>
      <c r="P374" s="5">
        <f t="shared" si="31"/>
        <v>1</v>
      </c>
    </row>
    <row r="375" spans="1:16" x14ac:dyDescent="0.25">
      <c r="I375" t="s">
        <v>35</v>
      </c>
      <c r="J375">
        <f>COUNTIF(F368:F384,"&gt;=-1")</f>
        <v>1</v>
      </c>
      <c r="M375" s="5">
        <f t="shared" si="29"/>
        <v>0.25</v>
      </c>
      <c r="O375" s="5">
        <f t="shared" si="30"/>
        <v>3</v>
      </c>
      <c r="P375" s="5">
        <f t="shared" si="31"/>
        <v>0.375</v>
      </c>
    </row>
    <row r="376" spans="1:16" x14ac:dyDescent="0.25">
      <c r="I376" t="s">
        <v>36</v>
      </c>
      <c r="J376">
        <f>COUNT(E368:E384)</f>
        <v>4</v>
      </c>
      <c r="O376" s="5">
        <f t="shared" si="30"/>
        <v>8</v>
      </c>
      <c r="P376" s="5">
        <f t="shared" si="31"/>
        <v>1</v>
      </c>
    </row>
    <row r="377" spans="1:16" x14ac:dyDescent="0.25">
      <c r="I377" t="s">
        <v>37</v>
      </c>
      <c r="J377">
        <f>J376-J373</f>
        <v>3</v>
      </c>
      <c r="M377" s="5">
        <f t="shared" si="29"/>
        <v>0.75</v>
      </c>
      <c r="O377" s="5">
        <f t="shared" si="30"/>
        <v>6</v>
      </c>
      <c r="P377" s="5">
        <f t="shared" si="31"/>
        <v>0.75</v>
      </c>
    </row>
    <row r="378" spans="1:16" x14ac:dyDescent="0.25">
      <c r="I378" t="s">
        <v>38</v>
      </c>
      <c r="J378">
        <f>J376-J372</f>
        <v>1</v>
      </c>
      <c r="M378" s="5">
        <f t="shared" si="29"/>
        <v>0.25</v>
      </c>
      <c r="O378" s="5">
        <f t="shared" si="30"/>
        <v>2</v>
      </c>
      <c r="P378" s="5">
        <f t="shared" si="31"/>
        <v>0.25</v>
      </c>
    </row>
    <row r="379" spans="1:16" x14ac:dyDescent="0.25">
      <c r="I379" t="s">
        <v>39</v>
      </c>
      <c r="J379">
        <f>J376-J375</f>
        <v>3</v>
      </c>
      <c r="M379" s="5">
        <f t="shared" si="29"/>
        <v>0.75</v>
      </c>
      <c r="O379" s="5">
        <f t="shared" si="30"/>
        <v>5</v>
      </c>
      <c r="P379" s="5">
        <f t="shared" si="31"/>
        <v>0.625</v>
      </c>
    </row>
    <row r="380" spans="1:16" x14ac:dyDescent="0.25">
      <c r="I380" t="s">
        <v>40</v>
      </c>
      <c r="J380">
        <f>J376-J374</f>
        <v>0</v>
      </c>
      <c r="M380" s="5">
        <f t="shared" si="29"/>
        <v>0</v>
      </c>
      <c r="O380" s="5">
        <f t="shared" si="30"/>
        <v>0</v>
      </c>
      <c r="P380" s="5">
        <f t="shared" si="31"/>
        <v>0</v>
      </c>
    </row>
    <row r="381" spans="1:16" x14ac:dyDescent="0.25">
      <c r="I381" t="s">
        <v>41</v>
      </c>
      <c r="J381">
        <f>COUNTIF(C368:C384,"&gt;0")</f>
        <v>3</v>
      </c>
      <c r="M381" s="5">
        <f t="shared" si="29"/>
        <v>0.75</v>
      </c>
      <c r="O381" s="5">
        <f t="shared" si="30"/>
        <v>6</v>
      </c>
      <c r="P381" s="5">
        <f t="shared" si="31"/>
        <v>0.75</v>
      </c>
    </row>
    <row r="382" spans="1:16" x14ac:dyDescent="0.25">
      <c r="I382" t="s">
        <v>42</v>
      </c>
      <c r="J382">
        <f>COUNTIF(B368:B384,"&gt;0")</f>
        <v>1</v>
      </c>
      <c r="M382" s="5">
        <f t="shared" si="29"/>
        <v>0.25</v>
      </c>
      <c r="O382" s="5">
        <f t="shared" si="30"/>
        <v>3</v>
      </c>
      <c r="P382" s="5">
        <f t="shared" si="31"/>
        <v>0.375</v>
      </c>
    </row>
    <row r="383" spans="1:16" x14ac:dyDescent="0.25">
      <c r="I383" t="s">
        <v>43</v>
      </c>
      <c r="J383">
        <f>COUNTIF(C368:C384,"&lt;2")</f>
        <v>1</v>
      </c>
      <c r="M383" s="5">
        <f t="shared" si="29"/>
        <v>0.25</v>
      </c>
      <c r="O383" s="5">
        <f t="shared" si="30"/>
        <v>3</v>
      </c>
      <c r="P383" s="5">
        <f t="shared" si="31"/>
        <v>0.375</v>
      </c>
    </row>
    <row r="384" spans="1:16" x14ac:dyDescent="0.25">
      <c r="I384" t="s">
        <v>44</v>
      </c>
      <c r="J384">
        <f>COUNTIF(B368:B384,"&lt;2")</f>
        <v>4</v>
      </c>
      <c r="M384" s="5">
        <f t="shared" si="29"/>
        <v>1</v>
      </c>
      <c r="O384" s="5">
        <f t="shared" si="30"/>
        <v>8</v>
      </c>
      <c r="P384" s="5">
        <f t="shared" si="31"/>
        <v>1</v>
      </c>
    </row>
    <row r="385" spans="9:16" x14ac:dyDescent="0.25">
      <c r="I385" t="s">
        <v>45</v>
      </c>
      <c r="J385">
        <f>COUNTIF(C368:C384,"&lt;3")</f>
        <v>4</v>
      </c>
      <c r="M385" s="5">
        <f t="shared" si="29"/>
        <v>1</v>
      </c>
      <c r="O385" s="5">
        <f t="shared" si="30"/>
        <v>6</v>
      </c>
      <c r="P385" s="5">
        <f t="shared" si="31"/>
        <v>0.75</v>
      </c>
    </row>
    <row r="386" spans="9:16" x14ac:dyDescent="0.25">
      <c r="I386" t="s">
        <v>46</v>
      </c>
      <c r="J386">
        <f>COUNTIF(B368:B384,"&lt;3")</f>
        <v>4</v>
      </c>
      <c r="M386" s="5">
        <f t="shared" si="29"/>
        <v>1</v>
      </c>
      <c r="O386" s="5">
        <f t="shared" si="30"/>
        <v>8</v>
      </c>
      <c r="P386" s="5">
        <f t="shared" si="31"/>
        <v>1</v>
      </c>
    </row>
    <row r="387" spans="9:16" x14ac:dyDescent="0.25">
      <c r="I387" t="s">
        <v>47</v>
      </c>
      <c r="J387">
        <f>J377+J378</f>
        <v>4</v>
      </c>
      <c r="M387" s="5">
        <f t="shared" si="29"/>
        <v>1</v>
      </c>
      <c r="O387" s="5">
        <f t="shared" si="30"/>
        <v>8</v>
      </c>
      <c r="P387" s="5">
        <f t="shared" si="31"/>
        <v>1</v>
      </c>
    </row>
    <row r="388" spans="9:16" x14ac:dyDescent="0.25">
      <c r="I388" t="s">
        <v>48</v>
      </c>
      <c r="J388" s="1">
        <f>SUM(B368:B384)</f>
        <v>1</v>
      </c>
      <c r="M388" s="5">
        <f t="shared" si="29"/>
        <v>0.25</v>
      </c>
      <c r="O388" s="5">
        <f t="shared" si="30"/>
        <v>3</v>
      </c>
      <c r="P388" s="5">
        <f t="shared" si="31"/>
        <v>0.375</v>
      </c>
    </row>
    <row r="389" spans="9:16" x14ac:dyDescent="0.25">
      <c r="I389" t="s">
        <v>49</v>
      </c>
      <c r="J389" s="1">
        <f>SUM(C368:C384)</f>
        <v>6</v>
      </c>
      <c r="M389" s="5">
        <f t="shared" si="29"/>
        <v>1.5</v>
      </c>
      <c r="O389" s="5">
        <f t="shared" si="30"/>
        <v>16</v>
      </c>
      <c r="P389" s="5">
        <f t="shared" si="31"/>
        <v>2</v>
      </c>
    </row>
    <row r="390" spans="9:16" x14ac:dyDescent="0.25">
      <c r="I390" t="s">
        <v>50</v>
      </c>
      <c r="J390">
        <f>J378*3+J376-J387</f>
        <v>3</v>
      </c>
      <c r="M390" s="5">
        <f t="shared" si="29"/>
        <v>0.75</v>
      </c>
      <c r="O390" s="5">
        <f t="shared" si="30"/>
        <v>6</v>
      </c>
      <c r="P390" s="5">
        <f t="shared" si="31"/>
        <v>0.75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18</v>
      </c>
      <c r="H402" s="6"/>
      <c r="I402" s="7">
        <f>O261+O54</f>
        <v>34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11">
        <f>AVERAGE(H404,K404,N404,Q404)</f>
        <v>58.016748366013076</v>
      </c>
      <c r="F404" s="5">
        <f>(M6+M213)/2</f>
        <v>0.61111111111111116</v>
      </c>
      <c r="G404" s="10">
        <f>J6+J213</f>
        <v>11</v>
      </c>
      <c r="H404" s="11">
        <f>(G404/$G$402)*100</f>
        <v>61.111111111111114</v>
      </c>
      <c r="I404" s="5">
        <f t="shared" ref="I404:I411" si="34">(P46+P253)/2</f>
        <v>0.6470588235294118</v>
      </c>
      <c r="J404" s="10">
        <f t="shared" ref="J404:J411" si="35">O46+O253</f>
        <v>22</v>
      </c>
      <c r="K404" s="11">
        <f>(J404/$I$402)*100</f>
        <v>64.705882352941174</v>
      </c>
      <c r="L404" s="5">
        <f>(M84+M291)/2</f>
        <v>0.375</v>
      </c>
      <c r="M404" s="10">
        <f t="shared" ref="M404:M411" si="36">J84+J291</f>
        <v>3</v>
      </c>
      <c r="N404" s="11">
        <f>(M404/8)*100</f>
        <v>37.5</v>
      </c>
      <c r="O404" s="5">
        <f t="shared" ref="O404:O411" si="37">(P368+P161)/2</f>
        <v>0.6875</v>
      </c>
      <c r="P404" s="10">
        <f t="shared" ref="P404:P411" si="38">O368+O161</f>
        <v>11</v>
      </c>
      <c r="Q404" s="11">
        <f>(P404/16)*100</f>
        <v>68.75</v>
      </c>
    </row>
    <row r="405" spans="4:17" x14ac:dyDescent="0.25">
      <c r="D405" t="s">
        <v>28</v>
      </c>
      <c r="E405" s="11">
        <f t="shared" ref="E405:E423" si="39">AVERAGE(H405,K405,N405,Q405)</f>
        <v>46.139705882352942</v>
      </c>
      <c r="F405" s="5">
        <f t="shared" ref="F405:F407" si="40">(M7+M214)/2</f>
        <v>0.5</v>
      </c>
      <c r="G405" s="10">
        <f t="shared" ref="G405:G407" si="41">J7+J214</f>
        <v>9</v>
      </c>
      <c r="H405" s="11">
        <f t="shared" ref="H405:H423" si="42">(G405/$G$402)*100</f>
        <v>50</v>
      </c>
      <c r="I405" s="5">
        <f t="shared" si="34"/>
        <v>0.47058823529411764</v>
      </c>
      <c r="J405" s="10">
        <f t="shared" si="35"/>
        <v>16</v>
      </c>
      <c r="K405" s="11">
        <f t="shared" ref="K405:K423" si="43">(J405/$I$402)*100</f>
        <v>47.058823529411761</v>
      </c>
      <c r="L405" s="5">
        <f>(M85+M292)/2</f>
        <v>0.375</v>
      </c>
      <c r="M405" s="10">
        <f t="shared" si="36"/>
        <v>3</v>
      </c>
      <c r="N405" s="11">
        <f t="shared" ref="N405:N423" si="44">(M405/8)*100</f>
        <v>37.5</v>
      </c>
      <c r="O405" s="5">
        <f t="shared" si="37"/>
        <v>0.5</v>
      </c>
      <c r="P405" s="10">
        <f t="shared" si="38"/>
        <v>8</v>
      </c>
      <c r="Q405" s="11">
        <f t="shared" ref="Q405:Q423" si="45">(P405/16)*100</f>
        <v>50</v>
      </c>
    </row>
    <row r="406" spans="4:17" x14ac:dyDescent="0.25">
      <c r="D406" t="s">
        <v>29</v>
      </c>
      <c r="E406" s="11">
        <f t="shared" si="39"/>
        <v>76.797385620915037</v>
      </c>
      <c r="F406" s="5">
        <f t="shared" si="40"/>
        <v>0.77777777777777779</v>
      </c>
      <c r="G406" s="10">
        <f t="shared" si="41"/>
        <v>14</v>
      </c>
      <c r="H406" s="11">
        <f t="shared" si="42"/>
        <v>77.777777777777786</v>
      </c>
      <c r="I406" s="5">
        <f t="shared" si="34"/>
        <v>0.79411764705882348</v>
      </c>
      <c r="J406" s="10">
        <f t="shared" si="35"/>
        <v>27</v>
      </c>
      <c r="K406" s="11">
        <f t="shared" si="43"/>
        <v>79.411764705882348</v>
      </c>
      <c r="L406" s="5">
        <f>(M86+M293)/2</f>
        <v>0.75</v>
      </c>
      <c r="M406" s="10">
        <f t="shared" si="36"/>
        <v>6</v>
      </c>
      <c r="N406" s="11">
        <f t="shared" si="44"/>
        <v>75</v>
      </c>
      <c r="O406" s="5">
        <f t="shared" si="37"/>
        <v>0.75</v>
      </c>
      <c r="P406" s="10">
        <f t="shared" si="38"/>
        <v>12</v>
      </c>
      <c r="Q406" s="11">
        <f t="shared" si="45"/>
        <v>75</v>
      </c>
    </row>
    <row r="407" spans="4:17" x14ac:dyDescent="0.25">
      <c r="D407" t="s">
        <v>30</v>
      </c>
      <c r="E407" s="11">
        <f t="shared" si="39"/>
        <v>85.733251633986924</v>
      </c>
      <c r="F407" s="5">
        <f t="shared" si="40"/>
        <v>0.88888888888888884</v>
      </c>
      <c r="G407" s="10">
        <f t="shared" si="41"/>
        <v>16</v>
      </c>
      <c r="H407" s="11">
        <f t="shared" si="42"/>
        <v>88.888888888888886</v>
      </c>
      <c r="I407" s="5">
        <f t="shared" si="34"/>
        <v>0.8529411764705882</v>
      </c>
      <c r="J407" s="10">
        <f t="shared" si="35"/>
        <v>29</v>
      </c>
      <c r="K407" s="11">
        <f t="shared" si="43"/>
        <v>85.294117647058826</v>
      </c>
      <c r="L407" s="5">
        <f>(M87+M294)/2</f>
        <v>0.875</v>
      </c>
      <c r="M407" s="10">
        <f t="shared" si="36"/>
        <v>7</v>
      </c>
      <c r="N407" s="11">
        <f t="shared" si="44"/>
        <v>87.5</v>
      </c>
      <c r="O407" s="5">
        <f t="shared" si="37"/>
        <v>0.8125</v>
      </c>
      <c r="P407" s="10">
        <f t="shared" si="38"/>
        <v>13</v>
      </c>
      <c r="Q407" s="11">
        <f t="shared" si="45"/>
        <v>81.25</v>
      </c>
    </row>
    <row r="408" spans="4:17" x14ac:dyDescent="0.25">
      <c r="D408" t="s">
        <v>31</v>
      </c>
      <c r="E408" s="11">
        <f t="shared" si="39"/>
        <v>69.607843137254903</v>
      </c>
      <c r="F408" s="5">
        <f>(M10+M217)/2</f>
        <v>0.66666666666666674</v>
      </c>
      <c r="G408" s="10">
        <f>J10+J217</f>
        <v>12</v>
      </c>
      <c r="H408" s="11">
        <f t="shared" si="42"/>
        <v>66.666666666666657</v>
      </c>
      <c r="I408" s="5">
        <f t="shared" si="34"/>
        <v>0.61764705882352944</v>
      </c>
      <c r="J408" s="10">
        <f t="shared" si="35"/>
        <v>21</v>
      </c>
      <c r="K408" s="11">
        <f t="shared" si="43"/>
        <v>61.764705882352942</v>
      </c>
      <c r="L408" s="5">
        <f>(M295+M88)/2</f>
        <v>0.875</v>
      </c>
      <c r="M408" s="10">
        <f t="shared" si="36"/>
        <v>7</v>
      </c>
      <c r="N408" s="11">
        <f t="shared" si="44"/>
        <v>87.5</v>
      </c>
      <c r="O408" s="5">
        <f t="shared" si="37"/>
        <v>0.625</v>
      </c>
      <c r="P408" s="10">
        <f t="shared" si="38"/>
        <v>10</v>
      </c>
      <c r="Q408" s="11">
        <f t="shared" si="45"/>
        <v>62.5</v>
      </c>
    </row>
    <row r="409" spans="4:17" x14ac:dyDescent="0.25">
      <c r="D409" t="s">
        <v>32</v>
      </c>
      <c r="E409" s="11">
        <f t="shared" si="39"/>
        <v>48.4375</v>
      </c>
      <c r="F409" s="5">
        <f t="shared" ref="F409:F411" si="46">(M11+M218)/2</f>
        <v>0.5</v>
      </c>
      <c r="G409" s="10">
        <f t="shared" ref="G409:G411" si="47">J11+J218</f>
        <v>9</v>
      </c>
      <c r="H409" s="11">
        <f t="shared" si="42"/>
        <v>50</v>
      </c>
      <c r="I409" s="5">
        <f t="shared" si="34"/>
        <v>0.5</v>
      </c>
      <c r="J409" s="10">
        <f t="shared" si="35"/>
        <v>17</v>
      </c>
      <c r="K409" s="11">
        <f t="shared" si="43"/>
        <v>50</v>
      </c>
      <c r="L409" s="5">
        <f>(M296+M89)/2</f>
        <v>0.5</v>
      </c>
      <c r="M409" s="10">
        <f t="shared" si="36"/>
        <v>4</v>
      </c>
      <c r="N409" s="11">
        <f t="shared" si="44"/>
        <v>50</v>
      </c>
      <c r="O409" s="5">
        <f t="shared" si="37"/>
        <v>0.4375</v>
      </c>
      <c r="P409" s="10">
        <f t="shared" si="38"/>
        <v>7</v>
      </c>
      <c r="Q409" s="11">
        <f t="shared" si="45"/>
        <v>43.75</v>
      </c>
    </row>
    <row r="410" spans="4:17" x14ac:dyDescent="0.25">
      <c r="D410" t="s">
        <v>34</v>
      </c>
      <c r="E410" s="11">
        <f t="shared" si="39"/>
        <v>87.295751633986924</v>
      </c>
      <c r="F410" s="5">
        <f t="shared" si="46"/>
        <v>0.88888888888888884</v>
      </c>
      <c r="G410" s="10">
        <f t="shared" si="47"/>
        <v>16</v>
      </c>
      <c r="H410" s="11">
        <f t="shared" si="42"/>
        <v>88.888888888888886</v>
      </c>
      <c r="I410" s="5">
        <f t="shared" si="34"/>
        <v>0.8529411764705882</v>
      </c>
      <c r="J410" s="10">
        <f t="shared" si="35"/>
        <v>29</v>
      </c>
      <c r="K410" s="11">
        <f t="shared" si="43"/>
        <v>85.294117647058826</v>
      </c>
      <c r="L410" s="5">
        <f>(M297+M90)/2</f>
        <v>1</v>
      </c>
      <c r="M410" s="10">
        <f t="shared" si="36"/>
        <v>8</v>
      </c>
      <c r="N410" s="11">
        <f t="shared" si="44"/>
        <v>100</v>
      </c>
      <c r="O410" s="5">
        <f t="shared" si="37"/>
        <v>0.75</v>
      </c>
      <c r="P410" s="10">
        <f t="shared" si="38"/>
        <v>12</v>
      </c>
      <c r="Q410" s="11">
        <f t="shared" si="45"/>
        <v>75</v>
      </c>
    </row>
    <row r="411" spans="4:17" x14ac:dyDescent="0.25">
      <c r="D411" t="s">
        <v>35</v>
      </c>
      <c r="E411" s="11">
        <f t="shared" si="39"/>
        <v>69.812091503267979</v>
      </c>
      <c r="F411" s="5">
        <f t="shared" si="46"/>
        <v>0.77777777777777779</v>
      </c>
      <c r="G411" s="10">
        <f t="shared" si="47"/>
        <v>14</v>
      </c>
      <c r="H411" s="11">
        <f t="shared" si="42"/>
        <v>77.777777777777786</v>
      </c>
      <c r="I411" s="5">
        <f t="shared" si="34"/>
        <v>0.76470588235294112</v>
      </c>
      <c r="J411" s="10">
        <f t="shared" si="35"/>
        <v>26</v>
      </c>
      <c r="K411" s="11">
        <f t="shared" si="43"/>
        <v>76.470588235294116</v>
      </c>
      <c r="L411" s="5">
        <f>(M298+M91)/2</f>
        <v>0.625</v>
      </c>
      <c r="M411" s="10">
        <f t="shared" si="36"/>
        <v>5</v>
      </c>
      <c r="N411" s="11">
        <f t="shared" si="44"/>
        <v>62.5</v>
      </c>
      <c r="O411" s="5">
        <f t="shared" si="37"/>
        <v>0.625</v>
      </c>
      <c r="P411" s="10">
        <f t="shared" si="38"/>
        <v>10</v>
      </c>
      <c r="Q411" s="11">
        <f t="shared" si="45"/>
        <v>62.5</v>
      </c>
    </row>
    <row r="412" spans="4:17" x14ac:dyDescent="0.25">
      <c r="D412" t="s">
        <v>36</v>
      </c>
      <c r="E412" s="11">
        <f t="shared" si="39"/>
        <v>100</v>
      </c>
      <c r="F412" s="5"/>
      <c r="G412" s="10">
        <f>J221+J14</f>
        <v>18</v>
      </c>
      <c r="H412" s="11">
        <f t="shared" si="42"/>
        <v>100</v>
      </c>
      <c r="I412" s="5"/>
      <c r="J412" s="10">
        <f t="shared" ref="J412:J423" si="48">O261+O54</f>
        <v>34</v>
      </c>
      <c r="K412" s="11">
        <f t="shared" si="43"/>
        <v>100</v>
      </c>
      <c r="L412" s="5"/>
      <c r="M412" s="10">
        <v>8</v>
      </c>
      <c r="N412" s="11">
        <f t="shared" si="44"/>
        <v>100</v>
      </c>
      <c r="P412" s="10">
        <v>16</v>
      </c>
      <c r="Q412" s="11">
        <f t="shared" si="45"/>
        <v>100</v>
      </c>
    </row>
    <row r="413" spans="4:17" x14ac:dyDescent="0.25">
      <c r="D413" t="s">
        <v>37</v>
      </c>
      <c r="E413" s="11">
        <f t="shared" si="39"/>
        <v>51.5625</v>
      </c>
      <c r="F413" s="5">
        <f>(M15+M222)/2</f>
        <v>0.5</v>
      </c>
      <c r="G413" s="10">
        <f>J222+J15</f>
        <v>9</v>
      </c>
      <c r="H413" s="11">
        <f t="shared" si="42"/>
        <v>50</v>
      </c>
      <c r="I413" s="5">
        <f t="shared" ref="I413:I423" si="49">(P262+P55)/2</f>
        <v>0.5</v>
      </c>
      <c r="J413" s="10">
        <f t="shared" si="48"/>
        <v>17</v>
      </c>
      <c r="K413" s="11">
        <f t="shared" si="43"/>
        <v>50</v>
      </c>
      <c r="L413" s="5">
        <f t="shared" ref="L413:L423" si="50">(M300+M93)/2</f>
        <v>0.5</v>
      </c>
      <c r="M413" s="10">
        <f t="shared" ref="M413:M423" si="51">J300+J93</f>
        <v>4</v>
      </c>
      <c r="N413" s="11">
        <f t="shared" si="44"/>
        <v>50</v>
      </c>
      <c r="O413" s="5">
        <f t="shared" ref="O413:O423" si="52">(P377+P170)/2</f>
        <v>0.5625</v>
      </c>
      <c r="P413" s="10">
        <f t="shared" ref="P413:P423" si="53">O377+O170</f>
        <v>9</v>
      </c>
      <c r="Q413" s="11">
        <f t="shared" si="45"/>
        <v>56.25</v>
      </c>
    </row>
    <row r="414" spans="4:17" x14ac:dyDescent="0.25">
      <c r="D414" t="s">
        <v>38</v>
      </c>
      <c r="E414" s="11">
        <f t="shared" si="39"/>
        <v>30.392156862745097</v>
      </c>
      <c r="F414" s="5">
        <f t="shared" ref="F414:F423" si="54">(M16+M223)/2</f>
        <v>0.33333333333333331</v>
      </c>
      <c r="G414" s="10">
        <f t="shared" ref="G414:G423" si="55">J223+J16</f>
        <v>6</v>
      </c>
      <c r="H414" s="11">
        <f t="shared" si="42"/>
        <v>33.333333333333329</v>
      </c>
      <c r="I414" s="5">
        <f t="shared" si="49"/>
        <v>0.38235294117647056</v>
      </c>
      <c r="J414" s="10">
        <f t="shared" si="48"/>
        <v>13</v>
      </c>
      <c r="K414" s="11">
        <f t="shared" si="43"/>
        <v>38.235294117647058</v>
      </c>
      <c r="L414" s="5">
        <f t="shared" si="50"/>
        <v>0.125</v>
      </c>
      <c r="M414" s="10">
        <f t="shared" si="51"/>
        <v>1</v>
      </c>
      <c r="N414" s="11">
        <f t="shared" si="44"/>
        <v>12.5</v>
      </c>
      <c r="O414" s="5">
        <f t="shared" si="52"/>
        <v>0.375</v>
      </c>
      <c r="P414" s="10">
        <f t="shared" si="53"/>
        <v>6</v>
      </c>
      <c r="Q414" s="11">
        <f t="shared" si="45"/>
        <v>37.5</v>
      </c>
    </row>
    <row r="415" spans="4:17" x14ac:dyDescent="0.25">
      <c r="D415" t="s">
        <v>39</v>
      </c>
      <c r="E415" s="11">
        <f t="shared" si="39"/>
        <v>30.187908496732025</v>
      </c>
      <c r="F415" s="5">
        <f t="shared" si="54"/>
        <v>0.22222222222222221</v>
      </c>
      <c r="G415" s="10">
        <f t="shared" si="55"/>
        <v>4</v>
      </c>
      <c r="H415" s="11">
        <f t="shared" si="42"/>
        <v>22.222222222222221</v>
      </c>
      <c r="I415" s="5">
        <f t="shared" si="49"/>
        <v>0.23529411764705882</v>
      </c>
      <c r="J415" s="10">
        <f t="shared" si="48"/>
        <v>8</v>
      </c>
      <c r="K415" s="11">
        <f t="shared" si="43"/>
        <v>23.52941176470588</v>
      </c>
      <c r="L415" s="5">
        <f t="shared" si="50"/>
        <v>0.375</v>
      </c>
      <c r="M415" s="10">
        <f t="shared" si="51"/>
        <v>3</v>
      </c>
      <c r="N415" s="11">
        <f t="shared" si="44"/>
        <v>37.5</v>
      </c>
      <c r="O415" s="5">
        <f t="shared" si="52"/>
        <v>0.375</v>
      </c>
      <c r="P415" s="10">
        <f t="shared" si="53"/>
        <v>6</v>
      </c>
      <c r="Q415" s="11">
        <f t="shared" si="45"/>
        <v>37.5</v>
      </c>
    </row>
    <row r="416" spans="4:17" x14ac:dyDescent="0.25">
      <c r="D416" t="s">
        <v>40</v>
      </c>
      <c r="E416" s="11">
        <f t="shared" si="39"/>
        <v>12.704248366013072</v>
      </c>
      <c r="F416" s="5">
        <f t="shared" si="54"/>
        <v>0.1111111111111111</v>
      </c>
      <c r="G416" s="10">
        <f t="shared" si="55"/>
        <v>2</v>
      </c>
      <c r="H416" s="11">
        <f t="shared" si="42"/>
        <v>11.111111111111111</v>
      </c>
      <c r="I416" s="5">
        <f t="shared" si="49"/>
        <v>0.14705882352941177</v>
      </c>
      <c r="J416" s="10">
        <f t="shared" si="48"/>
        <v>5</v>
      </c>
      <c r="K416" s="11">
        <f t="shared" si="43"/>
        <v>14.705882352941178</v>
      </c>
      <c r="L416" s="5">
        <f t="shared" si="50"/>
        <v>0</v>
      </c>
      <c r="M416" s="10">
        <f t="shared" si="51"/>
        <v>0</v>
      </c>
      <c r="N416" s="11">
        <f t="shared" si="44"/>
        <v>0</v>
      </c>
      <c r="O416" s="5">
        <f t="shared" si="52"/>
        <v>0.25</v>
      </c>
      <c r="P416" s="10">
        <f t="shared" si="53"/>
        <v>4</v>
      </c>
      <c r="Q416" s="11">
        <f t="shared" si="45"/>
        <v>25</v>
      </c>
    </row>
    <row r="417" spans="4:17" x14ac:dyDescent="0.25">
      <c r="D417" t="s">
        <v>41</v>
      </c>
      <c r="E417" s="11">
        <f t="shared" si="39"/>
        <v>60.876225490196077</v>
      </c>
      <c r="F417" s="5">
        <f t="shared" si="54"/>
        <v>0.66666666666666674</v>
      </c>
      <c r="G417" s="10">
        <f t="shared" si="55"/>
        <v>12</v>
      </c>
      <c r="H417" s="11">
        <f t="shared" si="42"/>
        <v>66.666666666666657</v>
      </c>
      <c r="I417" s="5">
        <f t="shared" si="49"/>
        <v>0.70588235294117641</v>
      </c>
      <c r="J417" s="10">
        <f t="shared" si="48"/>
        <v>24</v>
      </c>
      <c r="K417" s="11">
        <f t="shared" si="43"/>
        <v>70.588235294117652</v>
      </c>
      <c r="L417" s="5">
        <f t="shared" si="50"/>
        <v>0.375</v>
      </c>
      <c r="M417" s="10">
        <f t="shared" si="51"/>
        <v>3</v>
      </c>
      <c r="N417" s="11">
        <f t="shared" si="44"/>
        <v>37.5</v>
      </c>
      <c r="O417" s="5">
        <f t="shared" si="52"/>
        <v>0.6875</v>
      </c>
      <c r="P417" s="10">
        <f t="shared" si="53"/>
        <v>11</v>
      </c>
      <c r="Q417" s="11">
        <f t="shared" si="45"/>
        <v>68.75</v>
      </c>
    </row>
    <row r="418" spans="4:17" x14ac:dyDescent="0.25">
      <c r="D418" t="s">
        <v>42</v>
      </c>
      <c r="E418" s="11">
        <f t="shared" si="39"/>
        <v>49.468954248366018</v>
      </c>
      <c r="F418" s="5">
        <f t="shared" si="54"/>
        <v>0.61111111111111116</v>
      </c>
      <c r="G418" s="10">
        <f t="shared" si="55"/>
        <v>11</v>
      </c>
      <c r="H418" s="11">
        <f t="shared" si="42"/>
        <v>61.111111111111114</v>
      </c>
      <c r="I418" s="5">
        <f t="shared" si="49"/>
        <v>0.61764705882352944</v>
      </c>
      <c r="J418" s="10">
        <f t="shared" si="48"/>
        <v>21</v>
      </c>
      <c r="K418" s="11">
        <f t="shared" si="43"/>
        <v>61.764705882352942</v>
      </c>
      <c r="L418" s="5">
        <f t="shared" si="50"/>
        <v>0.25</v>
      </c>
      <c r="M418" s="10">
        <f t="shared" si="51"/>
        <v>2</v>
      </c>
      <c r="N418" s="11">
        <f t="shared" si="44"/>
        <v>25</v>
      </c>
      <c r="O418" s="5">
        <f t="shared" si="52"/>
        <v>0.5</v>
      </c>
      <c r="P418" s="10">
        <f t="shared" si="53"/>
        <v>8</v>
      </c>
      <c r="Q418" s="11">
        <f t="shared" si="45"/>
        <v>50</v>
      </c>
    </row>
    <row r="419" spans="4:17" x14ac:dyDescent="0.25">
      <c r="D419" t="s">
        <v>43</v>
      </c>
      <c r="E419" s="11">
        <f t="shared" si="39"/>
        <v>48.907271241830067</v>
      </c>
      <c r="F419" s="5">
        <f t="shared" si="54"/>
        <v>0.55555555555555558</v>
      </c>
      <c r="G419" s="10">
        <f t="shared" si="55"/>
        <v>10</v>
      </c>
      <c r="H419" s="11">
        <f t="shared" si="42"/>
        <v>55.555555555555557</v>
      </c>
      <c r="I419" s="5">
        <f t="shared" si="49"/>
        <v>0.58823529411764708</v>
      </c>
      <c r="J419" s="10">
        <f t="shared" si="48"/>
        <v>20</v>
      </c>
      <c r="K419" s="11">
        <f t="shared" si="43"/>
        <v>58.82352941176471</v>
      </c>
      <c r="L419" s="5">
        <f t="shared" si="50"/>
        <v>0.25</v>
      </c>
      <c r="M419" s="10">
        <f t="shared" si="51"/>
        <v>2</v>
      </c>
      <c r="N419" s="11">
        <f t="shared" si="44"/>
        <v>25</v>
      </c>
      <c r="O419" s="5">
        <f t="shared" si="52"/>
        <v>0.5625</v>
      </c>
      <c r="P419" s="10">
        <f t="shared" si="53"/>
        <v>9</v>
      </c>
      <c r="Q419" s="11">
        <f t="shared" si="45"/>
        <v>56.25</v>
      </c>
    </row>
    <row r="420" spans="4:17" x14ac:dyDescent="0.25">
      <c r="D420" t="s">
        <v>44</v>
      </c>
      <c r="E420" s="11">
        <f t="shared" si="39"/>
        <v>71.200980392156865</v>
      </c>
      <c r="F420" s="5">
        <f t="shared" si="54"/>
        <v>0.83333333333333326</v>
      </c>
      <c r="G420" s="10">
        <f t="shared" si="55"/>
        <v>15</v>
      </c>
      <c r="H420" s="11">
        <f t="shared" si="42"/>
        <v>83.333333333333343</v>
      </c>
      <c r="I420" s="5">
        <f t="shared" si="49"/>
        <v>0.76470588235294112</v>
      </c>
      <c r="J420" s="10">
        <f t="shared" si="48"/>
        <v>26</v>
      </c>
      <c r="K420" s="11">
        <f t="shared" si="43"/>
        <v>76.470588235294116</v>
      </c>
      <c r="L420" s="5">
        <f t="shared" si="50"/>
        <v>0.5</v>
      </c>
      <c r="M420" s="10">
        <f t="shared" si="51"/>
        <v>4</v>
      </c>
      <c r="N420" s="11">
        <f t="shared" si="44"/>
        <v>50</v>
      </c>
      <c r="O420" s="5">
        <f t="shared" si="52"/>
        <v>0.75</v>
      </c>
      <c r="P420" s="10">
        <f t="shared" si="53"/>
        <v>12</v>
      </c>
      <c r="Q420" s="11">
        <f t="shared" si="45"/>
        <v>75</v>
      </c>
    </row>
    <row r="421" spans="4:17" x14ac:dyDescent="0.25">
      <c r="D421" t="s">
        <v>45</v>
      </c>
      <c r="E421" s="11">
        <f t="shared" si="39"/>
        <v>68.719362745098039</v>
      </c>
      <c r="F421" s="5">
        <f t="shared" si="54"/>
        <v>0.83333333333333326</v>
      </c>
      <c r="G421" s="10">
        <f t="shared" si="55"/>
        <v>15</v>
      </c>
      <c r="H421" s="11">
        <f t="shared" si="42"/>
        <v>83.333333333333343</v>
      </c>
      <c r="I421" s="5">
        <f t="shared" si="49"/>
        <v>0.8529411764705882</v>
      </c>
      <c r="J421" s="10">
        <f t="shared" si="48"/>
        <v>29</v>
      </c>
      <c r="K421" s="11">
        <f t="shared" si="43"/>
        <v>85.294117647058826</v>
      </c>
      <c r="L421" s="5">
        <f t="shared" si="50"/>
        <v>0.25</v>
      </c>
      <c r="M421" s="10">
        <f t="shared" si="51"/>
        <v>2</v>
      </c>
      <c r="N421" s="11">
        <f t="shared" si="44"/>
        <v>25</v>
      </c>
      <c r="O421" s="5">
        <f t="shared" si="52"/>
        <v>0.8125</v>
      </c>
      <c r="P421" s="10">
        <f t="shared" si="53"/>
        <v>13</v>
      </c>
      <c r="Q421" s="11">
        <f t="shared" si="45"/>
        <v>81.25</v>
      </c>
    </row>
    <row r="422" spans="4:17" x14ac:dyDescent="0.25">
      <c r="D422" t="s">
        <v>46</v>
      </c>
      <c r="E422" s="11">
        <f t="shared" si="39"/>
        <v>72.671568627450981</v>
      </c>
      <c r="F422" s="5">
        <f t="shared" si="54"/>
        <v>0.83333333333333326</v>
      </c>
      <c r="G422" s="10">
        <f t="shared" si="55"/>
        <v>15</v>
      </c>
      <c r="H422" s="11">
        <f t="shared" si="42"/>
        <v>83.333333333333343</v>
      </c>
      <c r="I422" s="5">
        <f t="shared" si="49"/>
        <v>0.82352941176470584</v>
      </c>
      <c r="J422" s="10">
        <f t="shared" si="48"/>
        <v>28</v>
      </c>
      <c r="K422" s="11">
        <f t="shared" si="43"/>
        <v>82.35294117647058</v>
      </c>
      <c r="L422" s="5">
        <f t="shared" si="50"/>
        <v>0.5</v>
      </c>
      <c r="M422" s="10">
        <f t="shared" si="51"/>
        <v>4</v>
      </c>
      <c r="N422" s="11">
        <f t="shared" si="44"/>
        <v>50</v>
      </c>
      <c r="O422" s="5">
        <f t="shared" si="52"/>
        <v>0.75</v>
      </c>
      <c r="P422" s="10">
        <f t="shared" si="53"/>
        <v>12</v>
      </c>
      <c r="Q422" s="11">
        <f t="shared" si="45"/>
        <v>75</v>
      </c>
    </row>
    <row r="423" spans="4:17" x14ac:dyDescent="0.25">
      <c r="D423" t="s">
        <v>47</v>
      </c>
      <c r="E423" s="11">
        <f t="shared" si="39"/>
        <v>81.954656862745097</v>
      </c>
      <c r="F423" s="5">
        <f t="shared" si="54"/>
        <v>0.83333333333333326</v>
      </c>
      <c r="G423" s="10">
        <f t="shared" si="55"/>
        <v>15</v>
      </c>
      <c r="H423" s="11">
        <f t="shared" si="42"/>
        <v>83.333333333333343</v>
      </c>
      <c r="I423" s="5">
        <f t="shared" si="49"/>
        <v>0.88235294117647056</v>
      </c>
      <c r="J423" s="10">
        <f t="shared" si="48"/>
        <v>30</v>
      </c>
      <c r="K423" s="11">
        <f t="shared" si="43"/>
        <v>88.235294117647058</v>
      </c>
      <c r="L423" s="5">
        <f t="shared" si="50"/>
        <v>0.625</v>
      </c>
      <c r="M423" s="10">
        <f t="shared" si="51"/>
        <v>5</v>
      </c>
      <c r="N423" s="11">
        <f t="shared" si="44"/>
        <v>62.5</v>
      </c>
      <c r="O423" s="5">
        <f t="shared" si="52"/>
        <v>0.9375</v>
      </c>
      <c r="P423" s="10">
        <f t="shared" si="53"/>
        <v>15</v>
      </c>
      <c r="Q423" s="11">
        <f t="shared" si="45"/>
        <v>93.75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11">
        <f>AVERAGE(F425,I425,L425,O425)</f>
        <v>0.53962418300653603</v>
      </c>
      <c r="F425" s="11">
        <f>M28-M235</f>
        <v>0.55555555555555558</v>
      </c>
      <c r="G425" s="10">
        <f>J28-J235</f>
        <v>5</v>
      </c>
      <c r="H425" s="10" t="s">
        <v>73</v>
      </c>
      <c r="I425" s="11">
        <f>P68-P275</f>
        <v>0.35294117647058831</v>
      </c>
      <c r="J425" s="10">
        <f>O68-O275</f>
        <v>6</v>
      </c>
      <c r="K425" s="10" t="s">
        <v>73</v>
      </c>
      <c r="L425" s="11">
        <f>M106-M313</f>
        <v>0.75</v>
      </c>
      <c r="M425" s="10">
        <f>J106-J313</f>
        <v>3</v>
      </c>
      <c r="N425" s="10" t="s">
        <v>73</v>
      </c>
      <c r="O425" s="11">
        <f>P183-P390</f>
        <v>0.5</v>
      </c>
      <c r="P425" s="10">
        <f>O183-O390</f>
        <v>4</v>
      </c>
      <c r="Q425" s="10" t="s">
        <v>73</v>
      </c>
    </row>
    <row r="426" spans="4:17" x14ac:dyDescent="0.25">
      <c r="D426" t="s">
        <v>70</v>
      </c>
      <c r="E426" s="11">
        <f>AVERAGE(H426,K426,N426,Q426)</f>
        <v>2.2986111111111112</v>
      </c>
      <c r="F426" s="5">
        <f>(M26+M27+M233+M234)/2</f>
        <v>2.4444444444444446</v>
      </c>
      <c r="G426" s="10">
        <f>J233+J234+J26+J27</f>
        <v>44</v>
      </c>
      <c r="H426" s="11">
        <f>G426/G402</f>
        <v>2.4444444444444446</v>
      </c>
      <c r="I426" s="5">
        <f>(P66+P67+P273+P274)/2</f>
        <v>2.5</v>
      </c>
      <c r="J426" s="10">
        <f>O66+O67+O273+O274</f>
        <v>85</v>
      </c>
      <c r="K426" s="11">
        <f>J426/$I$402</f>
        <v>2.5</v>
      </c>
      <c r="L426" s="5">
        <f>(M104+M105+M311+M312)/2</f>
        <v>1.5</v>
      </c>
      <c r="M426" s="10">
        <f>J104+J105+J311+J312</f>
        <v>12</v>
      </c>
      <c r="N426" s="11">
        <f>M426/8</f>
        <v>1.5</v>
      </c>
      <c r="O426" s="5">
        <f>(P389+P388+P182+P181)/2</f>
        <v>2.75</v>
      </c>
      <c r="P426" s="10">
        <f>O389+O388+O182+O181</f>
        <v>44</v>
      </c>
      <c r="Q426" s="11">
        <f>P426/16</f>
        <v>2.75</v>
      </c>
    </row>
    <row r="427" spans="4:17" x14ac:dyDescent="0.25">
      <c r="D427" t="s">
        <v>71</v>
      </c>
      <c r="E427" s="11">
        <f t="shared" ref="E427:E428" si="56">AVERAGE(H427,K427,N427,Q427)</f>
        <v>1.4237132352941178</v>
      </c>
      <c r="F427" s="5">
        <f>(M26+M234)/2</f>
        <v>1.5</v>
      </c>
      <c r="G427" s="10">
        <f>J26+J234</f>
        <v>27</v>
      </c>
      <c r="H427" s="11">
        <f>G427/G402</f>
        <v>1.5</v>
      </c>
      <c r="I427" s="5">
        <f>(P66+P274)/2</f>
        <v>1.3823529411764706</v>
      </c>
      <c r="J427" s="10">
        <f>O66+O274</f>
        <v>47</v>
      </c>
      <c r="K427" s="11">
        <f t="shared" ref="K427:K428" si="57">J427/$I$402</f>
        <v>1.3823529411764706</v>
      </c>
      <c r="L427" s="5">
        <f>(M104+M312)/2</f>
        <v>1.25</v>
      </c>
      <c r="M427" s="10">
        <f>J104+J312</f>
        <v>10</v>
      </c>
      <c r="N427" s="11">
        <f t="shared" ref="N427:N428" si="58">M427/8</f>
        <v>1.25</v>
      </c>
      <c r="O427" s="5">
        <f>(P389+P181)/2</f>
        <v>1.5625</v>
      </c>
      <c r="P427" s="10">
        <f>O389+O181</f>
        <v>25</v>
      </c>
      <c r="Q427" s="11">
        <f t="shared" ref="Q427:Q428" si="59">P427/16</f>
        <v>1.5625</v>
      </c>
    </row>
    <row r="428" spans="4:17" x14ac:dyDescent="0.25">
      <c r="D428" t="s">
        <v>72</v>
      </c>
      <c r="E428" s="11">
        <f t="shared" si="56"/>
        <v>0.87489787581699341</v>
      </c>
      <c r="F428" s="5">
        <f>(M27+M233)/2</f>
        <v>0.94444444444444442</v>
      </c>
      <c r="G428" s="10">
        <f>J27+J233</f>
        <v>17</v>
      </c>
      <c r="H428" s="11">
        <f>G428/G402</f>
        <v>0.94444444444444442</v>
      </c>
      <c r="I428" s="5">
        <f>(P67+P273)/2</f>
        <v>1.1176470588235294</v>
      </c>
      <c r="J428" s="10">
        <f>O67+O273</f>
        <v>38</v>
      </c>
      <c r="K428" s="11">
        <f t="shared" si="57"/>
        <v>1.1176470588235294</v>
      </c>
      <c r="L428" s="5">
        <f>(M105+M311)/2</f>
        <v>0.25</v>
      </c>
      <c r="M428" s="10">
        <f>J105+J311</f>
        <v>2</v>
      </c>
      <c r="N428" s="11">
        <f t="shared" si="58"/>
        <v>0.25</v>
      </c>
      <c r="O428" s="5">
        <f>(P388+P182)/2</f>
        <v>1.1875</v>
      </c>
      <c r="P428" s="10">
        <f>O388+O182</f>
        <v>19</v>
      </c>
      <c r="Q428" s="11">
        <f t="shared" si="59"/>
        <v>1.1875</v>
      </c>
    </row>
    <row r="449" spans="4:20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20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20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20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  <c r="T452" s="5"/>
    </row>
    <row r="453" spans="4:20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20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20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20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20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20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20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20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20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20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20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20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0">E501-E471</f>
        <v>-1.3241106719306117E-3</v>
      </c>
      <c r="F529" s="14">
        <f t="shared" si="60"/>
        <v>-1.8181818181659537E-3</v>
      </c>
      <c r="G529" s="14">
        <f t="shared" si="60"/>
        <v>-3.478260869570704E-3</v>
      </c>
      <c r="H529" s="14">
        <f t="shared" si="60"/>
        <v>0</v>
      </c>
      <c r="I529" s="14">
        <f t="shared" si="60"/>
        <v>0</v>
      </c>
    </row>
    <row r="530" spans="5:9" x14ac:dyDescent="0.25">
      <c r="E530" s="14">
        <f t="shared" si="60"/>
        <v>4.7628458498039095E-3</v>
      </c>
      <c r="F530" s="14">
        <f t="shared" si="60"/>
        <v>-1.8181818181659537E-3</v>
      </c>
      <c r="G530" s="14">
        <f t="shared" si="60"/>
        <v>8.6956521738557058E-4</v>
      </c>
      <c r="H530" s="14">
        <f t="shared" si="60"/>
        <v>0</v>
      </c>
      <c r="I530" s="14">
        <f t="shared" si="60"/>
        <v>0</v>
      </c>
    </row>
    <row r="531" spans="5:9" x14ac:dyDescent="0.25">
      <c r="E531" s="14">
        <f t="shared" si="60"/>
        <v>5.0395256917568076E-4</v>
      </c>
      <c r="F531" s="14">
        <f t="shared" si="60"/>
        <v>-3.6363636363603291E-3</v>
      </c>
      <c r="G531" s="14">
        <f t="shared" si="60"/>
        <v>-4.3478260869562746E-3</v>
      </c>
      <c r="H531" s="14">
        <f t="shared" si="60"/>
        <v>0</v>
      </c>
      <c r="I531" s="14">
        <f t="shared" si="60"/>
        <v>0</v>
      </c>
    </row>
    <row r="532" spans="5:9" x14ac:dyDescent="0.25">
      <c r="E532" s="14">
        <f t="shared" si="60"/>
        <v>2.3122529644155065E-3</v>
      </c>
      <c r="F532" s="14">
        <f t="shared" si="60"/>
        <v>2.7272727272702468E-3</v>
      </c>
      <c r="G532" s="14">
        <f t="shared" si="60"/>
        <v>-3.478260869570704E-3</v>
      </c>
      <c r="H532" s="14">
        <f t="shared" si="60"/>
        <v>0</v>
      </c>
      <c r="I532" s="14">
        <f t="shared" si="60"/>
        <v>0</v>
      </c>
    </row>
    <row r="533" spans="5:9" x14ac:dyDescent="0.25">
      <c r="E533" s="14">
        <f t="shared" si="60"/>
        <v>6.3142292490070417E-3</v>
      </c>
      <c r="F533" s="14">
        <f t="shared" si="60"/>
        <v>9.0909090908297685E-4</v>
      </c>
      <c r="G533" s="14">
        <f t="shared" si="60"/>
        <v>4.3478260869562746E-3</v>
      </c>
      <c r="H533" s="14">
        <f t="shared" si="60"/>
        <v>0</v>
      </c>
      <c r="I533" s="14">
        <f t="shared" si="60"/>
        <v>0</v>
      </c>
    </row>
    <row r="534" spans="5:9" x14ac:dyDescent="0.25">
      <c r="E534" s="14">
        <f t="shared" si="60"/>
        <v>-2.2628458498132886E-3</v>
      </c>
      <c r="F534" s="14">
        <f t="shared" si="60"/>
        <v>1.8181818181659537E-3</v>
      </c>
      <c r="G534" s="14">
        <f t="shared" si="60"/>
        <v>-8.6956521738557058E-4</v>
      </c>
      <c r="H534" s="14">
        <f t="shared" si="60"/>
        <v>0</v>
      </c>
      <c r="I534" s="14">
        <f t="shared" si="60"/>
        <v>0</v>
      </c>
    </row>
    <row r="535" spans="5:9" x14ac:dyDescent="0.25">
      <c r="E535" s="14">
        <f t="shared" si="60"/>
        <v>3.4584980237184482E-4</v>
      </c>
      <c r="F535" s="14">
        <f t="shared" si="60"/>
        <v>1.8181818181659537E-3</v>
      </c>
      <c r="G535" s="14">
        <f t="shared" si="60"/>
        <v>-4.3478260869278529E-4</v>
      </c>
      <c r="H535" s="14">
        <f t="shared" si="60"/>
        <v>0</v>
      </c>
      <c r="I535" s="14">
        <f t="shared" si="60"/>
        <v>0</v>
      </c>
    </row>
    <row r="536" spans="5:9" x14ac:dyDescent="0.25">
      <c r="E536" s="14">
        <f t="shared" si="60"/>
        <v>-6.3142292490141472E-3</v>
      </c>
      <c r="F536" s="14">
        <f t="shared" si="60"/>
        <v>-9.0909090909008228E-4</v>
      </c>
      <c r="G536" s="14">
        <f t="shared" si="60"/>
        <v>-4.3478260869562746E-3</v>
      </c>
      <c r="H536" s="14">
        <f t="shared" si="60"/>
        <v>0</v>
      </c>
      <c r="I536" s="14">
        <f t="shared" si="60"/>
        <v>0</v>
      </c>
    </row>
    <row r="537" spans="5:9" x14ac:dyDescent="0.25">
      <c r="E537" s="14">
        <f t="shared" si="60"/>
        <v>-2.3122529644261647E-3</v>
      </c>
      <c r="F537" s="14">
        <f t="shared" si="60"/>
        <v>-2.7272727272702468E-3</v>
      </c>
      <c r="G537" s="14">
        <f t="shared" si="60"/>
        <v>3.478260869570704E-3</v>
      </c>
      <c r="H537" s="14">
        <f t="shared" si="60"/>
        <v>0</v>
      </c>
      <c r="I537" s="14">
        <f t="shared" si="60"/>
        <v>0</v>
      </c>
    </row>
    <row r="538" spans="5:9" x14ac:dyDescent="0.25">
      <c r="E538" s="14">
        <f t="shared" si="60"/>
        <v>3.8735177865589776E-3</v>
      </c>
      <c r="F538" s="14">
        <f t="shared" si="60"/>
        <v>-3.6363636363603291E-3</v>
      </c>
      <c r="G538" s="14">
        <f t="shared" si="60"/>
        <v>-8.6956521738557058E-4</v>
      </c>
      <c r="H538" s="14">
        <f t="shared" si="60"/>
        <v>0</v>
      </c>
      <c r="I538" s="14">
        <f t="shared" si="60"/>
        <v>0</v>
      </c>
    </row>
    <row r="539" spans="5:9" x14ac:dyDescent="0.25">
      <c r="E539" s="14">
        <f t="shared" si="60"/>
        <v>9.6837944664684983E-4</v>
      </c>
      <c r="F539" s="14">
        <f t="shared" si="60"/>
        <v>-9.0909090909008228E-4</v>
      </c>
      <c r="G539" s="14">
        <f t="shared" si="60"/>
        <v>4.7826086956490599E-3</v>
      </c>
      <c r="H539" s="14">
        <f t="shared" si="60"/>
        <v>0</v>
      </c>
      <c r="I539" s="14">
        <f t="shared" si="60"/>
        <v>0</v>
      </c>
    </row>
    <row r="540" spans="5:9" x14ac:dyDescent="0.25">
      <c r="E540" s="14">
        <f t="shared" si="60"/>
        <v>-2.3913043478245299E-3</v>
      </c>
      <c r="F540" s="14">
        <f t="shared" si="60"/>
        <v>0</v>
      </c>
      <c r="G540" s="14">
        <f t="shared" si="60"/>
        <v>4.3478260868567986E-4</v>
      </c>
      <c r="H540" s="14">
        <f t="shared" si="60"/>
        <v>0</v>
      </c>
      <c r="I540" s="14">
        <f t="shared" si="60"/>
        <v>0</v>
      </c>
    </row>
    <row r="541" spans="5:9" x14ac:dyDescent="0.25">
      <c r="E541" s="14">
        <f t="shared" si="60"/>
        <v>4.1106719367647315E-3</v>
      </c>
      <c r="F541" s="14">
        <f t="shared" si="60"/>
        <v>-1.8181818181659537E-3</v>
      </c>
      <c r="G541" s="14">
        <f t="shared" si="60"/>
        <v>-1.7391304347782466E-3</v>
      </c>
      <c r="H541" s="14">
        <f t="shared" si="60"/>
        <v>0</v>
      </c>
      <c r="I541" s="14">
        <f t="shared" si="60"/>
        <v>0</v>
      </c>
    </row>
    <row r="542" spans="5:9" x14ac:dyDescent="0.25">
      <c r="E542" s="14">
        <f t="shared" si="60"/>
        <v>-2.1541501976258814E-3</v>
      </c>
      <c r="F542" s="14">
        <f t="shared" si="60"/>
        <v>1.8181818181659537E-3</v>
      </c>
      <c r="G542" s="14">
        <f t="shared" si="60"/>
        <v>-4.3478260869278529E-4</v>
      </c>
      <c r="H542" s="14">
        <f t="shared" si="60"/>
        <v>0</v>
      </c>
      <c r="I542" s="14">
        <f t="shared" si="60"/>
        <v>0</v>
      </c>
    </row>
    <row r="543" spans="5:9" x14ac:dyDescent="0.25">
      <c r="E543" s="14">
        <f t="shared" si="60"/>
        <v>1.442687747029936E-3</v>
      </c>
      <c r="F543" s="14">
        <f t="shared" si="60"/>
        <v>2.7272727272702468E-3</v>
      </c>
      <c r="G543" s="14">
        <f t="shared" si="60"/>
        <v>3.0434782608637079E-3</v>
      </c>
      <c r="H543" s="14">
        <f t="shared" si="60"/>
        <v>0</v>
      </c>
      <c r="I543" s="14">
        <f t="shared" si="60"/>
        <v>0</v>
      </c>
    </row>
    <row r="544" spans="5:9" x14ac:dyDescent="0.25">
      <c r="E544" s="14">
        <f t="shared" si="60"/>
        <v>1.3735177865612513E-3</v>
      </c>
      <c r="F544" s="14">
        <f t="shared" si="60"/>
        <v>-3.6363636363603291E-3</v>
      </c>
      <c r="G544" s="14">
        <f t="shared" si="60"/>
        <v>-8.6956521738557058E-4</v>
      </c>
      <c r="H544" s="14">
        <f t="shared" si="60"/>
        <v>0</v>
      </c>
      <c r="I544" s="14">
        <f t="shared" si="60"/>
        <v>0</v>
      </c>
    </row>
    <row r="549" spans="1:16" x14ac:dyDescent="0.25">
      <c r="E549" s="14">
        <f t="shared" ref="E549:I552" si="61">E517-E491</f>
        <v>-2.5345849802371756E-3</v>
      </c>
      <c r="F549" s="14">
        <f t="shared" si="61"/>
        <v>1.8181818181817189E-3</v>
      </c>
      <c r="G549" s="14">
        <f t="shared" si="61"/>
        <v>-6.9565217391305972E-3</v>
      </c>
      <c r="H549" s="14">
        <f t="shared" si="61"/>
        <v>0</v>
      </c>
      <c r="I549" s="14">
        <f t="shared" si="61"/>
        <v>-5.0000000000000044E-3</v>
      </c>
    </row>
    <row r="550" spans="1:16" x14ac:dyDescent="0.25">
      <c r="E550" s="14">
        <f t="shared" si="61"/>
        <v>2.8137351778658726E-3</v>
      </c>
      <c r="F550" s="14">
        <f t="shared" si="61"/>
        <v>-3.6363636363638818E-3</v>
      </c>
      <c r="G550" s="14">
        <f t="shared" si="61"/>
        <v>7.3913043478261997E-3</v>
      </c>
      <c r="H550" s="14">
        <f t="shared" si="61"/>
        <v>4.9999999999998934E-3</v>
      </c>
      <c r="I550" s="14">
        <f t="shared" si="61"/>
        <v>2.4999999999999467E-3</v>
      </c>
    </row>
    <row r="551" spans="1:16" x14ac:dyDescent="0.25">
      <c r="E551" s="14">
        <f t="shared" si="61"/>
        <v>1.9639328063241202E-3</v>
      </c>
      <c r="F551" s="14">
        <f t="shared" si="61"/>
        <v>-1.8181818181819409E-3</v>
      </c>
      <c r="G551" s="14">
        <f t="shared" si="61"/>
        <v>2.1739130434783593E-3</v>
      </c>
      <c r="H551" s="14">
        <f t="shared" si="61"/>
        <v>4.9999999999998934E-3</v>
      </c>
      <c r="I551" s="14">
        <f t="shared" si="61"/>
        <v>2.4999999999999467E-3</v>
      </c>
    </row>
    <row r="552" spans="1:16" x14ac:dyDescent="0.25">
      <c r="E552" s="14">
        <f t="shared" si="61"/>
        <v>8.4980237154153038E-4</v>
      </c>
      <c r="F552" s="14">
        <f t="shared" si="61"/>
        <v>-1.8181818181819409E-3</v>
      </c>
      <c r="G552" s="14">
        <f t="shared" si="61"/>
        <v>5.2173913043478404E-3</v>
      </c>
      <c r="H552" s="14">
        <f t="shared" si="61"/>
        <v>0</v>
      </c>
      <c r="I552" s="14">
        <f t="shared" si="61"/>
        <v>0</v>
      </c>
    </row>
    <row r="555" spans="1:16" x14ac:dyDescent="0.25">
      <c r="A555">
        <v>2020</v>
      </c>
    </row>
    <row r="558" spans="1:16" x14ac:dyDescent="0.25">
      <c r="A558" t="s">
        <v>234</v>
      </c>
      <c r="B558" t="s">
        <v>76</v>
      </c>
      <c r="D558" t="s">
        <v>93</v>
      </c>
      <c r="E558">
        <v>64.27</v>
      </c>
      <c r="F558">
        <v>61.11</v>
      </c>
      <c r="G558">
        <v>64.709999999999994</v>
      </c>
      <c r="H558">
        <v>62.5</v>
      </c>
      <c r="I558">
        <v>68.75</v>
      </c>
      <c r="J558">
        <v>2.61</v>
      </c>
      <c r="K558">
        <v>2.44</v>
      </c>
      <c r="L558">
        <v>2.5</v>
      </c>
      <c r="M558">
        <v>2.75</v>
      </c>
      <c r="N558">
        <v>2.76</v>
      </c>
      <c r="O558"/>
      <c r="P558"/>
    </row>
    <row r="559" spans="1:16" x14ac:dyDescent="0.25">
      <c r="A559" t="s">
        <v>234</v>
      </c>
      <c r="B559" t="s">
        <v>107</v>
      </c>
      <c r="D559" t="s">
        <v>94</v>
      </c>
      <c r="E559">
        <v>52.39</v>
      </c>
      <c r="F559">
        <v>50</v>
      </c>
      <c r="G559">
        <v>47.06</v>
      </c>
      <c r="H559">
        <v>62.5</v>
      </c>
      <c r="I559">
        <v>50</v>
      </c>
      <c r="J559">
        <v>2.61</v>
      </c>
      <c r="K559">
        <v>2.44</v>
      </c>
      <c r="L559">
        <v>2.5</v>
      </c>
      <c r="M559">
        <v>2.75</v>
      </c>
      <c r="N559">
        <v>2.76</v>
      </c>
      <c r="O559"/>
      <c r="P559"/>
    </row>
    <row r="560" spans="1:16" x14ac:dyDescent="0.25">
      <c r="A560" t="s">
        <v>234</v>
      </c>
      <c r="B560" t="s">
        <v>76</v>
      </c>
      <c r="D560" t="s">
        <v>95</v>
      </c>
      <c r="E560">
        <v>76.8</v>
      </c>
      <c r="F560">
        <v>77.78</v>
      </c>
      <c r="G560">
        <v>79.41</v>
      </c>
      <c r="H560">
        <v>75</v>
      </c>
      <c r="I560">
        <v>75</v>
      </c>
      <c r="J560">
        <v>2.61</v>
      </c>
      <c r="K560">
        <v>2.44</v>
      </c>
      <c r="L560">
        <v>2.5</v>
      </c>
      <c r="M560">
        <v>2.75</v>
      </c>
      <c r="N560">
        <v>2.76</v>
      </c>
      <c r="O560"/>
      <c r="P560"/>
    </row>
    <row r="561" spans="1:16" x14ac:dyDescent="0.25">
      <c r="A561" t="s">
        <v>234</v>
      </c>
      <c r="B561" t="s">
        <v>76</v>
      </c>
      <c r="D561" t="s">
        <v>96</v>
      </c>
      <c r="E561">
        <v>85.73</v>
      </c>
      <c r="F561">
        <v>88.89</v>
      </c>
      <c r="G561">
        <v>85.29</v>
      </c>
      <c r="H561">
        <v>87.5</v>
      </c>
      <c r="I561">
        <v>81.25</v>
      </c>
      <c r="J561">
        <v>2.61</v>
      </c>
      <c r="K561">
        <v>2.44</v>
      </c>
      <c r="L561">
        <v>2.5</v>
      </c>
      <c r="M561">
        <v>2.75</v>
      </c>
      <c r="N561">
        <v>2.76</v>
      </c>
      <c r="O561"/>
      <c r="P561"/>
    </row>
    <row r="562" spans="1:16" x14ac:dyDescent="0.25">
      <c r="A562" t="s">
        <v>234</v>
      </c>
      <c r="B562" t="s">
        <v>76</v>
      </c>
      <c r="D562" t="s">
        <v>31</v>
      </c>
      <c r="E562">
        <v>66.48</v>
      </c>
      <c r="F562">
        <v>66.67</v>
      </c>
      <c r="G562">
        <v>61.76</v>
      </c>
      <c r="H562">
        <v>75</v>
      </c>
      <c r="I562">
        <v>62.5</v>
      </c>
      <c r="J562">
        <v>0.6</v>
      </c>
      <c r="K562">
        <v>0.55000000000000004</v>
      </c>
      <c r="L562">
        <v>0.36</v>
      </c>
      <c r="M562">
        <v>1</v>
      </c>
      <c r="N562">
        <v>0.5</v>
      </c>
      <c r="O562"/>
      <c r="P562"/>
    </row>
    <row r="563" spans="1:16" x14ac:dyDescent="0.25">
      <c r="A563" t="s">
        <v>234</v>
      </c>
      <c r="B563" t="s">
        <v>107</v>
      </c>
      <c r="D563" t="s">
        <v>32</v>
      </c>
      <c r="E563">
        <v>45.31</v>
      </c>
      <c r="F563">
        <v>50</v>
      </c>
      <c r="G563">
        <v>50</v>
      </c>
      <c r="H563">
        <v>37.5</v>
      </c>
      <c r="I563">
        <v>43.75</v>
      </c>
      <c r="J563">
        <v>0.6</v>
      </c>
      <c r="K563">
        <v>0.55000000000000004</v>
      </c>
      <c r="L563">
        <v>0.36</v>
      </c>
      <c r="M563">
        <v>1</v>
      </c>
      <c r="N563">
        <v>0.5</v>
      </c>
      <c r="O563"/>
      <c r="P563"/>
    </row>
    <row r="564" spans="1:16" x14ac:dyDescent="0.25">
      <c r="A564" t="s">
        <v>234</v>
      </c>
      <c r="B564" t="s">
        <v>76</v>
      </c>
      <c r="D564" t="s">
        <v>34</v>
      </c>
      <c r="E564">
        <v>84.17</v>
      </c>
      <c r="F564">
        <v>88.89</v>
      </c>
      <c r="G564">
        <v>85.29</v>
      </c>
      <c r="H564">
        <v>87.5</v>
      </c>
      <c r="I564">
        <v>75</v>
      </c>
      <c r="J564">
        <v>0.6</v>
      </c>
      <c r="K564">
        <v>0.55000000000000004</v>
      </c>
      <c r="L564">
        <v>0.36</v>
      </c>
      <c r="M564">
        <v>1</v>
      </c>
      <c r="N564">
        <v>0.5</v>
      </c>
      <c r="O564"/>
      <c r="P564"/>
    </row>
    <row r="565" spans="1:16" x14ac:dyDescent="0.25">
      <c r="A565" t="s">
        <v>234</v>
      </c>
      <c r="B565" t="s">
        <v>107</v>
      </c>
      <c r="D565" t="s">
        <v>35</v>
      </c>
      <c r="E565">
        <v>69.81</v>
      </c>
      <c r="F565">
        <v>77.78</v>
      </c>
      <c r="G565">
        <v>76.47</v>
      </c>
      <c r="H565">
        <v>62.5</v>
      </c>
      <c r="I565">
        <v>62.5</v>
      </c>
      <c r="J565">
        <v>0.6</v>
      </c>
      <c r="K565">
        <v>0.55000000000000004</v>
      </c>
      <c r="L565">
        <v>0.36</v>
      </c>
      <c r="M565">
        <v>1</v>
      </c>
      <c r="N565">
        <v>0.5</v>
      </c>
      <c r="O565"/>
      <c r="P565"/>
    </row>
    <row r="566" spans="1:16" x14ac:dyDescent="0.25">
      <c r="A566" t="s">
        <v>234</v>
      </c>
      <c r="B566" t="s">
        <v>76</v>
      </c>
      <c r="D566" t="s">
        <v>37</v>
      </c>
      <c r="E566">
        <v>54.69</v>
      </c>
      <c r="F566">
        <v>50</v>
      </c>
      <c r="G566">
        <v>50</v>
      </c>
      <c r="H566">
        <v>62.5</v>
      </c>
      <c r="I566">
        <v>56.25</v>
      </c>
      <c r="J566">
        <v>0.6</v>
      </c>
      <c r="K566">
        <v>0.55000000000000004</v>
      </c>
      <c r="L566">
        <v>0.36</v>
      </c>
      <c r="M566">
        <v>1</v>
      </c>
      <c r="N566">
        <v>0.5</v>
      </c>
      <c r="O566"/>
      <c r="P566"/>
    </row>
    <row r="567" spans="1:16" x14ac:dyDescent="0.25">
      <c r="A567" t="s">
        <v>234</v>
      </c>
      <c r="B567" t="s">
        <v>107</v>
      </c>
      <c r="D567" t="s">
        <v>38</v>
      </c>
      <c r="E567">
        <v>33.520000000000003</v>
      </c>
      <c r="F567">
        <v>33.33</v>
      </c>
      <c r="G567">
        <v>38.24</v>
      </c>
      <c r="H567">
        <v>25</v>
      </c>
      <c r="I567">
        <v>37.5</v>
      </c>
      <c r="J567">
        <v>0.6</v>
      </c>
      <c r="K567">
        <v>0.55000000000000004</v>
      </c>
      <c r="L567">
        <v>0.36</v>
      </c>
      <c r="M567">
        <v>1</v>
      </c>
      <c r="N567">
        <v>0.5</v>
      </c>
      <c r="O567"/>
      <c r="P567"/>
    </row>
    <row r="568" spans="1:16" x14ac:dyDescent="0.25">
      <c r="A568" t="s">
        <v>234</v>
      </c>
      <c r="B568" t="s">
        <v>76</v>
      </c>
      <c r="D568" t="s">
        <v>41</v>
      </c>
      <c r="E568">
        <v>67.13</v>
      </c>
      <c r="F568">
        <v>66.67</v>
      </c>
      <c r="G568">
        <v>70.59</v>
      </c>
      <c r="H568">
        <v>62.5</v>
      </c>
      <c r="I568">
        <v>68.75</v>
      </c>
      <c r="J568">
        <v>1.62</v>
      </c>
      <c r="K568">
        <v>1.5</v>
      </c>
      <c r="L568">
        <v>1.39</v>
      </c>
      <c r="M568">
        <v>2</v>
      </c>
      <c r="N568">
        <v>1.57</v>
      </c>
      <c r="O568"/>
      <c r="P568"/>
    </row>
    <row r="569" spans="1:16" x14ac:dyDescent="0.25">
      <c r="A569" t="s">
        <v>234</v>
      </c>
      <c r="B569" t="s">
        <v>107</v>
      </c>
      <c r="D569" t="s">
        <v>42</v>
      </c>
      <c r="E569">
        <v>55.72</v>
      </c>
      <c r="F569">
        <v>61.11</v>
      </c>
      <c r="G569">
        <v>61.76</v>
      </c>
      <c r="H569">
        <v>50</v>
      </c>
      <c r="I569">
        <v>50</v>
      </c>
      <c r="J569">
        <v>1</v>
      </c>
      <c r="K569">
        <v>0.95</v>
      </c>
      <c r="L569">
        <v>1.1200000000000001</v>
      </c>
      <c r="M569">
        <v>0.75</v>
      </c>
      <c r="N569">
        <v>1.19</v>
      </c>
      <c r="O569"/>
      <c r="P569"/>
    </row>
    <row r="570" spans="1:16" x14ac:dyDescent="0.25">
      <c r="A570" t="s">
        <v>234</v>
      </c>
      <c r="B570" t="s">
        <v>107</v>
      </c>
      <c r="D570" t="s">
        <v>43</v>
      </c>
      <c r="E570">
        <v>55.16</v>
      </c>
      <c r="F570">
        <v>55.56</v>
      </c>
      <c r="G570">
        <v>58.82</v>
      </c>
      <c r="H570">
        <v>50</v>
      </c>
      <c r="I570">
        <v>56.25</v>
      </c>
      <c r="J570">
        <v>1.62</v>
      </c>
      <c r="K570">
        <v>1.5</v>
      </c>
      <c r="L570">
        <v>1.39</v>
      </c>
      <c r="M570">
        <v>2</v>
      </c>
      <c r="N570">
        <v>1.57</v>
      </c>
      <c r="O570"/>
      <c r="P570"/>
    </row>
    <row r="571" spans="1:16" x14ac:dyDescent="0.25">
      <c r="A571" t="s">
        <v>234</v>
      </c>
      <c r="B571" t="s">
        <v>76</v>
      </c>
      <c r="D571" t="s">
        <v>100</v>
      </c>
      <c r="E571">
        <v>80.58</v>
      </c>
      <c r="F571">
        <v>83.33</v>
      </c>
      <c r="G571">
        <v>76.47</v>
      </c>
      <c r="H571">
        <v>87.5</v>
      </c>
      <c r="I571">
        <v>75</v>
      </c>
      <c r="J571">
        <v>1</v>
      </c>
      <c r="K571">
        <v>0.95</v>
      </c>
      <c r="L571">
        <v>1.1200000000000001</v>
      </c>
      <c r="M571">
        <v>0.75</v>
      </c>
      <c r="N571">
        <v>1.19</v>
      </c>
      <c r="O571"/>
      <c r="P571"/>
    </row>
    <row r="572" spans="1:16" x14ac:dyDescent="0.25">
      <c r="A572" t="s">
        <v>234</v>
      </c>
      <c r="B572" t="s">
        <v>76</v>
      </c>
      <c r="D572" t="s">
        <v>45</v>
      </c>
      <c r="E572">
        <v>78.09</v>
      </c>
      <c r="F572">
        <v>83.33</v>
      </c>
      <c r="G572">
        <v>85.29</v>
      </c>
      <c r="H572">
        <v>62.5</v>
      </c>
      <c r="I572">
        <v>81.25</v>
      </c>
      <c r="J572">
        <v>1.62</v>
      </c>
      <c r="K572">
        <v>1.5</v>
      </c>
      <c r="L572">
        <v>1.39</v>
      </c>
      <c r="M572">
        <v>2</v>
      </c>
      <c r="N572">
        <v>1.57</v>
      </c>
      <c r="O572"/>
      <c r="P572"/>
    </row>
    <row r="573" spans="1:16" x14ac:dyDescent="0.25">
      <c r="A573" t="s">
        <v>234</v>
      </c>
      <c r="B573" t="s">
        <v>76</v>
      </c>
      <c r="D573" t="s">
        <v>46</v>
      </c>
      <c r="E573">
        <v>82.05</v>
      </c>
      <c r="F573">
        <v>83.33</v>
      </c>
      <c r="G573">
        <v>82.35</v>
      </c>
      <c r="H573">
        <v>87.5</v>
      </c>
      <c r="I573">
        <v>75</v>
      </c>
      <c r="J573">
        <v>1</v>
      </c>
      <c r="K573">
        <v>0.95</v>
      </c>
      <c r="L573">
        <v>1.1200000000000001</v>
      </c>
      <c r="M573">
        <v>0.75</v>
      </c>
      <c r="N573">
        <v>1.19</v>
      </c>
      <c r="O573"/>
      <c r="P573"/>
    </row>
    <row r="574" spans="1:16" x14ac:dyDescent="0.25">
      <c r="A574" t="s">
        <v>234</v>
      </c>
      <c r="B574" t="s">
        <v>76</v>
      </c>
      <c r="D574" t="s">
        <v>47</v>
      </c>
      <c r="E574">
        <v>88.2</v>
      </c>
      <c r="F574">
        <v>83.33</v>
      </c>
      <c r="G574">
        <v>88.24</v>
      </c>
      <c r="H574">
        <v>87.5</v>
      </c>
      <c r="I574">
        <v>93.75</v>
      </c>
      <c r="J574">
        <v>0.6</v>
      </c>
      <c r="K574">
        <v>0.55000000000000004</v>
      </c>
      <c r="L574">
        <v>0.36</v>
      </c>
      <c r="M574">
        <v>1</v>
      </c>
      <c r="N574">
        <v>0.5</v>
      </c>
      <c r="O574"/>
      <c r="P574"/>
    </row>
    <row r="577" spans="4:9" x14ac:dyDescent="0.25">
      <c r="D577" t="s">
        <v>27</v>
      </c>
      <c r="E577" s="13">
        <v>58.016748366013076</v>
      </c>
      <c r="F577" s="13">
        <v>61.111111111111114</v>
      </c>
      <c r="G577" s="13">
        <v>64.705882352941174</v>
      </c>
      <c r="H577" s="13">
        <v>37.5</v>
      </c>
      <c r="I577" s="13">
        <v>68.75</v>
      </c>
    </row>
    <row r="578" spans="4:9" x14ac:dyDescent="0.25">
      <c r="D578" t="s">
        <v>28</v>
      </c>
      <c r="E578" s="13">
        <v>46.139705882352942</v>
      </c>
      <c r="F578" s="13">
        <v>50</v>
      </c>
      <c r="G578" s="13">
        <v>47.058823529411761</v>
      </c>
      <c r="H578" s="13">
        <v>37.5</v>
      </c>
      <c r="I578" s="13">
        <v>50</v>
      </c>
    </row>
    <row r="579" spans="4:9" x14ac:dyDescent="0.25">
      <c r="D579" t="s">
        <v>29</v>
      </c>
      <c r="E579" s="13">
        <v>76.797385620915037</v>
      </c>
      <c r="F579" s="13">
        <v>77.777777777777786</v>
      </c>
      <c r="G579" s="13">
        <v>79.411764705882348</v>
      </c>
      <c r="H579" s="13">
        <v>75</v>
      </c>
      <c r="I579" s="13">
        <v>75</v>
      </c>
    </row>
    <row r="580" spans="4:9" x14ac:dyDescent="0.25">
      <c r="D580" t="s">
        <v>30</v>
      </c>
      <c r="E580" s="13">
        <v>85.733251633986924</v>
      </c>
      <c r="F580" s="13">
        <v>88.888888888888886</v>
      </c>
      <c r="G580" s="13">
        <v>85.294117647058826</v>
      </c>
      <c r="H580" s="13">
        <v>87.5</v>
      </c>
      <c r="I580" s="13">
        <v>81.25</v>
      </c>
    </row>
    <row r="581" spans="4:9" x14ac:dyDescent="0.25">
      <c r="D581" t="s">
        <v>31</v>
      </c>
      <c r="E581" s="13">
        <v>69.607843137254903</v>
      </c>
      <c r="F581" s="13">
        <v>66.666666666666657</v>
      </c>
      <c r="G581" s="13">
        <v>61.764705882352942</v>
      </c>
      <c r="H581" s="13">
        <v>87.5</v>
      </c>
      <c r="I581" s="13">
        <v>62.5</v>
      </c>
    </row>
    <row r="582" spans="4:9" x14ac:dyDescent="0.25">
      <c r="D582" t="s">
        <v>32</v>
      </c>
      <c r="E582" s="13">
        <v>48.4375</v>
      </c>
      <c r="F582" s="13">
        <v>50</v>
      </c>
      <c r="G582" s="13">
        <v>50</v>
      </c>
      <c r="H582" s="13">
        <v>50</v>
      </c>
      <c r="I582" s="13">
        <v>43.75</v>
      </c>
    </row>
    <row r="583" spans="4:9" x14ac:dyDescent="0.25">
      <c r="D583" t="s">
        <v>34</v>
      </c>
      <c r="E583" s="13">
        <v>87.295751633986924</v>
      </c>
      <c r="F583" s="13">
        <v>88.888888888888886</v>
      </c>
      <c r="G583" s="13">
        <v>85.294117647058826</v>
      </c>
      <c r="H583" s="13">
        <v>100</v>
      </c>
      <c r="I583" s="13">
        <v>75</v>
      </c>
    </row>
    <row r="584" spans="4:9" x14ac:dyDescent="0.25">
      <c r="D584" t="s">
        <v>35</v>
      </c>
      <c r="E584" s="13">
        <v>69.812091503267979</v>
      </c>
      <c r="F584" s="13">
        <v>77.777777777777786</v>
      </c>
      <c r="G584" s="13">
        <v>76.470588235294116</v>
      </c>
      <c r="H584" s="13">
        <v>62.5</v>
      </c>
      <c r="I584" s="13">
        <v>62.5</v>
      </c>
    </row>
    <row r="585" spans="4:9" x14ac:dyDescent="0.25">
      <c r="D585" t="s">
        <v>37</v>
      </c>
      <c r="E585" s="13">
        <v>51.5625</v>
      </c>
      <c r="F585" s="13">
        <v>50</v>
      </c>
      <c r="G585" s="13">
        <v>50</v>
      </c>
      <c r="H585" s="13">
        <v>50</v>
      </c>
      <c r="I585" s="13">
        <v>56.25</v>
      </c>
    </row>
    <row r="586" spans="4:9" x14ac:dyDescent="0.25">
      <c r="D586" t="s">
        <v>38</v>
      </c>
      <c r="E586" s="13">
        <v>30.392156862745097</v>
      </c>
      <c r="F586" s="13">
        <v>33.333333333333329</v>
      </c>
      <c r="G586" s="13">
        <v>38.235294117647058</v>
      </c>
      <c r="H586" s="13">
        <v>12.5</v>
      </c>
      <c r="I586" s="13">
        <v>37.5</v>
      </c>
    </row>
    <row r="587" spans="4:9" x14ac:dyDescent="0.25">
      <c r="D587" t="s">
        <v>39</v>
      </c>
      <c r="E587" s="13">
        <v>30.187908496732025</v>
      </c>
      <c r="F587" s="13">
        <v>22.222222222222221</v>
      </c>
      <c r="G587" s="13">
        <v>23.52941176470588</v>
      </c>
      <c r="H587" s="13">
        <v>37.5</v>
      </c>
      <c r="I587" s="13">
        <v>37.5</v>
      </c>
    </row>
    <row r="588" spans="4:9" x14ac:dyDescent="0.25">
      <c r="D588" t="s">
        <v>40</v>
      </c>
      <c r="E588" s="13">
        <v>12.704248366013072</v>
      </c>
      <c r="F588" s="13">
        <v>11.111111111111111</v>
      </c>
      <c r="G588" s="13">
        <v>14.705882352941178</v>
      </c>
      <c r="H588" s="13">
        <v>0</v>
      </c>
      <c r="I588" s="13">
        <v>25</v>
      </c>
    </row>
    <row r="589" spans="4:9" x14ac:dyDescent="0.25">
      <c r="D589" t="s">
        <v>41</v>
      </c>
      <c r="E589" s="13">
        <v>60.876225490196077</v>
      </c>
      <c r="F589" s="13">
        <v>66.666666666666657</v>
      </c>
      <c r="G589" s="13">
        <v>70.588235294117652</v>
      </c>
      <c r="H589" s="13">
        <v>37.5</v>
      </c>
      <c r="I589" s="13">
        <v>68.75</v>
      </c>
    </row>
    <row r="590" spans="4:9" x14ac:dyDescent="0.25">
      <c r="D590" t="s">
        <v>42</v>
      </c>
      <c r="E590" s="13">
        <v>49.468954248366018</v>
      </c>
      <c r="F590" s="13">
        <v>61.111111111111114</v>
      </c>
      <c r="G590" s="13">
        <v>61.764705882352942</v>
      </c>
      <c r="H590" s="13">
        <v>25</v>
      </c>
      <c r="I590" s="13">
        <v>50</v>
      </c>
    </row>
    <row r="591" spans="4:9" x14ac:dyDescent="0.25">
      <c r="D591" t="s">
        <v>43</v>
      </c>
      <c r="E591" s="13">
        <v>48.907271241830067</v>
      </c>
      <c r="F591" s="13">
        <v>55.555555555555557</v>
      </c>
      <c r="G591" s="13">
        <v>58.82352941176471</v>
      </c>
      <c r="H591" s="13">
        <v>25</v>
      </c>
      <c r="I591" s="13">
        <v>56.25</v>
      </c>
    </row>
    <row r="592" spans="4:9" x14ac:dyDescent="0.25">
      <c r="D592" t="s">
        <v>44</v>
      </c>
      <c r="E592" s="13">
        <v>71.200980392156865</v>
      </c>
      <c r="F592" s="13">
        <v>83.333333333333343</v>
      </c>
      <c r="G592" s="13">
        <v>76.470588235294116</v>
      </c>
      <c r="H592" s="13">
        <v>50</v>
      </c>
      <c r="I592" s="13">
        <v>75</v>
      </c>
    </row>
    <row r="593" spans="4:9" x14ac:dyDescent="0.25">
      <c r="D593" t="s">
        <v>45</v>
      </c>
      <c r="E593" s="13">
        <v>68.719362745098039</v>
      </c>
      <c r="F593" s="13">
        <v>83.333333333333343</v>
      </c>
      <c r="G593" s="13">
        <v>85.294117647058826</v>
      </c>
      <c r="H593" s="13">
        <v>25</v>
      </c>
      <c r="I593" s="13">
        <v>81.25</v>
      </c>
    </row>
    <row r="594" spans="4:9" x14ac:dyDescent="0.25">
      <c r="D594" t="s">
        <v>46</v>
      </c>
      <c r="E594" s="13">
        <v>72.671568627450981</v>
      </c>
      <c r="F594" s="13">
        <v>83.333333333333343</v>
      </c>
      <c r="G594" s="13">
        <v>82.35294117647058</v>
      </c>
      <c r="H594" s="13">
        <v>50</v>
      </c>
      <c r="I594" s="13">
        <v>75</v>
      </c>
    </row>
    <row r="595" spans="4:9" x14ac:dyDescent="0.25">
      <c r="D595" t="s">
        <v>47</v>
      </c>
      <c r="E595" s="13">
        <v>81.954656862745097</v>
      </c>
      <c r="F595" s="13">
        <v>83.333333333333343</v>
      </c>
      <c r="G595" s="13">
        <v>88.235294117647058</v>
      </c>
      <c r="H595" s="13">
        <v>62.5</v>
      </c>
      <c r="I595" s="13">
        <v>93.75</v>
      </c>
    </row>
    <row r="598" spans="4:9" x14ac:dyDescent="0.25">
      <c r="D598" t="s">
        <v>69</v>
      </c>
      <c r="E598" s="14">
        <v>0.53962418300653603</v>
      </c>
      <c r="F598" s="14">
        <v>0.55555555555555558</v>
      </c>
      <c r="G598" s="13">
        <v>0.35294117647058831</v>
      </c>
      <c r="H598" s="13">
        <v>0.75</v>
      </c>
      <c r="I598" s="13">
        <v>0.5</v>
      </c>
    </row>
    <row r="599" spans="4:9" x14ac:dyDescent="0.25">
      <c r="D599" t="s">
        <v>70</v>
      </c>
      <c r="E599" s="14">
        <v>2.2986111111111112</v>
      </c>
      <c r="F599" s="13">
        <v>2.4444444444444446</v>
      </c>
      <c r="G599" s="13">
        <v>2.5</v>
      </c>
      <c r="H599" s="13">
        <v>1.5</v>
      </c>
      <c r="I599" s="13">
        <v>2.75</v>
      </c>
    </row>
    <row r="600" spans="4:9" x14ac:dyDescent="0.25">
      <c r="D600" t="s">
        <v>71</v>
      </c>
      <c r="E600" s="14">
        <v>1.4237132352941178</v>
      </c>
      <c r="F600" s="13">
        <v>1.5</v>
      </c>
      <c r="G600" s="13">
        <v>1.3823529411764706</v>
      </c>
      <c r="H600" s="13">
        <v>1.25</v>
      </c>
      <c r="I600" s="13">
        <v>1.5625</v>
      </c>
    </row>
    <row r="601" spans="4:9" x14ac:dyDescent="0.25">
      <c r="D601" t="s">
        <v>72</v>
      </c>
      <c r="E601" s="14">
        <v>0.87489787581699341</v>
      </c>
      <c r="F601" s="13">
        <v>0.94444444444444442</v>
      </c>
      <c r="G601" s="13">
        <v>1.1176470588235294</v>
      </c>
      <c r="H601" s="13">
        <v>0.25</v>
      </c>
      <c r="I601" s="13">
        <v>1.1875</v>
      </c>
    </row>
  </sheetData>
  <mergeCells count="14">
    <mergeCell ref="A82:F82"/>
    <mergeCell ref="A1:F2"/>
    <mergeCell ref="A4:F4"/>
    <mergeCell ref="A31:F31"/>
    <mergeCell ref="A44:F44"/>
    <mergeCell ref="A63:F63"/>
    <mergeCell ref="A289:F289"/>
    <mergeCell ref="A327:F327"/>
    <mergeCell ref="A120:F120"/>
    <mergeCell ref="A208:P209"/>
    <mergeCell ref="A211:F211"/>
    <mergeCell ref="A238:F238"/>
    <mergeCell ref="A251:F251"/>
    <mergeCell ref="A270:F270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9A1E-3BC8-4617-AB80-625897876C57}">
  <dimension ref="A1:AC634"/>
  <sheetViews>
    <sheetView topLeftCell="A596" zoomScaleNormal="100" workbookViewId="0">
      <selection activeCell="K603" sqref="K603:N61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29" x14ac:dyDescent="0.25">
      <c r="A1" s="20" t="s">
        <v>18</v>
      </c>
      <c r="B1" s="20"/>
      <c r="C1" s="20"/>
      <c r="D1" s="20"/>
      <c r="E1" s="20"/>
      <c r="F1" s="20"/>
      <c r="R1" s="12"/>
    </row>
    <row r="2" spans="1:29" x14ac:dyDescent="0.25">
      <c r="A2" s="20"/>
      <c r="B2" s="20"/>
      <c r="C2" s="20"/>
      <c r="D2" s="20"/>
      <c r="E2" s="20"/>
      <c r="F2" s="20"/>
      <c r="R2" s="1" t="s">
        <v>332</v>
      </c>
      <c r="S2" s="2" t="s">
        <v>74</v>
      </c>
      <c r="T2" s="1">
        <v>0</v>
      </c>
      <c r="U2">
        <v>3</v>
      </c>
      <c r="V2" t="s">
        <v>176</v>
      </c>
      <c r="W2" s="1" t="s">
        <v>107</v>
      </c>
      <c r="X2" s="1" t="s">
        <v>76</v>
      </c>
      <c r="Y2" s="1" t="s">
        <v>117</v>
      </c>
      <c r="Z2" s="1" t="s">
        <v>109</v>
      </c>
      <c r="AA2" s="1"/>
      <c r="AB2" s="1"/>
      <c r="AC2" s="1"/>
    </row>
    <row r="3" spans="1:29" x14ac:dyDescent="0.25">
      <c r="R3" s="1" t="s">
        <v>333</v>
      </c>
      <c r="S3" s="1" t="s">
        <v>78</v>
      </c>
      <c r="T3" s="1">
        <v>3</v>
      </c>
      <c r="U3">
        <v>1</v>
      </c>
      <c r="V3" s="6" t="s">
        <v>74</v>
      </c>
      <c r="W3" s="1" t="s">
        <v>107</v>
      </c>
      <c r="X3" s="1" t="s">
        <v>107</v>
      </c>
      <c r="Y3" s="1" t="s">
        <v>172</v>
      </c>
      <c r="Z3" s="1" t="s">
        <v>109</v>
      </c>
      <c r="AA3" s="1"/>
      <c r="AB3" s="1"/>
      <c r="AC3" s="1"/>
    </row>
    <row r="4" spans="1:29" x14ac:dyDescent="0.25">
      <c r="A4" s="19" t="s">
        <v>20</v>
      </c>
      <c r="B4" s="19"/>
      <c r="C4" s="19"/>
      <c r="D4" s="19"/>
      <c r="E4" s="19"/>
      <c r="F4" s="19"/>
      <c r="R4" s="1" t="s">
        <v>334</v>
      </c>
      <c r="S4" s="2" t="s">
        <v>74</v>
      </c>
      <c r="T4" s="1">
        <v>0</v>
      </c>
      <c r="U4">
        <v>0</v>
      </c>
      <c r="V4" t="s">
        <v>87</v>
      </c>
      <c r="W4" s="1" t="s">
        <v>76</v>
      </c>
      <c r="X4" s="1" t="s">
        <v>76</v>
      </c>
      <c r="Y4" s="1" t="s">
        <v>113</v>
      </c>
      <c r="Z4" s="1" t="s">
        <v>109</v>
      </c>
      <c r="AA4" s="1"/>
      <c r="AB4" s="1"/>
      <c r="AC4" s="1"/>
    </row>
    <row r="5" spans="1:29" x14ac:dyDescent="0.25">
      <c r="E5" s="3" t="s">
        <v>24</v>
      </c>
      <c r="F5" s="3" t="s">
        <v>25</v>
      </c>
      <c r="I5" s="4" t="s">
        <v>26</v>
      </c>
      <c r="J5" t="s">
        <v>51</v>
      </c>
      <c r="R5" s="1" t="s">
        <v>335</v>
      </c>
      <c r="S5" s="1" t="s">
        <v>90</v>
      </c>
      <c r="T5" s="1">
        <v>1</v>
      </c>
      <c r="U5">
        <v>1</v>
      </c>
      <c r="V5" s="6" t="s">
        <v>74</v>
      </c>
      <c r="W5" s="1" t="s">
        <v>107</v>
      </c>
      <c r="X5" s="1" t="s">
        <v>107</v>
      </c>
      <c r="Y5" s="1" t="s">
        <v>111</v>
      </c>
      <c r="Z5" s="1" t="s">
        <v>109</v>
      </c>
      <c r="AA5" s="1"/>
      <c r="AB5" s="1"/>
      <c r="AC5" s="1"/>
    </row>
    <row r="6" spans="1:29" x14ac:dyDescent="0.25">
      <c r="A6" s="2" t="s">
        <v>74</v>
      </c>
      <c r="B6" s="1">
        <v>0</v>
      </c>
      <c r="C6">
        <v>3</v>
      </c>
      <c r="D6" t="s">
        <v>176</v>
      </c>
      <c r="E6" s="1">
        <f>B6+C6</f>
        <v>3</v>
      </c>
      <c r="F6" s="1">
        <f>B6-C6</f>
        <v>-3</v>
      </c>
      <c r="I6" t="s">
        <v>27</v>
      </c>
      <c r="J6">
        <f>COUNTIF(E6:E30,"&gt;1")</f>
        <v>8</v>
      </c>
      <c r="M6" s="5">
        <f>J6/$J$14</f>
        <v>0.72727272727272729</v>
      </c>
      <c r="R6" s="1" t="s">
        <v>336</v>
      </c>
      <c r="S6" s="1" t="s">
        <v>104</v>
      </c>
      <c r="T6" s="1">
        <v>1</v>
      </c>
      <c r="U6">
        <v>1</v>
      </c>
      <c r="V6" s="6" t="s">
        <v>74</v>
      </c>
      <c r="W6" s="1" t="s">
        <v>107</v>
      </c>
      <c r="X6" s="1" t="s">
        <v>107</v>
      </c>
      <c r="Y6" s="1" t="s">
        <v>111</v>
      </c>
      <c r="Z6" s="1" t="s">
        <v>109</v>
      </c>
      <c r="AA6" s="1"/>
      <c r="AB6" s="1"/>
      <c r="AC6" s="1"/>
    </row>
    <row r="7" spans="1:29" x14ac:dyDescent="0.25">
      <c r="A7" s="2" t="s">
        <v>74</v>
      </c>
      <c r="B7" s="1">
        <v>0</v>
      </c>
      <c r="C7">
        <v>0</v>
      </c>
      <c r="D7" t="s">
        <v>87</v>
      </c>
      <c r="E7" s="1">
        <f t="shared" ref="E7:E16" si="0">B7+C7</f>
        <v>0</v>
      </c>
      <c r="F7" s="1">
        <f t="shared" ref="F7:F16" si="1">B7-C7</f>
        <v>0</v>
      </c>
      <c r="I7" t="s">
        <v>28</v>
      </c>
      <c r="J7">
        <f>COUNTIF(E6:E30,"&gt;2")</f>
        <v>4</v>
      </c>
      <c r="M7" s="5">
        <f t="shared" ref="M7:M28" si="2">J7/$J$14</f>
        <v>0.36363636363636365</v>
      </c>
      <c r="R7" s="1" t="s">
        <v>337</v>
      </c>
      <c r="S7" s="2" t="s">
        <v>74</v>
      </c>
      <c r="T7" s="1">
        <v>1</v>
      </c>
      <c r="U7">
        <v>2</v>
      </c>
      <c r="V7" t="s">
        <v>75</v>
      </c>
      <c r="W7" s="1" t="s">
        <v>107</v>
      </c>
      <c r="X7" s="1" t="s">
        <v>107</v>
      </c>
      <c r="Y7" s="1" t="s">
        <v>117</v>
      </c>
      <c r="Z7" s="1" t="s">
        <v>109</v>
      </c>
      <c r="AA7" s="1"/>
      <c r="AB7" s="1"/>
      <c r="AC7" s="1"/>
    </row>
    <row r="8" spans="1:29" x14ac:dyDescent="0.25">
      <c r="A8" s="2" t="s">
        <v>74</v>
      </c>
      <c r="B8" s="1">
        <v>1</v>
      </c>
      <c r="C8">
        <v>2</v>
      </c>
      <c r="D8" t="s">
        <v>75</v>
      </c>
      <c r="E8" s="1">
        <f t="shared" si="0"/>
        <v>3</v>
      </c>
      <c r="F8" s="1">
        <f t="shared" si="1"/>
        <v>-1</v>
      </c>
      <c r="I8" t="s">
        <v>29</v>
      </c>
      <c r="J8">
        <f>COUNTIF(E6:E30,"&lt;4")</f>
        <v>10</v>
      </c>
      <c r="M8" s="5">
        <f t="shared" si="2"/>
        <v>0.90909090909090906</v>
      </c>
      <c r="R8" s="1" t="s">
        <v>338</v>
      </c>
      <c r="S8" s="1" t="s">
        <v>85</v>
      </c>
      <c r="T8" s="1">
        <v>2</v>
      </c>
      <c r="U8">
        <v>2</v>
      </c>
      <c r="V8" s="6" t="s">
        <v>74</v>
      </c>
      <c r="W8" s="1" t="s">
        <v>107</v>
      </c>
      <c r="X8" s="1" t="s">
        <v>107</v>
      </c>
      <c r="Y8" s="1" t="s">
        <v>152</v>
      </c>
      <c r="Z8" s="1" t="s">
        <v>109</v>
      </c>
      <c r="AA8" s="1"/>
      <c r="AB8" s="1"/>
      <c r="AC8" s="1"/>
    </row>
    <row r="9" spans="1:29" x14ac:dyDescent="0.25">
      <c r="A9" s="2" t="s">
        <v>74</v>
      </c>
      <c r="B9" s="1">
        <v>0</v>
      </c>
      <c r="C9">
        <v>2</v>
      </c>
      <c r="D9" t="s">
        <v>84</v>
      </c>
      <c r="E9" s="1">
        <f t="shared" si="0"/>
        <v>2</v>
      </c>
      <c r="F9" s="1">
        <f t="shared" si="1"/>
        <v>-2</v>
      </c>
      <c r="I9" t="s">
        <v>30</v>
      </c>
      <c r="J9">
        <f>COUNTIF(E6:E30,"&lt;5")</f>
        <v>10</v>
      </c>
      <c r="M9" s="5">
        <f t="shared" si="2"/>
        <v>0.90909090909090906</v>
      </c>
      <c r="R9" s="1" t="s">
        <v>339</v>
      </c>
      <c r="S9" s="1" t="s">
        <v>91</v>
      </c>
      <c r="T9" s="1">
        <v>3</v>
      </c>
      <c r="U9">
        <v>2</v>
      </c>
      <c r="V9" s="6" t="s">
        <v>74</v>
      </c>
      <c r="W9" s="1" t="s">
        <v>107</v>
      </c>
      <c r="X9" s="1" t="s">
        <v>107</v>
      </c>
      <c r="Y9" s="1" t="s">
        <v>108</v>
      </c>
      <c r="Z9" s="1" t="s">
        <v>109</v>
      </c>
      <c r="AA9" s="1"/>
      <c r="AB9" s="1"/>
      <c r="AC9" s="1"/>
    </row>
    <row r="10" spans="1:29" x14ac:dyDescent="0.25">
      <c r="A10" s="2" t="s">
        <v>74</v>
      </c>
      <c r="B10" s="1">
        <v>0</v>
      </c>
      <c r="C10">
        <v>1</v>
      </c>
      <c r="D10" t="s">
        <v>89</v>
      </c>
      <c r="E10" s="1">
        <f t="shared" si="0"/>
        <v>1</v>
      </c>
      <c r="F10" s="1">
        <f t="shared" si="1"/>
        <v>-1</v>
      </c>
      <c r="I10" t="s">
        <v>31</v>
      </c>
      <c r="J10">
        <f>COUNTIF(F6:F30,"&gt;=0")</f>
        <v>3</v>
      </c>
      <c r="M10" s="5">
        <f t="shared" si="2"/>
        <v>0.27272727272727271</v>
      </c>
      <c r="R10" s="1" t="s">
        <v>340</v>
      </c>
      <c r="S10" s="2" t="s">
        <v>74</v>
      </c>
      <c r="T10" s="1">
        <v>0</v>
      </c>
      <c r="U10">
        <v>2</v>
      </c>
      <c r="V10" t="s">
        <v>84</v>
      </c>
      <c r="W10" s="1" t="s">
        <v>107</v>
      </c>
      <c r="X10" s="1" t="s">
        <v>76</v>
      </c>
      <c r="Y10" s="1" t="s">
        <v>113</v>
      </c>
      <c r="Z10" s="1" t="s">
        <v>109</v>
      </c>
      <c r="AA10" s="1"/>
      <c r="AB10" s="1"/>
      <c r="AC10" s="1"/>
    </row>
    <row r="11" spans="1:29" x14ac:dyDescent="0.25">
      <c r="A11" s="2" t="s">
        <v>74</v>
      </c>
      <c r="B11" s="1">
        <v>2</v>
      </c>
      <c r="C11">
        <v>3</v>
      </c>
      <c r="D11" t="s">
        <v>177</v>
      </c>
      <c r="E11" s="1">
        <f t="shared" si="0"/>
        <v>5</v>
      </c>
      <c r="F11" s="1">
        <f t="shared" si="1"/>
        <v>-1</v>
      </c>
      <c r="I11" t="s">
        <v>32</v>
      </c>
      <c r="J11">
        <f>COUNTIF(F6:F30,"&lt;=0")</f>
        <v>11</v>
      </c>
      <c r="M11" s="5">
        <f t="shared" si="2"/>
        <v>1</v>
      </c>
      <c r="R11" s="1" t="s">
        <v>341</v>
      </c>
      <c r="S11" s="2" t="s">
        <v>74</v>
      </c>
      <c r="T11" s="1">
        <v>0</v>
      </c>
      <c r="U11">
        <v>1</v>
      </c>
      <c r="V11" t="s">
        <v>89</v>
      </c>
      <c r="W11" s="1" t="s">
        <v>107</v>
      </c>
      <c r="X11" s="1" t="s">
        <v>76</v>
      </c>
      <c r="Y11" s="1" t="s">
        <v>113</v>
      </c>
      <c r="Z11" s="1" t="s">
        <v>109</v>
      </c>
      <c r="AA11" s="1"/>
      <c r="AB11" s="1"/>
      <c r="AC11" s="1"/>
    </row>
    <row r="12" spans="1:29" x14ac:dyDescent="0.25">
      <c r="A12" s="2" t="s">
        <v>74</v>
      </c>
      <c r="B12" s="1">
        <v>0</v>
      </c>
      <c r="C12">
        <v>1</v>
      </c>
      <c r="D12" t="s">
        <v>81</v>
      </c>
      <c r="E12" s="1">
        <f t="shared" si="0"/>
        <v>1</v>
      </c>
      <c r="F12" s="1">
        <f t="shared" si="1"/>
        <v>-1</v>
      </c>
      <c r="I12" t="s">
        <v>34</v>
      </c>
      <c r="J12">
        <f>COUNTIF(F6:F30,"&gt;=-1")</f>
        <v>8</v>
      </c>
      <c r="M12" s="5">
        <f t="shared" si="2"/>
        <v>0.72727272727272729</v>
      </c>
      <c r="R12" s="1" t="s">
        <v>342</v>
      </c>
      <c r="S12" s="1" t="s">
        <v>77</v>
      </c>
      <c r="T12" s="1">
        <v>2</v>
      </c>
      <c r="U12">
        <v>1</v>
      </c>
      <c r="V12" s="6" t="s">
        <v>74</v>
      </c>
      <c r="W12" s="1" t="s">
        <v>107</v>
      </c>
      <c r="X12" s="1" t="s">
        <v>107</v>
      </c>
      <c r="Y12" s="1" t="s">
        <v>113</v>
      </c>
      <c r="Z12" s="1" t="s">
        <v>109</v>
      </c>
      <c r="AA12" s="1"/>
      <c r="AB12" s="1"/>
      <c r="AC12" s="1"/>
    </row>
    <row r="13" spans="1:29" x14ac:dyDescent="0.25">
      <c r="A13" s="2" t="s">
        <v>74</v>
      </c>
      <c r="B13" s="1">
        <v>1</v>
      </c>
      <c r="C13">
        <v>1</v>
      </c>
      <c r="D13" t="s">
        <v>167</v>
      </c>
      <c r="E13" s="1">
        <f t="shared" si="0"/>
        <v>2</v>
      </c>
      <c r="F13" s="1">
        <f t="shared" si="1"/>
        <v>0</v>
      </c>
      <c r="I13" t="s">
        <v>35</v>
      </c>
      <c r="J13">
        <f>COUNTIF(F6:F30,"&lt;=1")</f>
        <v>11</v>
      </c>
      <c r="M13" s="5">
        <f t="shared" si="2"/>
        <v>1</v>
      </c>
      <c r="R13" s="1" t="s">
        <v>343</v>
      </c>
      <c r="S13" s="2" t="s">
        <v>74</v>
      </c>
      <c r="T13" s="1">
        <v>2</v>
      </c>
      <c r="U13">
        <v>3</v>
      </c>
      <c r="V13" t="s">
        <v>177</v>
      </c>
      <c r="W13" s="1" t="s">
        <v>107</v>
      </c>
      <c r="X13" s="1" t="s">
        <v>107</v>
      </c>
      <c r="Y13" s="1" t="s">
        <v>223</v>
      </c>
      <c r="Z13" s="1" t="s">
        <v>109</v>
      </c>
      <c r="AA13" s="1"/>
      <c r="AB13" s="1"/>
      <c r="AC13" s="1"/>
    </row>
    <row r="14" spans="1:29" x14ac:dyDescent="0.25">
      <c r="A14" s="2" t="s">
        <v>74</v>
      </c>
      <c r="B14" s="1">
        <v>1</v>
      </c>
      <c r="C14">
        <v>2</v>
      </c>
      <c r="D14" t="s">
        <v>88</v>
      </c>
      <c r="E14" s="1">
        <f t="shared" si="0"/>
        <v>3</v>
      </c>
      <c r="F14" s="1">
        <f t="shared" si="1"/>
        <v>-1</v>
      </c>
      <c r="I14" t="s">
        <v>36</v>
      </c>
      <c r="J14">
        <f>COUNT(F6:F30)</f>
        <v>11</v>
      </c>
      <c r="R14" s="1" t="s">
        <v>344</v>
      </c>
      <c r="S14" s="1" t="s">
        <v>166</v>
      </c>
      <c r="T14" s="1">
        <v>1</v>
      </c>
      <c r="U14">
        <v>0</v>
      </c>
      <c r="V14" s="6" t="s">
        <v>74</v>
      </c>
      <c r="W14" s="1" t="s">
        <v>107</v>
      </c>
      <c r="X14" s="1" t="s">
        <v>76</v>
      </c>
      <c r="Y14" s="1" t="s">
        <v>111</v>
      </c>
      <c r="Z14" s="1" t="s">
        <v>109</v>
      </c>
      <c r="AA14" s="1"/>
      <c r="AB14" s="1"/>
      <c r="AC14" s="1"/>
    </row>
    <row r="15" spans="1:29" x14ac:dyDescent="0.25">
      <c r="A15" s="2" t="s">
        <v>74</v>
      </c>
      <c r="B15" s="1">
        <v>0</v>
      </c>
      <c r="C15">
        <v>2</v>
      </c>
      <c r="D15" t="s">
        <v>78</v>
      </c>
      <c r="E15" s="1">
        <f t="shared" si="0"/>
        <v>2</v>
      </c>
      <c r="F15" s="1">
        <f t="shared" si="1"/>
        <v>-2</v>
      </c>
      <c r="I15" t="s">
        <v>37</v>
      </c>
      <c r="J15">
        <f>J14-J11</f>
        <v>0</v>
      </c>
      <c r="M15" s="5">
        <f t="shared" si="2"/>
        <v>0</v>
      </c>
      <c r="R15" s="1" t="s">
        <v>345</v>
      </c>
      <c r="S15" s="2" t="s">
        <v>74</v>
      </c>
      <c r="T15" s="1">
        <v>0</v>
      </c>
      <c r="U15">
        <v>1</v>
      </c>
      <c r="V15" t="s">
        <v>81</v>
      </c>
      <c r="W15" s="1" t="s">
        <v>107</v>
      </c>
      <c r="X15" s="1" t="s">
        <v>76</v>
      </c>
      <c r="Y15" s="1" t="s">
        <v>108</v>
      </c>
      <c r="Z15" s="1" t="s">
        <v>109</v>
      </c>
      <c r="AA15" s="1"/>
      <c r="AB15" s="1"/>
      <c r="AC15" s="1"/>
    </row>
    <row r="16" spans="1:29" x14ac:dyDescent="0.25">
      <c r="A16" s="2" t="s">
        <v>74</v>
      </c>
      <c r="B16" s="1">
        <v>1</v>
      </c>
      <c r="C16">
        <v>1</v>
      </c>
      <c r="D16" t="s">
        <v>90</v>
      </c>
      <c r="E16" s="1">
        <f t="shared" si="0"/>
        <v>2</v>
      </c>
      <c r="F16" s="1">
        <f t="shared" si="1"/>
        <v>0</v>
      </c>
      <c r="I16" t="s">
        <v>38</v>
      </c>
      <c r="J16">
        <f>J14-J10</f>
        <v>8</v>
      </c>
      <c r="M16" s="5">
        <f t="shared" si="2"/>
        <v>0.72727272727272729</v>
      </c>
      <c r="R16" s="1" t="s">
        <v>346</v>
      </c>
      <c r="S16" s="1" t="s">
        <v>86</v>
      </c>
      <c r="T16" s="1">
        <v>2</v>
      </c>
      <c r="U16">
        <v>1</v>
      </c>
      <c r="V16" s="6" t="s">
        <v>74</v>
      </c>
      <c r="W16" s="1" t="s">
        <v>107</v>
      </c>
      <c r="X16" s="1" t="s">
        <v>107</v>
      </c>
      <c r="Y16" s="1" t="s">
        <v>143</v>
      </c>
      <c r="Z16" s="1" t="s">
        <v>109</v>
      </c>
      <c r="AA16" s="1"/>
      <c r="AB16" s="1"/>
      <c r="AC16" s="1"/>
    </row>
    <row r="17" spans="1:29" x14ac:dyDescent="0.25">
      <c r="A17" s="2"/>
      <c r="B17" s="1"/>
      <c r="C17" s="1"/>
      <c r="D17" s="1"/>
      <c r="E17" s="1"/>
      <c r="F17" s="1"/>
      <c r="I17" t="s">
        <v>39</v>
      </c>
      <c r="J17">
        <f>J14-J13</f>
        <v>0</v>
      </c>
      <c r="M17" s="5">
        <f t="shared" si="2"/>
        <v>0</v>
      </c>
      <c r="R17" s="1" t="s">
        <v>347</v>
      </c>
      <c r="S17" s="2" t="s">
        <v>74</v>
      </c>
      <c r="T17" s="1">
        <v>1</v>
      </c>
      <c r="U17">
        <v>1</v>
      </c>
      <c r="V17" t="s">
        <v>167</v>
      </c>
      <c r="W17" s="1" t="s">
        <v>107</v>
      </c>
      <c r="X17" s="1" t="s">
        <v>107</v>
      </c>
      <c r="Y17" s="1" t="s">
        <v>113</v>
      </c>
      <c r="Z17" s="1" t="s">
        <v>109</v>
      </c>
      <c r="AA17" s="1"/>
      <c r="AB17" s="1"/>
      <c r="AC17" s="1"/>
    </row>
    <row r="18" spans="1:29" x14ac:dyDescent="0.25">
      <c r="A18" s="2"/>
      <c r="B18" s="1"/>
      <c r="C18" s="1"/>
      <c r="D18" s="1"/>
      <c r="E18" s="1"/>
      <c r="F18" s="1"/>
      <c r="I18" t="s">
        <v>40</v>
      </c>
      <c r="J18">
        <f>J14-J12</f>
        <v>3</v>
      </c>
      <c r="M18" s="5">
        <f t="shared" si="2"/>
        <v>0.27272727272727271</v>
      </c>
      <c r="R18" s="1" t="s">
        <v>348</v>
      </c>
      <c r="S18" s="1" t="s">
        <v>164</v>
      </c>
      <c r="T18" s="1">
        <v>1</v>
      </c>
      <c r="U18">
        <v>1</v>
      </c>
      <c r="V18" s="6" t="s">
        <v>74</v>
      </c>
      <c r="W18" s="1" t="s">
        <v>107</v>
      </c>
      <c r="X18" s="1" t="s">
        <v>107</v>
      </c>
      <c r="Y18" s="1" t="s">
        <v>108</v>
      </c>
      <c r="Z18" s="1" t="s">
        <v>109</v>
      </c>
      <c r="AA18" s="1"/>
      <c r="AB18" s="1"/>
      <c r="AC18" s="1"/>
    </row>
    <row r="19" spans="1:29" x14ac:dyDescent="0.25">
      <c r="A19" s="2"/>
      <c r="B19" s="1"/>
      <c r="C19" s="1"/>
      <c r="D19" s="1"/>
      <c r="E19" s="1"/>
      <c r="F19" s="1"/>
      <c r="I19" t="s">
        <v>41</v>
      </c>
      <c r="J19">
        <f>COUNTIF(B6:B30,"&gt;0")</f>
        <v>5</v>
      </c>
      <c r="M19" s="5">
        <f t="shared" si="2"/>
        <v>0.45454545454545453</v>
      </c>
      <c r="R19" s="1" t="s">
        <v>349</v>
      </c>
      <c r="S19" s="1" t="s">
        <v>350</v>
      </c>
      <c r="T19" s="1">
        <v>0</v>
      </c>
      <c r="U19">
        <v>0</v>
      </c>
      <c r="V19" s="6" t="s">
        <v>74</v>
      </c>
      <c r="W19" s="1" t="s">
        <v>76</v>
      </c>
      <c r="X19" s="1" t="s">
        <v>76</v>
      </c>
      <c r="Y19" s="1" t="s">
        <v>113</v>
      </c>
      <c r="Z19" s="1" t="s">
        <v>109</v>
      </c>
      <c r="AA19" s="1"/>
      <c r="AB19" s="1"/>
      <c r="AC19" s="1"/>
    </row>
    <row r="20" spans="1:29" x14ac:dyDescent="0.25">
      <c r="A20" s="2"/>
      <c r="B20" s="1"/>
      <c r="C20" s="1"/>
      <c r="D20" s="1"/>
      <c r="E20" s="1"/>
      <c r="F20" s="1"/>
      <c r="I20" t="s">
        <v>42</v>
      </c>
      <c r="J20">
        <f>COUNTIF(C6:C30,"&gt;0")</f>
        <v>10</v>
      </c>
      <c r="M20" s="5">
        <f t="shared" si="2"/>
        <v>0.90909090909090906</v>
      </c>
      <c r="R20" s="1" t="s">
        <v>351</v>
      </c>
      <c r="S20" s="2" t="s">
        <v>74</v>
      </c>
      <c r="T20" s="1">
        <v>1</v>
      </c>
      <c r="U20">
        <v>2</v>
      </c>
      <c r="V20" t="s">
        <v>88</v>
      </c>
      <c r="W20" s="1" t="s">
        <v>107</v>
      </c>
      <c r="X20" s="1" t="s">
        <v>107</v>
      </c>
      <c r="Y20" s="1" t="s">
        <v>117</v>
      </c>
      <c r="Z20" s="1" t="s">
        <v>109</v>
      </c>
      <c r="AA20" s="1"/>
      <c r="AB20" s="1"/>
      <c r="AC20" s="1"/>
    </row>
    <row r="21" spans="1:29" x14ac:dyDescent="0.25">
      <c r="A21" s="2"/>
      <c r="B21" s="1"/>
      <c r="C21" s="1"/>
      <c r="D21" s="1"/>
      <c r="E21" s="1"/>
      <c r="F21" s="1"/>
      <c r="I21" t="s">
        <v>43</v>
      </c>
      <c r="J21">
        <f>COUNTIF(B6:B30,"&lt;2")</f>
        <v>10</v>
      </c>
      <c r="M21" s="5">
        <f t="shared" si="2"/>
        <v>0.90909090909090906</v>
      </c>
      <c r="R21" s="1" t="s">
        <v>352</v>
      </c>
      <c r="S21" s="1" t="s">
        <v>176</v>
      </c>
      <c r="T21" s="1">
        <v>1</v>
      </c>
      <c r="U21">
        <v>2</v>
      </c>
      <c r="V21" s="6" t="s">
        <v>74</v>
      </c>
      <c r="W21" s="1" t="s">
        <v>107</v>
      </c>
      <c r="X21" s="1" t="s">
        <v>107</v>
      </c>
      <c r="Y21" s="1" t="s">
        <v>111</v>
      </c>
      <c r="Z21" s="1" t="s">
        <v>109</v>
      </c>
      <c r="AA21" s="1"/>
      <c r="AB21" s="1"/>
      <c r="AC21" s="1"/>
    </row>
    <row r="22" spans="1:29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5</v>
      </c>
      <c r="M22" s="5">
        <f t="shared" si="2"/>
        <v>0.45454545454545453</v>
      </c>
      <c r="R22" s="1" t="s">
        <v>353</v>
      </c>
      <c r="S22" s="2" t="s">
        <v>74</v>
      </c>
      <c r="T22" s="1">
        <v>0</v>
      </c>
      <c r="U22">
        <v>2</v>
      </c>
      <c r="V22" t="s">
        <v>78</v>
      </c>
      <c r="W22" s="1" t="s">
        <v>107</v>
      </c>
      <c r="X22" s="1" t="s">
        <v>76</v>
      </c>
      <c r="Y22" s="1" t="s">
        <v>117</v>
      </c>
      <c r="Z22" s="1" t="s">
        <v>109</v>
      </c>
      <c r="AA22" s="1"/>
      <c r="AB22" s="1"/>
      <c r="AC22" s="1"/>
    </row>
    <row r="23" spans="1:29" x14ac:dyDescent="0.25">
      <c r="E23" s="1"/>
      <c r="F23" s="1"/>
      <c r="I23" t="s">
        <v>45</v>
      </c>
      <c r="J23">
        <f>COUNTIF(B6:B30,"&lt;3")</f>
        <v>11</v>
      </c>
      <c r="M23" s="5">
        <f t="shared" si="2"/>
        <v>1</v>
      </c>
      <c r="R23" s="1" t="s">
        <v>354</v>
      </c>
      <c r="S23" s="1" t="s">
        <v>87</v>
      </c>
      <c r="T23" s="1">
        <v>1</v>
      </c>
      <c r="U23">
        <v>0</v>
      </c>
      <c r="V23" s="6" t="s">
        <v>74</v>
      </c>
      <c r="W23" s="1" t="s">
        <v>107</v>
      </c>
      <c r="X23" s="1" t="s">
        <v>76</v>
      </c>
      <c r="Y23" s="1" t="s">
        <v>113</v>
      </c>
      <c r="Z23" s="1" t="s">
        <v>109</v>
      </c>
      <c r="AA23" s="1"/>
      <c r="AB23" s="1"/>
      <c r="AC23" s="1"/>
    </row>
    <row r="24" spans="1:29" x14ac:dyDescent="0.25">
      <c r="E24" s="1"/>
      <c r="F24" s="1"/>
      <c r="I24" t="s">
        <v>46</v>
      </c>
      <c r="J24">
        <f>COUNTIF(C6:C30,"&lt;3")</f>
        <v>9</v>
      </c>
      <c r="M24" s="5">
        <f t="shared" si="2"/>
        <v>0.81818181818181823</v>
      </c>
      <c r="R24" s="1" t="s">
        <v>355</v>
      </c>
      <c r="S24" s="2" t="s">
        <v>74</v>
      </c>
      <c r="T24" s="1">
        <v>1</v>
      </c>
      <c r="U24">
        <v>1</v>
      </c>
      <c r="V24" t="s">
        <v>90</v>
      </c>
      <c r="W24" s="1"/>
      <c r="X24" s="1"/>
      <c r="Y24" s="1"/>
      <c r="Z24" s="1"/>
      <c r="AA24" s="1"/>
      <c r="AB24" s="1"/>
      <c r="AC24" s="1"/>
    </row>
    <row r="25" spans="1:29" x14ac:dyDescent="0.25">
      <c r="E25" s="1"/>
      <c r="F25" s="1"/>
      <c r="I25" t="s">
        <v>47</v>
      </c>
      <c r="J25">
        <f>J15+J16</f>
        <v>8</v>
      </c>
      <c r="M25" s="5">
        <f t="shared" si="2"/>
        <v>0.72727272727272729</v>
      </c>
      <c r="R25" s="1"/>
      <c r="S25" s="1"/>
      <c r="T25" s="1"/>
      <c r="W25" s="1"/>
      <c r="X25" s="1"/>
      <c r="Y25" s="1"/>
      <c r="Z25" s="1"/>
      <c r="AA25" s="1"/>
      <c r="AB25" s="1"/>
      <c r="AC25" s="1"/>
    </row>
    <row r="26" spans="1:29" x14ac:dyDescent="0.25">
      <c r="E26" s="1"/>
      <c r="F26" s="1"/>
      <c r="I26" t="s">
        <v>48</v>
      </c>
      <c r="J26" s="1">
        <f>SUM(B6:B30)</f>
        <v>6</v>
      </c>
      <c r="M26" s="5">
        <f t="shared" si="2"/>
        <v>0.54545454545454541</v>
      </c>
      <c r="R26" s="1"/>
      <c r="S26" s="1"/>
      <c r="T26" s="1"/>
      <c r="W26" s="1"/>
      <c r="X26" s="1"/>
      <c r="Y26" s="1"/>
      <c r="Z26" s="1"/>
      <c r="AA26" s="1"/>
      <c r="AB26" s="1"/>
      <c r="AC26" s="1"/>
    </row>
    <row r="27" spans="1:29" x14ac:dyDescent="0.25">
      <c r="E27" s="1"/>
      <c r="F27" s="1"/>
      <c r="I27" t="s">
        <v>49</v>
      </c>
      <c r="J27" s="1">
        <f>SUM(C6:C30)</f>
        <v>18</v>
      </c>
      <c r="M27" s="5">
        <f t="shared" si="2"/>
        <v>1.6363636363636365</v>
      </c>
      <c r="R27" s="1" t="s">
        <v>332</v>
      </c>
      <c r="S27" s="2" t="s">
        <v>104</v>
      </c>
      <c r="T27" s="1">
        <v>1</v>
      </c>
      <c r="U27">
        <v>2</v>
      </c>
      <c r="V27" t="s">
        <v>91</v>
      </c>
      <c r="W27" s="1" t="s">
        <v>107</v>
      </c>
      <c r="X27" s="1" t="s">
        <v>107</v>
      </c>
      <c r="Y27" s="1" t="s">
        <v>111</v>
      </c>
      <c r="Z27" s="1" t="s">
        <v>109</v>
      </c>
      <c r="AA27" s="1"/>
      <c r="AB27" s="1"/>
      <c r="AC27" s="1"/>
    </row>
    <row r="28" spans="1:29" x14ac:dyDescent="0.25">
      <c r="E28" s="1"/>
      <c r="F28" s="1"/>
      <c r="I28" t="s">
        <v>50</v>
      </c>
      <c r="J28">
        <f>3*J15+J14-J25</f>
        <v>3</v>
      </c>
      <c r="M28" s="5">
        <f t="shared" si="2"/>
        <v>0.27272727272727271</v>
      </c>
      <c r="R28" s="1" t="s">
        <v>333</v>
      </c>
      <c r="S28" s="1" t="s">
        <v>350</v>
      </c>
      <c r="T28" s="1">
        <v>0</v>
      </c>
      <c r="U28">
        <v>1</v>
      </c>
      <c r="V28" s="6" t="s">
        <v>104</v>
      </c>
      <c r="W28" s="1" t="s">
        <v>76</v>
      </c>
      <c r="X28" s="1" t="s">
        <v>107</v>
      </c>
      <c r="Y28" s="1" t="s">
        <v>108</v>
      </c>
      <c r="Z28" s="1" t="s">
        <v>109</v>
      </c>
      <c r="AA28" s="1"/>
      <c r="AB28" s="1"/>
      <c r="AC28" s="1"/>
    </row>
    <row r="29" spans="1:29" x14ac:dyDescent="0.25">
      <c r="E29" s="1"/>
      <c r="F29" s="1"/>
      <c r="R29" s="1" t="s">
        <v>334</v>
      </c>
      <c r="S29" s="2" t="s">
        <v>104</v>
      </c>
      <c r="T29" s="1">
        <v>1</v>
      </c>
      <c r="U29">
        <v>0</v>
      </c>
      <c r="V29" t="s">
        <v>90</v>
      </c>
      <c r="W29" s="1" t="s">
        <v>76</v>
      </c>
      <c r="X29" s="1" t="s">
        <v>107</v>
      </c>
      <c r="Y29" s="1" t="s">
        <v>111</v>
      </c>
      <c r="Z29" s="1" t="s">
        <v>109</v>
      </c>
    </row>
    <row r="30" spans="1:29" x14ac:dyDescent="0.25">
      <c r="E30" s="1"/>
      <c r="F30" s="1"/>
      <c r="R30" s="1" t="s">
        <v>335</v>
      </c>
      <c r="S30" s="1" t="s">
        <v>75</v>
      </c>
      <c r="T30" s="1">
        <v>0</v>
      </c>
      <c r="U30">
        <v>1</v>
      </c>
      <c r="V30" s="6" t="s">
        <v>104</v>
      </c>
      <c r="W30" s="1" t="s">
        <v>76</v>
      </c>
      <c r="X30" s="1" t="s">
        <v>107</v>
      </c>
      <c r="Y30" s="1" t="s">
        <v>108</v>
      </c>
      <c r="Z30" s="1" t="s">
        <v>109</v>
      </c>
    </row>
    <row r="31" spans="1:29" x14ac:dyDescent="0.25">
      <c r="A31" s="21" t="s">
        <v>33</v>
      </c>
      <c r="B31" s="21"/>
      <c r="C31" s="21"/>
      <c r="D31" s="21"/>
      <c r="E31" s="21"/>
      <c r="F31" s="21"/>
      <c r="R31" s="1" t="s">
        <v>336</v>
      </c>
      <c r="S31" s="2" t="s">
        <v>104</v>
      </c>
      <c r="T31" s="1">
        <v>1</v>
      </c>
      <c r="U31">
        <v>1</v>
      </c>
      <c r="V31" t="s">
        <v>74</v>
      </c>
      <c r="W31" s="1" t="s">
        <v>107</v>
      </c>
      <c r="X31" s="1" t="s">
        <v>107</v>
      </c>
      <c r="Y31" s="1" t="s">
        <v>111</v>
      </c>
      <c r="Z31" s="1" t="s">
        <v>109</v>
      </c>
    </row>
    <row r="32" spans="1:29" x14ac:dyDescent="0.25">
      <c r="E32" s="1"/>
      <c r="F32" s="1"/>
      <c r="R32" s="1" t="s">
        <v>337</v>
      </c>
      <c r="S32" s="1" t="s">
        <v>87</v>
      </c>
      <c r="T32" s="1">
        <v>2</v>
      </c>
      <c r="U32">
        <v>1</v>
      </c>
      <c r="V32" s="6" t="s">
        <v>104</v>
      </c>
      <c r="W32" s="1" t="s">
        <v>107</v>
      </c>
      <c r="X32" s="1" t="s">
        <v>107</v>
      </c>
      <c r="Y32" s="1" t="s">
        <v>111</v>
      </c>
      <c r="Z32" s="1" t="s">
        <v>109</v>
      </c>
    </row>
    <row r="33" spans="1:26" x14ac:dyDescent="0.25">
      <c r="E33" s="1"/>
      <c r="F33" s="1"/>
      <c r="R33" s="1" t="s">
        <v>338</v>
      </c>
      <c r="S33" s="1" t="s">
        <v>81</v>
      </c>
      <c r="T33" s="1">
        <v>2</v>
      </c>
      <c r="U33">
        <v>0</v>
      </c>
      <c r="V33" s="6" t="s">
        <v>104</v>
      </c>
      <c r="W33" s="1" t="s">
        <v>107</v>
      </c>
      <c r="X33" s="1" t="s">
        <v>76</v>
      </c>
      <c r="Y33" s="1" t="s">
        <v>113</v>
      </c>
      <c r="Z33" s="1" t="s">
        <v>109</v>
      </c>
    </row>
    <row r="34" spans="1:26" x14ac:dyDescent="0.25">
      <c r="E34" s="1"/>
      <c r="F34" s="1"/>
      <c r="R34" s="1" t="s">
        <v>356</v>
      </c>
      <c r="S34" s="2" t="s">
        <v>104</v>
      </c>
      <c r="T34" s="1">
        <v>4</v>
      </c>
      <c r="U34">
        <v>1</v>
      </c>
      <c r="V34" t="s">
        <v>164</v>
      </c>
      <c r="W34" s="1" t="s">
        <v>107</v>
      </c>
      <c r="X34" s="1" t="s">
        <v>107</v>
      </c>
      <c r="Y34" s="1" t="s">
        <v>357</v>
      </c>
      <c r="Z34" s="1" t="s">
        <v>109</v>
      </c>
    </row>
    <row r="35" spans="1:26" x14ac:dyDescent="0.25">
      <c r="E35" s="1"/>
      <c r="F35" s="1"/>
      <c r="R35" s="1" t="s">
        <v>340</v>
      </c>
      <c r="S35" s="1" t="s">
        <v>177</v>
      </c>
      <c r="T35" s="1">
        <v>0</v>
      </c>
      <c r="U35">
        <v>1</v>
      </c>
      <c r="V35" s="6" t="s">
        <v>104</v>
      </c>
      <c r="W35" s="1" t="s">
        <v>76</v>
      </c>
      <c r="X35" s="1" t="s">
        <v>107</v>
      </c>
      <c r="Y35" s="1" t="s">
        <v>108</v>
      </c>
      <c r="Z35" s="1" t="s">
        <v>109</v>
      </c>
    </row>
    <row r="36" spans="1:26" x14ac:dyDescent="0.25">
      <c r="E36" s="1"/>
      <c r="F36" s="1"/>
      <c r="R36" s="1" t="s">
        <v>358</v>
      </c>
      <c r="S36" s="2" t="s">
        <v>104</v>
      </c>
      <c r="T36" s="1">
        <v>2</v>
      </c>
      <c r="U36">
        <v>1</v>
      </c>
      <c r="V36" t="s">
        <v>77</v>
      </c>
      <c r="W36" s="1" t="s">
        <v>107</v>
      </c>
      <c r="X36" s="1" t="s">
        <v>107</v>
      </c>
      <c r="Y36" s="1" t="s">
        <v>113</v>
      </c>
      <c r="Z36" s="1" t="s">
        <v>109</v>
      </c>
    </row>
    <row r="37" spans="1:26" x14ac:dyDescent="0.25">
      <c r="R37" s="1" t="s">
        <v>359</v>
      </c>
      <c r="S37" s="1" t="s">
        <v>167</v>
      </c>
      <c r="T37" s="1">
        <v>0</v>
      </c>
      <c r="U37">
        <v>1</v>
      </c>
      <c r="V37" s="6" t="s">
        <v>104</v>
      </c>
      <c r="W37" s="1" t="s">
        <v>76</v>
      </c>
      <c r="X37" s="1" t="s">
        <v>107</v>
      </c>
      <c r="Y37" s="1" t="s">
        <v>113</v>
      </c>
      <c r="Z37" s="1" t="s">
        <v>109</v>
      </c>
    </row>
    <row r="38" spans="1:26" x14ac:dyDescent="0.25">
      <c r="R38" s="1" t="s">
        <v>360</v>
      </c>
      <c r="S38" s="1" t="s">
        <v>89</v>
      </c>
      <c r="T38" s="1">
        <v>1</v>
      </c>
      <c r="U38">
        <v>2</v>
      </c>
      <c r="V38" s="6" t="s">
        <v>104</v>
      </c>
      <c r="W38" s="1" t="s">
        <v>107</v>
      </c>
      <c r="X38" s="1" t="s">
        <v>107</v>
      </c>
      <c r="Y38" s="1" t="s">
        <v>111</v>
      </c>
      <c r="Z38" s="1" t="s">
        <v>109</v>
      </c>
    </row>
    <row r="39" spans="1:26" x14ac:dyDescent="0.25">
      <c r="R39" s="1" t="s">
        <v>361</v>
      </c>
      <c r="S39" s="2" t="s">
        <v>104</v>
      </c>
      <c r="T39" s="1">
        <v>3</v>
      </c>
      <c r="U39">
        <v>0</v>
      </c>
      <c r="V39" t="s">
        <v>84</v>
      </c>
      <c r="W39" s="1" t="s">
        <v>76</v>
      </c>
      <c r="X39" s="1" t="s">
        <v>107</v>
      </c>
      <c r="Y39" s="1" t="s">
        <v>113</v>
      </c>
      <c r="Z39" s="1" t="s">
        <v>109</v>
      </c>
    </row>
    <row r="40" spans="1:26" x14ac:dyDescent="0.25">
      <c r="R40" s="1" t="s">
        <v>345</v>
      </c>
      <c r="S40" s="2" t="s">
        <v>104</v>
      </c>
      <c r="T40" s="1">
        <v>2</v>
      </c>
      <c r="U40">
        <v>0</v>
      </c>
      <c r="V40" t="s">
        <v>85</v>
      </c>
      <c r="W40" s="1" t="s">
        <v>76</v>
      </c>
      <c r="X40" s="1" t="s">
        <v>107</v>
      </c>
      <c r="Y40" s="1" t="s">
        <v>113</v>
      </c>
      <c r="Z40" s="1" t="s">
        <v>109</v>
      </c>
    </row>
    <row r="41" spans="1:26" x14ac:dyDescent="0.25">
      <c r="R41" s="1" t="s">
        <v>362</v>
      </c>
      <c r="S41" s="1" t="s">
        <v>166</v>
      </c>
      <c r="T41" s="1">
        <v>1</v>
      </c>
      <c r="U41">
        <v>2</v>
      </c>
      <c r="V41" s="6" t="s">
        <v>104</v>
      </c>
      <c r="W41" s="1" t="s">
        <v>107</v>
      </c>
      <c r="X41" s="1" t="s">
        <v>107</v>
      </c>
      <c r="Y41" s="1" t="s">
        <v>111</v>
      </c>
      <c r="Z41" s="1" t="s">
        <v>109</v>
      </c>
    </row>
    <row r="42" spans="1:26" x14ac:dyDescent="0.25">
      <c r="R42" s="1" t="s">
        <v>363</v>
      </c>
      <c r="S42" s="2" t="s">
        <v>104</v>
      </c>
      <c r="T42" s="1">
        <v>2</v>
      </c>
      <c r="U42">
        <v>0</v>
      </c>
      <c r="V42" t="s">
        <v>78</v>
      </c>
      <c r="W42" s="1" t="s">
        <v>76</v>
      </c>
      <c r="X42" s="1" t="s">
        <v>107</v>
      </c>
      <c r="Y42" s="1" t="s">
        <v>111</v>
      </c>
      <c r="Z42" s="1" t="s">
        <v>109</v>
      </c>
    </row>
    <row r="43" spans="1:26" x14ac:dyDescent="0.25">
      <c r="R43" s="1" t="s">
        <v>364</v>
      </c>
      <c r="S43" s="1" t="s">
        <v>88</v>
      </c>
      <c r="T43" s="1">
        <v>1</v>
      </c>
      <c r="U43">
        <v>1</v>
      </c>
      <c r="V43" s="6" t="s">
        <v>104</v>
      </c>
      <c r="W43" s="1" t="s">
        <v>107</v>
      </c>
      <c r="X43" s="1" t="s">
        <v>107</v>
      </c>
      <c r="Y43" s="1" t="s">
        <v>111</v>
      </c>
      <c r="Z43" s="1" t="s">
        <v>109</v>
      </c>
    </row>
    <row r="44" spans="1:26" x14ac:dyDescent="0.25">
      <c r="A44" s="19" t="s">
        <v>19</v>
      </c>
      <c r="B44" s="19"/>
      <c r="C44" s="19"/>
      <c r="D44" s="19"/>
      <c r="E44" s="19"/>
      <c r="F44" s="19"/>
      <c r="R44" s="1" t="s">
        <v>365</v>
      </c>
      <c r="S44" s="1" t="s">
        <v>176</v>
      </c>
      <c r="T44" s="1">
        <v>1</v>
      </c>
      <c r="U44">
        <v>1</v>
      </c>
      <c r="V44" s="6" t="s">
        <v>104</v>
      </c>
      <c r="W44" s="1" t="s">
        <v>107</v>
      </c>
      <c r="X44" s="1" t="s">
        <v>107</v>
      </c>
      <c r="Y44" s="1" t="s">
        <v>111</v>
      </c>
      <c r="Z44" s="1" t="s">
        <v>109</v>
      </c>
    </row>
    <row r="45" spans="1:2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 t="s">
        <v>366</v>
      </c>
      <c r="S45" s="1" t="s">
        <v>91</v>
      </c>
      <c r="T45" s="1">
        <v>0</v>
      </c>
      <c r="U45">
        <v>2</v>
      </c>
      <c r="V45" s="6" t="s">
        <v>104</v>
      </c>
      <c r="W45" s="1" t="s">
        <v>76</v>
      </c>
      <c r="X45" s="1" t="s">
        <v>107</v>
      </c>
      <c r="Y45" s="1" t="s">
        <v>113</v>
      </c>
      <c r="Z45" s="1" t="s">
        <v>109</v>
      </c>
    </row>
    <row r="46" spans="1:26" x14ac:dyDescent="0.25">
      <c r="A46" s="1" t="s">
        <v>78</v>
      </c>
      <c r="B46" s="1">
        <v>3</v>
      </c>
      <c r="C46">
        <v>1</v>
      </c>
      <c r="D46" s="6" t="s">
        <v>74</v>
      </c>
      <c r="E46" s="1">
        <f t="shared" ref="E46:E57" si="3">B46+C46</f>
        <v>4</v>
      </c>
      <c r="F46" s="1">
        <f t="shared" ref="F46:F57" si="4">B46-C46</f>
        <v>2</v>
      </c>
      <c r="I46" t="s">
        <v>27</v>
      </c>
      <c r="J46">
        <f>COUNTIF(E46:E62,"&gt;1")</f>
        <v>9</v>
      </c>
      <c r="M46" s="5">
        <f>J46/$J$54</f>
        <v>0.75</v>
      </c>
      <c r="O46" s="5">
        <f>J46+J6</f>
        <v>17</v>
      </c>
      <c r="P46" s="5">
        <f>O46/$O$54</f>
        <v>0.73913043478260865</v>
      </c>
      <c r="R46" s="1" t="s">
        <v>353</v>
      </c>
      <c r="S46" s="2" t="s">
        <v>104</v>
      </c>
      <c r="T46" s="1">
        <v>3</v>
      </c>
      <c r="U46">
        <v>0</v>
      </c>
      <c r="V46" t="s">
        <v>350</v>
      </c>
      <c r="W46" s="1" t="s">
        <v>76</v>
      </c>
      <c r="X46" s="1" t="s">
        <v>107</v>
      </c>
      <c r="Y46" s="1" t="s">
        <v>158</v>
      </c>
      <c r="Z46" s="1" t="s">
        <v>109</v>
      </c>
    </row>
    <row r="47" spans="1:26" x14ac:dyDescent="0.25">
      <c r="A47" s="1" t="s">
        <v>90</v>
      </c>
      <c r="B47" s="1">
        <v>1</v>
      </c>
      <c r="C47">
        <v>1</v>
      </c>
      <c r="D47" s="6" t="s">
        <v>74</v>
      </c>
      <c r="E47" s="1">
        <f t="shared" si="3"/>
        <v>2</v>
      </c>
      <c r="F47" s="1">
        <f t="shared" si="4"/>
        <v>0</v>
      </c>
      <c r="I47" t="s">
        <v>28</v>
      </c>
      <c r="J47">
        <f>COUNTIF(E46:E62,"&gt;2")</f>
        <v>6</v>
      </c>
      <c r="M47" s="5">
        <f t="shared" ref="M47:M68" si="5">J47/$J$54</f>
        <v>0.5</v>
      </c>
      <c r="O47" s="5">
        <f t="shared" ref="O47:O68" si="6">J47+J7</f>
        <v>10</v>
      </c>
      <c r="P47" s="5">
        <f t="shared" ref="P47:P68" si="7">O47/$O$54</f>
        <v>0.43478260869565216</v>
      </c>
      <c r="R47" s="1" t="s">
        <v>367</v>
      </c>
      <c r="S47" s="1" t="s">
        <v>90</v>
      </c>
      <c r="T47" s="1">
        <v>0</v>
      </c>
      <c r="U47">
        <v>0</v>
      </c>
      <c r="V47" s="6" t="s">
        <v>104</v>
      </c>
      <c r="W47" s="1" t="s">
        <v>76</v>
      </c>
      <c r="X47" s="1" t="s">
        <v>76</v>
      </c>
      <c r="Y47" s="1" t="s">
        <v>113</v>
      </c>
      <c r="Z47" s="1" t="s">
        <v>109</v>
      </c>
    </row>
    <row r="48" spans="1:26" x14ac:dyDescent="0.25">
      <c r="A48" s="1" t="s">
        <v>104</v>
      </c>
      <c r="B48" s="1">
        <v>1</v>
      </c>
      <c r="C48">
        <v>1</v>
      </c>
      <c r="D48" s="6" t="s">
        <v>74</v>
      </c>
      <c r="E48" s="1">
        <f t="shared" si="3"/>
        <v>2</v>
      </c>
      <c r="F48" s="1">
        <f t="shared" si="4"/>
        <v>0</v>
      </c>
      <c r="I48" t="s">
        <v>29</v>
      </c>
      <c r="J48">
        <f>COUNTIF(E46:E62,"&lt;4")</f>
        <v>9</v>
      </c>
      <c r="M48" s="5">
        <f t="shared" si="5"/>
        <v>0.75</v>
      </c>
      <c r="O48" s="5">
        <f t="shared" si="6"/>
        <v>19</v>
      </c>
      <c r="P48" s="5">
        <f t="shared" si="7"/>
        <v>0.82608695652173914</v>
      </c>
      <c r="R48" s="1" t="s">
        <v>355</v>
      </c>
      <c r="S48" s="2" t="s">
        <v>104</v>
      </c>
      <c r="T48" s="1">
        <v>1</v>
      </c>
      <c r="U48">
        <v>0</v>
      </c>
      <c r="V48" t="s">
        <v>75</v>
      </c>
      <c r="W48" s="1"/>
      <c r="X48" s="1"/>
      <c r="Y48" s="1"/>
      <c r="Z48" s="1"/>
    </row>
    <row r="49" spans="1:26" x14ac:dyDescent="0.25">
      <c r="A49" s="1" t="s">
        <v>85</v>
      </c>
      <c r="B49" s="1">
        <v>2</v>
      </c>
      <c r="C49">
        <v>2</v>
      </c>
      <c r="D49" s="6" t="s">
        <v>74</v>
      </c>
      <c r="E49" s="1">
        <f t="shared" si="3"/>
        <v>4</v>
      </c>
      <c r="F49" s="1">
        <f t="shared" si="4"/>
        <v>0</v>
      </c>
      <c r="I49" t="s">
        <v>30</v>
      </c>
      <c r="J49">
        <f>COUNTIF(E46:E62,"&lt;5")</f>
        <v>11</v>
      </c>
      <c r="M49" s="5">
        <f t="shared" si="5"/>
        <v>0.91666666666666663</v>
      </c>
      <c r="N49" s="1"/>
      <c r="O49" s="5">
        <f t="shared" si="6"/>
        <v>21</v>
      </c>
      <c r="P49" s="5">
        <f t="shared" si="7"/>
        <v>0.91304347826086951</v>
      </c>
      <c r="R49" s="1"/>
      <c r="S49" s="1"/>
      <c r="T49" s="1"/>
      <c r="W49" s="1"/>
      <c r="X49" s="1"/>
      <c r="Y49" s="1"/>
      <c r="Z49" s="1"/>
    </row>
    <row r="50" spans="1:26" x14ac:dyDescent="0.25">
      <c r="A50" s="1" t="s">
        <v>91</v>
      </c>
      <c r="B50" s="1">
        <v>3</v>
      </c>
      <c r="C50">
        <v>2</v>
      </c>
      <c r="D50" s="6" t="s">
        <v>74</v>
      </c>
      <c r="E50" s="1">
        <f t="shared" si="3"/>
        <v>5</v>
      </c>
      <c r="F50" s="1">
        <f t="shared" si="4"/>
        <v>1</v>
      </c>
      <c r="I50" t="s">
        <v>31</v>
      </c>
      <c r="J50">
        <f>COUNTIF(F46:F62,"&lt;=0")</f>
        <v>6</v>
      </c>
      <c r="M50" s="5">
        <f t="shared" si="5"/>
        <v>0.5</v>
      </c>
      <c r="O50" s="5">
        <f t="shared" si="6"/>
        <v>9</v>
      </c>
      <c r="P50" s="5">
        <f t="shared" si="7"/>
        <v>0.39130434782608697</v>
      </c>
      <c r="R50" s="1"/>
      <c r="S50" s="1"/>
      <c r="T50" s="1"/>
      <c r="W50" s="1"/>
      <c r="X50" s="1"/>
      <c r="Y50" s="1"/>
      <c r="Z50" s="1"/>
    </row>
    <row r="51" spans="1:26" x14ac:dyDescent="0.25">
      <c r="A51" s="1" t="s">
        <v>77</v>
      </c>
      <c r="B51" s="1">
        <v>2</v>
      </c>
      <c r="C51">
        <v>1</v>
      </c>
      <c r="D51" s="6" t="s">
        <v>74</v>
      </c>
      <c r="E51" s="1">
        <f t="shared" si="3"/>
        <v>3</v>
      </c>
      <c r="F51" s="1">
        <f t="shared" si="4"/>
        <v>1</v>
      </c>
      <c r="I51" t="s">
        <v>32</v>
      </c>
      <c r="J51">
        <f>COUNTIF(F46:F62,"&gt;=0")</f>
        <v>11</v>
      </c>
      <c r="M51" s="5">
        <f t="shared" si="5"/>
        <v>0.91666666666666663</v>
      </c>
      <c r="O51" s="5">
        <f t="shared" si="6"/>
        <v>22</v>
      </c>
      <c r="P51" s="5">
        <f t="shared" si="7"/>
        <v>0.95652173913043481</v>
      </c>
      <c r="R51" s="1"/>
      <c r="S51" s="1"/>
      <c r="T51" s="1"/>
      <c r="W51" s="1"/>
      <c r="X51" s="1"/>
      <c r="Y51" s="1"/>
      <c r="Z51" s="1"/>
    </row>
    <row r="52" spans="1:26" x14ac:dyDescent="0.25">
      <c r="A52" s="1" t="s">
        <v>166</v>
      </c>
      <c r="B52" s="1">
        <v>1</v>
      </c>
      <c r="C52">
        <v>0</v>
      </c>
      <c r="D52" s="6" t="s">
        <v>74</v>
      </c>
      <c r="E52" s="1">
        <f t="shared" si="3"/>
        <v>1</v>
      </c>
      <c r="F52" s="1">
        <f t="shared" si="4"/>
        <v>1</v>
      </c>
      <c r="I52" t="s">
        <v>34</v>
      </c>
      <c r="J52">
        <f>COUNTIF(F46:F62,"&lt;=1")</f>
        <v>11</v>
      </c>
      <c r="M52" s="5">
        <f t="shared" si="5"/>
        <v>0.91666666666666663</v>
      </c>
      <c r="O52" s="5">
        <f t="shared" si="6"/>
        <v>19</v>
      </c>
      <c r="P52" s="5">
        <f t="shared" si="7"/>
        <v>0.82608695652173914</v>
      </c>
      <c r="R52" s="1"/>
      <c r="S52" s="1"/>
      <c r="T52" s="1"/>
      <c r="W52" s="1"/>
      <c r="X52" s="1"/>
      <c r="Y52" s="1"/>
      <c r="Z52" s="1"/>
    </row>
    <row r="53" spans="1:26" x14ac:dyDescent="0.25">
      <c r="A53" s="1" t="s">
        <v>86</v>
      </c>
      <c r="B53" s="1">
        <v>2</v>
      </c>
      <c r="C53">
        <v>1</v>
      </c>
      <c r="D53" s="6" t="s">
        <v>74</v>
      </c>
      <c r="E53" s="1">
        <f t="shared" si="3"/>
        <v>3</v>
      </c>
      <c r="F53" s="1">
        <f t="shared" si="4"/>
        <v>1</v>
      </c>
      <c r="I53" t="s">
        <v>35</v>
      </c>
      <c r="J53">
        <f>COUNTIF(F46:F62,"&gt;=-1")</f>
        <v>12</v>
      </c>
      <c r="M53" s="5">
        <f t="shared" si="5"/>
        <v>1</v>
      </c>
      <c r="O53" s="5">
        <f t="shared" si="6"/>
        <v>23</v>
      </c>
      <c r="P53" s="5">
        <f t="shared" si="7"/>
        <v>1</v>
      </c>
      <c r="R53" s="1"/>
      <c r="S53" s="1"/>
      <c r="T53" s="1"/>
      <c r="W53" s="1"/>
      <c r="X53" s="1"/>
      <c r="Y53" s="1"/>
      <c r="Z53" s="1"/>
    </row>
    <row r="54" spans="1:26" x14ac:dyDescent="0.25">
      <c r="A54" s="1" t="s">
        <v>164</v>
      </c>
      <c r="B54" s="1">
        <v>1</v>
      </c>
      <c r="C54">
        <v>1</v>
      </c>
      <c r="D54" s="6" t="s">
        <v>74</v>
      </c>
      <c r="E54" s="1">
        <f t="shared" si="3"/>
        <v>2</v>
      </c>
      <c r="F54" s="1">
        <f t="shared" si="4"/>
        <v>0</v>
      </c>
      <c r="I54" t="s">
        <v>36</v>
      </c>
      <c r="J54">
        <f>COUNT(E46:E62)</f>
        <v>12</v>
      </c>
      <c r="O54" s="5">
        <f t="shared" si="6"/>
        <v>23</v>
      </c>
      <c r="P54" s="5">
        <f t="shared" si="7"/>
        <v>1</v>
      </c>
      <c r="R54" s="1"/>
      <c r="S54" s="1"/>
      <c r="T54" s="1"/>
      <c r="W54" s="1"/>
      <c r="X54" s="1"/>
      <c r="Y54" s="1"/>
      <c r="Z54" s="1"/>
    </row>
    <row r="55" spans="1:26" x14ac:dyDescent="0.25">
      <c r="A55" s="1" t="s">
        <v>350</v>
      </c>
      <c r="B55" s="1">
        <v>0</v>
      </c>
      <c r="C55">
        <v>0</v>
      </c>
      <c r="D55" s="6" t="s">
        <v>74</v>
      </c>
      <c r="E55" s="1">
        <f t="shared" si="3"/>
        <v>0</v>
      </c>
      <c r="F55" s="1">
        <f t="shared" si="4"/>
        <v>0</v>
      </c>
      <c r="I55" t="s">
        <v>37</v>
      </c>
      <c r="J55">
        <f>J54-J51</f>
        <v>1</v>
      </c>
      <c r="M55" s="5">
        <f t="shared" si="5"/>
        <v>8.3333333333333329E-2</v>
      </c>
      <c r="O55" s="5">
        <f t="shared" si="6"/>
        <v>1</v>
      </c>
      <c r="P55" s="5">
        <f t="shared" si="7"/>
        <v>4.3478260869565216E-2</v>
      </c>
      <c r="R55" s="1"/>
      <c r="S55" s="1"/>
      <c r="T55" s="1"/>
      <c r="W55" s="1"/>
      <c r="X55" s="1"/>
      <c r="Y55" s="1"/>
      <c r="Z55" s="1"/>
    </row>
    <row r="56" spans="1:26" x14ac:dyDescent="0.25">
      <c r="A56" s="1" t="s">
        <v>176</v>
      </c>
      <c r="B56" s="1">
        <v>1</v>
      </c>
      <c r="C56">
        <v>2</v>
      </c>
      <c r="D56" s="6" t="s">
        <v>74</v>
      </c>
      <c r="E56" s="1">
        <f t="shared" si="3"/>
        <v>3</v>
      </c>
      <c r="F56" s="1">
        <f t="shared" si="4"/>
        <v>-1</v>
      </c>
      <c r="I56" t="s">
        <v>38</v>
      </c>
      <c r="J56">
        <f>J54-J50</f>
        <v>6</v>
      </c>
      <c r="M56" s="5">
        <f t="shared" si="5"/>
        <v>0.5</v>
      </c>
      <c r="O56" s="5">
        <f t="shared" si="6"/>
        <v>14</v>
      </c>
      <c r="P56" s="5">
        <f t="shared" si="7"/>
        <v>0.60869565217391308</v>
      </c>
    </row>
    <row r="57" spans="1:26" x14ac:dyDescent="0.25">
      <c r="A57" s="1" t="s">
        <v>87</v>
      </c>
      <c r="B57" s="1">
        <v>1</v>
      </c>
      <c r="C57">
        <v>0</v>
      </c>
      <c r="D57" s="6" t="s">
        <v>74</v>
      </c>
      <c r="E57" s="1">
        <f t="shared" si="3"/>
        <v>1</v>
      </c>
      <c r="F57" s="1">
        <f t="shared" si="4"/>
        <v>1</v>
      </c>
      <c r="I57" t="s">
        <v>39</v>
      </c>
      <c r="J57">
        <f>J54-J53</f>
        <v>0</v>
      </c>
      <c r="M57" s="5">
        <f t="shared" si="5"/>
        <v>0</v>
      </c>
      <c r="O57" s="5">
        <f t="shared" si="6"/>
        <v>0</v>
      </c>
      <c r="P57" s="5">
        <f t="shared" si="7"/>
        <v>0</v>
      </c>
    </row>
    <row r="58" spans="1:26" x14ac:dyDescent="0.25">
      <c r="A58" s="1"/>
      <c r="B58" s="1"/>
      <c r="D58" s="2"/>
      <c r="E58" s="1"/>
      <c r="F58" s="1"/>
      <c r="I58" t="s">
        <v>40</v>
      </c>
      <c r="J58">
        <f>J54-J52</f>
        <v>1</v>
      </c>
      <c r="M58" s="5">
        <f t="shared" si="5"/>
        <v>8.3333333333333329E-2</v>
      </c>
      <c r="O58" s="5">
        <f t="shared" si="6"/>
        <v>4</v>
      </c>
      <c r="P58" s="5">
        <f t="shared" si="7"/>
        <v>0.17391304347826086</v>
      </c>
    </row>
    <row r="59" spans="1:26" x14ac:dyDescent="0.25">
      <c r="A59" s="1"/>
      <c r="B59" s="1"/>
      <c r="C59" s="1"/>
      <c r="D59" s="2"/>
      <c r="E59" s="1"/>
      <c r="F59" s="1"/>
      <c r="I59" t="s">
        <v>41</v>
      </c>
      <c r="J59">
        <f>COUNTIF(C46:C62,"&gt;0")</f>
        <v>9</v>
      </c>
      <c r="M59" s="5">
        <f t="shared" si="5"/>
        <v>0.75</v>
      </c>
      <c r="O59" s="5">
        <f t="shared" si="6"/>
        <v>14</v>
      </c>
      <c r="P59" s="5">
        <f t="shared" si="7"/>
        <v>0.60869565217391308</v>
      </c>
    </row>
    <row r="60" spans="1:26" x14ac:dyDescent="0.25">
      <c r="A60" s="1"/>
      <c r="B60" s="1"/>
      <c r="C60" s="1"/>
      <c r="D60" s="2"/>
      <c r="E60" s="1"/>
      <c r="F60" s="1"/>
      <c r="I60" t="s">
        <v>42</v>
      </c>
      <c r="J60">
        <f>COUNTIF(B46:B62,"&gt;0")</f>
        <v>11</v>
      </c>
      <c r="M60" s="5">
        <f t="shared" si="5"/>
        <v>0.91666666666666663</v>
      </c>
      <c r="O60" s="5">
        <f t="shared" si="6"/>
        <v>21</v>
      </c>
      <c r="P60" s="5">
        <f t="shared" si="7"/>
        <v>0.91304347826086951</v>
      </c>
    </row>
    <row r="61" spans="1:26" x14ac:dyDescent="0.25">
      <c r="A61" s="1"/>
      <c r="B61" s="1"/>
      <c r="C61" s="1"/>
      <c r="D61" s="2"/>
      <c r="E61" s="1"/>
      <c r="F61" s="1"/>
      <c r="I61" t="s">
        <v>43</v>
      </c>
      <c r="J61">
        <f>COUNTIF(C46:C62,"&lt;2")</f>
        <v>9</v>
      </c>
      <c r="M61" s="5">
        <f t="shared" si="5"/>
        <v>0.75</v>
      </c>
      <c r="O61" s="5">
        <f t="shared" si="6"/>
        <v>19</v>
      </c>
      <c r="P61" s="5">
        <f t="shared" si="7"/>
        <v>0.82608695652173914</v>
      </c>
    </row>
    <row r="62" spans="1:26" x14ac:dyDescent="0.25">
      <c r="A62" s="1"/>
      <c r="B62" s="1"/>
      <c r="C62" s="1"/>
      <c r="D62" s="2"/>
      <c r="E62" s="1"/>
      <c r="F62" s="1"/>
      <c r="I62" t="s">
        <v>44</v>
      </c>
      <c r="J62">
        <f>COUNTIF(B46:B62,"&lt;2")</f>
        <v>7</v>
      </c>
      <c r="M62" s="5">
        <f t="shared" si="5"/>
        <v>0.58333333333333337</v>
      </c>
      <c r="O62" s="5">
        <f t="shared" si="6"/>
        <v>12</v>
      </c>
      <c r="P62" s="5">
        <f t="shared" si="7"/>
        <v>0.52173913043478259</v>
      </c>
    </row>
    <row r="63" spans="1:2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12</v>
      </c>
      <c r="M63" s="5">
        <f t="shared" si="5"/>
        <v>1</v>
      </c>
      <c r="O63" s="5">
        <f t="shared" si="6"/>
        <v>23</v>
      </c>
      <c r="P63" s="5">
        <f t="shared" si="7"/>
        <v>1</v>
      </c>
    </row>
    <row r="64" spans="1:26" x14ac:dyDescent="0.25">
      <c r="I64" t="s">
        <v>46</v>
      </c>
      <c r="J64">
        <f>COUNTIF(B46:B62,"&lt;3")</f>
        <v>10</v>
      </c>
      <c r="M64" s="5">
        <f t="shared" si="5"/>
        <v>0.83333333333333337</v>
      </c>
      <c r="O64" s="5">
        <f t="shared" si="6"/>
        <v>19</v>
      </c>
      <c r="P64" s="5">
        <f t="shared" si="7"/>
        <v>0.82608695652173914</v>
      </c>
    </row>
    <row r="65" spans="5:16" x14ac:dyDescent="0.25">
      <c r="I65" t="s">
        <v>47</v>
      </c>
      <c r="J65">
        <f>J55+J56</f>
        <v>7</v>
      </c>
      <c r="M65" s="5">
        <f t="shared" si="5"/>
        <v>0.58333333333333337</v>
      </c>
      <c r="O65" s="5">
        <f t="shared" si="6"/>
        <v>15</v>
      </c>
      <c r="P65" s="5">
        <f t="shared" si="7"/>
        <v>0.65217391304347827</v>
      </c>
    </row>
    <row r="66" spans="5:16" x14ac:dyDescent="0.25">
      <c r="I66" t="s">
        <v>48</v>
      </c>
      <c r="J66" s="1">
        <f>SUM(C46:C62)</f>
        <v>12</v>
      </c>
      <c r="K66" s="1"/>
      <c r="M66" s="5">
        <f t="shared" si="5"/>
        <v>1</v>
      </c>
      <c r="O66" s="5">
        <f t="shared" si="6"/>
        <v>18</v>
      </c>
      <c r="P66" s="5">
        <f t="shared" si="7"/>
        <v>0.78260869565217395</v>
      </c>
    </row>
    <row r="67" spans="5:16" x14ac:dyDescent="0.25">
      <c r="I67" t="s">
        <v>49</v>
      </c>
      <c r="J67" s="1">
        <f>SUM(B46:B62)</f>
        <v>18</v>
      </c>
      <c r="K67" s="1"/>
      <c r="M67" s="5">
        <f t="shared" si="5"/>
        <v>1.5</v>
      </c>
      <c r="O67" s="5">
        <f t="shared" si="6"/>
        <v>36</v>
      </c>
      <c r="P67" s="5">
        <f t="shared" si="7"/>
        <v>1.5652173913043479</v>
      </c>
    </row>
    <row r="68" spans="5:16" x14ac:dyDescent="0.25">
      <c r="I68" t="s">
        <v>50</v>
      </c>
      <c r="J68">
        <f>J55*3+J54-J65</f>
        <v>8</v>
      </c>
      <c r="M68" s="5">
        <f t="shared" si="5"/>
        <v>0.66666666666666663</v>
      </c>
      <c r="O68" s="5">
        <f t="shared" si="6"/>
        <v>11</v>
      </c>
      <c r="P68" s="5">
        <f t="shared" si="7"/>
        <v>0.47826086956521741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74</v>
      </c>
      <c r="B84" s="1">
        <v>1</v>
      </c>
      <c r="C84">
        <v>1</v>
      </c>
      <c r="D84" t="s">
        <v>167</v>
      </c>
      <c r="E84" s="1">
        <f>B84+C84</f>
        <v>2</v>
      </c>
      <c r="F84" s="1">
        <f>B84-C84</f>
        <v>0</v>
      </c>
      <c r="I84" t="s">
        <v>27</v>
      </c>
      <c r="J84">
        <f>COUNTIF(E84:E108,"&gt;1")</f>
        <v>4</v>
      </c>
      <c r="M84" s="5">
        <f>J84/4</f>
        <v>1</v>
      </c>
    </row>
    <row r="85" spans="1:13" x14ac:dyDescent="0.25">
      <c r="A85" s="2" t="s">
        <v>74</v>
      </c>
      <c r="B85" s="1">
        <v>1</v>
      </c>
      <c r="C85">
        <v>2</v>
      </c>
      <c r="D85" t="s">
        <v>88</v>
      </c>
      <c r="E85" s="1">
        <f t="shared" ref="E85:E87" si="8">B85+C85</f>
        <v>3</v>
      </c>
      <c r="F85" s="1">
        <f t="shared" ref="F85:F87" si="9">B85-C85</f>
        <v>-1</v>
      </c>
      <c r="I85" t="s">
        <v>28</v>
      </c>
      <c r="J85">
        <f>COUNTIF(E84:E108,"&gt;2")</f>
        <v>1</v>
      </c>
      <c r="M85" s="5">
        <f t="shared" ref="M85:M106" si="10">J85/4</f>
        <v>0.25</v>
      </c>
    </row>
    <row r="86" spans="1:13" x14ac:dyDescent="0.25">
      <c r="A86" s="2" t="s">
        <v>74</v>
      </c>
      <c r="B86" s="1">
        <v>0</v>
      </c>
      <c r="C86">
        <v>2</v>
      </c>
      <c r="D86" t="s">
        <v>78</v>
      </c>
      <c r="E86" s="1">
        <f t="shared" si="8"/>
        <v>2</v>
      </c>
      <c r="F86" s="1">
        <f t="shared" si="9"/>
        <v>-2</v>
      </c>
      <c r="I86" t="s">
        <v>29</v>
      </c>
      <c r="J86">
        <f>COUNTIF(E84:E108,"&lt;4")</f>
        <v>4</v>
      </c>
      <c r="M86" s="5">
        <f t="shared" si="10"/>
        <v>1</v>
      </c>
    </row>
    <row r="87" spans="1:13" x14ac:dyDescent="0.25">
      <c r="A87" s="2" t="s">
        <v>74</v>
      </c>
      <c r="B87" s="1">
        <v>1</v>
      </c>
      <c r="C87">
        <v>1</v>
      </c>
      <c r="D87" t="s">
        <v>90</v>
      </c>
      <c r="E87" s="1">
        <f t="shared" si="8"/>
        <v>2</v>
      </c>
      <c r="F87" s="1">
        <f t="shared" si="9"/>
        <v>0</v>
      </c>
      <c r="I87" t="s">
        <v>30</v>
      </c>
      <c r="J87">
        <f>COUNTIF(E84:E108,"&lt;5")</f>
        <v>4</v>
      </c>
      <c r="M87" s="5">
        <f t="shared" si="10"/>
        <v>1</v>
      </c>
    </row>
    <row r="88" spans="1:13" x14ac:dyDescent="0.25">
      <c r="E88" s="1"/>
      <c r="F88" s="1"/>
      <c r="I88" t="s">
        <v>31</v>
      </c>
      <c r="J88">
        <f>COUNTIF(F84:F108,"&gt;=0")</f>
        <v>2</v>
      </c>
      <c r="M88" s="5">
        <f t="shared" si="10"/>
        <v>0.5</v>
      </c>
    </row>
    <row r="89" spans="1:13" x14ac:dyDescent="0.25">
      <c r="I89" t="s">
        <v>32</v>
      </c>
      <c r="J89">
        <f>COUNTIF(F84:F108,"&lt;=0")</f>
        <v>4</v>
      </c>
      <c r="M89" s="5">
        <f t="shared" si="10"/>
        <v>1</v>
      </c>
    </row>
    <row r="90" spans="1:13" x14ac:dyDescent="0.25">
      <c r="I90" t="s">
        <v>34</v>
      </c>
      <c r="J90">
        <f>COUNTIF(F84:F108,"&gt;=-1")</f>
        <v>3</v>
      </c>
      <c r="M90" s="5">
        <f t="shared" si="10"/>
        <v>0.75</v>
      </c>
    </row>
    <row r="91" spans="1:13" x14ac:dyDescent="0.25">
      <c r="I91" t="s">
        <v>35</v>
      </c>
      <c r="J91">
        <f>COUNTIF(F84:F108,"&lt;=1")</f>
        <v>4</v>
      </c>
      <c r="M91" s="5">
        <f t="shared" si="10"/>
        <v>1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0</v>
      </c>
      <c r="M93" s="5">
        <f t="shared" si="10"/>
        <v>0</v>
      </c>
    </row>
    <row r="94" spans="1:13" x14ac:dyDescent="0.25">
      <c r="I94" t="s">
        <v>38</v>
      </c>
      <c r="J94">
        <f>J92-J88</f>
        <v>2</v>
      </c>
      <c r="M94" s="5">
        <f t="shared" si="10"/>
        <v>0.5</v>
      </c>
    </row>
    <row r="95" spans="1:13" x14ac:dyDescent="0.25">
      <c r="I95" t="s">
        <v>39</v>
      </c>
      <c r="J95">
        <f>J92-J91</f>
        <v>0</v>
      </c>
      <c r="M95" s="5">
        <f t="shared" si="10"/>
        <v>0</v>
      </c>
    </row>
    <row r="96" spans="1:13" x14ac:dyDescent="0.25">
      <c r="I96" t="s">
        <v>40</v>
      </c>
      <c r="J96">
        <f>J92-J90</f>
        <v>1</v>
      </c>
      <c r="M96" s="5">
        <f t="shared" si="10"/>
        <v>0.25</v>
      </c>
    </row>
    <row r="97" spans="9:13" x14ac:dyDescent="0.25">
      <c r="I97" t="s">
        <v>41</v>
      </c>
      <c r="J97">
        <f>COUNTIF(B84:B108,"&gt;0")</f>
        <v>3</v>
      </c>
      <c r="M97" s="5">
        <f t="shared" si="10"/>
        <v>0.75</v>
      </c>
    </row>
    <row r="98" spans="9:13" x14ac:dyDescent="0.25">
      <c r="I98" t="s">
        <v>42</v>
      </c>
      <c r="J98">
        <f>COUNTIF(C84:C108,"&gt;0")</f>
        <v>4</v>
      </c>
      <c r="M98" s="5">
        <f t="shared" si="10"/>
        <v>1</v>
      </c>
    </row>
    <row r="99" spans="9:13" x14ac:dyDescent="0.25">
      <c r="I99" t="s">
        <v>43</v>
      </c>
      <c r="J99">
        <f>COUNTIF(B84:B108,"&lt;2")</f>
        <v>4</v>
      </c>
      <c r="M99" s="5">
        <f t="shared" si="10"/>
        <v>1</v>
      </c>
    </row>
    <row r="100" spans="9:13" x14ac:dyDescent="0.25">
      <c r="I100" t="s">
        <v>44</v>
      </c>
      <c r="J100">
        <f>COUNTIF(C84:C108,"&lt;2")</f>
        <v>2</v>
      </c>
      <c r="M100" s="5">
        <f t="shared" si="10"/>
        <v>0.5</v>
      </c>
    </row>
    <row r="101" spans="9:13" x14ac:dyDescent="0.25">
      <c r="I101" t="s">
        <v>45</v>
      </c>
      <c r="J101">
        <f>COUNTIF(B84:B108,"&lt;3")</f>
        <v>4</v>
      </c>
      <c r="M101" s="5">
        <f t="shared" si="10"/>
        <v>1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2</v>
      </c>
      <c r="M103" s="5">
        <f t="shared" si="10"/>
        <v>0.5</v>
      </c>
    </row>
    <row r="104" spans="9:13" x14ac:dyDescent="0.25">
      <c r="I104" t="s">
        <v>48</v>
      </c>
      <c r="J104" s="1">
        <f>SUM(B84:B108)</f>
        <v>3</v>
      </c>
      <c r="M104" s="5">
        <f t="shared" si="10"/>
        <v>0.75</v>
      </c>
    </row>
    <row r="105" spans="9:13" x14ac:dyDescent="0.25">
      <c r="I105" t="s">
        <v>49</v>
      </c>
      <c r="J105" s="1">
        <f>SUM(C84:C108)</f>
        <v>6</v>
      </c>
      <c r="M105" s="5">
        <f t="shared" si="10"/>
        <v>1.5</v>
      </c>
    </row>
    <row r="106" spans="9:13" x14ac:dyDescent="0.25">
      <c r="I106" t="s">
        <v>50</v>
      </c>
      <c r="J106">
        <f>3*J93+J92-J103</f>
        <v>2</v>
      </c>
      <c r="M106" s="5">
        <f t="shared" si="10"/>
        <v>0.5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74</v>
      </c>
      <c r="B122" s="1">
        <v>1</v>
      </c>
      <c r="C122">
        <v>1</v>
      </c>
      <c r="D122" t="s">
        <v>167</v>
      </c>
      <c r="E122" s="1">
        <f>B122+C122</f>
        <v>2</v>
      </c>
      <c r="F122" s="1">
        <f>B122-C122</f>
        <v>0</v>
      </c>
      <c r="I122" t="s">
        <v>27</v>
      </c>
      <c r="J122">
        <f>COUNTIF(E122:E146,"&gt;1")</f>
        <v>4</v>
      </c>
      <c r="M122" s="5">
        <f>J122/$J$130</f>
        <v>1</v>
      </c>
    </row>
    <row r="123" spans="1:13" x14ac:dyDescent="0.25">
      <c r="A123" s="2" t="s">
        <v>74</v>
      </c>
      <c r="B123" s="1">
        <v>1</v>
      </c>
      <c r="C123">
        <v>2</v>
      </c>
      <c r="D123" t="s">
        <v>88</v>
      </c>
      <c r="E123" s="1">
        <f t="shared" ref="E123:E125" si="11">B123+C123</f>
        <v>3</v>
      </c>
      <c r="F123" s="1">
        <f t="shared" ref="F123:F125" si="12">B123-C123</f>
        <v>-1</v>
      </c>
      <c r="I123" t="s">
        <v>28</v>
      </c>
      <c r="J123">
        <f>COUNTIF(E122:E146,"&gt;2")</f>
        <v>1</v>
      </c>
      <c r="M123" s="5">
        <f t="shared" ref="M123:M144" si="13">J123/$J$130</f>
        <v>0.25</v>
      </c>
    </row>
    <row r="124" spans="1:13" x14ac:dyDescent="0.25">
      <c r="A124" s="2" t="s">
        <v>74</v>
      </c>
      <c r="B124" s="1">
        <v>0</v>
      </c>
      <c r="C124">
        <v>2</v>
      </c>
      <c r="D124" t="s">
        <v>78</v>
      </c>
      <c r="E124" s="1">
        <f t="shared" si="11"/>
        <v>2</v>
      </c>
      <c r="F124" s="1">
        <f t="shared" si="12"/>
        <v>-2</v>
      </c>
      <c r="I124" t="s">
        <v>29</v>
      </c>
      <c r="J124">
        <f>COUNTIF(E122:E146,"&lt;4")</f>
        <v>4</v>
      </c>
      <c r="M124" s="5">
        <f t="shared" si="13"/>
        <v>1</v>
      </c>
    </row>
    <row r="125" spans="1:13" x14ac:dyDescent="0.25">
      <c r="A125" s="2" t="s">
        <v>74</v>
      </c>
      <c r="B125" s="1">
        <v>1</v>
      </c>
      <c r="C125">
        <v>1</v>
      </c>
      <c r="D125" t="s">
        <v>90</v>
      </c>
      <c r="E125" s="1">
        <f t="shared" si="11"/>
        <v>2</v>
      </c>
      <c r="F125" s="1">
        <f t="shared" si="12"/>
        <v>0</v>
      </c>
      <c r="I125" t="s">
        <v>30</v>
      </c>
      <c r="J125">
        <f>COUNTIF(E122:E146,"&lt;5")</f>
        <v>4</v>
      </c>
      <c r="M125" s="5">
        <f t="shared" si="13"/>
        <v>1</v>
      </c>
    </row>
    <row r="126" spans="1:13" x14ac:dyDescent="0.25">
      <c r="E126" s="1"/>
      <c r="F126" s="1"/>
      <c r="I126" t="s">
        <v>31</v>
      </c>
      <c r="J126">
        <f>COUNTIF(F122:F146,"&gt;=0")</f>
        <v>2</v>
      </c>
      <c r="M126" s="5">
        <f t="shared" si="13"/>
        <v>0.5</v>
      </c>
    </row>
    <row r="127" spans="1:13" x14ac:dyDescent="0.25">
      <c r="E127" s="1"/>
      <c r="F127" s="1"/>
      <c r="I127" t="s">
        <v>32</v>
      </c>
      <c r="J127">
        <f>COUNTIF(F122:F146,"&lt;=0")</f>
        <v>4</v>
      </c>
      <c r="M127" s="5">
        <f t="shared" si="13"/>
        <v>1</v>
      </c>
    </row>
    <row r="128" spans="1:13" x14ac:dyDescent="0.25">
      <c r="E128" s="1"/>
      <c r="F128" s="1"/>
      <c r="I128" t="s">
        <v>34</v>
      </c>
      <c r="J128">
        <f>COUNTIF(F122:F146,"&gt;=-1")</f>
        <v>3</v>
      </c>
      <c r="M128" s="5">
        <f t="shared" si="13"/>
        <v>0.75</v>
      </c>
    </row>
    <row r="129" spans="5:13" x14ac:dyDescent="0.25">
      <c r="E129" s="1"/>
      <c r="F129" s="1"/>
      <c r="I129" t="s">
        <v>35</v>
      </c>
      <c r="J129">
        <f>COUNTIF(F122:F146,"&lt;=1")</f>
        <v>4</v>
      </c>
      <c r="M129" s="5">
        <f t="shared" si="13"/>
        <v>1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0</v>
      </c>
      <c r="M131" s="5">
        <f t="shared" si="13"/>
        <v>0</v>
      </c>
    </row>
    <row r="132" spans="5:13" x14ac:dyDescent="0.25">
      <c r="E132" s="1"/>
      <c r="F132" s="1"/>
      <c r="I132" t="s">
        <v>38</v>
      </c>
      <c r="J132">
        <f>J130-J126</f>
        <v>2</v>
      </c>
      <c r="M132" s="5">
        <f t="shared" si="13"/>
        <v>0.5</v>
      </c>
    </row>
    <row r="133" spans="5:13" x14ac:dyDescent="0.25">
      <c r="E133" s="1"/>
      <c r="F133" s="1"/>
      <c r="I133" t="s">
        <v>39</v>
      </c>
      <c r="J133">
        <f>J130-J129</f>
        <v>0</v>
      </c>
      <c r="M133" s="5">
        <f t="shared" si="13"/>
        <v>0</v>
      </c>
    </row>
    <row r="134" spans="5:13" x14ac:dyDescent="0.25">
      <c r="E134" s="1"/>
      <c r="F134" s="1"/>
      <c r="I134" t="s">
        <v>40</v>
      </c>
      <c r="J134">
        <f>J130-J128</f>
        <v>1</v>
      </c>
      <c r="M134" s="5">
        <f t="shared" si="13"/>
        <v>0.25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13"/>
        <v>0.75</v>
      </c>
    </row>
    <row r="136" spans="5:13" x14ac:dyDescent="0.25">
      <c r="E136" s="1"/>
      <c r="F136" s="1"/>
      <c r="I136" t="s">
        <v>42</v>
      </c>
      <c r="J136">
        <f>COUNTIF(C122:C146,"&gt;0")</f>
        <v>4</v>
      </c>
      <c r="M136" s="5">
        <f t="shared" si="13"/>
        <v>1</v>
      </c>
    </row>
    <row r="137" spans="5:13" x14ac:dyDescent="0.25">
      <c r="E137" s="1"/>
      <c r="F137" s="1"/>
      <c r="I137" t="s">
        <v>43</v>
      </c>
      <c r="J137">
        <f>COUNTIF(B122:B146,"&lt;2")</f>
        <v>4</v>
      </c>
      <c r="M137" s="5">
        <f t="shared" si="13"/>
        <v>1</v>
      </c>
    </row>
    <row r="138" spans="5:13" x14ac:dyDescent="0.25">
      <c r="E138" s="1"/>
      <c r="F138" s="1"/>
      <c r="I138" t="s">
        <v>44</v>
      </c>
      <c r="J138">
        <f>COUNTIF(C122:C146,"&lt;2")</f>
        <v>2</v>
      </c>
      <c r="M138" s="5">
        <f t="shared" si="13"/>
        <v>0.5</v>
      </c>
    </row>
    <row r="139" spans="5:13" x14ac:dyDescent="0.25">
      <c r="E139" s="1"/>
      <c r="F139" s="1"/>
      <c r="I139" t="s">
        <v>45</v>
      </c>
      <c r="J139">
        <f>COUNTIF(B122:B146,"&lt;3")</f>
        <v>4</v>
      </c>
      <c r="M139" s="5">
        <f t="shared" si="13"/>
        <v>1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3"/>
        <v>1</v>
      </c>
    </row>
    <row r="141" spans="5:13" x14ac:dyDescent="0.25">
      <c r="E141" s="1"/>
      <c r="F141" s="1"/>
      <c r="I141" t="s">
        <v>47</v>
      </c>
      <c r="J141">
        <f>J131+J132</f>
        <v>2</v>
      </c>
      <c r="M141" s="5">
        <f t="shared" si="13"/>
        <v>0.5</v>
      </c>
    </row>
    <row r="142" spans="5:13" x14ac:dyDescent="0.25">
      <c r="E142" s="1"/>
      <c r="F142" s="1"/>
      <c r="I142" t="s">
        <v>48</v>
      </c>
      <c r="J142" s="1">
        <f>SUM(B122:B146)</f>
        <v>3</v>
      </c>
      <c r="M142" s="5">
        <f t="shared" si="13"/>
        <v>0.75</v>
      </c>
    </row>
    <row r="143" spans="5:13" x14ac:dyDescent="0.25">
      <c r="E143" s="1"/>
      <c r="F143" s="1"/>
      <c r="I143" t="s">
        <v>49</v>
      </c>
      <c r="J143" s="1">
        <f>SUM(C122:C146)</f>
        <v>6</v>
      </c>
      <c r="M143" s="5">
        <f t="shared" si="13"/>
        <v>1.5</v>
      </c>
    </row>
    <row r="144" spans="5:13" x14ac:dyDescent="0.25">
      <c r="E144" s="1"/>
      <c r="F144" s="1"/>
      <c r="I144" t="s">
        <v>50</v>
      </c>
      <c r="J144">
        <f>3*J131+J130-J141</f>
        <v>2</v>
      </c>
      <c r="M144" s="5">
        <f t="shared" si="13"/>
        <v>0.5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164</v>
      </c>
      <c r="B161" s="1">
        <v>1</v>
      </c>
      <c r="C161">
        <v>1</v>
      </c>
      <c r="D161" s="6" t="s">
        <v>74</v>
      </c>
      <c r="E161" s="1">
        <f>B161+C161</f>
        <v>2</v>
      </c>
      <c r="F161" s="1">
        <f>B161-C161</f>
        <v>0</v>
      </c>
      <c r="I161" t="s">
        <v>27</v>
      </c>
      <c r="J161">
        <f>COUNTIF(E161:E177,"&gt;1")</f>
        <v>2</v>
      </c>
      <c r="M161" s="5">
        <f>J161/$J$169</f>
        <v>0.5</v>
      </c>
      <c r="O161" s="5">
        <f>J161+J122</f>
        <v>6</v>
      </c>
      <c r="P161" s="5">
        <f>O161/$O$169</f>
        <v>0.75</v>
      </c>
    </row>
    <row r="162" spans="1:16" x14ac:dyDescent="0.25">
      <c r="A162" s="1" t="s">
        <v>350</v>
      </c>
      <c r="B162" s="1">
        <v>0</v>
      </c>
      <c r="C162">
        <v>0</v>
      </c>
      <c r="D162" s="6" t="s">
        <v>74</v>
      </c>
      <c r="E162" s="1">
        <f>B162+C162</f>
        <v>0</v>
      </c>
      <c r="F162" s="1">
        <f>B162-C162</f>
        <v>0</v>
      </c>
      <c r="I162" t="s">
        <v>28</v>
      </c>
      <c r="J162">
        <f>COUNTIF(E161:E177,"&gt;2")</f>
        <v>1</v>
      </c>
      <c r="M162" s="5">
        <f t="shared" ref="M162:M183" si="14">J162/$J$169</f>
        <v>0.25</v>
      </c>
      <c r="O162" s="5">
        <f t="shared" ref="O162:O183" si="15">J162+J123</f>
        <v>2</v>
      </c>
      <c r="P162" s="5">
        <f t="shared" ref="P162:P183" si="16">O162/$O$169</f>
        <v>0.25</v>
      </c>
    </row>
    <row r="163" spans="1:16" x14ac:dyDescent="0.25">
      <c r="A163" s="1" t="s">
        <v>176</v>
      </c>
      <c r="B163" s="1">
        <v>1</v>
      </c>
      <c r="C163">
        <v>2</v>
      </c>
      <c r="D163" s="6" t="s">
        <v>74</v>
      </c>
      <c r="E163" s="1">
        <f>B163+C163</f>
        <v>3</v>
      </c>
      <c r="F163" s="1">
        <f>B163-C163</f>
        <v>-1</v>
      </c>
      <c r="I163" t="s">
        <v>29</v>
      </c>
      <c r="J163">
        <f>COUNTIF(E161:E177,"&lt;4")</f>
        <v>4</v>
      </c>
      <c r="M163" s="5">
        <f t="shared" si="14"/>
        <v>1</v>
      </c>
      <c r="O163" s="5">
        <f t="shared" si="15"/>
        <v>8</v>
      </c>
      <c r="P163" s="5">
        <f t="shared" si="16"/>
        <v>1</v>
      </c>
    </row>
    <row r="164" spans="1:16" x14ac:dyDescent="0.25">
      <c r="A164" s="1" t="s">
        <v>87</v>
      </c>
      <c r="B164" s="1">
        <v>1</v>
      </c>
      <c r="C164">
        <v>0</v>
      </c>
      <c r="D164" s="6" t="s">
        <v>74</v>
      </c>
      <c r="E164" s="1">
        <f>B164+C164</f>
        <v>1</v>
      </c>
      <c r="F164" s="1">
        <f>B164-C164</f>
        <v>1</v>
      </c>
      <c r="I164" t="s">
        <v>30</v>
      </c>
      <c r="J164">
        <f>COUNTIF(E161:E177,"&lt;5")</f>
        <v>4</v>
      </c>
      <c r="M164" s="5">
        <f t="shared" si="14"/>
        <v>1</v>
      </c>
      <c r="O164" s="5">
        <f t="shared" si="15"/>
        <v>8</v>
      </c>
      <c r="P164" s="5">
        <f t="shared" si="16"/>
        <v>1</v>
      </c>
    </row>
    <row r="165" spans="1:16" x14ac:dyDescent="0.25">
      <c r="A165" s="1"/>
      <c r="B165" s="1"/>
      <c r="D165" s="6"/>
      <c r="E165" s="1"/>
      <c r="F165" s="1"/>
      <c r="I165" t="s">
        <v>31</v>
      </c>
      <c r="J165">
        <f>COUNTIF(F161:F177,"&lt;=0")</f>
        <v>3</v>
      </c>
      <c r="M165" s="5">
        <f t="shared" si="14"/>
        <v>0.75</v>
      </c>
      <c r="O165" s="5">
        <f t="shared" si="15"/>
        <v>5</v>
      </c>
      <c r="P165" s="5">
        <f t="shared" si="16"/>
        <v>0.625</v>
      </c>
    </row>
    <row r="166" spans="1:16" x14ac:dyDescent="0.25">
      <c r="I166" t="s">
        <v>32</v>
      </c>
      <c r="J166">
        <f>COUNTIF(F161:F177,"&gt;=0")</f>
        <v>3</v>
      </c>
      <c r="M166" s="5">
        <f t="shared" si="14"/>
        <v>0.75</v>
      </c>
      <c r="O166" s="5">
        <f t="shared" si="15"/>
        <v>7</v>
      </c>
      <c r="P166" s="5">
        <f t="shared" si="16"/>
        <v>0.875</v>
      </c>
    </row>
    <row r="167" spans="1:16" x14ac:dyDescent="0.25">
      <c r="I167" t="s">
        <v>34</v>
      </c>
      <c r="J167">
        <f>COUNTIF(F161:F177,"&lt;=1")</f>
        <v>4</v>
      </c>
      <c r="M167" s="5">
        <f t="shared" si="14"/>
        <v>1</v>
      </c>
      <c r="O167" s="5">
        <f t="shared" si="15"/>
        <v>7</v>
      </c>
      <c r="P167" s="5">
        <f t="shared" si="16"/>
        <v>0.875</v>
      </c>
    </row>
    <row r="168" spans="1:16" x14ac:dyDescent="0.25">
      <c r="I168" t="s">
        <v>35</v>
      </c>
      <c r="J168">
        <f>COUNTIF(F161:F177,"&gt;=-1")</f>
        <v>4</v>
      </c>
      <c r="M168" s="5">
        <f t="shared" si="14"/>
        <v>1</v>
      </c>
      <c r="O168" s="5">
        <f t="shared" si="15"/>
        <v>8</v>
      </c>
      <c r="P168" s="5">
        <f t="shared" si="16"/>
        <v>1</v>
      </c>
    </row>
    <row r="169" spans="1:16" x14ac:dyDescent="0.25">
      <c r="I169" t="s">
        <v>36</v>
      </c>
      <c r="J169">
        <f>COUNT(E161:E177)</f>
        <v>4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1</v>
      </c>
      <c r="M170" s="5">
        <f t="shared" si="14"/>
        <v>0.25</v>
      </c>
      <c r="O170" s="5">
        <f t="shared" si="15"/>
        <v>1</v>
      </c>
      <c r="P170" s="5">
        <f t="shared" si="16"/>
        <v>0.125</v>
      </c>
    </row>
    <row r="171" spans="1:16" x14ac:dyDescent="0.25">
      <c r="I171" t="s">
        <v>38</v>
      </c>
      <c r="J171">
        <f>J169-J165</f>
        <v>1</v>
      </c>
      <c r="M171" s="5">
        <f t="shared" si="14"/>
        <v>0.25</v>
      </c>
      <c r="O171" s="5">
        <f t="shared" si="15"/>
        <v>3</v>
      </c>
      <c r="P171" s="5">
        <f t="shared" si="16"/>
        <v>0.375</v>
      </c>
    </row>
    <row r="172" spans="1:16" x14ac:dyDescent="0.25">
      <c r="I172" t="s">
        <v>39</v>
      </c>
      <c r="J172">
        <f>J169-J168</f>
        <v>0</v>
      </c>
      <c r="M172" s="5">
        <f t="shared" si="14"/>
        <v>0</v>
      </c>
      <c r="O172" s="5">
        <f t="shared" si="15"/>
        <v>0</v>
      </c>
      <c r="P172" s="5">
        <f t="shared" si="16"/>
        <v>0</v>
      </c>
    </row>
    <row r="173" spans="1:16" x14ac:dyDescent="0.25">
      <c r="I173" t="s">
        <v>40</v>
      </c>
      <c r="J173">
        <f>J169-J167</f>
        <v>0</v>
      </c>
      <c r="M173" s="5">
        <f t="shared" si="14"/>
        <v>0</v>
      </c>
      <c r="O173" s="5">
        <f t="shared" si="15"/>
        <v>1</v>
      </c>
      <c r="P173" s="5">
        <f t="shared" si="16"/>
        <v>0.125</v>
      </c>
    </row>
    <row r="174" spans="1:16" x14ac:dyDescent="0.25">
      <c r="I174" t="s">
        <v>41</v>
      </c>
      <c r="J174">
        <f>COUNTIF(C161:C177,"&gt;0")</f>
        <v>2</v>
      </c>
      <c r="M174" s="5">
        <f t="shared" si="14"/>
        <v>0.5</v>
      </c>
      <c r="O174" s="5">
        <f t="shared" si="15"/>
        <v>5</v>
      </c>
      <c r="P174" s="5">
        <f t="shared" si="16"/>
        <v>0.625</v>
      </c>
    </row>
    <row r="175" spans="1:16" x14ac:dyDescent="0.25">
      <c r="I175" t="s">
        <v>42</v>
      </c>
      <c r="J175">
        <f>COUNTIF(B161:B177,"&gt;0")</f>
        <v>3</v>
      </c>
      <c r="M175" s="5">
        <f t="shared" si="14"/>
        <v>0.75</v>
      </c>
      <c r="O175" s="5">
        <f t="shared" si="15"/>
        <v>7</v>
      </c>
      <c r="P175" s="5">
        <f t="shared" si="16"/>
        <v>0.875</v>
      </c>
    </row>
    <row r="176" spans="1:16" x14ac:dyDescent="0.25">
      <c r="I176" t="s">
        <v>43</v>
      </c>
      <c r="J176">
        <f>COUNTIF(C161:C177,"&lt;2")</f>
        <v>3</v>
      </c>
      <c r="M176" s="5">
        <f t="shared" si="14"/>
        <v>0.75</v>
      </c>
      <c r="O176" s="5">
        <f t="shared" si="15"/>
        <v>7</v>
      </c>
      <c r="P176" s="5">
        <f t="shared" si="16"/>
        <v>0.875</v>
      </c>
    </row>
    <row r="177" spans="9:16" x14ac:dyDescent="0.25">
      <c r="I177" t="s">
        <v>44</v>
      </c>
      <c r="J177">
        <f>COUNTIF(B161:B177,"&lt;2")</f>
        <v>4</v>
      </c>
      <c r="M177" s="5">
        <f t="shared" si="14"/>
        <v>1</v>
      </c>
      <c r="O177" s="5">
        <f t="shared" si="15"/>
        <v>6</v>
      </c>
      <c r="P177" s="5">
        <f t="shared" si="16"/>
        <v>0.75</v>
      </c>
    </row>
    <row r="178" spans="9:16" x14ac:dyDescent="0.25">
      <c r="I178" t="s">
        <v>45</v>
      </c>
      <c r="J178">
        <f>COUNTIF(C161:C177,"&lt;3")</f>
        <v>4</v>
      </c>
      <c r="M178" s="5">
        <f t="shared" si="14"/>
        <v>1</v>
      </c>
      <c r="O178" s="5">
        <f t="shared" si="15"/>
        <v>8</v>
      </c>
      <c r="P178" s="5">
        <f t="shared" si="16"/>
        <v>1</v>
      </c>
    </row>
    <row r="179" spans="9:16" x14ac:dyDescent="0.25">
      <c r="I179" t="s">
        <v>46</v>
      </c>
      <c r="J179">
        <f>COUNTIF(B161:B177,"&lt;3")</f>
        <v>4</v>
      </c>
      <c r="M179" s="5">
        <f t="shared" si="14"/>
        <v>1</v>
      </c>
      <c r="O179" s="5">
        <f t="shared" si="15"/>
        <v>8</v>
      </c>
      <c r="P179" s="5">
        <f t="shared" si="16"/>
        <v>1</v>
      </c>
    </row>
    <row r="180" spans="9:16" x14ac:dyDescent="0.25">
      <c r="I180" t="s">
        <v>47</v>
      </c>
      <c r="J180">
        <f>J170+J171</f>
        <v>2</v>
      </c>
      <c r="M180" s="5">
        <f t="shared" si="14"/>
        <v>0.5</v>
      </c>
      <c r="O180" s="5">
        <f t="shared" si="15"/>
        <v>4</v>
      </c>
      <c r="P180" s="5">
        <f t="shared" si="16"/>
        <v>0.5</v>
      </c>
    </row>
    <row r="181" spans="9:16" x14ac:dyDescent="0.25">
      <c r="I181" t="s">
        <v>48</v>
      </c>
      <c r="J181" s="1">
        <f>SUM(C161:C177)</f>
        <v>3</v>
      </c>
      <c r="M181" s="5">
        <f t="shared" si="14"/>
        <v>0.75</v>
      </c>
      <c r="O181" s="5">
        <f t="shared" si="15"/>
        <v>6</v>
      </c>
      <c r="P181" s="5">
        <f t="shared" si="16"/>
        <v>0.75</v>
      </c>
    </row>
    <row r="182" spans="9:16" x14ac:dyDescent="0.25">
      <c r="I182" t="s">
        <v>49</v>
      </c>
      <c r="J182" s="1">
        <f>SUM(B161:B177)</f>
        <v>3</v>
      </c>
      <c r="M182" s="5">
        <f t="shared" si="14"/>
        <v>0.75</v>
      </c>
      <c r="O182" s="5">
        <f t="shared" si="15"/>
        <v>9</v>
      </c>
      <c r="P182" s="5">
        <f t="shared" si="16"/>
        <v>1.125</v>
      </c>
    </row>
    <row r="183" spans="9:16" x14ac:dyDescent="0.25">
      <c r="I183" t="s">
        <v>50</v>
      </c>
      <c r="J183">
        <f>J170*3+J169-J180</f>
        <v>5</v>
      </c>
      <c r="M183" s="5">
        <f t="shared" si="14"/>
        <v>1.25</v>
      </c>
      <c r="O183" s="5">
        <f t="shared" si="15"/>
        <v>7</v>
      </c>
      <c r="P183" s="5">
        <f t="shared" si="16"/>
        <v>0.875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350</v>
      </c>
      <c r="B213" s="1">
        <v>0</v>
      </c>
      <c r="C213">
        <v>1</v>
      </c>
      <c r="D213" s="6" t="s">
        <v>104</v>
      </c>
      <c r="E213" s="1">
        <f>B213+C213</f>
        <v>1</v>
      </c>
      <c r="F213" s="1">
        <f>B213-C213</f>
        <v>-1</v>
      </c>
      <c r="I213" t="s">
        <v>27</v>
      </c>
      <c r="J213">
        <f>COUNTIF(E213:E237,"&gt;1")</f>
        <v>7</v>
      </c>
      <c r="M213" s="5">
        <f>J213/$J$221</f>
        <v>0.58333333333333337</v>
      </c>
    </row>
    <row r="214" spans="1:16" x14ac:dyDescent="0.25">
      <c r="A214" s="1" t="s">
        <v>75</v>
      </c>
      <c r="B214" s="1">
        <v>0</v>
      </c>
      <c r="C214">
        <v>1</v>
      </c>
      <c r="D214" s="6" t="s">
        <v>104</v>
      </c>
      <c r="E214" s="1">
        <f t="shared" ref="E214:E223" si="17">B214+C214</f>
        <v>1</v>
      </c>
      <c r="F214" s="1">
        <f t="shared" ref="F214:F223" si="18">B214-C214</f>
        <v>-1</v>
      </c>
      <c r="I214" t="s">
        <v>28</v>
      </c>
      <c r="J214">
        <f>COUNTIF(E213:E237,"&gt;2")</f>
        <v>3</v>
      </c>
      <c r="M214" s="5">
        <f t="shared" ref="M214:M235" si="19">J214/$J$221</f>
        <v>0.25</v>
      </c>
    </row>
    <row r="215" spans="1:16" x14ac:dyDescent="0.25">
      <c r="A215" s="1" t="s">
        <v>87</v>
      </c>
      <c r="B215" s="1">
        <v>2</v>
      </c>
      <c r="C215">
        <v>1</v>
      </c>
      <c r="D215" s="6" t="s">
        <v>104</v>
      </c>
      <c r="E215" s="1">
        <f t="shared" si="17"/>
        <v>3</v>
      </c>
      <c r="F215" s="1">
        <f t="shared" si="18"/>
        <v>1</v>
      </c>
      <c r="I215" t="s">
        <v>29</v>
      </c>
      <c r="J215">
        <f>COUNTIF(E213:E237,"&lt;4")</f>
        <v>12</v>
      </c>
      <c r="M215" s="5">
        <f t="shared" si="19"/>
        <v>1</v>
      </c>
    </row>
    <row r="216" spans="1:16" x14ac:dyDescent="0.25">
      <c r="A216" s="1" t="s">
        <v>81</v>
      </c>
      <c r="B216" s="1">
        <v>2</v>
      </c>
      <c r="C216">
        <v>0</v>
      </c>
      <c r="D216" s="6" t="s">
        <v>104</v>
      </c>
      <c r="E216" s="1">
        <f t="shared" si="17"/>
        <v>2</v>
      </c>
      <c r="F216" s="1">
        <f t="shared" si="18"/>
        <v>2</v>
      </c>
      <c r="I216" t="s">
        <v>30</v>
      </c>
      <c r="J216">
        <f>COUNTIF(E213:E237,"&lt;5")</f>
        <v>12</v>
      </c>
      <c r="M216" s="5">
        <f t="shared" si="19"/>
        <v>1</v>
      </c>
    </row>
    <row r="217" spans="1:16" x14ac:dyDescent="0.25">
      <c r="A217" s="1" t="s">
        <v>177</v>
      </c>
      <c r="B217" s="1">
        <v>0</v>
      </c>
      <c r="C217">
        <v>1</v>
      </c>
      <c r="D217" s="6" t="s">
        <v>104</v>
      </c>
      <c r="E217" s="1">
        <f t="shared" si="17"/>
        <v>1</v>
      </c>
      <c r="F217" s="1">
        <f t="shared" si="18"/>
        <v>-1</v>
      </c>
      <c r="I217" t="s">
        <v>31</v>
      </c>
      <c r="J217">
        <f>COUNTIF(F213:F237,"&gt;=0")</f>
        <v>5</v>
      </c>
      <c r="L217" t="s">
        <v>56</v>
      </c>
      <c r="M217" s="5">
        <f t="shared" si="19"/>
        <v>0.41666666666666669</v>
      </c>
    </row>
    <row r="218" spans="1:16" x14ac:dyDescent="0.25">
      <c r="A218" s="2" t="s">
        <v>167</v>
      </c>
      <c r="B218" s="1">
        <v>0</v>
      </c>
      <c r="C218">
        <v>1</v>
      </c>
      <c r="D218" s="6" t="s">
        <v>104</v>
      </c>
      <c r="E218" s="1">
        <f t="shared" si="17"/>
        <v>1</v>
      </c>
      <c r="F218" s="1">
        <f t="shared" si="18"/>
        <v>-1</v>
      </c>
      <c r="I218" t="s">
        <v>32</v>
      </c>
      <c r="J218">
        <f>COUNTIF(F213:F237,"&lt;=0")</f>
        <v>10</v>
      </c>
      <c r="L218" t="s">
        <v>55</v>
      </c>
      <c r="M218" s="5">
        <f t="shared" si="19"/>
        <v>0.83333333333333337</v>
      </c>
    </row>
    <row r="219" spans="1:16" x14ac:dyDescent="0.25">
      <c r="A219" s="1" t="s">
        <v>89</v>
      </c>
      <c r="B219" s="1">
        <v>1</v>
      </c>
      <c r="C219">
        <v>2</v>
      </c>
      <c r="D219" s="6" t="s">
        <v>104</v>
      </c>
      <c r="E219" s="1">
        <f t="shared" si="17"/>
        <v>3</v>
      </c>
      <c r="F219" s="1">
        <f t="shared" si="18"/>
        <v>-1</v>
      </c>
      <c r="I219" t="s">
        <v>34</v>
      </c>
      <c r="J219">
        <f>COUNTIF(F213:F237,"&gt;=-1")</f>
        <v>11</v>
      </c>
      <c r="M219" s="5">
        <f t="shared" si="19"/>
        <v>0.91666666666666663</v>
      </c>
    </row>
    <row r="220" spans="1:16" x14ac:dyDescent="0.25">
      <c r="A220" s="1" t="s">
        <v>166</v>
      </c>
      <c r="B220" s="1">
        <v>1</v>
      </c>
      <c r="C220">
        <v>2</v>
      </c>
      <c r="D220" s="6" t="s">
        <v>104</v>
      </c>
      <c r="E220" s="1">
        <f t="shared" si="17"/>
        <v>3</v>
      </c>
      <c r="F220" s="1">
        <f t="shared" si="18"/>
        <v>-1</v>
      </c>
      <c r="I220" t="s">
        <v>35</v>
      </c>
      <c r="J220">
        <f>COUNTIF(F213:F237,"&lt;=1")</f>
        <v>11</v>
      </c>
      <c r="M220" s="5">
        <f t="shared" si="19"/>
        <v>0.91666666666666663</v>
      </c>
    </row>
    <row r="221" spans="1:16" x14ac:dyDescent="0.25">
      <c r="A221" s="1" t="s">
        <v>88</v>
      </c>
      <c r="B221" s="1">
        <v>1</v>
      </c>
      <c r="C221">
        <v>1</v>
      </c>
      <c r="D221" s="6" t="s">
        <v>104</v>
      </c>
      <c r="E221" s="1">
        <f t="shared" si="17"/>
        <v>2</v>
      </c>
      <c r="F221" s="1">
        <f t="shared" si="18"/>
        <v>0</v>
      </c>
      <c r="I221" t="s">
        <v>36</v>
      </c>
      <c r="J221">
        <f>COUNT(F213:F237)</f>
        <v>12</v>
      </c>
    </row>
    <row r="222" spans="1:16" x14ac:dyDescent="0.25">
      <c r="A222" s="1" t="s">
        <v>176</v>
      </c>
      <c r="B222" s="1">
        <v>1</v>
      </c>
      <c r="C222">
        <v>1</v>
      </c>
      <c r="D222" s="6" t="s">
        <v>104</v>
      </c>
      <c r="E222" s="1">
        <f t="shared" si="17"/>
        <v>2</v>
      </c>
      <c r="F222" s="1">
        <f t="shared" si="18"/>
        <v>0</v>
      </c>
      <c r="I222" t="s">
        <v>37</v>
      </c>
      <c r="J222">
        <f>J221-J218</f>
        <v>2</v>
      </c>
      <c r="L222" t="s">
        <v>57</v>
      </c>
      <c r="M222" s="5">
        <f t="shared" si="19"/>
        <v>0.16666666666666666</v>
      </c>
    </row>
    <row r="223" spans="1:16" x14ac:dyDescent="0.25">
      <c r="A223" s="1" t="s">
        <v>91</v>
      </c>
      <c r="B223" s="1">
        <v>0</v>
      </c>
      <c r="C223">
        <v>2</v>
      </c>
      <c r="D223" s="6" t="s">
        <v>104</v>
      </c>
      <c r="E223" s="1">
        <f t="shared" si="17"/>
        <v>2</v>
      </c>
      <c r="F223" s="1">
        <f t="shared" si="18"/>
        <v>-2</v>
      </c>
      <c r="I223" t="s">
        <v>38</v>
      </c>
      <c r="J223">
        <f>J221-J217</f>
        <v>7</v>
      </c>
      <c r="L223" t="s">
        <v>58</v>
      </c>
      <c r="M223" s="5">
        <f t="shared" si="19"/>
        <v>0.58333333333333337</v>
      </c>
    </row>
    <row r="224" spans="1:16" x14ac:dyDescent="0.25">
      <c r="A224" s="1" t="s">
        <v>90</v>
      </c>
      <c r="B224" s="1">
        <v>0</v>
      </c>
      <c r="C224">
        <v>0</v>
      </c>
      <c r="D224" s="6" t="s">
        <v>104</v>
      </c>
      <c r="E224" s="1">
        <f t="shared" ref="E224" si="20">B224+C224</f>
        <v>0</v>
      </c>
      <c r="F224" s="1">
        <f t="shared" ref="F224" si="21">B224-C224</f>
        <v>0</v>
      </c>
      <c r="I224" t="s">
        <v>39</v>
      </c>
      <c r="J224">
        <f>J221-J220</f>
        <v>1</v>
      </c>
      <c r="M224" s="5">
        <f t="shared" si="19"/>
        <v>8.3333333333333329E-2</v>
      </c>
    </row>
    <row r="225" spans="1:13" x14ac:dyDescent="0.25">
      <c r="A225" s="1"/>
      <c r="B225" s="1"/>
      <c r="C225" s="1"/>
      <c r="D225" s="2"/>
      <c r="E225" s="1"/>
      <c r="F225" s="1"/>
      <c r="I225" t="s">
        <v>40</v>
      </c>
      <c r="J225">
        <f>J221-J219</f>
        <v>1</v>
      </c>
      <c r="M225" s="5">
        <f t="shared" si="19"/>
        <v>8.3333333333333329E-2</v>
      </c>
    </row>
    <row r="226" spans="1:13" x14ac:dyDescent="0.25">
      <c r="A226" s="1"/>
      <c r="B226" s="1"/>
      <c r="C226" s="1"/>
      <c r="D226" s="2"/>
      <c r="E226" s="1"/>
      <c r="F226" s="1"/>
      <c r="I226" t="s">
        <v>41</v>
      </c>
      <c r="J226">
        <f>COUNTIF(B213:B237,"&gt;0")</f>
        <v>6</v>
      </c>
      <c r="M226" s="5">
        <f t="shared" si="19"/>
        <v>0.5</v>
      </c>
    </row>
    <row r="227" spans="1:13" x14ac:dyDescent="0.25">
      <c r="A227" s="1"/>
      <c r="B227" s="1"/>
      <c r="C227" s="1"/>
      <c r="D227" s="2"/>
      <c r="E227" s="1"/>
      <c r="F227" s="1"/>
      <c r="I227" t="s">
        <v>42</v>
      </c>
      <c r="J227">
        <f>COUNTIF(C213:C237,"&gt;0")</f>
        <v>10</v>
      </c>
      <c r="M227" s="5">
        <f t="shared" si="19"/>
        <v>0.83333333333333337</v>
      </c>
    </row>
    <row r="228" spans="1:13" x14ac:dyDescent="0.25">
      <c r="A228" s="1"/>
      <c r="B228" s="1"/>
      <c r="C228" s="1"/>
      <c r="D228" s="2"/>
      <c r="E228" s="1"/>
      <c r="F228" s="1"/>
      <c r="I228" t="s">
        <v>43</v>
      </c>
      <c r="J228">
        <f>COUNTIF(B213:B237,"&lt;2")</f>
        <v>10</v>
      </c>
      <c r="M228" s="5">
        <f t="shared" si="19"/>
        <v>0.83333333333333337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9</v>
      </c>
      <c r="M229" s="5">
        <f t="shared" si="19"/>
        <v>0.75</v>
      </c>
    </row>
    <row r="230" spans="1:13" x14ac:dyDescent="0.25">
      <c r="E230" s="1"/>
      <c r="F230" s="1"/>
      <c r="I230" t="s">
        <v>45</v>
      </c>
      <c r="J230">
        <f>COUNTIF(B213:B237,"&lt;3")</f>
        <v>12</v>
      </c>
      <c r="M230" s="5">
        <f t="shared" si="19"/>
        <v>1</v>
      </c>
    </row>
    <row r="231" spans="1:13" x14ac:dyDescent="0.25">
      <c r="E231" s="1"/>
      <c r="F231" s="1"/>
      <c r="I231" t="s">
        <v>46</v>
      </c>
      <c r="J231">
        <f>COUNTIF(C213:C237,"&lt;3")</f>
        <v>12</v>
      </c>
      <c r="M231" s="5">
        <f t="shared" si="19"/>
        <v>1</v>
      </c>
    </row>
    <row r="232" spans="1:13" x14ac:dyDescent="0.25">
      <c r="E232" s="1"/>
      <c r="F232" s="1"/>
      <c r="I232" t="s">
        <v>47</v>
      </c>
      <c r="J232">
        <f>J222+J223</f>
        <v>9</v>
      </c>
      <c r="M232" s="5">
        <f t="shared" si="19"/>
        <v>0.75</v>
      </c>
    </row>
    <row r="233" spans="1:13" x14ac:dyDescent="0.25">
      <c r="E233" s="1"/>
      <c r="F233" s="1"/>
      <c r="I233" t="s">
        <v>48</v>
      </c>
      <c r="J233" s="1">
        <f>SUM(C213:C237)</f>
        <v>13</v>
      </c>
      <c r="M233" s="5">
        <f t="shared" si="19"/>
        <v>1.0833333333333333</v>
      </c>
    </row>
    <row r="234" spans="1:13" x14ac:dyDescent="0.25">
      <c r="E234" s="1"/>
      <c r="F234" s="1"/>
      <c r="I234" t="s">
        <v>49</v>
      </c>
      <c r="J234" s="1">
        <f>SUM(B213:B237)</f>
        <v>8</v>
      </c>
      <c r="M234" s="5">
        <f t="shared" si="19"/>
        <v>0.66666666666666663</v>
      </c>
    </row>
    <row r="235" spans="1:13" x14ac:dyDescent="0.25">
      <c r="E235" s="1"/>
      <c r="F235" s="1"/>
      <c r="I235" t="s">
        <v>50</v>
      </c>
      <c r="J235">
        <f>3*J223+J221-J232</f>
        <v>24</v>
      </c>
      <c r="M235" s="5">
        <f t="shared" si="19"/>
        <v>2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104</v>
      </c>
      <c r="B253" s="1">
        <v>1</v>
      </c>
      <c r="C253">
        <v>2</v>
      </c>
      <c r="D253" t="s">
        <v>91</v>
      </c>
      <c r="E253" s="1">
        <f t="shared" ref="E253:E262" si="22">B253+C253</f>
        <v>3</v>
      </c>
      <c r="F253" s="1">
        <f t="shared" ref="F253:F262" si="23">B253-C253</f>
        <v>-1</v>
      </c>
      <c r="I253" t="s">
        <v>27</v>
      </c>
      <c r="J253">
        <f>COUNTIF(E253:E269,"&gt;1")</f>
        <v>8</v>
      </c>
      <c r="M253" s="5">
        <f>J253/$J$261</f>
        <v>0.8</v>
      </c>
      <c r="O253" s="5">
        <f>J253+J213</f>
        <v>15</v>
      </c>
      <c r="P253" s="5">
        <f>O253/$O$261</f>
        <v>0.68181818181818177</v>
      </c>
    </row>
    <row r="254" spans="1:16" x14ac:dyDescent="0.25">
      <c r="A254" s="2" t="s">
        <v>104</v>
      </c>
      <c r="B254" s="1">
        <v>1</v>
      </c>
      <c r="C254">
        <v>0</v>
      </c>
      <c r="D254" t="s">
        <v>90</v>
      </c>
      <c r="E254" s="1">
        <f t="shared" si="22"/>
        <v>1</v>
      </c>
      <c r="F254" s="1">
        <f t="shared" si="23"/>
        <v>1</v>
      </c>
      <c r="I254" t="s">
        <v>28</v>
      </c>
      <c r="J254">
        <f>COUNTIF(E253:E269,"&gt;2")</f>
        <v>5</v>
      </c>
      <c r="M254" s="5">
        <f t="shared" ref="M254:M275" si="24">J254/$J$261</f>
        <v>0.5</v>
      </c>
      <c r="O254" s="5">
        <f t="shared" ref="O254:O275" si="25">J254+J214</f>
        <v>8</v>
      </c>
      <c r="P254" s="5">
        <f t="shared" ref="P254:P275" si="26">O254/$O$261</f>
        <v>0.36363636363636365</v>
      </c>
    </row>
    <row r="255" spans="1:16" x14ac:dyDescent="0.25">
      <c r="A255" s="2" t="s">
        <v>104</v>
      </c>
      <c r="B255" s="1">
        <v>1</v>
      </c>
      <c r="C255">
        <v>1</v>
      </c>
      <c r="D255" t="s">
        <v>74</v>
      </c>
      <c r="E255" s="1">
        <f t="shared" si="22"/>
        <v>2</v>
      </c>
      <c r="F255" s="1">
        <f t="shared" si="23"/>
        <v>0</v>
      </c>
      <c r="I255" t="s">
        <v>29</v>
      </c>
      <c r="J255">
        <f>COUNTIF(E253:E269,"&lt;4")</f>
        <v>9</v>
      </c>
      <c r="M255" s="5">
        <f t="shared" si="24"/>
        <v>0.9</v>
      </c>
      <c r="O255" s="5">
        <f t="shared" si="25"/>
        <v>21</v>
      </c>
      <c r="P255" s="5">
        <f t="shared" si="26"/>
        <v>0.95454545454545459</v>
      </c>
    </row>
    <row r="256" spans="1:16" x14ac:dyDescent="0.25">
      <c r="A256" s="2" t="s">
        <v>104</v>
      </c>
      <c r="B256" s="1">
        <v>4</v>
      </c>
      <c r="C256">
        <v>1</v>
      </c>
      <c r="D256" t="s">
        <v>164</v>
      </c>
      <c r="E256" s="1">
        <f t="shared" si="22"/>
        <v>5</v>
      </c>
      <c r="F256" s="1">
        <f t="shared" si="23"/>
        <v>3</v>
      </c>
      <c r="I256" t="s">
        <v>30</v>
      </c>
      <c r="J256">
        <f>COUNTIF(E253:E269,"&lt;5")</f>
        <v>9</v>
      </c>
      <c r="M256" s="5">
        <f t="shared" si="24"/>
        <v>0.9</v>
      </c>
      <c r="O256" s="5">
        <f t="shared" si="25"/>
        <v>21</v>
      </c>
      <c r="P256" s="5">
        <f t="shared" si="26"/>
        <v>0.95454545454545459</v>
      </c>
    </row>
    <row r="257" spans="1:16" x14ac:dyDescent="0.25">
      <c r="A257" s="2" t="s">
        <v>104</v>
      </c>
      <c r="B257" s="1">
        <v>2</v>
      </c>
      <c r="C257">
        <v>1</v>
      </c>
      <c r="D257" t="s">
        <v>77</v>
      </c>
      <c r="E257" s="1">
        <f t="shared" si="22"/>
        <v>3</v>
      </c>
      <c r="F257" s="1">
        <f t="shared" si="23"/>
        <v>1</v>
      </c>
      <c r="I257" t="s">
        <v>31</v>
      </c>
      <c r="J257">
        <f>COUNTIF(F253:F269,"&lt;=0")</f>
        <v>2</v>
      </c>
      <c r="L257" t="s">
        <v>56</v>
      </c>
      <c r="M257" s="5">
        <f t="shared" si="24"/>
        <v>0.2</v>
      </c>
      <c r="O257" s="5">
        <f t="shared" si="25"/>
        <v>7</v>
      </c>
      <c r="P257" s="5">
        <f t="shared" si="26"/>
        <v>0.31818181818181818</v>
      </c>
    </row>
    <row r="258" spans="1:16" x14ac:dyDescent="0.25">
      <c r="A258" s="2" t="s">
        <v>104</v>
      </c>
      <c r="B258" s="1">
        <v>3</v>
      </c>
      <c r="C258">
        <v>0</v>
      </c>
      <c r="D258" t="s">
        <v>84</v>
      </c>
      <c r="E258" s="1">
        <f t="shared" si="22"/>
        <v>3</v>
      </c>
      <c r="F258" s="1">
        <f t="shared" si="23"/>
        <v>3</v>
      </c>
      <c r="I258" t="s">
        <v>32</v>
      </c>
      <c r="J258">
        <f>COUNTIF(F253:F269,"&gt;=0")</f>
        <v>9</v>
      </c>
      <c r="L258" t="s">
        <v>55</v>
      </c>
      <c r="M258" s="5">
        <f t="shared" si="24"/>
        <v>0.9</v>
      </c>
      <c r="O258" s="5">
        <f t="shared" si="25"/>
        <v>19</v>
      </c>
      <c r="P258" s="5">
        <f t="shared" si="26"/>
        <v>0.86363636363636365</v>
      </c>
    </row>
    <row r="259" spans="1:16" x14ac:dyDescent="0.25">
      <c r="A259" s="2" t="s">
        <v>104</v>
      </c>
      <c r="B259" s="1">
        <v>2</v>
      </c>
      <c r="C259">
        <v>0</v>
      </c>
      <c r="D259" t="s">
        <v>85</v>
      </c>
      <c r="E259" s="1">
        <f t="shared" si="22"/>
        <v>2</v>
      </c>
      <c r="F259" s="1">
        <f t="shared" si="23"/>
        <v>2</v>
      </c>
      <c r="I259" t="s">
        <v>34</v>
      </c>
      <c r="J259">
        <f>COUNTIF(F253:F269,"&lt;=1")</f>
        <v>5</v>
      </c>
      <c r="L259" t="s">
        <v>60</v>
      </c>
      <c r="M259" s="5">
        <f t="shared" si="24"/>
        <v>0.5</v>
      </c>
      <c r="O259" s="5">
        <f t="shared" si="25"/>
        <v>16</v>
      </c>
      <c r="P259" s="5">
        <f t="shared" si="26"/>
        <v>0.72727272727272729</v>
      </c>
    </row>
    <row r="260" spans="1:16" x14ac:dyDescent="0.25">
      <c r="A260" s="2" t="s">
        <v>104</v>
      </c>
      <c r="B260" s="1">
        <v>2</v>
      </c>
      <c r="C260">
        <v>0</v>
      </c>
      <c r="D260" t="s">
        <v>78</v>
      </c>
      <c r="E260" s="1">
        <f t="shared" si="22"/>
        <v>2</v>
      </c>
      <c r="F260" s="1">
        <f t="shared" si="23"/>
        <v>2</v>
      </c>
      <c r="I260" t="s">
        <v>35</v>
      </c>
      <c r="J260">
        <f>COUNTIF(F253:F269,"&gt;=-1")</f>
        <v>10</v>
      </c>
      <c r="L260" t="s">
        <v>59</v>
      </c>
      <c r="M260" s="5">
        <f t="shared" si="24"/>
        <v>1</v>
      </c>
      <c r="O260" s="5">
        <f t="shared" si="25"/>
        <v>21</v>
      </c>
      <c r="P260" s="5">
        <f t="shared" si="26"/>
        <v>0.95454545454545459</v>
      </c>
    </row>
    <row r="261" spans="1:16" x14ac:dyDescent="0.25">
      <c r="A261" s="2" t="s">
        <v>104</v>
      </c>
      <c r="B261" s="1">
        <v>3</v>
      </c>
      <c r="C261">
        <v>0</v>
      </c>
      <c r="D261" t="s">
        <v>350</v>
      </c>
      <c r="E261" s="1">
        <f t="shared" si="22"/>
        <v>3</v>
      </c>
      <c r="F261" s="1">
        <f t="shared" si="23"/>
        <v>3</v>
      </c>
      <c r="I261" t="s">
        <v>36</v>
      </c>
      <c r="J261">
        <f>COUNT(E253:E269)</f>
        <v>10</v>
      </c>
      <c r="O261" s="5">
        <f t="shared" si="25"/>
        <v>22</v>
      </c>
      <c r="P261" s="5">
        <f t="shared" si="26"/>
        <v>1</v>
      </c>
    </row>
    <row r="262" spans="1:16" x14ac:dyDescent="0.25">
      <c r="A262" s="2" t="s">
        <v>104</v>
      </c>
      <c r="B262" s="1">
        <v>1</v>
      </c>
      <c r="C262">
        <v>0</v>
      </c>
      <c r="D262" t="s">
        <v>75</v>
      </c>
      <c r="E262" s="1">
        <f t="shared" si="22"/>
        <v>1</v>
      </c>
      <c r="F262" s="1">
        <f t="shared" si="23"/>
        <v>1</v>
      </c>
      <c r="I262" t="s">
        <v>37</v>
      </c>
      <c r="J262">
        <f>J261-J258</f>
        <v>1</v>
      </c>
      <c r="L262" t="s">
        <v>57</v>
      </c>
      <c r="M262" s="5">
        <f t="shared" si="24"/>
        <v>0.1</v>
      </c>
      <c r="O262" s="5">
        <f t="shared" si="25"/>
        <v>3</v>
      </c>
      <c r="P262" s="5">
        <f t="shared" si="26"/>
        <v>0.13636363636363635</v>
      </c>
    </row>
    <row r="263" spans="1:16" x14ac:dyDescent="0.25">
      <c r="A263" s="2"/>
      <c r="B263" s="1"/>
      <c r="E263" s="1"/>
      <c r="F263" s="1"/>
      <c r="I263" t="s">
        <v>38</v>
      </c>
      <c r="J263">
        <f>J261-J257</f>
        <v>8</v>
      </c>
      <c r="L263" t="s">
        <v>58</v>
      </c>
      <c r="M263" s="5">
        <f t="shared" si="24"/>
        <v>0.8</v>
      </c>
      <c r="O263" s="5">
        <f t="shared" si="25"/>
        <v>15</v>
      </c>
      <c r="P263" s="5">
        <f t="shared" si="26"/>
        <v>0.68181818181818177</v>
      </c>
    </row>
    <row r="264" spans="1:16" x14ac:dyDescent="0.25">
      <c r="A264" s="2"/>
      <c r="B264" s="1"/>
      <c r="E264" s="1"/>
      <c r="F264" s="1"/>
      <c r="I264" t="s">
        <v>39</v>
      </c>
      <c r="J264">
        <f>J261-J260</f>
        <v>0</v>
      </c>
      <c r="M264" s="5">
        <f t="shared" si="24"/>
        <v>0</v>
      </c>
      <c r="O264" s="5">
        <f t="shared" si="25"/>
        <v>1</v>
      </c>
      <c r="P264" s="5">
        <f t="shared" si="26"/>
        <v>4.5454545454545456E-2</v>
      </c>
    </row>
    <row r="265" spans="1:16" x14ac:dyDescent="0.25">
      <c r="A265" s="2"/>
      <c r="B265" s="1"/>
      <c r="C265" s="1"/>
      <c r="D265" s="1"/>
      <c r="E265" s="1"/>
      <c r="F265" s="1"/>
      <c r="I265" t="s">
        <v>40</v>
      </c>
      <c r="J265">
        <f>J261-J259</f>
        <v>5</v>
      </c>
      <c r="M265" s="5">
        <f t="shared" si="24"/>
        <v>0.5</v>
      </c>
      <c r="O265" s="5">
        <f t="shared" si="25"/>
        <v>6</v>
      </c>
      <c r="P265" s="5">
        <f t="shared" si="26"/>
        <v>0.27272727272727271</v>
      </c>
    </row>
    <row r="266" spans="1:16" x14ac:dyDescent="0.25">
      <c r="A266" s="2"/>
      <c r="B266" s="1"/>
      <c r="C266" s="1"/>
      <c r="D266" s="1"/>
      <c r="E266" s="1"/>
      <c r="F266" s="1"/>
      <c r="I266" t="s">
        <v>41</v>
      </c>
      <c r="J266">
        <f>COUNTIF(C253:C269,"&gt;0")</f>
        <v>4</v>
      </c>
      <c r="M266" s="5">
        <f t="shared" si="24"/>
        <v>0.4</v>
      </c>
      <c r="O266" s="5">
        <f t="shared" si="25"/>
        <v>10</v>
      </c>
      <c r="P266" s="5">
        <f t="shared" si="26"/>
        <v>0.45454545454545453</v>
      </c>
    </row>
    <row r="267" spans="1:16" x14ac:dyDescent="0.25">
      <c r="A267" s="2"/>
      <c r="B267" s="1"/>
      <c r="C267" s="1"/>
      <c r="D267" s="1"/>
      <c r="E267" s="1"/>
      <c r="F267" s="1"/>
      <c r="I267" t="s">
        <v>42</v>
      </c>
      <c r="J267">
        <f>COUNTIF(B253:B269,"&gt;0")</f>
        <v>10</v>
      </c>
      <c r="M267" s="5">
        <f t="shared" si="24"/>
        <v>1</v>
      </c>
      <c r="O267" s="5">
        <f t="shared" si="25"/>
        <v>20</v>
      </c>
      <c r="P267" s="5">
        <f t="shared" si="26"/>
        <v>0.90909090909090906</v>
      </c>
    </row>
    <row r="268" spans="1:16" x14ac:dyDescent="0.25">
      <c r="A268" s="2"/>
      <c r="B268" s="1"/>
      <c r="C268" s="1"/>
      <c r="D268" s="1"/>
      <c r="E268" s="1"/>
      <c r="F268" s="1"/>
      <c r="I268" t="s">
        <v>43</v>
      </c>
      <c r="J268">
        <f>COUNTIF(C253:C269,"&lt;2")</f>
        <v>9</v>
      </c>
      <c r="M268" s="5">
        <f t="shared" si="24"/>
        <v>0.9</v>
      </c>
      <c r="O268" s="5">
        <f t="shared" si="25"/>
        <v>19</v>
      </c>
      <c r="P268" s="5">
        <f t="shared" si="26"/>
        <v>0.86363636363636365</v>
      </c>
    </row>
    <row r="269" spans="1:16" x14ac:dyDescent="0.25">
      <c r="A269" s="2"/>
      <c r="B269" s="1"/>
      <c r="C269" s="1"/>
      <c r="D269" s="1"/>
      <c r="E269" s="1"/>
      <c r="F269" s="1"/>
      <c r="I269" t="s">
        <v>44</v>
      </c>
      <c r="J269">
        <f>COUNTIF(B253:B269,"&lt;2")</f>
        <v>4</v>
      </c>
      <c r="M269" s="5">
        <f t="shared" si="24"/>
        <v>0.4</v>
      </c>
      <c r="O269" s="5">
        <f t="shared" si="25"/>
        <v>13</v>
      </c>
      <c r="P269" s="5">
        <f t="shared" si="26"/>
        <v>0.59090909090909094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10</v>
      </c>
      <c r="M270" s="5">
        <f t="shared" si="24"/>
        <v>1</v>
      </c>
      <c r="O270" s="5">
        <f t="shared" si="25"/>
        <v>22</v>
      </c>
      <c r="P270" s="5">
        <f t="shared" si="26"/>
        <v>1</v>
      </c>
    </row>
    <row r="271" spans="1:16" x14ac:dyDescent="0.25">
      <c r="I271" t="s">
        <v>46</v>
      </c>
      <c r="J271">
        <f>COUNTIF(B253:B269,"&lt;3")</f>
        <v>7</v>
      </c>
      <c r="M271" s="5">
        <f t="shared" si="24"/>
        <v>0.7</v>
      </c>
      <c r="O271" s="5">
        <f t="shared" si="25"/>
        <v>19</v>
      </c>
      <c r="P271" s="5">
        <f t="shared" si="26"/>
        <v>0.86363636363636365</v>
      </c>
    </row>
    <row r="272" spans="1:16" x14ac:dyDescent="0.25">
      <c r="I272" t="s">
        <v>47</v>
      </c>
      <c r="J272">
        <f>J262+J263</f>
        <v>9</v>
      </c>
      <c r="M272" s="5">
        <f t="shared" si="24"/>
        <v>0.9</v>
      </c>
      <c r="O272" s="5">
        <f t="shared" si="25"/>
        <v>18</v>
      </c>
      <c r="P272" s="5">
        <f t="shared" si="26"/>
        <v>0.81818181818181823</v>
      </c>
    </row>
    <row r="273" spans="5:16" x14ac:dyDescent="0.25">
      <c r="I273" t="s">
        <v>48</v>
      </c>
      <c r="J273" s="1">
        <f>SUM(B253:B269)</f>
        <v>20</v>
      </c>
      <c r="M273" s="5">
        <f t="shared" si="24"/>
        <v>2</v>
      </c>
      <c r="O273" s="5">
        <f t="shared" si="25"/>
        <v>33</v>
      </c>
      <c r="P273" s="5">
        <f t="shared" si="26"/>
        <v>1.5</v>
      </c>
    </row>
    <row r="274" spans="5:16" x14ac:dyDescent="0.25">
      <c r="I274" t="s">
        <v>49</v>
      </c>
      <c r="J274" s="1">
        <f>SUM(C253:C269)</f>
        <v>5</v>
      </c>
      <c r="M274" s="5">
        <f t="shared" si="24"/>
        <v>0.5</v>
      </c>
      <c r="O274" s="5">
        <f t="shared" si="25"/>
        <v>13</v>
      </c>
      <c r="P274" s="5">
        <f t="shared" si="26"/>
        <v>0.59090909090909094</v>
      </c>
    </row>
    <row r="275" spans="5:16" x14ac:dyDescent="0.25">
      <c r="I275" t="s">
        <v>50</v>
      </c>
      <c r="J275">
        <f>J263*3+J261-J272</f>
        <v>25</v>
      </c>
      <c r="M275" s="5">
        <f t="shared" si="24"/>
        <v>2.5</v>
      </c>
      <c r="O275" s="5">
        <f t="shared" si="25"/>
        <v>49</v>
      </c>
      <c r="P275" s="5">
        <f t="shared" si="26"/>
        <v>2.2272727272727271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88</v>
      </c>
      <c r="B291" s="1">
        <v>1</v>
      </c>
      <c r="C291">
        <v>1</v>
      </c>
      <c r="D291" s="6" t="s">
        <v>104</v>
      </c>
      <c r="E291" s="1">
        <f>B291+C291</f>
        <v>2</v>
      </c>
      <c r="F291" s="1">
        <f>B291-C291</f>
        <v>0</v>
      </c>
      <c r="I291" t="s">
        <v>27</v>
      </c>
      <c r="J291">
        <f>COUNTIF(E291:E315,"&gt;1")</f>
        <v>3</v>
      </c>
      <c r="M291" s="5">
        <f>J291/4</f>
        <v>0.75</v>
      </c>
    </row>
    <row r="292" spans="1:13" x14ac:dyDescent="0.25">
      <c r="A292" s="1" t="s">
        <v>176</v>
      </c>
      <c r="B292" s="1">
        <v>1</v>
      </c>
      <c r="C292">
        <v>1</v>
      </c>
      <c r="D292" s="6" t="s">
        <v>104</v>
      </c>
      <c r="E292" s="1">
        <f t="shared" ref="E292:E294" si="27">B292+C292</f>
        <v>2</v>
      </c>
      <c r="F292" s="1">
        <f t="shared" ref="F292:F294" si="28">B292-C292</f>
        <v>0</v>
      </c>
      <c r="I292" t="s">
        <v>28</v>
      </c>
      <c r="J292">
        <f>COUNTIF(E291:E315,"&gt;2")</f>
        <v>0</v>
      </c>
      <c r="M292" s="5">
        <f t="shared" ref="M292:M313" si="29">J292/4</f>
        <v>0</v>
      </c>
    </row>
    <row r="293" spans="1:13" x14ac:dyDescent="0.25">
      <c r="A293" s="1" t="s">
        <v>91</v>
      </c>
      <c r="B293" s="1">
        <v>0</v>
      </c>
      <c r="C293">
        <v>2</v>
      </c>
      <c r="D293" s="6" t="s">
        <v>104</v>
      </c>
      <c r="E293" s="1">
        <f t="shared" si="27"/>
        <v>2</v>
      </c>
      <c r="F293" s="1">
        <f t="shared" si="28"/>
        <v>-2</v>
      </c>
      <c r="I293" t="s">
        <v>29</v>
      </c>
      <c r="J293">
        <f>COUNTIF(E291:E315,"&lt;4")</f>
        <v>4</v>
      </c>
      <c r="M293" s="5">
        <f t="shared" si="29"/>
        <v>1</v>
      </c>
    </row>
    <row r="294" spans="1:13" x14ac:dyDescent="0.25">
      <c r="A294" s="1" t="s">
        <v>90</v>
      </c>
      <c r="B294" s="1">
        <v>0</v>
      </c>
      <c r="C294">
        <v>0</v>
      </c>
      <c r="D294" s="6" t="s">
        <v>104</v>
      </c>
      <c r="E294" s="1">
        <f t="shared" si="27"/>
        <v>0</v>
      </c>
      <c r="F294" s="1">
        <f t="shared" si="28"/>
        <v>0</v>
      </c>
      <c r="I294" t="s">
        <v>30</v>
      </c>
      <c r="J294">
        <f>COUNTIF(E291:E315,"&lt;5")</f>
        <v>4</v>
      </c>
      <c r="M294" s="5">
        <f t="shared" si="29"/>
        <v>1</v>
      </c>
    </row>
    <row r="295" spans="1:13" x14ac:dyDescent="0.25">
      <c r="E295" s="1"/>
      <c r="F295" s="1"/>
      <c r="I295" t="s">
        <v>31</v>
      </c>
      <c r="J295">
        <f>COUNTIF(F291:F315,"&gt;=0")</f>
        <v>3</v>
      </c>
      <c r="M295" s="5">
        <f t="shared" si="29"/>
        <v>0.75</v>
      </c>
    </row>
    <row r="296" spans="1:13" x14ac:dyDescent="0.25">
      <c r="I296" t="s">
        <v>32</v>
      </c>
      <c r="J296">
        <f>COUNTIF(F291:F315,"&lt;=0")</f>
        <v>4</v>
      </c>
      <c r="M296" s="5">
        <f t="shared" si="29"/>
        <v>1</v>
      </c>
    </row>
    <row r="297" spans="1:13" x14ac:dyDescent="0.25">
      <c r="I297" t="s">
        <v>34</v>
      </c>
      <c r="J297">
        <f>COUNTIF(F291:F315,"&gt;=-1")</f>
        <v>3</v>
      </c>
      <c r="M297" s="5">
        <f t="shared" si="29"/>
        <v>0.75</v>
      </c>
    </row>
    <row r="298" spans="1:13" x14ac:dyDescent="0.25">
      <c r="I298" t="s">
        <v>35</v>
      </c>
      <c r="J298">
        <f>COUNTIF(F291:F315,"&lt;=1")</f>
        <v>4</v>
      </c>
      <c r="M298" s="5">
        <f t="shared" si="29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0</v>
      </c>
      <c r="M300" s="5">
        <f t="shared" si="29"/>
        <v>0</v>
      </c>
    </row>
    <row r="301" spans="1:13" x14ac:dyDescent="0.25">
      <c r="I301" t="s">
        <v>38</v>
      </c>
      <c r="J301">
        <f>J299-J295</f>
        <v>1</v>
      </c>
      <c r="M301" s="5">
        <f t="shared" si="29"/>
        <v>0.25</v>
      </c>
    </row>
    <row r="302" spans="1:13" x14ac:dyDescent="0.25">
      <c r="I302" t="s">
        <v>39</v>
      </c>
      <c r="J302">
        <f>J299-J298</f>
        <v>0</v>
      </c>
      <c r="M302" s="5">
        <f t="shared" si="29"/>
        <v>0</v>
      </c>
    </row>
    <row r="303" spans="1:13" x14ac:dyDescent="0.25">
      <c r="I303" t="s">
        <v>40</v>
      </c>
      <c r="J303">
        <f>J299-J297</f>
        <v>1</v>
      </c>
      <c r="M303" s="5">
        <f t="shared" si="29"/>
        <v>0.25</v>
      </c>
    </row>
    <row r="304" spans="1:13" x14ac:dyDescent="0.25">
      <c r="I304" t="s">
        <v>41</v>
      </c>
      <c r="J304">
        <f>COUNTIF(B291:B315,"&gt;0")</f>
        <v>2</v>
      </c>
      <c r="M304" s="5">
        <f t="shared" si="29"/>
        <v>0.5</v>
      </c>
    </row>
    <row r="305" spans="9:13" x14ac:dyDescent="0.25">
      <c r="I305" t="s">
        <v>42</v>
      </c>
      <c r="J305">
        <f>COUNTIF(C291:C315,"&gt;0")</f>
        <v>3</v>
      </c>
      <c r="M305" s="5">
        <f t="shared" si="29"/>
        <v>0.75</v>
      </c>
    </row>
    <row r="306" spans="9:13" x14ac:dyDescent="0.25">
      <c r="I306" t="s">
        <v>43</v>
      </c>
      <c r="J306">
        <f>COUNTIF(B291:B315,"&lt;2")</f>
        <v>4</v>
      </c>
      <c r="M306" s="5">
        <f t="shared" si="29"/>
        <v>1</v>
      </c>
    </row>
    <row r="307" spans="9:13" x14ac:dyDescent="0.25">
      <c r="I307" t="s">
        <v>44</v>
      </c>
      <c r="J307">
        <f>COUNTIF(C291:C315,"&lt;2")</f>
        <v>3</v>
      </c>
      <c r="M307" s="5">
        <f t="shared" si="29"/>
        <v>0.75</v>
      </c>
    </row>
    <row r="308" spans="9:13" x14ac:dyDescent="0.25">
      <c r="I308" t="s">
        <v>45</v>
      </c>
      <c r="J308">
        <f>COUNTIF(B291:B315,"&lt;3")</f>
        <v>4</v>
      </c>
      <c r="M308" s="5">
        <f t="shared" si="29"/>
        <v>1</v>
      </c>
    </row>
    <row r="309" spans="9:13" x14ac:dyDescent="0.25">
      <c r="I309" t="s">
        <v>46</v>
      </c>
      <c r="J309">
        <f>COUNTIF(C291:C315,"&lt;3")</f>
        <v>4</v>
      </c>
      <c r="M309" s="5">
        <f t="shared" si="29"/>
        <v>1</v>
      </c>
    </row>
    <row r="310" spans="9:13" x14ac:dyDescent="0.25">
      <c r="I310" t="s">
        <v>47</v>
      </c>
      <c r="J310">
        <f>J300+J301</f>
        <v>1</v>
      </c>
      <c r="M310" s="5">
        <f t="shared" si="29"/>
        <v>0.25</v>
      </c>
    </row>
    <row r="311" spans="9:13" x14ac:dyDescent="0.25">
      <c r="I311" t="s">
        <v>48</v>
      </c>
      <c r="J311" s="1">
        <f>SUM(C291:C315)</f>
        <v>4</v>
      </c>
      <c r="M311" s="5">
        <f t="shared" si="29"/>
        <v>1</v>
      </c>
    </row>
    <row r="312" spans="9:13" x14ac:dyDescent="0.25">
      <c r="I312" t="s">
        <v>49</v>
      </c>
      <c r="J312" s="1">
        <f>SUM(B291:B315)</f>
        <v>2</v>
      </c>
      <c r="M312" s="5">
        <f t="shared" si="29"/>
        <v>0.5</v>
      </c>
    </row>
    <row r="313" spans="9:13" x14ac:dyDescent="0.25">
      <c r="I313" t="s">
        <v>50</v>
      </c>
      <c r="J313">
        <f>3*J301+J299-J310</f>
        <v>6</v>
      </c>
      <c r="M313" s="5">
        <f t="shared" si="29"/>
        <v>1.5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166</v>
      </c>
      <c r="B329" s="1">
        <v>1</v>
      </c>
      <c r="C329">
        <v>2</v>
      </c>
      <c r="D329" s="6" t="s">
        <v>104</v>
      </c>
      <c r="E329" s="1">
        <f>B329+C329</f>
        <v>3</v>
      </c>
      <c r="F329" s="1">
        <f>B329-C329</f>
        <v>-1</v>
      </c>
      <c r="I329" t="s">
        <v>27</v>
      </c>
      <c r="J329">
        <f>COUNTIF(E329:E353,"&gt;1")</f>
        <v>4</v>
      </c>
      <c r="M329" s="5">
        <f>J329/$J$337</f>
        <v>0.8</v>
      </c>
    </row>
    <row r="330" spans="1:13" x14ac:dyDescent="0.25">
      <c r="A330" s="1" t="s">
        <v>88</v>
      </c>
      <c r="B330" s="1">
        <v>1</v>
      </c>
      <c r="C330">
        <v>1</v>
      </c>
      <c r="D330" s="6" t="s">
        <v>104</v>
      </c>
      <c r="E330" s="1">
        <f t="shared" ref="E330:E332" si="30">B330+C330</f>
        <v>2</v>
      </c>
      <c r="F330" s="1">
        <f t="shared" ref="F330:F332" si="31">B330-C330</f>
        <v>0</v>
      </c>
      <c r="I330" t="s">
        <v>28</v>
      </c>
      <c r="J330">
        <f>COUNTIF(E329:E353,"&gt;2")</f>
        <v>1</v>
      </c>
      <c r="M330" s="5">
        <f t="shared" ref="M330:M351" si="32">J330/$J$337</f>
        <v>0.2</v>
      </c>
    </row>
    <row r="331" spans="1:13" x14ac:dyDescent="0.25">
      <c r="A331" s="1" t="s">
        <v>176</v>
      </c>
      <c r="B331" s="1">
        <v>1</v>
      </c>
      <c r="C331">
        <v>1</v>
      </c>
      <c r="D331" s="6" t="s">
        <v>104</v>
      </c>
      <c r="E331" s="1">
        <f t="shared" si="30"/>
        <v>2</v>
      </c>
      <c r="F331" s="1">
        <f t="shared" si="31"/>
        <v>0</v>
      </c>
      <c r="I331" t="s">
        <v>29</v>
      </c>
      <c r="J331">
        <f>COUNTIF(E329:E353,"&lt;4")</f>
        <v>5</v>
      </c>
      <c r="M331" s="5">
        <f t="shared" si="32"/>
        <v>1</v>
      </c>
    </row>
    <row r="332" spans="1:13" x14ac:dyDescent="0.25">
      <c r="A332" s="1" t="s">
        <v>91</v>
      </c>
      <c r="B332" s="1">
        <v>0</v>
      </c>
      <c r="C332">
        <v>2</v>
      </c>
      <c r="D332" s="6" t="s">
        <v>104</v>
      </c>
      <c r="E332" s="1">
        <f t="shared" si="30"/>
        <v>2</v>
      </c>
      <c r="F332" s="1">
        <f t="shared" si="31"/>
        <v>-2</v>
      </c>
      <c r="I332" t="s">
        <v>30</v>
      </c>
      <c r="J332">
        <f>COUNTIF(E329:E353,"&lt;5")</f>
        <v>5</v>
      </c>
      <c r="M332" s="5">
        <f t="shared" si="32"/>
        <v>1</v>
      </c>
    </row>
    <row r="333" spans="1:13" x14ac:dyDescent="0.25">
      <c r="A333" s="1" t="s">
        <v>90</v>
      </c>
      <c r="B333" s="1">
        <v>0</v>
      </c>
      <c r="C333">
        <v>0</v>
      </c>
      <c r="D333" s="6" t="s">
        <v>104</v>
      </c>
      <c r="E333" s="1">
        <f t="shared" ref="E333" si="33">B333+C333</f>
        <v>0</v>
      </c>
      <c r="F333" s="1">
        <f t="shared" ref="F333" si="34">B333-C333</f>
        <v>0</v>
      </c>
      <c r="I333" t="s">
        <v>31</v>
      </c>
      <c r="J333">
        <f>COUNTIF(F329:F353,"&gt;=0")</f>
        <v>3</v>
      </c>
      <c r="M333" s="5">
        <f t="shared" si="32"/>
        <v>0.6</v>
      </c>
    </row>
    <row r="334" spans="1:13" x14ac:dyDescent="0.25">
      <c r="E334" s="1"/>
      <c r="F334" s="1"/>
      <c r="I334" t="s">
        <v>32</v>
      </c>
      <c r="J334">
        <f>COUNTIF(F329:F353,"&lt;=0")</f>
        <v>5</v>
      </c>
      <c r="M334" s="5">
        <f t="shared" si="32"/>
        <v>1</v>
      </c>
    </row>
    <row r="335" spans="1:13" x14ac:dyDescent="0.25">
      <c r="E335" s="1"/>
      <c r="F335" s="1"/>
      <c r="I335" t="s">
        <v>34</v>
      </c>
      <c r="J335">
        <f>COUNTIF(F329:F353,"&gt;=-1")</f>
        <v>4</v>
      </c>
      <c r="M335" s="5">
        <f t="shared" si="32"/>
        <v>0.8</v>
      </c>
    </row>
    <row r="336" spans="1:13" x14ac:dyDescent="0.25">
      <c r="E336" s="1"/>
      <c r="F336" s="1"/>
      <c r="I336" t="s">
        <v>35</v>
      </c>
      <c r="J336">
        <f>COUNTIF(F329:F353,"&lt;=1")</f>
        <v>5</v>
      </c>
      <c r="M336" s="5">
        <f t="shared" si="32"/>
        <v>1</v>
      </c>
    </row>
    <row r="337" spans="5:13" x14ac:dyDescent="0.25">
      <c r="E337" s="1"/>
      <c r="F337" s="1"/>
      <c r="I337" t="s">
        <v>36</v>
      </c>
      <c r="J337">
        <f>COUNT(F329:F353)</f>
        <v>5</v>
      </c>
    </row>
    <row r="338" spans="5:13" x14ac:dyDescent="0.25">
      <c r="E338" s="1"/>
      <c r="F338" s="1"/>
      <c r="I338" t="s">
        <v>37</v>
      </c>
      <c r="J338">
        <f>J337-J334</f>
        <v>0</v>
      </c>
      <c r="M338" s="5">
        <f t="shared" si="32"/>
        <v>0</v>
      </c>
    </row>
    <row r="339" spans="5:13" x14ac:dyDescent="0.25">
      <c r="E339" s="1"/>
      <c r="F339" s="1"/>
      <c r="I339" t="s">
        <v>38</v>
      </c>
      <c r="J339">
        <f>J337-J333</f>
        <v>2</v>
      </c>
      <c r="M339" s="5">
        <f t="shared" si="32"/>
        <v>0.4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2"/>
        <v>0</v>
      </c>
    </row>
    <row r="341" spans="5:13" x14ac:dyDescent="0.25">
      <c r="E341" s="1"/>
      <c r="F341" s="1"/>
      <c r="I341" t="s">
        <v>40</v>
      </c>
      <c r="J341">
        <f>J337-J335</f>
        <v>1</v>
      </c>
      <c r="M341" s="5">
        <f t="shared" si="32"/>
        <v>0.2</v>
      </c>
    </row>
    <row r="342" spans="5:13" x14ac:dyDescent="0.25">
      <c r="E342" s="1"/>
      <c r="F342" s="1"/>
      <c r="I342" t="s">
        <v>41</v>
      </c>
      <c r="J342">
        <f>COUNTIF(B329:B353,"&gt;0")</f>
        <v>3</v>
      </c>
      <c r="M342" s="5">
        <f t="shared" si="32"/>
        <v>0.6</v>
      </c>
    </row>
    <row r="343" spans="5:13" x14ac:dyDescent="0.25">
      <c r="E343" s="1"/>
      <c r="F343" s="1"/>
      <c r="I343" t="s">
        <v>42</v>
      </c>
      <c r="J343">
        <f>COUNTIF(C329:C353,"&gt;0")</f>
        <v>4</v>
      </c>
      <c r="M343" s="5">
        <f t="shared" si="32"/>
        <v>0.8</v>
      </c>
    </row>
    <row r="344" spans="5:13" x14ac:dyDescent="0.25">
      <c r="E344" s="1"/>
      <c r="F344" s="1"/>
      <c r="I344" t="s">
        <v>43</v>
      </c>
      <c r="J344">
        <f>COUNTIF(B329:B353,"&lt;2")</f>
        <v>5</v>
      </c>
      <c r="M344" s="5">
        <f t="shared" si="32"/>
        <v>1</v>
      </c>
    </row>
    <row r="345" spans="5:13" x14ac:dyDescent="0.25">
      <c r="E345" s="1"/>
      <c r="F345" s="1"/>
      <c r="I345" t="s">
        <v>44</v>
      </c>
      <c r="J345">
        <f>COUNTIF(C329:C353,"&lt;2")</f>
        <v>3</v>
      </c>
      <c r="M345" s="5">
        <f t="shared" si="32"/>
        <v>0.6</v>
      </c>
    </row>
    <row r="346" spans="5:13" x14ac:dyDescent="0.25">
      <c r="E346" s="1"/>
      <c r="F346" s="1"/>
      <c r="I346" t="s">
        <v>45</v>
      </c>
      <c r="J346">
        <f>COUNTIF(B329:B353,"&lt;3")</f>
        <v>5</v>
      </c>
      <c r="M346" s="5">
        <f t="shared" si="32"/>
        <v>1</v>
      </c>
    </row>
    <row r="347" spans="5:13" x14ac:dyDescent="0.25">
      <c r="E347" s="1"/>
      <c r="F347" s="1"/>
      <c r="I347" t="s">
        <v>46</v>
      </c>
      <c r="J347">
        <f>COUNTIF(C329:C353,"&lt;3")</f>
        <v>5</v>
      </c>
      <c r="M347" s="5">
        <f t="shared" si="32"/>
        <v>1</v>
      </c>
    </row>
    <row r="348" spans="5:13" x14ac:dyDescent="0.25">
      <c r="E348" s="1"/>
      <c r="F348" s="1"/>
      <c r="I348" t="s">
        <v>47</v>
      </c>
      <c r="J348">
        <f>J338+J339</f>
        <v>2</v>
      </c>
      <c r="M348" s="5">
        <f t="shared" si="32"/>
        <v>0.4</v>
      </c>
    </row>
    <row r="349" spans="5:13" x14ac:dyDescent="0.25">
      <c r="E349" s="1"/>
      <c r="F349" s="1"/>
      <c r="I349" t="s">
        <v>48</v>
      </c>
      <c r="J349" s="1">
        <f>SUM(C329:C353)</f>
        <v>6</v>
      </c>
      <c r="M349" s="5">
        <f t="shared" si="32"/>
        <v>1.2</v>
      </c>
    </row>
    <row r="350" spans="5:13" x14ac:dyDescent="0.25">
      <c r="E350" s="1"/>
      <c r="F350" s="1"/>
      <c r="I350" t="s">
        <v>49</v>
      </c>
      <c r="J350" s="1">
        <f>SUM(B329:B353)</f>
        <v>3</v>
      </c>
      <c r="M350" s="5">
        <f t="shared" si="32"/>
        <v>0.6</v>
      </c>
    </row>
    <row r="351" spans="5:13" x14ac:dyDescent="0.25">
      <c r="E351" s="1"/>
      <c r="F351" s="1"/>
      <c r="I351" t="s">
        <v>50</v>
      </c>
      <c r="J351">
        <f>3*J339+J337-J348</f>
        <v>9</v>
      </c>
      <c r="M351" s="5">
        <f t="shared" si="32"/>
        <v>1.8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104</v>
      </c>
      <c r="B368" s="1">
        <v>2</v>
      </c>
      <c r="C368">
        <v>0</v>
      </c>
      <c r="D368" t="s">
        <v>78</v>
      </c>
      <c r="E368" s="1">
        <f>B368+C368</f>
        <v>2</v>
      </c>
      <c r="F368" s="1">
        <f>B368-C368</f>
        <v>2</v>
      </c>
      <c r="I368" t="s">
        <v>27</v>
      </c>
      <c r="J368">
        <f>COUNTIF(E368:E384,"&gt;1")</f>
        <v>2</v>
      </c>
      <c r="M368" s="5">
        <f>J368/$J$376</f>
        <v>0.66666666666666663</v>
      </c>
      <c r="O368" s="5">
        <f>J368+J329</f>
        <v>6</v>
      </c>
      <c r="P368" s="5">
        <f>O368/$O$376</f>
        <v>0.75</v>
      </c>
    </row>
    <row r="369" spans="1:16" x14ac:dyDescent="0.25">
      <c r="A369" s="2" t="s">
        <v>104</v>
      </c>
      <c r="B369" s="1">
        <v>3</v>
      </c>
      <c r="C369">
        <v>0</v>
      </c>
      <c r="D369" t="s">
        <v>350</v>
      </c>
      <c r="E369" s="1">
        <f>B369+C369</f>
        <v>3</v>
      </c>
      <c r="F369" s="1">
        <f>B369-C369</f>
        <v>3</v>
      </c>
      <c r="I369" t="s">
        <v>28</v>
      </c>
      <c r="J369">
        <f>COUNTIF(E368:E384,"&gt;2")</f>
        <v>1</v>
      </c>
      <c r="M369" s="5">
        <f t="shared" ref="M369:M390" si="35">J369/$J$376</f>
        <v>0.33333333333333331</v>
      </c>
      <c r="O369" s="5">
        <f t="shared" ref="O369:O390" si="36">J369+J330</f>
        <v>2</v>
      </c>
      <c r="P369" s="5">
        <f t="shared" ref="P369:P390" si="37">O369/$O$376</f>
        <v>0.25</v>
      </c>
    </row>
    <row r="370" spans="1:16" x14ac:dyDescent="0.25">
      <c r="A370" s="2" t="s">
        <v>104</v>
      </c>
      <c r="B370" s="1">
        <v>1</v>
      </c>
      <c r="C370">
        <v>0</v>
      </c>
      <c r="D370" t="s">
        <v>75</v>
      </c>
      <c r="E370" s="1">
        <f>B370+C370</f>
        <v>1</v>
      </c>
      <c r="F370" s="1">
        <f>B370-C370</f>
        <v>1</v>
      </c>
      <c r="I370" t="s">
        <v>29</v>
      </c>
      <c r="J370">
        <f>COUNTIF(E368:E384,"&lt;4")</f>
        <v>3</v>
      </c>
      <c r="M370" s="5">
        <f t="shared" si="35"/>
        <v>1</v>
      </c>
      <c r="O370" s="5">
        <f t="shared" si="36"/>
        <v>8</v>
      </c>
      <c r="P370" s="5">
        <f t="shared" si="37"/>
        <v>1</v>
      </c>
    </row>
    <row r="371" spans="1:16" x14ac:dyDescent="0.25">
      <c r="A371" s="2"/>
      <c r="B371" s="1"/>
      <c r="E371" s="1"/>
      <c r="F371" s="1"/>
      <c r="I371" t="s">
        <v>30</v>
      </c>
      <c r="J371">
        <f>COUNTIF(E368:E384,"&lt;5")</f>
        <v>3</v>
      </c>
      <c r="M371" s="5">
        <f t="shared" si="35"/>
        <v>1</v>
      </c>
      <c r="O371" s="5">
        <f t="shared" si="36"/>
        <v>8</v>
      </c>
      <c r="P371" s="5">
        <f t="shared" si="37"/>
        <v>1</v>
      </c>
    </row>
    <row r="372" spans="1:16" x14ac:dyDescent="0.25">
      <c r="A372" s="2"/>
      <c r="B372" s="1"/>
      <c r="E372" s="1"/>
      <c r="F372" s="1"/>
      <c r="I372" t="s">
        <v>31</v>
      </c>
      <c r="J372">
        <f>COUNTIF(F368:F384,"&lt;=0")</f>
        <v>0</v>
      </c>
      <c r="M372" s="5">
        <f t="shared" si="35"/>
        <v>0</v>
      </c>
      <c r="O372" s="5">
        <f t="shared" si="36"/>
        <v>3</v>
      </c>
      <c r="P372" s="5">
        <f t="shared" si="37"/>
        <v>0.375</v>
      </c>
    </row>
    <row r="373" spans="1:16" x14ac:dyDescent="0.25">
      <c r="I373" t="s">
        <v>32</v>
      </c>
      <c r="J373">
        <f>COUNTIF(F368:F384,"&gt;=0")</f>
        <v>3</v>
      </c>
      <c r="M373" s="5">
        <f t="shared" si="35"/>
        <v>1</v>
      </c>
      <c r="O373" s="5">
        <f t="shared" si="36"/>
        <v>8</v>
      </c>
      <c r="P373" s="5">
        <f t="shared" si="37"/>
        <v>1</v>
      </c>
    </row>
    <row r="374" spans="1:16" x14ac:dyDescent="0.25">
      <c r="I374" t="s">
        <v>34</v>
      </c>
      <c r="J374">
        <f>COUNTIF(F368:F384,"&lt;=1")</f>
        <v>1</v>
      </c>
      <c r="M374" s="5">
        <f t="shared" si="35"/>
        <v>0.33333333333333331</v>
      </c>
      <c r="O374" s="5">
        <f t="shared" si="36"/>
        <v>5</v>
      </c>
      <c r="P374" s="5">
        <f t="shared" si="37"/>
        <v>0.625</v>
      </c>
    </row>
    <row r="375" spans="1:16" x14ac:dyDescent="0.25">
      <c r="I375" t="s">
        <v>35</v>
      </c>
      <c r="J375">
        <f>COUNTIF(F368:F384,"&gt;=-1")</f>
        <v>3</v>
      </c>
      <c r="M375" s="5">
        <f t="shared" si="35"/>
        <v>1</v>
      </c>
      <c r="O375" s="5">
        <f t="shared" si="36"/>
        <v>8</v>
      </c>
      <c r="P375" s="5">
        <f t="shared" si="37"/>
        <v>1</v>
      </c>
    </row>
    <row r="376" spans="1:16" x14ac:dyDescent="0.25">
      <c r="I376" t="s">
        <v>36</v>
      </c>
      <c r="J376">
        <f>COUNT(E368:E384)</f>
        <v>3</v>
      </c>
      <c r="O376" s="5">
        <f t="shared" si="36"/>
        <v>8</v>
      </c>
      <c r="P376" s="5">
        <f t="shared" si="37"/>
        <v>1</v>
      </c>
    </row>
    <row r="377" spans="1:16" x14ac:dyDescent="0.25">
      <c r="I377" t="s">
        <v>37</v>
      </c>
      <c r="J377">
        <f>J376-J373</f>
        <v>0</v>
      </c>
      <c r="M377" s="5">
        <f t="shared" si="35"/>
        <v>0</v>
      </c>
      <c r="O377" s="5">
        <f t="shared" si="36"/>
        <v>0</v>
      </c>
      <c r="P377" s="5">
        <f t="shared" si="37"/>
        <v>0</v>
      </c>
    </row>
    <row r="378" spans="1:16" x14ac:dyDescent="0.25">
      <c r="I378" t="s">
        <v>38</v>
      </c>
      <c r="J378">
        <f>J376-J372</f>
        <v>3</v>
      </c>
      <c r="M378" s="5">
        <f t="shared" si="35"/>
        <v>1</v>
      </c>
      <c r="O378" s="5">
        <f t="shared" si="36"/>
        <v>5</v>
      </c>
      <c r="P378" s="5">
        <f t="shared" si="37"/>
        <v>0.625</v>
      </c>
    </row>
    <row r="379" spans="1:16" x14ac:dyDescent="0.25">
      <c r="I379" t="s">
        <v>39</v>
      </c>
      <c r="J379">
        <f>J376-J375</f>
        <v>0</v>
      </c>
      <c r="M379" s="5">
        <f t="shared" si="35"/>
        <v>0</v>
      </c>
      <c r="O379" s="5">
        <f t="shared" si="36"/>
        <v>0</v>
      </c>
      <c r="P379" s="5">
        <f t="shared" si="37"/>
        <v>0</v>
      </c>
    </row>
    <row r="380" spans="1:16" x14ac:dyDescent="0.25">
      <c r="I380" t="s">
        <v>40</v>
      </c>
      <c r="J380">
        <f>J376-J374</f>
        <v>2</v>
      </c>
      <c r="M380" s="5">
        <f t="shared" si="35"/>
        <v>0.66666666666666663</v>
      </c>
      <c r="O380" s="5">
        <f t="shared" si="36"/>
        <v>3</v>
      </c>
      <c r="P380" s="5">
        <f t="shared" si="37"/>
        <v>0.375</v>
      </c>
    </row>
    <row r="381" spans="1:16" x14ac:dyDescent="0.25">
      <c r="I381" t="s">
        <v>41</v>
      </c>
      <c r="J381">
        <f>COUNTIF(C368:C384,"&gt;0")</f>
        <v>0</v>
      </c>
      <c r="M381" s="5">
        <f t="shared" si="35"/>
        <v>0</v>
      </c>
      <c r="O381" s="5">
        <f t="shared" si="36"/>
        <v>3</v>
      </c>
      <c r="P381" s="5">
        <f t="shared" si="37"/>
        <v>0.375</v>
      </c>
    </row>
    <row r="382" spans="1:16" x14ac:dyDescent="0.25">
      <c r="I382" t="s">
        <v>42</v>
      </c>
      <c r="J382">
        <f>COUNTIF(B368:B384,"&gt;0")</f>
        <v>3</v>
      </c>
      <c r="M382" s="5">
        <f t="shared" si="35"/>
        <v>1</v>
      </c>
      <c r="O382" s="5">
        <f t="shared" si="36"/>
        <v>7</v>
      </c>
      <c r="P382" s="5">
        <f t="shared" si="37"/>
        <v>0.875</v>
      </c>
    </row>
    <row r="383" spans="1:16" x14ac:dyDescent="0.25">
      <c r="I383" t="s">
        <v>43</v>
      </c>
      <c r="J383">
        <f>COUNTIF(C368:C384,"&lt;2")</f>
        <v>3</v>
      </c>
      <c r="M383" s="5">
        <f t="shared" si="35"/>
        <v>1</v>
      </c>
      <c r="O383" s="5">
        <f t="shared" si="36"/>
        <v>8</v>
      </c>
      <c r="P383" s="5">
        <f t="shared" si="37"/>
        <v>1</v>
      </c>
    </row>
    <row r="384" spans="1:16" x14ac:dyDescent="0.25">
      <c r="I384" t="s">
        <v>44</v>
      </c>
      <c r="J384">
        <f>COUNTIF(B368:B384,"&lt;2")</f>
        <v>1</v>
      </c>
      <c r="M384" s="5">
        <f t="shared" si="35"/>
        <v>0.33333333333333331</v>
      </c>
      <c r="O384" s="5">
        <f t="shared" si="36"/>
        <v>4</v>
      </c>
      <c r="P384" s="5">
        <f t="shared" si="37"/>
        <v>0.5</v>
      </c>
    </row>
    <row r="385" spans="9:16" x14ac:dyDescent="0.25">
      <c r="I385" t="s">
        <v>45</v>
      </c>
      <c r="J385">
        <f>COUNTIF(C368:C384,"&lt;3")</f>
        <v>3</v>
      </c>
      <c r="M385" s="5">
        <f t="shared" si="35"/>
        <v>1</v>
      </c>
      <c r="O385" s="5">
        <f t="shared" si="36"/>
        <v>8</v>
      </c>
      <c r="P385" s="5">
        <f t="shared" si="37"/>
        <v>1</v>
      </c>
    </row>
    <row r="386" spans="9:16" x14ac:dyDescent="0.25">
      <c r="I386" t="s">
        <v>46</v>
      </c>
      <c r="J386">
        <f>COUNTIF(B368:B384,"&lt;3")</f>
        <v>2</v>
      </c>
      <c r="M386" s="5">
        <f t="shared" si="35"/>
        <v>0.66666666666666663</v>
      </c>
      <c r="O386" s="5">
        <f t="shared" si="36"/>
        <v>7</v>
      </c>
      <c r="P386" s="5">
        <f t="shared" si="37"/>
        <v>0.875</v>
      </c>
    </row>
    <row r="387" spans="9:16" x14ac:dyDescent="0.25">
      <c r="I387" t="s">
        <v>47</v>
      </c>
      <c r="J387">
        <f>J377+J378</f>
        <v>3</v>
      </c>
      <c r="M387" s="5">
        <f t="shared" si="35"/>
        <v>1</v>
      </c>
      <c r="O387" s="5">
        <f t="shared" si="36"/>
        <v>5</v>
      </c>
      <c r="P387" s="5">
        <f t="shared" si="37"/>
        <v>0.625</v>
      </c>
    </row>
    <row r="388" spans="9:16" x14ac:dyDescent="0.25">
      <c r="I388" t="s">
        <v>48</v>
      </c>
      <c r="J388" s="1">
        <f>SUM(B368:B384)</f>
        <v>6</v>
      </c>
      <c r="M388" s="5">
        <f t="shared" si="35"/>
        <v>2</v>
      </c>
      <c r="O388" s="5">
        <f t="shared" si="36"/>
        <v>12</v>
      </c>
      <c r="P388" s="5">
        <f t="shared" si="37"/>
        <v>1.5</v>
      </c>
    </row>
    <row r="389" spans="9:16" x14ac:dyDescent="0.25">
      <c r="I389" t="s">
        <v>49</v>
      </c>
      <c r="J389" s="1">
        <f>SUM(C368:C384)</f>
        <v>0</v>
      </c>
      <c r="M389" s="5">
        <f t="shared" si="35"/>
        <v>0</v>
      </c>
      <c r="O389" s="5">
        <f t="shared" si="36"/>
        <v>3</v>
      </c>
      <c r="P389" s="5">
        <f t="shared" si="37"/>
        <v>0.375</v>
      </c>
    </row>
    <row r="390" spans="9:16" x14ac:dyDescent="0.25">
      <c r="I390" t="s">
        <v>50</v>
      </c>
      <c r="J390">
        <f>J378*3+J376-J387</f>
        <v>9</v>
      </c>
      <c r="M390" s="5">
        <f t="shared" si="35"/>
        <v>3</v>
      </c>
      <c r="O390" s="5">
        <f t="shared" si="36"/>
        <v>18</v>
      </c>
      <c r="P390" s="5">
        <f t="shared" si="37"/>
        <v>2.25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23</v>
      </c>
      <c r="H402" s="6"/>
      <c r="I402" s="7">
        <f>O261+O54</f>
        <v>45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11">
        <f>AVERAGE(H404,K404,N404,Q404)</f>
        <v>74.707125603864739</v>
      </c>
      <c r="F404" s="5">
        <f>(M6+M213)/2</f>
        <v>0.65530303030303028</v>
      </c>
      <c r="G404" s="10">
        <f>J6+J213</f>
        <v>15</v>
      </c>
      <c r="H404" s="11">
        <f>(G404/$G$402)*100</f>
        <v>65.217391304347828</v>
      </c>
      <c r="I404" s="5">
        <f t="shared" ref="I404:I411" si="38">(P46+P253)/2</f>
        <v>0.71047430830039526</v>
      </c>
      <c r="J404" s="10">
        <f t="shared" ref="J404:J411" si="39">O46+O253</f>
        <v>32</v>
      </c>
      <c r="K404" s="11">
        <f>(J404/$I$402)*100</f>
        <v>71.111111111111114</v>
      </c>
      <c r="L404" s="5">
        <f>(M84+M291)/2</f>
        <v>0.875</v>
      </c>
      <c r="M404" s="10">
        <f t="shared" ref="M404:M411" si="40">J84+J291</f>
        <v>7</v>
      </c>
      <c r="N404" s="11">
        <f>(M404/8)*100</f>
        <v>87.5</v>
      </c>
      <c r="O404" s="5">
        <f t="shared" ref="O404:O411" si="41">(P368+P161)/2</f>
        <v>0.75</v>
      </c>
      <c r="P404" s="10">
        <f t="shared" ref="P404:P411" si="42">O368+O161</f>
        <v>12</v>
      </c>
      <c r="Q404" s="11">
        <f>(P404/16)*100</f>
        <v>75</v>
      </c>
    </row>
    <row r="405" spans="4:17" x14ac:dyDescent="0.25">
      <c r="D405" t="s">
        <v>28</v>
      </c>
      <c r="E405" s="11">
        <f t="shared" ref="E405:E423" si="43">AVERAGE(H405,K405,N405,Q405)</f>
        <v>26.983695652173914</v>
      </c>
      <c r="F405" s="5">
        <f t="shared" ref="F405:F407" si="44">(M7+M214)/2</f>
        <v>0.30681818181818182</v>
      </c>
      <c r="G405" s="10">
        <f t="shared" ref="G405:G407" si="45">J7+J214</f>
        <v>7</v>
      </c>
      <c r="H405" s="11">
        <f t="shared" ref="H405:H423" si="46">(G405/$G$402)*100</f>
        <v>30.434782608695656</v>
      </c>
      <c r="I405" s="5">
        <f t="shared" si="38"/>
        <v>0.39920948616600793</v>
      </c>
      <c r="J405" s="10">
        <f t="shared" si="39"/>
        <v>18</v>
      </c>
      <c r="K405" s="11">
        <f t="shared" ref="K405:K423" si="47">(J405/$I$402)*100</f>
        <v>40</v>
      </c>
      <c r="L405" s="5">
        <f>(M85+M292)/2</f>
        <v>0.125</v>
      </c>
      <c r="M405" s="10">
        <f t="shared" si="40"/>
        <v>1</v>
      </c>
      <c r="N405" s="11">
        <f t="shared" ref="N405:N423" si="48">(M405/8)*100</f>
        <v>12.5</v>
      </c>
      <c r="O405" s="5">
        <f t="shared" si="41"/>
        <v>0.25</v>
      </c>
      <c r="P405" s="10">
        <f t="shared" si="42"/>
        <v>4</v>
      </c>
      <c r="Q405" s="11">
        <f t="shared" ref="Q405:Q423" si="49">(P405/16)*100</f>
        <v>25</v>
      </c>
    </row>
    <row r="406" spans="4:17" x14ac:dyDescent="0.25">
      <c r="D406" t="s">
        <v>29</v>
      </c>
      <c r="E406" s="11">
        <f t="shared" si="43"/>
        <v>96.135265700483089</v>
      </c>
      <c r="F406" s="5">
        <f t="shared" si="44"/>
        <v>0.95454545454545459</v>
      </c>
      <c r="G406" s="10">
        <f t="shared" si="45"/>
        <v>22</v>
      </c>
      <c r="H406" s="11">
        <f t="shared" si="46"/>
        <v>95.652173913043484</v>
      </c>
      <c r="I406" s="5">
        <f t="shared" si="38"/>
        <v>0.89031620553359692</v>
      </c>
      <c r="J406" s="10">
        <f t="shared" si="39"/>
        <v>40</v>
      </c>
      <c r="K406" s="11">
        <f t="shared" si="47"/>
        <v>88.888888888888886</v>
      </c>
      <c r="L406" s="5">
        <f>(M86+M293)/2</f>
        <v>1</v>
      </c>
      <c r="M406" s="10">
        <f t="shared" si="40"/>
        <v>8</v>
      </c>
      <c r="N406" s="11">
        <f t="shared" si="48"/>
        <v>100</v>
      </c>
      <c r="O406" s="5">
        <f t="shared" si="41"/>
        <v>1</v>
      </c>
      <c r="P406" s="10">
        <f t="shared" si="42"/>
        <v>16</v>
      </c>
      <c r="Q406" s="11">
        <f t="shared" si="49"/>
        <v>100</v>
      </c>
    </row>
    <row r="407" spans="4:17" x14ac:dyDescent="0.25">
      <c r="D407" t="s">
        <v>30</v>
      </c>
      <c r="E407" s="11">
        <f t="shared" si="43"/>
        <v>97.246376811594203</v>
      </c>
      <c r="F407" s="5">
        <f t="shared" si="44"/>
        <v>0.95454545454545459</v>
      </c>
      <c r="G407" s="10">
        <f t="shared" si="45"/>
        <v>22</v>
      </c>
      <c r="H407" s="11">
        <f t="shared" si="46"/>
        <v>95.652173913043484</v>
      </c>
      <c r="I407" s="5">
        <f t="shared" si="38"/>
        <v>0.9337944664031621</v>
      </c>
      <c r="J407" s="10">
        <f t="shared" si="39"/>
        <v>42</v>
      </c>
      <c r="K407" s="11">
        <f t="shared" si="47"/>
        <v>93.333333333333329</v>
      </c>
      <c r="L407" s="5">
        <f>(M87+M294)/2</f>
        <v>1</v>
      </c>
      <c r="M407" s="10">
        <f t="shared" si="40"/>
        <v>8</v>
      </c>
      <c r="N407" s="11">
        <f t="shared" si="48"/>
        <v>100</v>
      </c>
      <c r="O407" s="5">
        <f t="shared" si="41"/>
        <v>1</v>
      </c>
      <c r="P407" s="10">
        <f t="shared" si="42"/>
        <v>16</v>
      </c>
      <c r="Q407" s="11">
        <f t="shared" si="49"/>
        <v>100</v>
      </c>
    </row>
    <row r="408" spans="4:17" x14ac:dyDescent="0.25">
      <c r="D408" t="s">
        <v>31</v>
      </c>
      <c r="E408" s="11">
        <f t="shared" si="43"/>
        <v>45.709541062801932</v>
      </c>
      <c r="F408" s="5">
        <f>(M10+M217)/2</f>
        <v>0.34469696969696972</v>
      </c>
      <c r="G408" s="10">
        <f>J10+J217</f>
        <v>8</v>
      </c>
      <c r="H408" s="11">
        <f t="shared" si="46"/>
        <v>34.782608695652172</v>
      </c>
      <c r="I408" s="5">
        <f t="shared" si="38"/>
        <v>0.35474308300395258</v>
      </c>
      <c r="J408" s="10">
        <f t="shared" si="39"/>
        <v>16</v>
      </c>
      <c r="K408" s="11">
        <f t="shared" si="47"/>
        <v>35.555555555555557</v>
      </c>
      <c r="L408" s="5">
        <f>(M295+M88)/2</f>
        <v>0.625</v>
      </c>
      <c r="M408" s="10">
        <f t="shared" si="40"/>
        <v>5</v>
      </c>
      <c r="N408" s="11">
        <f t="shared" si="48"/>
        <v>62.5</v>
      </c>
      <c r="O408" s="5">
        <f t="shared" si="41"/>
        <v>0.5</v>
      </c>
      <c r="P408" s="10">
        <f t="shared" si="42"/>
        <v>8</v>
      </c>
      <c r="Q408" s="11">
        <f t="shared" si="49"/>
        <v>50</v>
      </c>
    </row>
    <row r="409" spans="4:17" x14ac:dyDescent="0.25">
      <c r="D409" t="s">
        <v>32</v>
      </c>
      <c r="E409" s="11">
        <f t="shared" si="43"/>
        <v>94.04136473429952</v>
      </c>
      <c r="F409" s="5">
        <f t="shared" ref="F409:F411" si="50">(M11+M218)/2</f>
        <v>0.91666666666666674</v>
      </c>
      <c r="G409" s="10">
        <f t="shared" ref="G409:G411" si="51">J11+J218</f>
        <v>21</v>
      </c>
      <c r="H409" s="11">
        <f t="shared" si="46"/>
        <v>91.304347826086953</v>
      </c>
      <c r="I409" s="5">
        <f t="shared" si="38"/>
        <v>0.91007905138339917</v>
      </c>
      <c r="J409" s="10">
        <f t="shared" si="39"/>
        <v>41</v>
      </c>
      <c r="K409" s="11">
        <f t="shared" si="47"/>
        <v>91.111111111111114</v>
      </c>
      <c r="L409" s="5">
        <f>(M296+M89)/2</f>
        <v>1</v>
      </c>
      <c r="M409" s="10">
        <f t="shared" si="40"/>
        <v>8</v>
      </c>
      <c r="N409" s="11">
        <f t="shared" si="48"/>
        <v>100</v>
      </c>
      <c r="O409" s="5">
        <f t="shared" si="41"/>
        <v>0.9375</v>
      </c>
      <c r="P409" s="10">
        <f t="shared" si="42"/>
        <v>15</v>
      </c>
      <c r="Q409" s="11">
        <f t="shared" si="49"/>
        <v>93.75</v>
      </c>
    </row>
    <row r="410" spans="4:17" x14ac:dyDescent="0.25">
      <c r="D410" t="s">
        <v>34</v>
      </c>
      <c r="E410" s="11">
        <f t="shared" si="43"/>
        <v>77.596618357487927</v>
      </c>
      <c r="F410" s="5">
        <f t="shared" si="50"/>
        <v>0.82196969696969702</v>
      </c>
      <c r="G410" s="10">
        <f t="shared" si="51"/>
        <v>19</v>
      </c>
      <c r="H410" s="11">
        <f t="shared" si="46"/>
        <v>82.608695652173907</v>
      </c>
      <c r="I410" s="5">
        <f t="shared" si="38"/>
        <v>0.77667984189723316</v>
      </c>
      <c r="J410" s="10">
        <f t="shared" si="39"/>
        <v>35</v>
      </c>
      <c r="K410" s="11">
        <f t="shared" si="47"/>
        <v>77.777777777777786</v>
      </c>
      <c r="L410" s="5">
        <f>(M297+M90)/2</f>
        <v>0.75</v>
      </c>
      <c r="M410" s="10">
        <f t="shared" si="40"/>
        <v>6</v>
      </c>
      <c r="N410" s="11">
        <f t="shared" si="48"/>
        <v>75</v>
      </c>
      <c r="O410" s="5">
        <f t="shared" si="41"/>
        <v>0.75</v>
      </c>
      <c r="P410" s="10">
        <f t="shared" si="42"/>
        <v>12</v>
      </c>
      <c r="Q410" s="11">
        <f t="shared" si="49"/>
        <v>75</v>
      </c>
    </row>
    <row r="411" spans="4:17" x14ac:dyDescent="0.25">
      <c r="D411" t="s">
        <v>35</v>
      </c>
      <c r="E411" s="11">
        <f t="shared" si="43"/>
        <v>98.357487922705317</v>
      </c>
      <c r="F411" s="5">
        <f t="shared" si="50"/>
        <v>0.95833333333333326</v>
      </c>
      <c r="G411" s="10">
        <f t="shared" si="51"/>
        <v>22</v>
      </c>
      <c r="H411" s="11">
        <f t="shared" si="46"/>
        <v>95.652173913043484</v>
      </c>
      <c r="I411" s="5">
        <f t="shared" si="38"/>
        <v>0.97727272727272729</v>
      </c>
      <c r="J411" s="10">
        <f t="shared" si="39"/>
        <v>44</v>
      </c>
      <c r="K411" s="11">
        <f t="shared" si="47"/>
        <v>97.777777777777771</v>
      </c>
      <c r="L411" s="5">
        <f>(M298+M91)/2</f>
        <v>1</v>
      </c>
      <c r="M411" s="10">
        <f t="shared" si="40"/>
        <v>8</v>
      </c>
      <c r="N411" s="11">
        <f t="shared" si="48"/>
        <v>100</v>
      </c>
      <c r="O411" s="5">
        <f t="shared" si="41"/>
        <v>1</v>
      </c>
      <c r="P411" s="10">
        <f t="shared" si="42"/>
        <v>16</v>
      </c>
      <c r="Q411" s="11">
        <f t="shared" si="49"/>
        <v>100</v>
      </c>
    </row>
    <row r="412" spans="4:17" x14ac:dyDescent="0.25">
      <c r="D412" t="s">
        <v>36</v>
      </c>
      <c r="E412" s="11">
        <f t="shared" si="43"/>
        <v>100</v>
      </c>
      <c r="F412" s="5"/>
      <c r="G412" s="10">
        <f>J221+J14</f>
        <v>23</v>
      </c>
      <c r="H412" s="11">
        <f t="shared" si="46"/>
        <v>100</v>
      </c>
      <c r="I412" s="5"/>
      <c r="J412" s="10">
        <f t="shared" ref="J412:J423" si="52">O261+O54</f>
        <v>45</v>
      </c>
      <c r="K412" s="11">
        <f t="shared" si="47"/>
        <v>100</v>
      </c>
      <c r="L412" s="5"/>
      <c r="M412" s="10">
        <v>8</v>
      </c>
      <c r="N412" s="11">
        <f t="shared" si="48"/>
        <v>100</v>
      </c>
      <c r="P412" s="10">
        <v>16</v>
      </c>
      <c r="Q412" s="11">
        <f t="shared" si="49"/>
        <v>100</v>
      </c>
    </row>
    <row r="413" spans="4:17" x14ac:dyDescent="0.25">
      <c r="D413" t="s">
        <v>37</v>
      </c>
      <c r="E413" s="11">
        <f t="shared" si="43"/>
        <v>5.9586352657004831</v>
      </c>
      <c r="F413" s="5">
        <f>(M15+M222)/2</f>
        <v>8.3333333333333329E-2</v>
      </c>
      <c r="G413" s="10">
        <f>J222+J15</f>
        <v>2</v>
      </c>
      <c r="H413" s="11">
        <f t="shared" si="46"/>
        <v>8.695652173913043</v>
      </c>
      <c r="I413" s="5">
        <f t="shared" ref="I413:I423" si="53">(P262+P55)/2</f>
        <v>8.9920948616600785E-2</v>
      </c>
      <c r="J413" s="10">
        <f t="shared" si="52"/>
        <v>4</v>
      </c>
      <c r="K413" s="11">
        <f t="shared" si="47"/>
        <v>8.8888888888888893</v>
      </c>
      <c r="L413" s="5">
        <f t="shared" ref="L413:L423" si="54">(M300+M93)/2</f>
        <v>0</v>
      </c>
      <c r="M413" s="10">
        <f t="shared" ref="M413:M423" si="55">J300+J93</f>
        <v>0</v>
      </c>
      <c r="N413" s="11">
        <f t="shared" si="48"/>
        <v>0</v>
      </c>
      <c r="O413" s="5">
        <f t="shared" ref="O413:O423" si="56">(P377+P170)/2</f>
        <v>6.25E-2</v>
      </c>
      <c r="P413" s="10">
        <f t="shared" ref="P413:P423" si="57">O377+O170</f>
        <v>1</v>
      </c>
      <c r="Q413" s="11">
        <f t="shared" si="49"/>
        <v>6.25</v>
      </c>
    </row>
    <row r="414" spans="4:17" x14ac:dyDescent="0.25">
      <c r="D414" t="s">
        <v>38</v>
      </c>
      <c r="E414" s="11">
        <f t="shared" si="43"/>
        <v>54.290458937198068</v>
      </c>
      <c r="F414" s="5">
        <f t="shared" ref="F414:F423" si="58">(M16+M223)/2</f>
        <v>0.65530303030303028</v>
      </c>
      <c r="G414" s="10">
        <f t="shared" ref="G414:G423" si="59">J223+J16</f>
        <v>15</v>
      </c>
      <c r="H414" s="11">
        <f t="shared" si="46"/>
        <v>65.217391304347828</v>
      </c>
      <c r="I414" s="5">
        <f t="shared" si="53"/>
        <v>0.64525691699604737</v>
      </c>
      <c r="J414" s="10">
        <f t="shared" si="52"/>
        <v>29</v>
      </c>
      <c r="K414" s="11">
        <f t="shared" si="47"/>
        <v>64.444444444444443</v>
      </c>
      <c r="L414" s="5">
        <f t="shared" si="54"/>
        <v>0.375</v>
      </c>
      <c r="M414" s="10">
        <f t="shared" si="55"/>
        <v>3</v>
      </c>
      <c r="N414" s="11">
        <f t="shared" si="48"/>
        <v>37.5</v>
      </c>
      <c r="O414" s="5">
        <f t="shared" si="56"/>
        <v>0.5</v>
      </c>
      <c r="P414" s="10">
        <f t="shared" si="57"/>
        <v>8</v>
      </c>
      <c r="Q414" s="11">
        <f t="shared" si="49"/>
        <v>50</v>
      </c>
    </row>
    <row r="415" spans="4:17" x14ac:dyDescent="0.25">
      <c r="D415" t="s">
        <v>39</v>
      </c>
      <c r="E415" s="11">
        <f t="shared" si="43"/>
        <v>1.642512077294686</v>
      </c>
      <c r="F415" s="5">
        <f t="shared" si="58"/>
        <v>4.1666666666666664E-2</v>
      </c>
      <c r="G415" s="10">
        <f t="shared" si="59"/>
        <v>1</v>
      </c>
      <c r="H415" s="11">
        <f t="shared" si="46"/>
        <v>4.3478260869565215</v>
      </c>
      <c r="I415" s="5">
        <f t="shared" si="53"/>
        <v>2.2727272727272728E-2</v>
      </c>
      <c r="J415" s="10">
        <f t="shared" si="52"/>
        <v>1</v>
      </c>
      <c r="K415" s="11">
        <f t="shared" si="47"/>
        <v>2.2222222222222223</v>
      </c>
      <c r="L415" s="5">
        <f t="shared" si="54"/>
        <v>0</v>
      </c>
      <c r="M415" s="10">
        <f t="shared" si="55"/>
        <v>0</v>
      </c>
      <c r="N415" s="11">
        <f t="shared" si="48"/>
        <v>0</v>
      </c>
      <c r="O415" s="5">
        <f t="shared" si="56"/>
        <v>0</v>
      </c>
      <c r="P415" s="10">
        <f t="shared" si="57"/>
        <v>0</v>
      </c>
      <c r="Q415" s="11">
        <f t="shared" si="49"/>
        <v>0</v>
      </c>
    </row>
    <row r="416" spans="4:17" x14ac:dyDescent="0.25">
      <c r="D416" t="s">
        <v>40</v>
      </c>
      <c r="E416" s="11">
        <f t="shared" si="43"/>
        <v>22.403381642512077</v>
      </c>
      <c r="F416" s="5">
        <f t="shared" si="58"/>
        <v>0.17803030303030301</v>
      </c>
      <c r="G416" s="10">
        <f t="shared" si="59"/>
        <v>4</v>
      </c>
      <c r="H416" s="11">
        <f t="shared" si="46"/>
        <v>17.391304347826086</v>
      </c>
      <c r="I416" s="5">
        <f t="shared" si="53"/>
        <v>0.22332015810276679</v>
      </c>
      <c r="J416" s="10">
        <f t="shared" si="52"/>
        <v>10</v>
      </c>
      <c r="K416" s="11">
        <f t="shared" si="47"/>
        <v>22.222222222222221</v>
      </c>
      <c r="L416" s="5">
        <f t="shared" si="54"/>
        <v>0.25</v>
      </c>
      <c r="M416" s="10">
        <f t="shared" si="55"/>
        <v>2</v>
      </c>
      <c r="N416" s="11">
        <f t="shared" si="48"/>
        <v>25</v>
      </c>
      <c r="O416" s="5">
        <f t="shared" si="56"/>
        <v>0.25</v>
      </c>
      <c r="P416" s="10">
        <f t="shared" si="57"/>
        <v>4</v>
      </c>
      <c r="Q416" s="11">
        <f t="shared" si="49"/>
        <v>25</v>
      </c>
    </row>
    <row r="417" spans="4:17" x14ac:dyDescent="0.25">
      <c r="D417" t="s">
        <v>41</v>
      </c>
      <c r="E417" s="11">
        <f t="shared" si="43"/>
        <v>53.414855072463766</v>
      </c>
      <c r="F417" s="5">
        <f t="shared" si="58"/>
        <v>0.47727272727272729</v>
      </c>
      <c r="G417" s="10">
        <f t="shared" si="59"/>
        <v>11</v>
      </c>
      <c r="H417" s="11">
        <f t="shared" si="46"/>
        <v>47.826086956521742</v>
      </c>
      <c r="I417" s="5">
        <f t="shared" si="53"/>
        <v>0.53162055335968383</v>
      </c>
      <c r="J417" s="10">
        <f t="shared" si="52"/>
        <v>24</v>
      </c>
      <c r="K417" s="11">
        <f t="shared" si="47"/>
        <v>53.333333333333336</v>
      </c>
      <c r="L417" s="5">
        <f t="shared" si="54"/>
        <v>0.625</v>
      </c>
      <c r="M417" s="10">
        <f t="shared" si="55"/>
        <v>5</v>
      </c>
      <c r="N417" s="11">
        <f t="shared" si="48"/>
        <v>62.5</v>
      </c>
      <c r="O417" s="5">
        <f t="shared" si="56"/>
        <v>0.5</v>
      </c>
      <c r="P417" s="10">
        <f t="shared" si="57"/>
        <v>8</v>
      </c>
      <c r="Q417" s="11">
        <f t="shared" si="49"/>
        <v>50</v>
      </c>
    </row>
    <row r="418" spans="4:17" x14ac:dyDescent="0.25">
      <c r="D418" t="s">
        <v>42</v>
      </c>
      <c r="E418" s="11">
        <f t="shared" si="43"/>
        <v>88.266908212560395</v>
      </c>
      <c r="F418" s="5">
        <f t="shared" si="58"/>
        <v>0.87121212121212122</v>
      </c>
      <c r="G418" s="10">
        <f t="shared" si="59"/>
        <v>20</v>
      </c>
      <c r="H418" s="11">
        <f t="shared" si="46"/>
        <v>86.956521739130437</v>
      </c>
      <c r="I418" s="5">
        <f t="shared" si="53"/>
        <v>0.91106719367588929</v>
      </c>
      <c r="J418" s="10">
        <f t="shared" si="52"/>
        <v>41</v>
      </c>
      <c r="K418" s="11">
        <f t="shared" si="47"/>
        <v>91.111111111111114</v>
      </c>
      <c r="L418" s="5">
        <f t="shared" si="54"/>
        <v>0.875</v>
      </c>
      <c r="M418" s="10">
        <f t="shared" si="55"/>
        <v>7</v>
      </c>
      <c r="N418" s="11">
        <f t="shared" si="48"/>
        <v>87.5</v>
      </c>
      <c r="O418" s="5">
        <f t="shared" si="56"/>
        <v>0.875</v>
      </c>
      <c r="P418" s="10">
        <f t="shared" si="57"/>
        <v>14</v>
      </c>
      <c r="Q418" s="11">
        <f t="shared" si="49"/>
        <v>87.5</v>
      </c>
    </row>
    <row r="419" spans="4:17" x14ac:dyDescent="0.25">
      <c r="D419" t="s">
        <v>43</v>
      </c>
      <c r="E419" s="11">
        <f t="shared" si="43"/>
        <v>91.287741545893724</v>
      </c>
      <c r="F419" s="5">
        <f t="shared" si="58"/>
        <v>0.87121212121212122</v>
      </c>
      <c r="G419" s="10">
        <f t="shared" si="59"/>
        <v>20</v>
      </c>
      <c r="H419" s="11">
        <f t="shared" si="46"/>
        <v>86.956521739130437</v>
      </c>
      <c r="I419" s="5">
        <f t="shared" si="53"/>
        <v>0.84486166007905139</v>
      </c>
      <c r="J419" s="10">
        <f t="shared" si="52"/>
        <v>38</v>
      </c>
      <c r="K419" s="11">
        <f t="shared" si="47"/>
        <v>84.444444444444443</v>
      </c>
      <c r="L419" s="5">
        <f t="shared" si="54"/>
        <v>1</v>
      </c>
      <c r="M419" s="10">
        <f t="shared" si="55"/>
        <v>8</v>
      </c>
      <c r="N419" s="11">
        <f t="shared" si="48"/>
        <v>100</v>
      </c>
      <c r="O419" s="5">
        <f t="shared" si="56"/>
        <v>0.9375</v>
      </c>
      <c r="P419" s="10">
        <f t="shared" si="57"/>
        <v>15</v>
      </c>
      <c r="Q419" s="11">
        <f t="shared" si="49"/>
        <v>93.75</v>
      </c>
    </row>
    <row r="420" spans="4:17" x14ac:dyDescent="0.25">
      <c r="D420" t="s">
        <v>44</v>
      </c>
      <c r="E420" s="11">
        <f t="shared" si="43"/>
        <v>60.356280193236714</v>
      </c>
      <c r="F420" s="5">
        <f t="shared" si="58"/>
        <v>0.60227272727272729</v>
      </c>
      <c r="G420" s="10">
        <f t="shared" si="59"/>
        <v>14</v>
      </c>
      <c r="H420" s="11">
        <f t="shared" si="46"/>
        <v>60.869565217391312</v>
      </c>
      <c r="I420" s="5">
        <f t="shared" si="53"/>
        <v>0.55632411067193677</v>
      </c>
      <c r="J420" s="10">
        <f t="shared" si="52"/>
        <v>25</v>
      </c>
      <c r="K420" s="11">
        <f t="shared" si="47"/>
        <v>55.555555555555557</v>
      </c>
      <c r="L420" s="5">
        <f t="shared" si="54"/>
        <v>0.625</v>
      </c>
      <c r="M420" s="10">
        <f t="shared" si="55"/>
        <v>5</v>
      </c>
      <c r="N420" s="11">
        <f t="shared" si="48"/>
        <v>62.5</v>
      </c>
      <c r="O420" s="5">
        <f t="shared" si="56"/>
        <v>0.625</v>
      </c>
      <c r="P420" s="10">
        <f t="shared" si="57"/>
        <v>10</v>
      </c>
      <c r="Q420" s="11">
        <f t="shared" si="49"/>
        <v>62.5</v>
      </c>
    </row>
    <row r="421" spans="4:17" x14ac:dyDescent="0.25">
      <c r="D421" t="s">
        <v>45</v>
      </c>
      <c r="E421" s="11">
        <f t="shared" si="43"/>
        <v>100</v>
      </c>
      <c r="F421" s="5">
        <f t="shared" si="58"/>
        <v>1</v>
      </c>
      <c r="G421" s="10">
        <f t="shared" si="59"/>
        <v>23</v>
      </c>
      <c r="H421" s="11">
        <f t="shared" si="46"/>
        <v>100</v>
      </c>
      <c r="I421" s="5">
        <f t="shared" si="53"/>
        <v>1</v>
      </c>
      <c r="J421" s="10">
        <f t="shared" si="52"/>
        <v>45</v>
      </c>
      <c r="K421" s="11">
        <f t="shared" si="47"/>
        <v>100</v>
      </c>
      <c r="L421" s="5">
        <f t="shared" si="54"/>
        <v>1</v>
      </c>
      <c r="M421" s="10">
        <f t="shared" si="55"/>
        <v>8</v>
      </c>
      <c r="N421" s="11">
        <f t="shared" si="48"/>
        <v>100</v>
      </c>
      <c r="O421" s="5">
        <f t="shared" si="56"/>
        <v>1</v>
      </c>
      <c r="P421" s="10">
        <f t="shared" si="57"/>
        <v>16</v>
      </c>
      <c r="Q421" s="11">
        <f t="shared" si="49"/>
        <v>100</v>
      </c>
    </row>
    <row r="422" spans="4:17" x14ac:dyDescent="0.25">
      <c r="D422" t="s">
        <v>46</v>
      </c>
      <c r="E422" s="11">
        <f t="shared" si="43"/>
        <v>92.374698067632849</v>
      </c>
      <c r="F422" s="5">
        <f t="shared" si="58"/>
        <v>0.90909090909090917</v>
      </c>
      <c r="G422" s="10">
        <f t="shared" si="59"/>
        <v>21</v>
      </c>
      <c r="H422" s="11">
        <f t="shared" si="46"/>
        <v>91.304347826086953</v>
      </c>
      <c r="I422" s="5">
        <f t="shared" si="53"/>
        <v>0.84486166007905139</v>
      </c>
      <c r="J422" s="10">
        <f t="shared" si="52"/>
        <v>38</v>
      </c>
      <c r="K422" s="11">
        <f t="shared" si="47"/>
        <v>84.444444444444443</v>
      </c>
      <c r="L422" s="5">
        <f t="shared" si="54"/>
        <v>1</v>
      </c>
      <c r="M422" s="10">
        <f t="shared" si="55"/>
        <v>8</v>
      </c>
      <c r="N422" s="11">
        <f t="shared" si="48"/>
        <v>100</v>
      </c>
      <c r="O422" s="5">
        <f t="shared" si="56"/>
        <v>0.9375</v>
      </c>
      <c r="P422" s="10">
        <f t="shared" si="57"/>
        <v>15</v>
      </c>
      <c r="Q422" s="11">
        <f t="shared" si="49"/>
        <v>93.75</v>
      </c>
    </row>
    <row r="423" spans="4:17" x14ac:dyDescent="0.25">
      <c r="D423" t="s">
        <v>47</v>
      </c>
      <c r="E423" s="11">
        <f t="shared" si="43"/>
        <v>60.249094202898547</v>
      </c>
      <c r="F423" s="5">
        <f t="shared" si="58"/>
        <v>0.73863636363636365</v>
      </c>
      <c r="G423" s="10">
        <f t="shared" si="59"/>
        <v>17</v>
      </c>
      <c r="H423" s="11">
        <f t="shared" si="46"/>
        <v>73.91304347826086</v>
      </c>
      <c r="I423" s="5">
        <f t="shared" si="53"/>
        <v>0.7351778656126482</v>
      </c>
      <c r="J423" s="10">
        <f t="shared" si="52"/>
        <v>33</v>
      </c>
      <c r="K423" s="11">
        <f t="shared" si="47"/>
        <v>73.333333333333329</v>
      </c>
      <c r="L423" s="5">
        <f t="shared" si="54"/>
        <v>0.375</v>
      </c>
      <c r="M423" s="10">
        <f t="shared" si="55"/>
        <v>3</v>
      </c>
      <c r="N423" s="11">
        <f t="shared" si="48"/>
        <v>37.5</v>
      </c>
      <c r="O423" s="5">
        <f t="shared" si="56"/>
        <v>0.5625</v>
      </c>
      <c r="P423" s="10">
        <f t="shared" si="57"/>
        <v>9</v>
      </c>
      <c r="Q423" s="11">
        <f t="shared" si="49"/>
        <v>56.25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11">
        <f>AVERAGE(F425,I425,L425,O425)</f>
        <v>-1.4628211462450593</v>
      </c>
      <c r="F425" s="11">
        <f>M28-M235</f>
        <v>-1.7272727272727273</v>
      </c>
      <c r="G425" s="10">
        <f>J28-J235</f>
        <v>-21</v>
      </c>
      <c r="H425" s="10" t="s">
        <v>73</v>
      </c>
      <c r="I425" s="11">
        <f>P68-P275</f>
        <v>-1.7490118577075098</v>
      </c>
      <c r="J425" s="10">
        <f>O68-O275</f>
        <v>-38</v>
      </c>
      <c r="K425" s="10" t="s">
        <v>73</v>
      </c>
      <c r="L425" s="11">
        <f>M106-M313</f>
        <v>-1</v>
      </c>
      <c r="M425" s="10">
        <f>J106-J313</f>
        <v>-4</v>
      </c>
      <c r="N425" s="10" t="s">
        <v>73</v>
      </c>
      <c r="O425" s="11">
        <f>P183-P390</f>
        <v>-1.375</v>
      </c>
      <c r="P425" s="10">
        <f>O183-O390</f>
        <v>-11</v>
      </c>
      <c r="Q425" s="10" t="s">
        <v>73</v>
      </c>
    </row>
    <row r="426" spans="4:17" x14ac:dyDescent="0.25">
      <c r="D426" t="s">
        <v>70</v>
      </c>
      <c r="E426" s="11">
        <f>AVERAGE(H426,K426,N426,Q426)</f>
        <v>1.9821859903381642</v>
      </c>
      <c r="F426" s="5">
        <f>(M26+M27+M233+M234)/2</f>
        <v>1.9659090909090906</v>
      </c>
      <c r="G426" s="10">
        <f>J233+J234+J26+J27</f>
        <v>45</v>
      </c>
      <c r="H426" s="11">
        <f>G426/G402</f>
        <v>1.9565217391304348</v>
      </c>
      <c r="I426" s="5">
        <f>(P66+P67+P273+P274)/2</f>
        <v>2.2193675889328066</v>
      </c>
      <c r="J426" s="10">
        <f>O66+O67+O273+O274</f>
        <v>100</v>
      </c>
      <c r="K426" s="11">
        <f>J426/$I$402</f>
        <v>2.2222222222222223</v>
      </c>
      <c r="L426" s="5">
        <f>(M104+M105+M311+M312)/2</f>
        <v>1.875</v>
      </c>
      <c r="M426" s="10">
        <f>J104+J105+J311+J312</f>
        <v>15</v>
      </c>
      <c r="N426" s="11">
        <f>M426/8</f>
        <v>1.875</v>
      </c>
      <c r="O426" s="5">
        <f>(P389+P388+P182+P181)/2</f>
        <v>1.875</v>
      </c>
      <c r="P426" s="10">
        <f>O389+O388+O182+O181</f>
        <v>30</v>
      </c>
      <c r="Q426" s="11">
        <f>P426/16</f>
        <v>1.875</v>
      </c>
    </row>
    <row r="427" spans="4:17" x14ac:dyDescent="0.25">
      <c r="D427" t="s">
        <v>71</v>
      </c>
      <c r="E427" s="11">
        <f t="shared" ref="E427:E428" si="60">AVERAGE(H427,K427,N427,Q427)</f>
        <v>0.62127113526570055</v>
      </c>
      <c r="F427" s="5">
        <f>(M26+M234)/2</f>
        <v>0.60606060606060597</v>
      </c>
      <c r="G427" s="10">
        <f>J26+J234</f>
        <v>14</v>
      </c>
      <c r="H427" s="11">
        <f>G427/G402</f>
        <v>0.60869565217391308</v>
      </c>
      <c r="I427" s="5">
        <f>(P66+P274)/2</f>
        <v>0.68675889328063244</v>
      </c>
      <c r="J427" s="10">
        <f>O66+O274</f>
        <v>31</v>
      </c>
      <c r="K427" s="11">
        <f t="shared" ref="K427:K428" si="61">J427/$I$402</f>
        <v>0.68888888888888888</v>
      </c>
      <c r="L427" s="5">
        <f>(M104+M312)/2</f>
        <v>0.625</v>
      </c>
      <c r="M427" s="10">
        <f>J104+J312</f>
        <v>5</v>
      </c>
      <c r="N427" s="11">
        <f t="shared" ref="N427:N428" si="62">M427/8</f>
        <v>0.625</v>
      </c>
      <c r="O427" s="5">
        <f>(P389+P181)/2</f>
        <v>0.5625</v>
      </c>
      <c r="P427" s="10">
        <f>O389+O181</f>
        <v>9</v>
      </c>
      <c r="Q427" s="11">
        <f t="shared" ref="Q427:Q428" si="63">P427/16</f>
        <v>0.5625</v>
      </c>
    </row>
    <row r="428" spans="4:17" x14ac:dyDescent="0.25">
      <c r="D428" t="s">
        <v>72</v>
      </c>
      <c r="E428" s="11">
        <f t="shared" si="60"/>
        <v>1.3609148550724637</v>
      </c>
      <c r="F428" s="5">
        <f>(M27+M233)/2</f>
        <v>1.3598484848484849</v>
      </c>
      <c r="G428" s="10">
        <f>J27+J233</f>
        <v>31</v>
      </c>
      <c r="H428" s="11">
        <f>G428/G402</f>
        <v>1.3478260869565217</v>
      </c>
      <c r="I428" s="5">
        <f>(P67+P273)/2</f>
        <v>1.5326086956521738</v>
      </c>
      <c r="J428" s="10">
        <f>O67+O273</f>
        <v>69</v>
      </c>
      <c r="K428" s="11">
        <f t="shared" si="61"/>
        <v>1.5333333333333334</v>
      </c>
      <c r="L428" s="5">
        <f>(M105+M311)/2</f>
        <v>1.25</v>
      </c>
      <c r="M428" s="10">
        <f>J105+J311</f>
        <v>10</v>
      </c>
      <c r="N428" s="11">
        <f t="shared" si="62"/>
        <v>1.25</v>
      </c>
      <c r="O428" s="5">
        <f>(P388+P182)/2</f>
        <v>1.3125</v>
      </c>
      <c r="P428" s="10">
        <f>O388+O182</f>
        <v>21</v>
      </c>
      <c r="Q428" s="11">
        <f t="shared" si="63"/>
        <v>1.3125</v>
      </c>
    </row>
    <row r="449" spans="4:20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20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20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20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  <c r="T452" s="5"/>
    </row>
    <row r="453" spans="4:20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20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20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20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20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20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20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20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20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20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20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20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4">E501-E471</f>
        <v>-1.3241106719306117E-3</v>
      </c>
      <c r="F529" s="14">
        <f t="shared" si="64"/>
        <v>-1.8181818181659537E-3</v>
      </c>
      <c r="G529" s="14">
        <f t="shared" si="64"/>
        <v>-3.478260869570704E-3</v>
      </c>
      <c r="H529" s="14">
        <f t="shared" si="64"/>
        <v>0</v>
      </c>
      <c r="I529" s="14">
        <f t="shared" si="64"/>
        <v>0</v>
      </c>
    </row>
    <row r="530" spans="5:9" x14ac:dyDescent="0.25">
      <c r="E530" s="14">
        <f t="shared" si="64"/>
        <v>4.7628458498039095E-3</v>
      </c>
      <c r="F530" s="14">
        <f t="shared" si="64"/>
        <v>-1.8181818181659537E-3</v>
      </c>
      <c r="G530" s="14">
        <f t="shared" si="64"/>
        <v>8.6956521738557058E-4</v>
      </c>
      <c r="H530" s="14">
        <f t="shared" si="64"/>
        <v>0</v>
      </c>
      <c r="I530" s="14">
        <f t="shared" si="64"/>
        <v>0</v>
      </c>
    </row>
    <row r="531" spans="5:9" x14ac:dyDescent="0.25">
      <c r="E531" s="14">
        <f t="shared" si="64"/>
        <v>5.0395256917568076E-4</v>
      </c>
      <c r="F531" s="14">
        <f t="shared" si="64"/>
        <v>-3.6363636363603291E-3</v>
      </c>
      <c r="G531" s="14">
        <f t="shared" si="64"/>
        <v>-4.3478260869562746E-3</v>
      </c>
      <c r="H531" s="14">
        <f t="shared" si="64"/>
        <v>0</v>
      </c>
      <c r="I531" s="14">
        <f t="shared" si="64"/>
        <v>0</v>
      </c>
    </row>
    <row r="532" spans="5:9" x14ac:dyDescent="0.25">
      <c r="E532" s="14">
        <f t="shared" si="64"/>
        <v>2.3122529644155065E-3</v>
      </c>
      <c r="F532" s="14">
        <f t="shared" si="64"/>
        <v>2.7272727272702468E-3</v>
      </c>
      <c r="G532" s="14">
        <f t="shared" si="64"/>
        <v>-3.478260869570704E-3</v>
      </c>
      <c r="H532" s="14">
        <f t="shared" si="64"/>
        <v>0</v>
      </c>
      <c r="I532" s="14">
        <f t="shared" si="64"/>
        <v>0</v>
      </c>
    </row>
    <row r="533" spans="5:9" x14ac:dyDescent="0.25">
      <c r="E533" s="14">
        <f t="shared" si="64"/>
        <v>6.3142292490070417E-3</v>
      </c>
      <c r="F533" s="14">
        <f t="shared" si="64"/>
        <v>9.0909090908297685E-4</v>
      </c>
      <c r="G533" s="14">
        <f t="shared" si="64"/>
        <v>4.3478260869562746E-3</v>
      </c>
      <c r="H533" s="14">
        <f t="shared" si="64"/>
        <v>0</v>
      </c>
      <c r="I533" s="14">
        <f t="shared" si="64"/>
        <v>0</v>
      </c>
    </row>
    <row r="534" spans="5:9" x14ac:dyDescent="0.25">
      <c r="E534" s="14">
        <f t="shared" si="64"/>
        <v>-2.2628458498132886E-3</v>
      </c>
      <c r="F534" s="14">
        <f t="shared" si="64"/>
        <v>1.8181818181659537E-3</v>
      </c>
      <c r="G534" s="14">
        <f t="shared" si="64"/>
        <v>-8.6956521738557058E-4</v>
      </c>
      <c r="H534" s="14">
        <f t="shared" si="64"/>
        <v>0</v>
      </c>
      <c r="I534" s="14">
        <f t="shared" si="64"/>
        <v>0</v>
      </c>
    </row>
    <row r="535" spans="5:9" x14ac:dyDescent="0.25">
      <c r="E535" s="14">
        <f t="shared" si="64"/>
        <v>3.4584980237184482E-4</v>
      </c>
      <c r="F535" s="14">
        <f t="shared" si="64"/>
        <v>1.8181818181659537E-3</v>
      </c>
      <c r="G535" s="14">
        <f t="shared" si="64"/>
        <v>-4.3478260869278529E-4</v>
      </c>
      <c r="H535" s="14">
        <f t="shared" si="64"/>
        <v>0</v>
      </c>
      <c r="I535" s="14">
        <f t="shared" si="64"/>
        <v>0</v>
      </c>
    </row>
    <row r="536" spans="5:9" x14ac:dyDescent="0.25">
      <c r="E536" s="14">
        <f t="shared" si="64"/>
        <v>-6.3142292490141472E-3</v>
      </c>
      <c r="F536" s="14">
        <f t="shared" si="64"/>
        <v>-9.0909090909008228E-4</v>
      </c>
      <c r="G536" s="14">
        <f t="shared" si="64"/>
        <v>-4.3478260869562746E-3</v>
      </c>
      <c r="H536" s="14">
        <f t="shared" si="64"/>
        <v>0</v>
      </c>
      <c r="I536" s="14">
        <f t="shared" si="64"/>
        <v>0</v>
      </c>
    </row>
    <row r="537" spans="5:9" x14ac:dyDescent="0.25">
      <c r="E537" s="14">
        <f t="shared" si="64"/>
        <v>-2.3122529644261647E-3</v>
      </c>
      <c r="F537" s="14">
        <f t="shared" si="64"/>
        <v>-2.7272727272702468E-3</v>
      </c>
      <c r="G537" s="14">
        <f t="shared" si="64"/>
        <v>3.478260869570704E-3</v>
      </c>
      <c r="H537" s="14">
        <f t="shared" si="64"/>
        <v>0</v>
      </c>
      <c r="I537" s="14">
        <f t="shared" si="64"/>
        <v>0</v>
      </c>
    </row>
    <row r="538" spans="5:9" x14ac:dyDescent="0.25">
      <c r="E538" s="14">
        <f t="shared" si="64"/>
        <v>3.8735177865589776E-3</v>
      </c>
      <c r="F538" s="14">
        <f t="shared" si="64"/>
        <v>-3.6363636363603291E-3</v>
      </c>
      <c r="G538" s="14">
        <f t="shared" si="64"/>
        <v>-8.6956521738557058E-4</v>
      </c>
      <c r="H538" s="14">
        <f t="shared" si="64"/>
        <v>0</v>
      </c>
      <c r="I538" s="14">
        <f t="shared" si="64"/>
        <v>0</v>
      </c>
    </row>
    <row r="539" spans="5:9" x14ac:dyDescent="0.25">
      <c r="E539" s="14">
        <f t="shared" si="64"/>
        <v>9.6837944664684983E-4</v>
      </c>
      <c r="F539" s="14">
        <f t="shared" si="64"/>
        <v>-9.0909090909008228E-4</v>
      </c>
      <c r="G539" s="14">
        <f t="shared" si="64"/>
        <v>4.7826086956490599E-3</v>
      </c>
      <c r="H539" s="14">
        <f t="shared" si="64"/>
        <v>0</v>
      </c>
      <c r="I539" s="14">
        <f t="shared" si="64"/>
        <v>0</v>
      </c>
    </row>
    <row r="540" spans="5:9" x14ac:dyDescent="0.25">
      <c r="E540" s="14">
        <f t="shared" si="64"/>
        <v>-2.3913043478245299E-3</v>
      </c>
      <c r="F540" s="14">
        <f t="shared" si="64"/>
        <v>0</v>
      </c>
      <c r="G540" s="14">
        <f t="shared" si="64"/>
        <v>4.3478260868567986E-4</v>
      </c>
      <c r="H540" s="14">
        <f t="shared" si="64"/>
        <v>0</v>
      </c>
      <c r="I540" s="14">
        <f t="shared" si="64"/>
        <v>0</v>
      </c>
    </row>
    <row r="541" spans="5:9" x14ac:dyDescent="0.25">
      <c r="E541" s="14">
        <f t="shared" si="64"/>
        <v>4.1106719367647315E-3</v>
      </c>
      <c r="F541" s="14">
        <f t="shared" si="64"/>
        <v>-1.8181818181659537E-3</v>
      </c>
      <c r="G541" s="14">
        <f t="shared" si="64"/>
        <v>-1.7391304347782466E-3</v>
      </c>
      <c r="H541" s="14">
        <f t="shared" si="64"/>
        <v>0</v>
      </c>
      <c r="I541" s="14">
        <f t="shared" si="64"/>
        <v>0</v>
      </c>
    </row>
    <row r="542" spans="5:9" x14ac:dyDescent="0.25">
      <c r="E542" s="14">
        <f t="shared" si="64"/>
        <v>-2.1541501976258814E-3</v>
      </c>
      <c r="F542" s="14">
        <f t="shared" si="64"/>
        <v>1.8181818181659537E-3</v>
      </c>
      <c r="G542" s="14">
        <f t="shared" si="64"/>
        <v>-4.3478260869278529E-4</v>
      </c>
      <c r="H542" s="14">
        <f t="shared" si="64"/>
        <v>0</v>
      </c>
      <c r="I542" s="14">
        <f t="shared" si="64"/>
        <v>0</v>
      </c>
    </row>
    <row r="543" spans="5:9" x14ac:dyDescent="0.25">
      <c r="E543" s="14">
        <f t="shared" si="64"/>
        <v>1.442687747029936E-3</v>
      </c>
      <c r="F543" s="14">
        <f t="shared" si="64"/>
        <v>2.7272727272702468E-3</v>
      </c>
      <c r="G543" s="14">
        <f t="shared" si="64"/>
        <v>3.0434782608637079E-3</v>
      </c>
      <c r="H543" s="14">
        <f t="shared" si="64"/>
        <v>0</v>
      </c>
      <c r="I543" s="14">
        <f t="shared" si="64"/>
        <v>0</v>
      </c>
    </row>
    <row r="544" spans="5:9" x14ac:dyDescent="0.25">
      <c r="E544" s="14">
        <f t="shared" si="64"/>
        <v>1.3735177865612513E-3</v>
      </c>
      <c r="F544" s="14">
        <f t="shared" si="64"/>
        <v>-3.6363636363603291E-3</v>
      </c>
      <c r="G544" s="14">
        <f t="shared" si="64"/>
        <v>-8.6956521738557058E-4</v>
      </c>
      <c r="H544" s="14">
        <f t="shared" si="64"/>
        <v>0</v>
      </c>
      <c r="I544" s="14">
        <f t="shared" si="64"/>
        <v>0</v>
      </c>
    </row>
    <row r="549" spans="1:14" x14ac:dyDescent="0.25">
      <c r="E549" s="14">
        <f t="shared" ref="E549:I552" si="65">E517-E491</f>
        <v>-2.5345849802371756E-3</v>
      </c>
      <c r="F549" s="14">
        <f t="shared" si="65"/>
        <v>1.8181818181817189E-3</v>
      </c>
      <c r="G549" s="14">
        <f t="shared" si="65"/>
        <v>-6.9565217391305972E-3</v>
      </c>
      <c r="H549" s="14">
        <f t="shared" si="65"/>
        <v>0</v>
      </c>
      <c r="I549" s="14">
        <f t="shared" si="65"/>
        <v>-5.0000000000000044E-3</v>
      </c>
    </row>
    <row r="550" spans="1:14" x14ac:dyDescent="0.25">
      <c r="E550" s="14">
        <f t="shared" si="65"/>
        <v>2.8137351778658726E-3</v>
      </c>
      <c r="F550" s="14">
        <f t="shared" si="65"/>
        <v>-3.6363636363638818E-3</v>
      </c>
      <c r="G550" s="14">
        <f t="shared" si="65"/>
        <v>7.3913043478261997E-3</v>
      </c>
      <c r="H550" s="14">
        <f t="shared" si="65"/>
        <v>4.9999999999998934E-3</v>
      </c>
      <c r="I550" s="14">
        <f t="shared" si="65"/>
        <v>2.4999999999999467E-3</v>
      </c>
    </row>
    <row r="551" spans="1:14" x14ac:dyDescent="0.25">
      <c r="E551" s="14">
        <f t="shared" si="65"/>
        <v>1.9639328063241202E-3</v>
      </c>
      <c r="F551" s="14">
        <f t="shared" si="65"/>
        <v>-1.8181818181819409E-3</v>
      </c>
      <c r="G551" s="14">
        <f t="shared" si="65"/>
        <v>2.1739130434783593E-3</v>
      </c>
      <c r="H551" s="14">
        <f t="shared" si="65"/>
        <v>4.9999999999998934E-3</v>
      </c>
      <c r="I551" s="14">
        <f t="shared" si="65"/>
        <v>2.4999999999999467E-3</v>
      </c>
    </row>
    <row r="552" spans="1:14" x14ac:dyDescent="0.25">
      <c r="E552" s="14">
        <f t="shared" si="65"/>
        <v>8.4980237154153038E-4</v>
      </c>
      <c r="F552" s="14">
        <f t="shared" si="65"/>
        <v>-1.8181818181819409E-3</v>
      </c>
      <c r="G552" s="14">
        <f t="shared" si="65"/>
        <v>5.2173913043478404E-3</v>
      </c>
      <c r="H552" s="14">
        <f t="shared" si="65"/>
        <v>0</v>
      </c>
      <c r="I552" s="14">
        <f t="shared" si="65"/>
        <v>0</v>
      </c>
    </row>
    <row r="555" spans="1:14" x14ac:dyDescent="0.25">
      <c r="A555">
        <v>2021</v>
      </c>
    </row>
    <row r="558" spans="1:14" x14ac:dyDescent="0.25">
      <c r="A558" s="6" t="s">
        <v>233</v>
      </c>
      <c r="B558" s="6" t="s">
        <v>76</v>
      </c>
      <c r="D558" s="6" t="s">
        <v>93</v>
      </c>
      <c r="E558" s="6">
        <v>74.709999999999994</v>
      </c>
      <c r="F558" s="6">
        <v>65.22</v>
      </c>
      <c r="G558" s="6">
        <v>71.11</v>
      </c>
      <c r="H558" s="6">
        <v>87.5</v>
      </c>
      <c r="I558" s="6">
        <v>75</v>
      </c>
      <c r="J558" s="6">
        <v>1.99</v>
      </c>
      <c r="K558" s="6">
        <v>1.97</v>
      </c>
      <c r="L558" s="6">
        <v>2.2200000000000002</v>
      </c>
      <c r="M558" s="6">
        <v>1.88</v>
      </c>
      <c r="N558" s="6">
        <v>1.88</v>
      </c>
    </row>
    <row r="559" spans="1:14" x14ac:dyDescent="0.25">
      <c r="A559" s="6" t="s">
        <v>233</v>
      </c>
      <c r="B559" s="6" t="s">
        <v>76</v>
      </c>
      <c r="D559" s="6" t="s">
        <v>94</v>
      </c>
      <c r="E559" s="6">
        <v>26.98</v>
      </c>
      <c r="F559" s="6">
        <v>30.43</v>
      </c>
      <c r="G559" s="6">
        <v>40</v>
      </c>
      <c r="H559" s="6">
        <v>12.5</v>
      </c>
      <c r="I559" s="6">
        <v>25</v>
      </c>
      <c r="J559" s="6">
        <v>1.99</v>
      </c>
      <c r="K559" s="6">
        <v>1.97</v>
      </c>
      <c r="L559" s="6">
        <v>2.2200000000000002</v>
      </c>
      <c r="M559" s="6">
        <v>1.88</v>
      </c>
      <c r="N559" s="6">
        <v>1.88</v>
      </c>
    </row>
    <row r="560" spans="1:14" x14ac:dyDescent="0.25">
      <c r="A560" s="6" t="s">
        <v>233</v>
      </c>
      <c r="B560" s="6" t="s">
        <v>107</v>
      </c>
      <c r="D560" s="6" t="s">
        <v>95</v>
      </c>
      <c r="E560" s="6">
        <v>96.14</v>
      </c>
      <c r="F560" s="6">
        <v>95.65</v>
      </c>
      <c r="G560" s="6">
        <v>88.89</v>
      </c>
      <c r="H560" s="6">
        <v>100</v>
      </c>
      <c r="I560" s="6">
        <v>100</v>
      </c>
      <c r="J560" s="6">
        <v>1.99</v>
      </c>
      <c r="K560" s="6">
        <v>1.97</v>
      </c>
      <c r="L560" s="6">
        <v>2.2200000000000002</v>
      </c>
      <c r="M560" s="6">
        <v>1.88</v>
      </c>
      <c r="N560" s="6">
        <v>1.88</v>
      </c>
    </row>
    <row r="561" spans="1:14" x14ac:dyDescent="0.25">
      <c r="A561" s="6" t="s">
        <v>233</v>
      </c>
      <c r="B561" s="6" t="s">
        <v>76</v>
      </c>
      <c r="D561" s="6" t="s">
        <v>96</v>
      </c>
      <c r="E561" s="6">
        <v>97.25</v>
      </c>
      <c r="F561" s="6">
        <v>95.65</v>
      </c>
      <c r="G561" s="6">
        <v>93.33</v>
      </c>
      <c r="H561" s="6">
        <v>100</v>
      </c>
      <c r="I561" s="6">
        <v>100</v>
      </c>
      <c r="J561" s="6">
        <v>1.99</v>
      </c>
      <c r="K561" s="6">
        <v>1.97</v>
      </c>
      <c r="L561" s="6">
        <v>2.2200000000000002</v>
      </c>
      <c r="M561" s="6">
        <v>1.88</v>
      </c>
      <c r="N561" s="6">
        <v>1.88</v>
      </c>
    </row>
    <row r="562" spans="1:14" x14ac:dyDescent="0.25">
      <c r="A562" s="6" t="s">
        <v>233</v>
      </c>
      <c r="B562" s="6" t="s">
        <v>76</v>
      </c>
      <c r="D562" s="6" t="s">
        <v>31</v>
      </c>
      <c r="E562" s="6">
        <v>45.71</v>
      </c>
      <c r="F562" s="6">
        <v>34.78</v>
      </c>
      <c r="G562" s="6">
        <v>35.56</v>
      </c>
      <c r="H562" s="6">
        <v>62.5</v>
      </c>
      <c r="I562" s="6">
        <v>50</v>
      </c>
      <c r="J562" s="6">
        <v>-1.46</v>
      </c>
      <c r="K562" s="6">
        <v>-1.73</v>
      </c>
      <c r="L562" s="6">
        <v>-1.75</v>
      </c>
      <c r="M562" s="6">
        <v>-1</v>
      </c>
      <c r="N562" s="6">
        <v>-1.37</v>
      </c>
    </row>
    <row r="563" spans="1:14" x14ac:dyDescent="0.25">
      <c r="A563" s="6" t="s">
        <v>233</v>
      </c>
      <c r="B563" s="6" t="s">
        <v>76</v>
      </c>
      <c r="D563" s="6" t="s">
        <v>32</v>
      </c>
      <c r="E563" s="6">
        <v>94.04</v>
      </c>
      <c r="F563" s="6">
        <v>91.3</v>
      </c>
      <c r="G563" s="6">
        <v>91.11</v>
      </c>
      <c r="H563" s="6">
        <v>100</v>
      </c>
      <c r="I563" s="6">
        <v>93.75</v>
      </c>
      <c r="J563" s="6">
        <v>-1.46</v>
      </c>
      <c r="K563" s="6">
        <v>-1.73</v>
      </c>
      <c r="L563" s="6">
        <v>-1.75</v>
      </c>
      <c r="M563" s="6">
        <v>-1</v>
      </c>
      <c r="N563" s="6">
        <v>-1.37</v>
      </c>
    </row>
    <row r="564" spans="1:14" x14ac:dyDescent="0.25">
      <c r="A564" s="6" t="s">
        <v>233</v>
      </c>
      <c r="B564" s="6" t="s">
        <v>76</v>
      </c>
      <c r="D564" s="6" t="s">
        <v>34</v>
      </c>
      <c r="E564" s="6">
        <v>77.599999999999994</v>
      </c>
      <c r="F564" s="6">
        <v>82.61</v>
      </c>
      <c r="G564" s="6">
        <v>77.78</v>
      </c>
      <c r="H564" s="6">
        <v>75</v>
      </c>
      <c r="I564" s="6">
        <v>75</v>
      </c>
      <c r="J564" s="6">
        <v>-1.46</v>
      </c>
      <c r="K564" s="6">
        <v>-1.73</v>
      </c>
      <c r="L564" s="6">
        <v>-1.75</v>
      </c>
      <c r="M564" s="6">
        <v>-1</v>
      </c>
      <c r="N564" s="6">
        <v>-1.37</v>
      </c>
    </row>
    <row r="565" spans="1:14" x14ac:dyDescent="0.25">
      <c r="A565" s="6" t="s">
        <v>233</v>
      </c>
      <c r="B565" s="6" t="s">
        <v>76</v>
      </c>
      <c r="D565" s="6" t="s">
        <v>35</v>
      </c>
      <c r="E565" s="6">
        <v>98.36</v>
      </c>
      <c r="F565" s="6">
        <v>95.65</v>
      </c>
      <c r="G565" s="6">
        <v>97.78</v>
      </c>
      <c r="H565" s="6">
        <v>100</v>
      </c>
      <c r="I565" s="6">
        <v>100</v>
      </c>
      <c r="J565" s="6">
        <v>-1.46</v>
      </c>
      <c r="K565" s="6">
        <v>-1.73</v>
      </c>
      <c r="L565" s="6">
        <v>-1.75</v>
      </c>
      <c r="M565" s="6">
        <v>-1</v>
      </c>
      <c r="N565" s="6">
        <v>-1.37</v>
      </c>
    </row>
    <row r="566" spans="1:14" x14ac:dyDescent="0.25">
      <c r="A566" s="6" t="s">
        <v>233</v>
      </c>
      <c r="B566" s="6" t="s">
        <v>107</v>
      </c>
      <c r="D566" s="6" t="s">
        <v>37</v>
      </c>
      <c r="E566" s="6">
        <v>5.96</v>
      </c>
      <c r="F566" s="6">
        <v>8.6999999999999993</v>
      </c>
      <c r="G566" s="6">
        <v>8.89</v>
      </c>
      <c r="H566" s="6">
        <v>0</v>
      </c>
      <c r="I566" s="6">
        <v>6.25</v>
      </c>
      <c r="J566" s="6">
        <v>-1.46</v>
      </c>
      <c r="K566" s="6">
        <v>-1.73</v>
      </c>
      <c r="L566" s="6">
        <v>-1.75</v>
      </c>
      <c r="M566" s="6">
        <v>-1</v>
      </c>
      <c r="N566" s="6">
        <v>-1.37</v>
      </c>
    </row>
    <row r="567" spans="1:14" x14ac:dyDescent="0.25">
      <c r="A567" s="6" t="s">
        <v>233</v>
      </c>
      <c r="B567" s="6" t="s">
        <v>107</v>
      </c>
      <c r="D567" s="6" t="s">
        <v>38</v>
      </c>
      <c r="E567" s="6">
        <v>54.29</v>
      </c>
      <c r="F567" s="6">
        <v>65.22</v>
      </c>
      <c r="G567" s="6">
        <v>64.44</v>
      </c>
      <c r="H567" s="6">
        <v>37.5</v>
      </c>
      <c r="I567" s="6">
        <v>50</v>
      </c>
      <c r="J567" s="6">
        <v>-1.46</v>
      </c>
      <c r="K567" s="6">
        <v>-1.73</v>
      </c>
      <c r="L567" s="6">
        <v>-1.75</v>
      </c>
      <c r="M567" s="6">
        <v>-1</v>
      </c>
      <c r="N567" s="6">
        <v>-1.37</v>
      </c>
    </row>
    <row r="568" spans="1:14" x14ac:dyDescent="0.25">
      <c r="A568" s="6" t="s">
        <v>233</v>
      </c>
      <c r="B568" s="6" t="s">
        <v>76</v>
      </c>
      <c r="D568" s="6" t="s">
        <v>41</v>
      </c>
      <c r="E568" s="6">
        <v>53.42</v>
      </c>
      <c r="F568" s="6">
        <v>47.83</v>
      </c>
      <c r="G568" s="6">
        <v>53.33</v>
      </c>
      <c r="H568" s="6">
        <v>62.5</v>
      </c>
      <c r="I568" s="6">
        <v>50</v>
      </c>
      <c r="J568" s="6">
        <v>0.62</v>
      </c>
      <c r="K568" s="6">
        <v>0.61</v>
      </c>
      <c r="L568" s="6">
        <v>0.69</v>
      </c>
      <c r="M568" s="6">
        <v>0.63</v>
      </c>
      <c r="N568" s="6">
        <v>0.56000000000000005</v>
      </c>
    </row>
    <row r="569" spans="1:14" x14ac:dyDescent="0.25">
      <c r="A569" s="6" t="s">
        <v>233</v>
      </c>
      <c r="B569" s="6" t="s">
        <v>76</v>
      </c>
      <c r="D569" s="6" t="s">
        <v>42</v>
      </c>
      <c r="E569" s="6">
        <v>88.27</v>
      </c>
      <c r="F569" s="6">
        <v>86.96</v>
      </c>
      <c r="G569" s="6">
        <v>91.11</v>
      </c>
      <c r="H569" s="6">
        <v>87.5</v>
      </c>
      <c r="I569" s="6">
        <v>87.5</v>
      </c>
      <c r="J569" s="6">
        <v>1.37</v>
      </c>
      <c r="K569" s="6">
        <v>1.36</v>
      </c>
      <c r="L569" s="6">
        <v>1.54</v>
      </c>
      <c r="M569" s="6">
        <v>1.25</v>
      </c>
      <c r="N569" s="6">
        <v>1.32</v>
      </c>
    </row>
    <row r="570" spans="1:14" x14ac:dyDescent="0.25">
      <c r="A570" s="6" t="s">
        <v>233</v>
      </c>
      <c r="B570" s="6" t="s">
        <v>107</v>
      </c>
      <c r="D570" s="6" t="s">
        <v>43</v>
      </c>
      <c r="E570" s="6">
        <v>91.29</v>
      </c>
      <c r="F570" s="6">
        <v>86.96</v>
      </c>
      <c r="G570" s="6">
        <v>84.44</v>
      </c>
      <c r="H570" s="6">
        <v>100</v>
      </c>
      <c r="I570" s="6">
        <v>93.75</v>
      </c>
      <c r="J570" s="6">
        <v>0.62</v>
      </c>
      <c r="K570" s="6">
        <v>0.61</v>
      </c>
      <c r="L570" s="6">
        <v>0.69</v>
      </c>
      <c r="M570" s="6">
        <v>0.63</v>
      </c>
      <c r="N570" s="6">
        <v>0.56000000000000005</v>
      </c>
    </row>
    <row r="571" spans="1:14" x14ac:dyDescent="0.25">
      <c r="A571" s="6" t="s">
        <v>233</v>
      </c>
      <c r="B571" s="6" t="s">
        <v>107</v>
      </c>
      <c r="D571" s="6" t="s">
        <v>100</v>
      </c>
      <c r="E571" s="6">
        <v>60.36</v>
      </c>
      <c r="F571" s="6">
        <v>60.87</v>
      </c>
      <c r="G571" s="6">
        <v>55.56</v>
      </c>
      <c r="H571" s="6">
        <v>62.5</v>
      </c>
      <c r="I571" s="6">
        <v>62.5</v>
      </c>
      <c r="J571" s="6">
        <v>1.37</v>
      </c>
      <c r="K571" s="6">
        <v>1.36</v>
      </c>
      <c r="L571" s="6">
        <v>1.54</v>
      </c>
      <c r="M571" s="6">
        <v>1.25</v>
      </c>
      <c r="N571" s="6">
        <v>1.32</v>
      </c>
    </row>
    <row r="572" spans="1:14" x14ac:dyDescent="0.25">
      <c r="A572" s="6" t="s">
        <v>233</v>
      </c>
      <c r="B572" s="6" t="s">
        <v>76</v>
      </c>
      <c r="D572" s="6" t="s">
        <v>45</v>
      </c>
      <c r="E572" s="6">
        <v>100</v>
      </c>
      <c r="F572" s="6">
        <v>100</v>
      </c>
      <c r="G572" s="6">
        <v>100</v>
      </c>
      <c r="H572" s="6">
        <v>100</v>
      </c>
      <c r="I572" s="6">
        <v>100</v>
      </c>
      <c r="J572" s="6">
        <v>0.62</v>
      </c>
      <c r="K572" s="6">
        <v>0.61</v>
      </c>
      <c r="L572" s="6">
        <v>0.69</v>
      </c>
      <c r="M572" s="6">
        <v>0.63</v>
      </c>
      <c r="N572" s="6">
        <v>0.56000000000000005</v>
      </c>
    </row>
    <row r="573" spans="1:14" x14ac:dyDescent="0.25">
      <c r="A573" s="6" t="s">
        <v>233</v>
      </c>
      <c r="B573" s="6" t="s">
        <v>76</v>
      </c>
      <c r="D573" s="6" t="s">
        <v>46</v>
      </c>
      <c r="E573" s="6">
        <v>92.37</v>
      </c>
      <c r="F573" s="6">
        <v>91.3</v>
      </c>
      <c r="G573" s="6">
        <v>84.44</v>
      </c>
      <c r="H573" s="6">
        <v>100</v>
      </c>
      <c r="I573" s="6">
        <v>93.75</v>
      </c>
      <c r="J573" s="6">
        <v>1.37</v>
      </c>
      <c r="K573" s="6">
        <v>1.36</v>
      </c>
      <c r="L573" s="6">
        <v>1.54</v>
      </c>
      <c r="M573" s="6">
        <v>1.25</v>
      </c>
      <c r="N573" s="6">
        <v>1.32</v>
      </c>
    </row>
    <row r="574" spans="1:14" x14ac:dyDescent="0.25">
      <c r="A574" s="6" t="s">
        <v>233</v>
      </c>
      <c r="B574" s="6" t="s">
        <v>107</v>
      </c>
      <c r="D574" s="6" t="s">
        <v>47</v>
      </c>
      <c r="E574" s="6">
        <v>60.25</v>
      </c>
      <c r="F574" s="6">
        <v>73.91</v>
      </c>
      <c r="G574" s="6">
        <v>73.33</v>
      </c>
      <c r="H574" s="6">
        <v>37.5</v>
      </c>
      <c r="I574" s="6">
        <v>56.25</v>
      </c>
      <c r="J574" s="6">
        <v>-1.46</v>
      </c>
      <c r="K574" s="6">
        <v>-1.73</v>
      </c>
      <c r="L574" s="6">
        <v>-1.75</v>
      </c>
      <c r="M574" s="6">
        <v>-1</v>
      </c>
      <c r="N574" s="6">
        <v>-1.37</v>
      </c>
    </row>
    <row r="577" spans="4:9" x14ac:dyDescent="0.25">
      <c r="D577" t="s">
        <v>27</v>
      </c>
      <c r="E577" s="11">
        <v>74.707125603864739</v>
      </c>
      <c r="F577" s="11">
        <v>65.217391304347828</v>
      </c>
      <c r="G577" s="11">
        <v>71.111111111111114</v>
      </c>
      <c r="H577" s="11">
        <v>87.5</v>
      </c>
      <c r="I577" s="11">
        <v>75</v>
      </c>
    </row>
    <row r="578" spans="4:9" x14ac:dyDescent="0.25">
      <c r="D578" t="s">
        <v>28</v>
      </c>
      <c r="E578" s="11">
        <v>26.983695652173914</v>
      </c>
      <c r="F578" s="11">
        <v>30.434782608695656</v>
      </c>
      <c r="G578" s="11">
        <v>40</v>
      </c>
      <c r="H578" s="11">
        <v>12.5</v>
      </c>
      <c r="I578" s="11">
        <v>25</v>
      </c>
    </row>
    <row r="579" spans="4:9" x14ac:dyDescent="0.25">
      <c r="D579" t="s">
        <v>29</v>
      </c>
      <c r="E579" s="11">
        <v>96.135265700483089</v>
      </c>
      <c r="F579" s="11">
        <v>95.652173913043484</v>
      </c>
      <c r="G579" s="11">
        <v>88.888888888888886</v>
      </c>
      <c r="H579" s="11">
        <v>100</v>
      </c>
      <c r="I579" s="11">
        <v>100</v>
      </c>
    </row>
    <row r="580" spans="4:9" x14ac:dyDescent="0.25">
      <c r="D580" t="s">
        <v>30</v>
      </c>
      <c r="E580" s="11">
        <v>97.246376811594203</v>
      </c>
      <c r="F580" s="11">
        <v>95.652173913043484</v>
      </c>
      <c r="G580" s="11">
        <v>93.333333333333329</v>
      </c>
      <c r="H580" s="11">
        <v>100</v>
      </c>
      <c r="I580" s="11">
        <v>100</v>
      </c>
    </row>
    <row r="581" spans="4:9" x14ac:dyDescent="0.25">
      <c r="D581" t="s">
        <v>31</v>
      </c>
      <c r="E581" s="11">
        <v>45.709541062801932</v>
      </c>
      <c r="F581" s="11">
        <v>34.782608695652172</v>
      </c>
      <c r="G581" s="11">
        <v>35.555555555555557</v>
      </c>
      <c r="H581" s="11">
        <v>62.5</v>
      </c>
      <c r="I581" s="11">
        <v>50</v>
      </c>
    </row>
    <row r="582" spans="4:9" x14ac:dyDescent="0.25">
      <c r="D582" t="s">
        <v>32</v>
      </c>
      <c r="E582" s="11">
        <v>94.04136473429952</v>
      </c>
      <c r="F582" s="11">
        <v>91.304347826086953</v>
      </c>
      <c r="G582" s="11">
        <v>91.111111111111114</v>
      </c>
      <c r="H582" s="11">
        <v>100</v>
      </c>
      <c r="I582" s="11">
        <v>93.75</v>
      </c>
    </row>
    <row r="583" spans="4:9" x14ac:dyDescent="0.25">
      <c r="D583" t="s">
        <v>34</v>
      </c>
      <c r="E583" s="11">
        <v>77.596618357487927</v>
      </c>
      <c r="F583" s="11">
        <v>82.608695652173907</v>
      </c>
      <c r="G583" s="11">
        <v>77.777777777777786</v>
      </c>
      <c r="H583" s="11">
        <v>75</v>
      </c>
      <c r="I583" s="11">
        <v>75</v>
      </c>
    </row>
    <row r="584" spans="4:9" x14ac:dyDescent="0.25">
      <c r="D584" t="s">
        <v>35</v>
      </c>
      <c r="E584" s="11">
        <v>98.357487922705317</v>
      </c>
      <c r="F584" s="11">
        <v>95.652173913043484</v>
      </c>
      <c r="G584" s="11">
        <v>97.777777777777771</v>
      </c>
      <c r="H584" s="11">
        <v>100</v>
      </c>
      <c r="I584" s="11">
        <v>100</v>
      </c>
    </row>
    <row r="585" spans="4:9" x14ac:dyDescent="0.25">
      <c r="D585" t="s">
        <v>37</v>
      </c>
      <c r="E585" s="11">
        <v>5.9586352657004831</v>
      </c>
      <c r="F585" s="11">
        <v>8.695652173913043</v>
      </c>
      <c r="G585" s="11">
        <v>8.8888888888888893</v>
      </c>
      <c r="H585" s="11">
        <v>0</v>
      </c>
      <c r="I585" s="11">
        <v>6.25</v>
      </c>
    </row>
    <row r="586" spans="4:9" x14ac:dyDescent="0.25">
      <c r="D586" t="s">
        <v>38</v>
      </c>
      <c r="E586" s="11">
        <v>54.290458937198068</v>
      </c>
      <c r="F586" s="11">
        <v>65.217391304347828</v>
      </c>
      <c r="G586" s="11">
        <v>64.444444444444443</v>
      </c>
      <c r="H586" s="11">
        <v>37.5</v>
      </c>
      <c r="I586" s="11">
        <v>50</v>
      </c>
    </row>
    <row r="587" spans="4:9" x14ac:dyDescent="0.25">
      <c r="D587" t="s">
        <v>41</v>
      </c>
      <c r="E587" s="11">
        <v>53.414855072463766</v>
      </c>
      <c r="F587" s="11">
        <v>47.826086956521742</v>
      </c>
      <c r="G587" s="11">
        <v>53.333333333333336</v>
      </c>
      <c r="H587" s="11">
        <v>62.5</v>
      </c>
      <c r="I587" s="11">
        <v>50</v>
      </c>
    </row>
    <row r="588" spans="4:9" x14ac:dyDescent="0.25">
      <c r="D588" t="s">
        <v>42</v>
      </c>
      <c r="E588" s="11">
        <v>88.266908212560395</v>
      </c>
      <c r="F588" s="11">
        <v>86.956521739130437</v>
      </c>
      <c r="G588" s="11">
        <v>91.111111111111114</v>
      </c>
      <c r="H588" s="11">
        <v>87.5</v>
      </c>
      <c r="I588" s="11">
        <v>87.5</v>
      </c>
    </row>
    <row r="589" spans="4:9" x14ac:dyDescent="0.25">
      <c r="D589" t="s">
        <v>43</v>
      </c>
      <c r="E589" s="11">
        <v>91.287741545893724</v>
      </c>
      <c r="F589" s="11">
        <v>86.956521739130437</v>
      </c>
      <c r="G589" s="11">
        <v>84.444444444444443</v>
      </c>
      <c r="H589" s="11">
        <v>100</v>
      </c>
      <c r="I589" s="11">
        <v>93.75</v>
      </c>
    </row>
    <row r="590" spans="4:9" x14ac:dyDescent="0.25">
      <c r="D590" t="s">
        <v>44</v>
      </c>
      <c r="E590" s="11">
        <v>60.356280193236714</v>
      </c>
      <c r="F590" s="11">
        <v>60.869565217391312</v>
      </c>
      <c r="G590" s="11">
        <v>55.555555555555557</v>
      </c>
      <c r="H590" s="11">
        <v>62.5</v>
      </c>
      <c r="I590" s="11">
        <v>62.5</v>
      </c>
    </row>
    <row r="591" spans="4:9" x14ac:dyDescent="0.25">
      <c r="D591" t="s">
        <v>45</v>
      </c>
      <c r="E591" s="11">
        <v>100</v>
      </c>
      <c r="F591" s="11">
        <v>100</v>
      </c>
      <c r="G591" s="11">
        <v>100</v>
      </c>
      <c r="H591" s="11">
        <v>100</v>
      </c>
      <c r="I591" s="11">
        <v>100</v>
      </c>
    </row>
    <row r="592" spans="4:9" x14ac:dyDescent="0.25">
      <c r="D592" t="s">
        <v>46</v>
      </c>
      <c r="E592" s="11">
        <v>92.374698067632849</v>
      </c>
      <c r="F592" s="11">
        <v>91.304347826086953</v>
      </c>
      <c r="G592" s="11">
        <v>84.444444444444443</v>
      </c>
      <c r="H592" s="11">
        <v>100</v>
      </c>
      <c r="I592" s="11">
        <v>93.75</v>
      </c>
    </row>
    <row r="593" spans="4:14" x14ac:dyDescent="0.25">
      <c r="D593" t="s">
        <v>47</v>
      </c>
      <c r="E593" s="11">
        <v>60.249094202898547</v>
      </c>
      <c r="F593" s="11">
        <v>73.91304347826086</v>
      </c>
      <c r="G593" s="11">
        <v>73.333333333333329</v>
      </c>
      <c r="H593" s="11">
        <v>37.5</v>
      </c>
      <c r="I593" s="11">
        <v>56.25</v>
      </c>
    </row>
    <row r="597" spans="4:14" x14ac:dyDescent="0.25">
      <c r="E597" s="15">
        <f t="shared" ref="E597:I606" si="66">E577-E558</f>
        <v>-2.8743961352546421E-3</v>
      </c>
      <c r="F597" s="15">
        <f t="shared" si="66"/>
        <v>-2.6086956521709226E-3</v>
      </c>
      <c r="G597" s="15">
        <f t="shared" si="66"/>
        <v>1.1111111111148375E-3</v>
      </c>
      <c r="H597" s="15">
        <f t="shared" si="66"/>
        <v>0</v>
      </c>
      <c r="I597" s="15">
        <f t="shared" si="66"/>
        <v>0</v>
      </c>
    </row>
    <row r="598" spans="4:14" x14ac:dyDescent="0.25">
      <c r="E598" s="15">
        <f t="shared" si="66"/>
        <v>3.6956521739135439E-3</v>
      </c>
      <c r="F598" s="15">
        <f t="shared" si="66"/>
        <v>4.7826086956561653E-3</v>
      </c>
      <c r="G598" s="15">
        <f t="shared" si="66"/>
        <v>0</v>
      </c>
      <c r="H598" s="15">
        <f t="shared" si="66"/>
        <v>0</v>
      </c>
      <c r="I598" s="15">
        <f t="shared" si="66"/>
        <v>0</v>
      </c>
    </row>
    <row r="599" spans="4:14" x14ac:dyDescent="0.25">
      <c r="E599" s="15">
        <f t="shared" si="66"/>
        <v>-4.734299516911733E-3</v>
      </c>
      <c r="F599" s="15">
        <f t="shared" si="66"/>
        <v>2.1739130434781373E-3</v>
      </c>
      <c r="G599" s="15">
        <f t="shared" si="66"/>
        <v>-1.1111111111148375E-3</v>
      </c>
      <c r="H599" s="15">
        <f t="shared" si="66"/>
        <v>0</v>
      </c>
      <c r="I599" s="15">
        <f t="shared" si="66"/>
        <v>0</v>
      </c>
    </row>
    <row r="600" spans="4:14" x14ac:dyDescent="0.25">
      <c r="E600" s="15">
        <f t="shared" si="66"/>
        <v>-3.6231884057968955E-3</v>
      </c>
      <c r="F600" s="15">
        <f t="shared" si="66"/>
        <v>2.1739130434781373E-3</v>
      </c>
      <c r="G600" s="15">
        <f t="shared" si="66"/>
        <v>3.3333333333303017E-3</v>
      </c>
      <c r="H600" s="15">
        <f t="shared" si="66"/>
        <v>0</v>
      </c>
      <c r="I600" s="15">
        <f t="shared" si="66"/>
        <v>0</v>
      </c>
    </row>
    <row r="601" spans="4:14" x14ac:dyDescent="0.25">
      <c r="E601" s="15">
        <f t="shared" si="66"/>
        <v>-4.5893719806855415E-4</v>
      </c>
      <c r="F601" s="15">
        <f t="shared" si="66"/>
        <v>2.6086956521709226E-3</v>
      </c>
      <c r="G601" s="15">
        <f t="shared" si="66"/>
        <v>-4.4444444444451392E-3</v>
      </c>
      <c r="H601" s="15">
        <f t="shared" si="66"/>
        <v>0</v>
      </c>
      <c r="I601" s="15">
        <f t="shared" si="66"/>
        <v>0</v>
      </c>
    </row>
    <row r="602" spans="4:14" x14ac:dyDescent="0.25">
      <c r="E602" s="15">
        <f t="shared" si="66"/>
        <v>1.3647342995142253E-3</v>
      </c>
      <c r="F602" s="15">
        <f t="shared" si="66"/>
        <v>4.3478260869562746E-3</v>
      </c>
      <c r="G602" s="15">
        <f t="shared" si="66"/>
        <v>1.1111111111148375E-3</v>
      </c>
      <c r="H602" s="15">
        <f t="shared" si="66"/>
        <v>0</v>
      </c>
      <c r="I602" s="15">
        <f t="shared" si="66"/>
        <v>0</v>
      </c>
    </row>
    <row r="603" spans="4:14" x14ac:dyDescent="0.25">
      <c r="E603" s="15">
        <f t="shared" si="66"/>
        <v>-3.3816425120676286E-3</v>
      </c>
      <c r="F603" s="15">
        <f t="shared" si="66"/>
        <v>-1.3043478260925667E-3</v>
      </c>
      <c r="G603" s="15">
        <f t="shared" si="66"/>
        <v>-2.2222222222154642E-3</v>
      </c>
      <c r="H603" s="15">
        <f t="shared" si="66"/>
        <v>0</v>
      </c>
      <c r="I603" s="15">
        <f t="shared" si="66"/>
        <v>0</v>
      </c>
      <c r="K603" s="25" t="s">
        <v>398</v>
      </c>
      <c r="L603" s="25"/>
      <c r="M603" s="25"/>
      <c r="N603" s="25"/>
    </row>
    <row r="604" spans="4:14" x14ac:dyDescent="0.25">
      <c r="E604" s="15">
        <f t="shared" si="66"/>
        <v>-2.512077294682058E-3</v>
      </c>
      <c r="F604" s="15">
        <f t="shared" si="66"/>
        <v>2.1739130434781373E-3</v>
      </c>
      <c r="G604" s="15">
        <f t="shared" si="66"/>
        <v>-2.222222222229675E-3</v>
      </c>
      <c r="H604" s="15">
        <f t="shared" si="66"/>
        <v>0</v>
      </c>
      <c r="I604" s="15">
        <f t="shared" si="66"/>
        <v>0</v>
      </c>
      <c r="K604" s="25"/>
      <c r="L604" s="25"/>
      <c r="M604" s="25"/>
      <c r="N604" s="25"/>
    </row>
    <row r="605" spans="4:14" x14ac:dyDescent="0.25">
      <c r="E605" s="15">
        <f t="shared" si="66"/>
        <v>-1.3647342995168898E-3</v>
      </c>
      <c r="F605" s="15">
        <f t="shared" si="66"/>
        <v>-4.3478260869562746E-3</v>
      </c>
      <c r="G605" s="15">
        <f t="shared" si="66"/>
        <v>-1.1111111111112848E-3</v>
      </c>
      <c r="H605" s="15">
        <f t="shared" si="66"/>
        <v>0</v>
      </c>
      <c r="I605" s="15">
        <f t="shared" si="66"/>
        <v>0</v>
      </c>
      <c r="K605" s="25"/>
      <c r="L605" s="25"/>
      <c r="M605" s="25"/>
      <c r="N605" s="25"/>
    </row>
    <row r="606" spans="4:14" x14ac:dyDescent="0.25">
      <c r="E606" s="15">
        <f t="shared" si="66"/>
        <v>4.5893719806855415E-4</v>
      </c>
      <c r="F606" s="15">
        <f t="shared" si="66"/>
        <v>-2.6086956521709226E-3</v>
      </c>
      <c r="G606" s="15">
        <f t="shared" si="66"/>
        <v>4.4444444444451392E-3</v>
      </c>
      <c r="H606" s="15">
        <f t="shared" si="66"/>
        <v>0</v>
      </c>
      <c r="I606" s="15">
        <f t="shared" si="66"/>
        <v>0</v>
      </c>
      <c r="K606" s="25"/>
      <c r="L606" s="25"/>
      <c r="M606" s="25"/>
      <c r="N606" s="25"/>
    </row>
    <row r="607" spans="4:14" x14ac:dyDescent="0.25">
      <c r="E607" s="15">
        <f t="shared" ref="E607:I607" si="67">E587-E568</f>
        <v>-5.1449275362358549E-3</v>
      </c>
      <c r="F607" s="15">
        <f t="shared" si="67"/>
        <v>-3.9130434782563839E-3</v>
      </c>
      <c r="G607" s="15">
        <f t="shared" si="67"/>
        <v>3.3333333333374071E-3</v>
      </c>
      <c r="H607" s="15">
        <f t="shared" si="67"/>
        <v>0</v>
      </c>
      <c r="I607" s="15">
        <f t="shared" si="67"/>
        <v>0</v>
      </c>
      <c r="K607" s="25"/>
      <c r="L607" s="25"/>
      <c r="M607" s="25"/>
      <c r="N607" s="25"/>
    </row>
    <row r="608" spans="4:14" x14ac:dyDescent="0.25">
      <c r="E608" s="15">
        <f t="shared" ref="E608:I608" si="68">E588-E569</f>
        <v>-3.0917874396010347E-3</v>
      </c>
      <c r="F608" s="15">
        <f t="shared" si="68"/>
        <v>-3.4782608695564932E-3</v>
      </c>
      <c r="G608" s="15">
        <f t="shared" si="68"/>
        <v>1.1111111111148375E-3</v>
      </c>
      <c r="H608" s="15">
        <f t="shared" si="68"/>
        <v>0</v>
      </c>
      <c r="I608" s="15">
        <f t="shared" si="68"/>
        <v>0</v>
      </c>
      <c r="K608" s="25"/>
      <c r="L608" s="25"/>
      <c r="M608" s="25"/>
      <c r="N608" s="25"/>
    </row>
    <row r="609" spans="5:14" x14ac:dyDescent="0.25">
      <c r="E609" s="15">
        <f t="shared" ref="E609:I609" si="69">E589-E570</f>
        <v>-2.2584541062826702E-3</v>
      </c>
      <c r="F609" s="15">
        <f t="shared" si="69"/>
        <v>-3.4782608695564932E-3</v>
      </c>
      <c r="G609" s="15">
        <f t="shared" si="69"/>
        <v>4.4444444444451392E-3</v>
      </c>
      <c r="H609" s="15">
        <f t="shared" si="69"/>
        <v>0</v>
      </c>
      <c r="I609" s="15">
        <f t="shared" si="69"/>
        <v>0</v>
      </c>
      <c r="K609" s="25"/>
      <c r="L609" s="25"/>
      <c r="M609" s="25"/>
      <c r="N609" s="25"/>
    </row>
    <row r="610" spans="5:14" x14ac:dyDescent="0.25">
      <c r="E610" s="15">
        <f t="shared" ref="E610:I610" si="70">E590-E571</f>
        <v>-3.7198067632857601E-3</v>
      </c>
      <c r="F610" s="15">
        <f t="shared" si="70"/>
        <v>-4.3478260868567986E-4</v>
      </c>
      <c r="G610" s="15">
        <f t="shared" si="70"/>
        <v>-4.4444444444451392E-3</v>
      </c>
      <c r="H610" s="15">
        <f t="shared" si="70"/>
        <v>0</v>
      </c>
      <c r="I610" s="15">
        <f t="shared" si="70"/>
        <v>0</v>
      </c>
      <c r="K610" s="25"/>
      <c r="L610" s="25"/>
      <c r="M610" s="25"/>
      <c r="N610" s="25"/>
    </row>
    <row r="611" spans="5:14" x14ac:dyDescent="0.25">
      <c r="E611" s="15">
        <f t="shared" ref="E611:I611" si="71">E591-E572</f>
        <v>0</v>
      </c>
      <c r="F611" s="15">
        <f t="shared" si="71"/>
        <v>0</v>
      </c>
      <c r="G611" s="15">
        <f t="shared" si="71"/>
        <v>0</v>
      </c>
      <c r="H611" s="15">
        <f t="shared" si="71"/>
        <v>0</v>
      </c>
      <c r="I611" s="15">
        <f t="shared" si="71"/>
        <v>0</v>
      </c>
      <c r="K611" s="25"/>
      <c r="L611" s="25"/>
      <c r="M611" s="25"/>
      <c r="N611" s="25"/>
    </row>
    <row r="612" spans="5:14" x14ac:dyDescent="0.25">
      <c r="E612" s="15">
        <f t="shared" ref="E612:I612" si="72">E592-E573</f>
        <v>4.698067632844527E-3</v>
      </c>
      <c r="F612" s="15">
        <f t="shared" si="72"/>
        <v>4.3478260869562746E-3</v>
      </c>
      <c r="G612" s="15">
        <f t="shared" si="72"/>
        <v>4.4444444444451392E-3</v>
      </c>
      <c r="H612" s="15">
        <f t="shared" si="72"/>
        <v>0</v>
      </c>
      <c r="I612" s="15">
        <f t="shared" si="72"/>
        <v>0</v>
      </c>
      <c r="K612" s="25"/>
      <c r="L612" s="25"/>
      <c r="M612" s="25"/>
      <c r="N612" s="25"/>
    </row>
    <row r="613" spans="5:14" x14ac:dyDescent="0.25">
      <c r="E613" s="15">
        <f t="shared" ref="E613:I613" si="73">E593-E574</f>
        <v>-9.0579710145277659E-4</v>
      </c>
      <c r="F613" s="15">
        <f t="shared" si="73"/>
        <v>3.0434782608637079E-3</v>
      </c>
      <c r="G613" s="15">
        <f t="shared" si="73"/>
        <v>3.3333333333303017E-3</v>
      </c>
      <c r="H613" s="15">
        <f t="shared" si="73"/>
        <v>0</v>
      </c>
      <c r="I613" s="15">
        <f t="shared" si="73"/>
        <v>0</v>
      </c>
      <c r="K613" s="25"/>
      <c r="L613" s="25"/>
      <c r="M613" s="25"/>
      <c r="N613" s="25"/>
    </row>
    <row r="614" spans="5:14" x14ac:dyDescent="0.25">
      <c r="K614" s="25"/>
      <c r="L614" s="25"/>
      <c r="M614" s="25"/>
      <c r="N614" s="25"/>
    </row>
    <row r="615" spans="5:14" x14ac:dyDescent="0.25">
      <c r="K615" s="25"/>
      <c r="L615" s="25"/>
      <c r="M615" s="25"/>
      <c r="N615" s="25"/>
    </row>
    <row r="619" spans="5:14" x14ac:dyDescent="0.25">
      <c r="E619" s="6">
        <v>-1.46</v>
      </c>
      <c r="F619" s="6">
        <v>-1.73</v>
      </c>
      <c r="G619" s="6">
        <v>-1.75</v>
      </c>
      <c r="H619" s="6">
        <v>-1</v>
      </c>
      <c r="I619" s="6">
        <v>-1.37</v>
      </c>
    </row>
    <row r="620" spans="5:14" x14ac:dyDescent="0.25">
      <c r="E620" s="6">
        <v>1.99</v>
      </c>
      <c r="F620" s="6">
        <v>1.97</v>
      </c>
      <c r="G620" s="6">
        <v>2.2200000000000002</v>
      </c>
      <c r="H620" s="6">
        <v>1.88</v>
      </c>
      <c r="I620" s="6">
        <v>1.88</v>
      </c>
    </row>
    <row r="621" spans="5:14" x14ac:dyDescent="0.25">
      <c r="E621" s="6">
        <v>0.62</v>
      </c>
      <c r="F621" s="6">
        <v>0.61</v>
      </c>
      <c r="G621" s="6">
        <v>0.69</v>
      </c>
      <c r="H621" s="6">
        <v>0.63</v>
      </c>
      <c r="I621" s="6">
        <v>0.56000000000000005</v>
      </c>
    </row>
    <row r="622" spans="5:14" x14ac:dyDescent="0.25">
      <c r="E622" s="6">
        <v>1.37</v>
      </c>
      <c r="F622" s="6">
        <v>1.36</v>
      </c>
      <c r="G622" s="6">
        <v>1.54</v>
      </c>
      <c r="H622" s="6">
        <v>1.25</v>
      </c>
      <c r="I622" s="6">
        <v>1.32</v>
      </c>
    </row>
    <row r="625" spans="4:9" x14ac:dyDescent="0.25">
      <c r="D625" t="s">
        <v>69</v>
      </c>
      <c r="E625" s="14">
        <v>-1.4628211462450593</v>
      </c>
      <c r="F625" s="14">
        <v>-1.7272727272727273</v>
      </c>
      <c r="G625" s="13">
        <v>-1.7490118577075098</v>
      </c>
      <c r="H625" s="13">
        <v>-1</v>
      </c>
      <c r="I625" s="13">
        <v>-1.375</v>
      </c>
    </row>
    <row r="626" spans="4:9" x14ac:dyDescent="0.25">
      <c r="D626" t="s">
        <v>70</v>
      </c>
      <c r="E626" s="14">
        <v>1.9821859903381642</v>
      </c>
      <c r="F626" s="14">
        <v>1.9659090909090906</v>
      </c>
      <c r="G626" s="13">
        <v>2.2222222222222223</v>
      </c>
      <c r="H626" s="13">
        <v>1.875</v>
      </c>
      <c r="I626" s="13">
        <v>1.875</v>
      </c>
    </row>
    <row r="627" spans="4:9" x14ac:dyDescent="0.25">
      <c r="D627" t="s">
        <v>71</v>
      </c>
      <c r="E627" s="14">
        <v>0.62127113526570055</v>
      </c>
      <c r="F627" s="14">
        <v>0.60606060606060597</v>
      </c>
      <c r="G627" s="13">
        <v>0.68888888888888888</v>
      </c>
      <c r="H627" s="13">
        <v>0.625</v>
      </c>
      <c r="I627" s="13">
        <v>0.5625</v>
      </c>
    </row>
    <row r="628" spans="4:9" x14ac:dyDescent="0.25">
      <c r="D628" t="s">
        <v>72</v>
      </c>
      <c r="E628" s="14">
        <v>1.3609148550724637</v>
      </c>
      <c r="F628" s="14">
        <v>1.3598484848484849</v>
      </c>
      <c r="G628" s="13">
        <v>1.5333333333333334</v>
      </c>
      <c r="H628" s="13">
        <v>1.25</v>
      </c>
      <c r="I628" s="13">
        <v>1.3125</v>
      </c>
    </row>
    <row r="631" spans="4:9" x14ac:dyDescent="0.25">
      <c r="E631" s="14">
        <f>E619-E625</f>
        <v>2.8211462450593583E-3</v>
      </c>
      <c r="F631" s="14">
        <f t="shared" ref="F631:I631" si="74">F619-F625</f>
        <v>-2.7272727272726893E-3</v>
      </c>
      <c r="G631" s="14">
        <f t="shared" si="74"/>
        <v>-9.8814229249022389E-4</v>
      </c>
      <c r="H631" s="14">
        <f t="shared" si="74"/>
        <v>0</v>
      </c>
      <c r="I631" s="14">
        <f t="shared" si="74"/>
        <v>4.9999999999998934E-3</v>
      </c>
    </row>
    <row r="632" spans="4:9" x14ac:dyDescent="0.25">
      <c r="E632" s="14">
        <f t="shared" ref="E632:I632" si="75">E620-E626</f>
        <v>7.8140096618357635E-3</v>
      </c>
      <c r="F632" s="14">
        <f t="shared" si="75"/>
        <v>4.0909090909093671E-3</v>
      </c>
      <c r="G632" s="14">
        <f t="shared" si="75"/>
        <v>-2.2222222222221255E-3</v>
      </c>
      <c r="H632" s="14">
        <f t="shared" si="75"/>
        <v>4.9999999999998934E-3</v>
      </c>
      <c r="I632" s="14">
        <f t="shared" si="75"/>
        <v>4.9999999999998934E-3</v>
      </c>
    </row>
    <row r="633" spans="4:9" x14ac:dyDescent="0.25">
      <c r="E633" s="14">
        <f t="shared" ref="E633:I633" si="76">E621-E627</f>
        <v>-1.2711352657005515E-3</v>
      </c>
      <c r="F633" s="14">
        <f t="shared" si="76"/>
        <v>3.9393939393940203E-3</v>
      </c>
      <c r="G633" s="14">
        <f t="shared" si="76"/>
        <v>1.1111111111110628E-3</v>
      </c>
      <c r="H633" s="14">
        <f t="shared" si="76"/>
        <v>5.0000000000000044E-3</v>
      </c>
      <c r="I633" s="14">
        <f t="shared" si="76"/>
        <v>-2.4999999999999467E-3</v>
      </c>
    </row>
    <row r="634" spans="4:9" x14ac:dyDescent="0.25">
      <c r="E634" s="14">
        <f t="shared" ref="E634:I634" si="77">E622-E628</f>
        <v>9.085144927536426E-3</v>
      </c>
      <c r="F634" s="14">
        <f t="shared" si="77"/>
        <v>1.5151515151523576E-4</v>
      </c>
      <c r="G634" s="14">
        <f t="shared" si="77"/>
        <v>6.6666666666665986E-3</v>
      </c>
      <c r="H634" s="14">
        <f t="shared" si="77"/>
        <v>0</v>
      </c>
      <c r="I634" s="14">
        <f t="shared" si="77"/>
        <v>7.5000000000000622E-3</v>
      </c>
    </row>
  </sheetData>
  <mergeCells count="15">
    <mergeCell ref="K603:N615"/>
    <mergeCell ref="A82:F82"/>
    <mergeCell ref="A1:F2"/>
    <mergeCell ref="A4:F4"/>
    <mergeCell ref="A31:F31"/>
    <mergeCell ref="A44:F44"/>
    <mergeCell ref="A63:F63"/>
    <mergeCell ref="A289:F289"/>
    <mergeCell ref="A327:F327"/>
    <mergeCell ref="A120:F120"/>
    <mergeCell ref="A208:P209"/>
    <mergeCell ref="A211:F211"/>
    <mergeCell ref="A238:F238"/>
    <mergeCell ref="A251:F251"/>
    <mergeCell ref="A270:F270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6D72-B71A-44B4-AF08-96231E2F4A51}">
  <dimension ref="A1:AC638"/>
  <sheetViews>
    <sheetView topLeftCell="A618" zoomScaleNormal="100" workbookViewId="0">
      <selection activeCell="E635" sqref="E635:I638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29" x14ac:dyDescent="0.25">
      <c r="A1" s="20" t="s">
        <v>18</v>
      </c>
      <c r="B1" s="20"/>
      <c r="C1" s="20"/>
      <c r="D1" s="20"/>
      <c r="E1" s="20"/>
      <c r="F1" s="20"/>
      <c r="R1" s="12"/>
    </row>
    <row r="2" spans="1:29" x14ac:dyDescent="0.25">
      <c r="A2" s="20"/>
      <c r="B2" s="20"/>
      <c r="C2" s="20"/>
      <c r="D2" s="20"/>
      <c r="E2" s="20"/>
      <c r="F2" s="20"/>
      <c r="R2" s="1" t="s">
        <v>368</v>
      </c>
      <c r="S2" s="2" t="s">
        <v>4</v>
      </c>
      <c r="T2" s="1">
        <v>2</v>
      </c>
      <c r="U2">
        <v>0</v>
      </c>
      <c r="V2" t="s">
        <v>13</v>
      </c>
      <c r="W2" s="1" t="s">
        <v>76</v>
      </c>
      <c r="X2" s="1" t="s">
        <v>107</v>
      </c>
      <c r="Y2" s="1" t="s">
        <v>158</v>
      </c>
      <c r="Z2" s="1" t="s">
        <v>109</v>
      </c>
      <c r="AA2" s="1"/>
      <c r="AB2" s="1"/>
      <c r="AC2" s="1"/>
    </row>
    <row r="3" spans="1:29" x14ac:dyDescent="0.25">
      <c r="R3" s="1" t="s">
        <v>369</v>
      </c>
      <c r="S3" s="2" t="s">
        <v>4</v>
      </c>
      <c r="T3" s="1">
        <v>3</v>
      </c>
      <c r="U3">
        <v>2</v>
      </c>
      <c r="V3" t="s">
        <v>15</v>
      </c>
      <c r="W3" s="1" t="s">
        <v>107</v>
      </c>
      <c r="X3" s="1" t="s">
        <v>107</v>
      </c>
      <c r="Y3" s="1" t="s">
        <v>153</v>
      </c>
      <c r="Z3" s="1" t="s">
        <v>109</v>
      </c>
      <c r="AA3" s="1"/>
      <c r="AB3" s="1"/>
      <c r="AC3" s="1"/>
    </row>
    <row r="4" spans="1:29" x14ac:dyDescent="0.25">
      <c r="A4" s="19" t="s">
        <v>20</v>
      </c>
      <c r="B4" s="19"/>
      <c r="C4" s="19"/>
      <c r="D4" s="19"/>
      <c r="E4" s="19"/>
      <c r="F4" s="19"/>
      <c r="R4" s="1" t="s">
        <v>370</v>
      </c>
      <c r="S4" s="1" t="s">
        <v>371</v>
      </c>
      <c r="T4" s="1">
        <v>1</v>
      </c>
      <c r="U4">
        <v>5</v>
      </c>
      <c r="V4" s="6" t="s">
        <v>4</v>
      </c>
      <c r="W4" s="1" t="s">
        <v>107</v>
      </c>
      <c r="X4" s="1" t="s">
        <v>107</v>
      </c>
      <c r="Y4" s="1" t="s">
        <v>372</v>
      </c>
      <c r="Z4" s="1" t="s">
        <v>109</v>
      </c>
      <c r="AA4" s="1"/>
      <c r="AB4" s="1"/>
      <c r="AC4" s="1"/>
    </row>
    <row r="5" spans="1:29" x14ac:dyDescent="0.25">
      <c r="E5" s="3" t="s">
        <v>24</v>
      </c>
      <c r="F5" s="3" t="s">
        <v>25</v>
      </c>
      <c r="I5" s="4" t="s">
        <v>26</v>
      </c>
      <c r="J5" t="s">
        <v>51</v>
      </c>
      <c r="R5" s="1" t="s">
        <v>373</v>
      </c>
      <c r="S5" s="2" t="s">
        <v>4</v>
      </c>
      <c r="T5" s="1">
        <v>2</v>
      </c>
      <c r="U5">
        <v>0</v>
      </c>
      <c r="V5" t="s">
        <v>374</v>
      </c>
      <c r="W5" s="1" t="s">
        <v>76</v>
      </c>
      <c r="X5" s="1" t="s">
        <v>107</v>
      </c>
      <c r="Y5" s="1" t="s">
        <v>158</v>
      </c>
      <c r="Z5" s="1" t="s">
        <v>109</v>
      </c>
      <c r="AA5" s="1"/>
      <c r="AB5" s="1"/>
      <c r="AC5" s="1"/>
    </row>
    <row r="6" spans="1:29" x14ac:dyDescent="0.25">
      <c r="A6" s="2" t="s">
        <v>4</v>
      </c>
      <c r="B6" s="1">
        <v>2</v>
      </c>
      <c r="C6">
        <v>0</v>
      </c>
      <c r="D6" t="s">
        <v>13</v>
      </c>
      <c r="E6" s="1">
        <f>B6+C6</f>
        <v>2</v>
      </c>
      <c r="F6" s="1">
        <f>B6-C6</f>
        <v>2</v>
      </c>
      <c r="I6" t="s">
        <v>27</v>
      </c>
      <c r="J6">
        <f>COUNTIF(E6:E30,"&gt;1")</f>
        <v>10</v>
      </c>
      <c r="M6" s="5">
        <f>J6/$J$14</f>
        <v>0.83333333333333337</v>
      </c>
      <c r="R6" s="1" t="s">
        <v>375</v>
      </c>
      <c r="S6" s="2" t="s">
        <v>4</v>
      </c>
      <c r="T6" s="1">
        <v>1</v>
      </c>
      <c r="U6">
        <v>0</v>
      </c>
      <c r="V6" t="s">
        <v>11</v>
      </c>
      <c r="W6" s="1" t="s">
        <v>76</v>
      </c>
      <c r="X6" s="1" t="s">
        <v>107</v>
      </c>
      <c r="Y6" s="1" t="s">
        <v>113</v>
      </c>
      <c r="Z6" s="1" t="s">
        <v>109</v>
      </c>
      <c r="AA6" s="1"/>
      <c r="AB6" s="1"/>
      <c r="AC6" s="1"/>
    </row>
    <row r="7" spans="1:29" x14ac:dyDescent="0.25">
      <c r="A7" s="2" t="s">
        <v>4</v>
      </c>
      <c r="B7" s="1">
        <v>3</v>
      </c>
      <c r="C7">
        <v>2</v>
      </c>
      <c r="D7" t="s">
        <v>15</v>
      </c>
      <c r="E7" s="1">
        <f t="shared" ref="E7:E16" si="0">B7+C7</f>
        <v>5</v>
      </c>
      <c r="F7" s="1">
        <f t="shared" ref="F7:F16" si="1">B7-C7</f>
        <v>1</v>
      </c>
      <c r="I7" t="s">
        <v>28</v>
      </c>
      <c r="J7">
        <f>COUNTIF(E6:E30,"&gt;2")</f>
        <v>5</v>
      </c>
      <c r="M7" s="5">
        <f t="shared" ref="M7:M28" si="2">J7/$J$14</f>
        <v>0.41666666666666669</v>
      </c>
      <c r="R7" s="1" t="s">
        <v>376</v>
      </c>
      <c r="S7" s="1" t="s">
        <v>2</v>
      </c>
      <c r="T7" s="1">
        <v>1</v>
      </c>
      <c r="U7">
        <v>1</v>
      </c>
      <c r="V7" s="6" t="s">
        <v>4</v>
      </c>
      <c r="W7" s="1" t="s">
        <v>107</v>
      </c>
      <c r="X7" s="1" t="s">
        <v>107</v>
      </c>
      <c r="Y7" s="1" t="s">
        <v>113</v>
      </c>
      <c r="Z7" s="1" t="s">
        <v>109</v>
      </c>
      <c r="AA7" s="1"/>
      <c r="AB7" s="1"/>
      <c r="AC7" s="1"/>
    </row>
    <row r="8" spans="1:29" x14ac:dyDescent="0.25">
      <c r="A8" s="2" t="s">
        <v>4</v>
      </c>
      <c r="B8" s="1">
        <v>2</v>
      </c>
      <c r="C8">
        <v>0</v>
      </c>
      <c r="D8" t="s">
        <v>374</v>
      </c>
      <c r="E8" s="1">
        <f t="shared" si="0"/>
        <v>2</v>
      </c>
      <c r="F8" s="1">
        <f t="shared" si="1"/>
        <v>2</v>
      </c>
      <c r="I8" t="s">
        <v>29</v>
      </c>
      <c r="J8">
        <f>COUNTIF(E6:E30,"&lt;4")</f>
        <v>7</v>
      </c>
      <c r="M8" s="5">
        <f t="shared" si="2"/>
        <v>0.58333333333333337</v>
      </c>
      <c r="R8" s="1" t="s">
        <v>377</v>
      </c>
      <c r="S8" s="1" t="s">
        <v>1</v>
      </c>
      <c r="T8" s="1">
        <v>0</v>
      </c>
      <c r="U8">
        <v>5</v>
      </c>
      <c r="V8" s="6" t="s">
        <v>4</v>
      </c>
      <c r="W8" s="1" t="s">
        <v>76</v>
      </c>
      <c r="X8" s="1" t="s">
        <v>107</v>
      </c>
      <c r="Y8" s="1" t="s">
        <v>108</v>
      </c>
      <c r="Z8" s="1" t="s">
        <v>109</v>
      </c>
      <c r="AA8" s="1"/>
      <c r="AB8" s="1"/>
      <c r="AC8" s="1"/>
    </row>
    <row r="9" spans="1:29" x14ac:dyDescent="0.25">
      <c r="A9" s="2" t="s">
        <v>4</v>
      </c>
      <c r="B9" s="1">
        <v>1</v>
      </c>
      <c r="C9">
        <v>0</v>
      </c>
      <c r="D9" t="s">
        <v>11</v>
      </c>
      <c r="E9" s="1">
        <f t="shared" si="0"/>
        <v>1</v>
      </c>
      <c r="F9" s="1">
        <f t="shared" si="1"/>
        <v>1</v>
      </c>
      <c r="I9" t="s">
        <v>30</v>
      </c>
      <c r="J9">
        <f>COUNTIF(E6:E30,"&lt;5")</f>
        <v>10</v>
      </c>
      <c r="M9" s="5">
        <f t="shared" si="2"/>
        <v>0.83333333333333337</v>
      </c>
      <c r="R9" s="1" t="s">
        <v>378</v>
      </c>
      <c r="S9" s="2" t="s">
        <v>4</v>
      </c>
      <c r="T9" s="1">
        <v>2</v>
      </c>
      <c r="U9">
        <v>0</v>
      </c>
      <c r="V9" t="s">
        <v>379</v>
      </c>
      <c r="W9" s="1" t="s">
        <v>76</v>
      </c>
      <c r="X9" s="1" t="s">
        <v>107</v>
      </c>
      <c r="Y9" s="1" t="s">
        <v>111</v>
      </c>
      <c r="Z9" s="1" t="s">
        <v>109</v>
      </c>
      <c r="AA9" s="1"/>
      <c r="AB9" s="1"/>
      <c r="AC9" s="1"/>
    </row>
    <row r="10" spans="1:29" x14ac:dyDescent="0.25">
      <c r="A10" s="2" t="s">
        <v>4</v>
      </c>
      <c r="B10" s="1">
        <v>2</v>
      </c>
      <c r="C10">
        <v>0</v>
      </c>
      <c r="D10" t="s">
        <v>379</v>
      </c>
      <c r="E10" s="1">
        <f t="shared" si="0"/>
        <v>2</v>
      </c>
      <c r="F10" s="1">
        <f t="shared" si="1"/>
        <v>2</v>
      </c>
      <c r="I10" t="s">
        <v>31</v>
      </c>
      <c r="J10">
        <f>COUNTIF(F6:F30,"&gt;=0")</f>
        <v>12</v>
      </c>
      <c r="M10" s="5">
        <f t="shared" si="2"/>
        <v>1</v>
      </c>
      <c r="R10" s="1" t="s">
        <v>380</v>
      </c>
      <c r="S10" s="2" t="s">
        <v>4</v>
      </c>
      <c r="T10" s="1">
        <v>1</v>
      </c>
      <c r="U10">
        <v>0</v>
      </c>
      <c r="V10" t="s">
        <v>6</v>
      </c>
      <c r="W10" s="1" t="s">
        <v>76</v>
      </c>
      <c r="X10" s="1" t="s">
        <v>107</v>
      </c>
      <c r="Y10" s="1" t="s">
        <v>113</v>
      </c>
      <c r="Z10" s="1" t="s">
        <v>109</v>
      </c>
      <c r="AA10" s="1"/>
      <c r="AB10" s="1"/>
      <c r="AC10" s="1"/>
    </row>
    <row r="11" spans="1:29" x14ac:dyDescent="0.25">
      <c r="A11" s="2" t="s">
        <v>4</v>
      </c>
      <c r="B11" s="1">
        <v>1</v>
      </c>
      <c r="C11">
        <v>0</v>
      </c>
      <c r="D11" t="s">
        <v>6</v>
      </c>
      <c r="E11" s="1">
        <f t="shared" si="0"/>
        <v>1</v>
      </c>
      <c r="F11" s="1">
        <f t="shared" si="1"/>
        <v>1</v>
      </c>
      <c r="I11" t="s">
        <v>32</v>
      </c>
      <c r="J11">
        <f>COUNTIF(F6:F30,"&lt;=0")</f>
        <v>2</v>
      </c>
      <c r="M11" s="5">
        <f t="shared" si="2"/>
        <v>0.16666666666666666</v>
      </c>
      <c r="R11" s="1" t="s">
        <v>381</v>
      </c>
      <c r="S11" s="1" t="s">
        <v>10</v>
      </c>
      <c r="T11" s="1">
        <v>2</v>
      </c>
      <c r="U11">
        <v>4</v>
      </c>
      <c r="V11" s="6" t="s">
        <v>4</v>
      </c>
      <c r="W11" s="1" t="s">
        <v>107</v>
      </c>
      <c r="X11" s="1" t="s">
        <v>107</v>
      </c>
      <c r="Y11" s="1" t="s">
        <v>117</v>
      </c>
      <c r="Z11" s="1" t="s">
        <v>109</v>
      </c>
      <c r="AA11" s="1"/>
      <c r="AB11" s="1"/>
      <c r="AC11" s="1"/>
    </row>
    <row r="12" spans="1:29" x14ac:dyDescent="0.25">
      <c r="A12" s="2" t="s">
        <v>4</v>
      </c>
      <c r="B12" s="1">
        <v>3</v>
      </c>
      <c r="C12">
        <v>1</v>
      </c>
      <c r="D12" t="s">
        <v>16</v>
      </c>
      <c r="E12" s="1">
        <f t="shared" si="0"/>
        <v>4</v>
      </c>
      <c r="F12" s="1">
        <f t="shared" si="1"/>
        <v>2</v>
      </c>
      <c r="I12" t="s">
        <v>34</v>
      </c>
      <c r="J12">
        <f>COUNTIF(F6:F30,"&gt;=-1")</f>
        <v>12</v>
      </c>
      <c r="M12" s="5">
        <f t="shared" si="2"/>
        <v>1</v>
      </c>
      <c r="R12" s="1" t="s">
        <v>382</v>
      </c>
      <c r="S12" s="2" t="s">
        <v>4</v>
      </c>
      <c r="T12" s="1">
        <v>3</v>
      </c>
      <c r="U12">
        <v>1</v>
      </c>
      <c r="V12" t="s">
        <v>16</v>
      </c>
      <c r="W12" s="1" t="s">
        <v>107</v>
      </c>
      <c r="X12" s="1" t="s">
        <v>107</v>
      </c>
      <c r="Y12" s="1" t="s">
        <v>152</v>
      </c>
      <c r="Z12" s="1" t="s">
        <v>109</v>
      </c>
      <c r="AA12" s="1"/>
      <c r="AB12" s="1"/>
      <c r="AC12" s="1"/>
    </row>
    <row r="13" spans="1:29" x14ac:dyDescent="0.25">
      <c r="A13" s="2" t="s">
        <v>4</v>
      </c>
      <c r="B13" s="1">
        <v>1</v>
      </c>
      <c r="C13">
        <v>1</v>
      </c>
      <c r="D13" t="s">
        <v>12</v>
      </c>
      <c r="E13" s="1">
        <f t="shared" si="0"/>
        <v>2</v>
      </c>
      <c r="F13" s="1">
        <f t="shared" si="1"/>
        <v>0</v>
      </c>
      <c r="I13" t="s">
        <v>35</v>
      </c>
      <c r="J13">
        <f>COUNTIF(F6:F30,"&lt;=1")</f>
        <v>6</v>
      </c>
      <c r="M13" s="5">
        <f t="shared" si="2"/>
        <v>0.5</v>
      </c>
      <c r="R13" s="1" t="s">
        <v>383</v>
      </c>
      <c r="S13" s="2" t="s">
        <v>4</v>
      </c>
      <c r="T13" s="1">
        <v>1</v>
      </c>
      <c r="U13">
        <v>1</v>
      </c>
      <c r="V13" t="s">
        <v>12</v>
      </c>
      <c r="W13" s="1" t="s">
        <v>107</v>
      </c>
      <c r="X13" s="1" t="s">
        <v>107</v>
      </c>
      <c r="Y13" s="1" t="s">
        <v>111</v>
      </c>
      <c r="Z13" s="1" t="s">
        <v>109</v>
      </c>
      <c r="AA13" s="1"/>
      <c r="AB13" s="1"/>
      <c r="AC13" s="1"/>
    </row>
    <row r="14" spans="1:29" x14ac:dyDescent="0.25">
      <c r="A14" s="2" t="s">
        <v>4</v>
      </c>
      <c r="B14" s="1">
        <v>3</v>
      </c>
      <c r="C14">
        <v>2</v>
      </c>
      <c r="D14" t="s">
        <v>17</v>
      </c>
      <c r="E14" s="1">
        <f t="shared" si="0"/>
        <v>5</v>
      </c>
      <c r="F14" s="1">
        <f t="shared" si="1"/>
        <v>1</v>
      </c>
      <c r="I14" t="s">
        <v>36</v>
      </c>
      <c r="J14">
        <f>COUNT(F6:F30)</f>
        <v>12</v>
      </c>
      <c r="R14" s="1" t="s">
        <v>384</v>
      </c>
      <c r="S14" s="1" t="s">
        <v>17</v>
      </c>
      <c r="T14" s="1">
        <v>0</v>
      </c>
      <c r="U14">
        <v>4</v>
      </c>
      <c r="V14" s="6" t="s">
        <v>4</v>
      </c>
      <c r="W14" s="1" t="s">
        <v>76</v>
      </c>
      <c r="X14" s="1" t="s">
        <v>107</v>
      </c>
      <c r="Y14" s="1" t="s">
        <v>161</v>
      </c>
      <c r="Z14" s="1" t="s">
        <v>109</v>
      </c>
      <c r="AA14" s="1"/>
      <c r="AB14" s="1"/>
      <c r="AC14" s="1"/>
    </row>
    <row r="15" spans="1:29" x14ac:dyDescent="0.25">
      <c r="A15" s="2" t="s">
        <v>4</v>
      </c>
      <c r="B15" s="1">
        <v>2</v>
      </c>
      <c r="C15">
        <v>2</v>
      </c>
      <c r="D15" t="s">
        <v>371</v>
      </c>
      <c r="E15" s="1">
        <f t="shared" si="0"/>
        <v>4</v>
      </c>
      <c r="F15" s="1">
        <f t="shared" si="1"/>
        <v>0</v>
      </c>
      <c r="I15" t="s">
        <v>37</v>
      </c>
      <c r="J15">
        <f>J14-J11</f>
        <v>10</v>
      </c>
      <c r="M15" s="5">
        <f t="shared" si="2"/>
        <v>0.83333333333333337</v>
      </c>
      <c r="R15" s="1" t="s">
        <v>385</v>
      </c>
      <c r="S15" s="2" t="s">
        <v>4</v>
      </c>
      <c r="T15" s="1">
        <v>3</v>
      </c>
      <c r="U15">
        <v>2</v>
      </c>
      <c r="V15" t="s">
        <v>17</v>
      </c>
      <c r="W15" s="1" t="s">
        <v>107</v>
      </c>
      <c r="X15" s="1" t="s">
        <v>107</v>
      </c>
      <c r="Y15" s="1" t="s">
        <v>111</v>
      </c>
      <c r="Z15" s="1" t="s">
        <v>109</v>
      </c>
      <c r="AA15" s="1"/>
      <c r="AB15" s="1"/>
      <c r="AC15" s="1"/>
    </row>
    <row r="16" spans="1:29" x14ac:dyDescent="0.25">
      <c r="A16" s="2" t="s">
        <v>4</v>
      </c>
      <c r="B16" s="1">
        <v>2</v>
      </c>
      <c r="C16">
        <v>0</v>
      </c>
      <c r="D16" t="s">
        <v>8</v>
      </c>
      <c r="E16" s="1">
        <f t="shared" si="0"/>
        <v>2</v>
      </c>
      <c r="F16" s="1">
        <f t="shared" si="1"/>
        <v>2</v>
      </c>
      <c r="I16" t="s">
        <v>38</v>
      </c>
      <c r="J16">
        <f>J14-J10</f>
        <v>0</v>
      </c>
      <c r="M16" s="5">
        <f t="shared" si="2"/>
        <v>0</v>
      </c>
      <c r="R16" s="1" t="s">
        <v>386</v>
      </c>
      <c r="S16" s="1" t="s">
        <v>3</v>
      </c>
      <c r="T16" s="1">
        <v>0</v>
      </c>
      <c r="U16">
        <v>2</v>
      </c>
      <c r="V16" s="6" t="s">
        <v>4</v>
      </c>
      <c r="W16" s="1" t="s">
        <v>76</v>
      </c>
      <c r="X16" s="1" t="s">
        <v>107</v>
      </c>
      <c r="Y16" s="1" t="s">
        <v>108</v>
      </c>
      <c r="Z16" s="1" t="s">
        <v>109</v>
      </c>
      <c r="AA16" s="1"/>
      <c r="AB16" s="1"/>
      <c r="AC16" s="1"/>
    </row>
    <row r="17" spans="1:29" x14ac:dyDescent="0.25">
      <c r="A17" s="2" t="s">
        <v>4</v>
      </c>
      <c r="B17" s="1">
        <v>3</v>
      </c>
      <c r="C17">
        <v>1</v>
      </c>
      <c r="D17" t="s">
        <v>390</v>
      </c>
      <c r="E17" s="1">
        <f t="shared" ref="E17" si="3">B17+C17</f>
        <v>4</v>
      </c>
      <c r="F17" s="1">
        <f t="shared" ref="F17" si="4">B17-C17</f>
        <v>2</v>
      </c>
      <c r="I17" t="s">
        <v>39</v>
      </c>
      <c r="J17">
        <f>J14-J13</f>
        <v>6</v>
      </c>
      <c r="M17" s="5">
        <f t="shared" si="2"/>
        <v>0.5</v>
      </c>
      <c r="R17" s="1" t="s">
        <v>387</v>
      </c>
      <c r="S17" s="2" t="s">
        <v>4</v>
      </c>
      <c r="T17" s="1">
        <v>2</v>
      </c>
      <c r="U17">
        <v>2</v>
      </c>
      <c r="V17" t="s">
        <v>371</v>
      </c>
      <c r="W17" s="1" t="s">
        <v>107</v>
      </c>
      <c r="X17" s="1" t="s">
        <v>107</v>
      </c>
      <c r="Y17" s="1" t="s">
        <v>111</v>
      </c>
      <c r="Z17" s="1" t="s">
        <v>109</v>
      </c>
      <c r="AA17" s="1"/>
      <c r="AB17" s="1"/>
      <c r="AC17" s="1"/>
    </row>
    <row r="18" spans="1:29" x14ac:dyDescent="0.25">
      <c r="A18" s="2"/>
      <c r="B18" s="1"/>
      <c r="C18" s="1"/>
      <c r="D18" s="1"/>
      <c r="E18" s="1"/>
      <c r="F18" s="1"/>
      <c r="I18" t="s">
        <v>40</v>
      </c>
      <c r="J18">
        <f>J14-J12</f>
        <v>0</v>
      </c>
      <c r="M18" s="5">
        <f t="shared" si="2"/>
        <v>0</v>
      </c>
      <c r="R18" s="1" t="s">
        <v>388</v>
      </c>
      <c r="S18" s="2" t="s">
        <v>4</v>
      </c>
      <c r="T18" s="1">
        <v>2</v>
      </c>
      <c r="U18">
        <v>0</v>
      </c>
      <c r="V18" t="s">
        <v>8</v>
      </c>
      <c r="W18" s="1" t="s">
        <v>76</v>
      </c>
      <c r="X18" s="1" t="s">
        <v>107</v>
      </c>
      <c r="Y18" s="1" t="s">
        <v>113</v>
      </c>
      <c r="Z18" s="1" t="s">
        <v>109</v>
      </c>
      <c r="AA18" s="1"/>
      <c r="AB18" s="1"/>
      <c r="AC18" s="1"/>
    </row>
    <row r="19" spans="1:29" x14ac:dyDescent="0.25">
      <c r="A19" s="2"/>
      <c r="B19" s="1"/>
      <c r="C19" s="1"/>
      <c r="D19" s="1"/>
      <c r="E19" s="1"/>
      <c r="F19" s="1"/>
      <c r="I19" t="s">
        <v>41</v>
      </c>
      <c r="J19">
        <f>COUNTIF(B6:B30,"&gt;0")</f>
        <v>12</v>
      </c>
      <c r="M19" s="5">
        <f t="shared" si="2"/>
        <v>1</v>
      </c>
      <c r="R19" s="1" t="s">
        <v>389</v>
      </c>
      <c r="S19" s="2" t="s">
        <v>4</v>
      </c>
      <c r="T19" s="1">
        <v>3</v>
      </c>
      <c r="U19">
        <v>1</v>
      </c>
      <c r="V19" t="s">
        <v>390</v>
      </c>
      <c r="W19" s="1" t="s">
        <v>107</v>
      </c>
      <c r="X19" s="1" t="s">
        <v>107</v>
      </c>
      <c r="Y19" s="1" t="s">
        <v>158</v>
      </c>
      <c r="Z19" s="1" t="s">
        <v>109</v>
      </c>
      <c r="AA19" s="1"/>
      <c r="AB19" s="1"/>
      <c r="AC19" s="1"/>
    </row>
    <row r="20" spans="1:29" x14ac:dyDescent="0.25">
      <c r="A20" s="2"/>
      <c r="B20" s="1"/>
      <c r="C20" s="1"/>
      <c r="D20" s="1"/>
      <c r="E20" s="1"/>
      <c r="F20" s="1"/>
      <c r="I20" t="s">
        <v>42</v>
      </c>
      <c r="J20">
        <f>COUNTIF(C6:C30,"&gt;0")</f>
        <v>6</v>
      </c>
      <c r="M20" s="5">
        <f t="shared" si="2"/>
        <v>0.5</v>
      </c>
      <c r="R20" s="1" t="s">
        <v>391</v>
      </c>
      <c r="S20" s="1" t="s">
        <v>5</v>
      </c>
      <c r="T20" s="1">
        <v>1</v>
      </c>
      <c r="U20">
        <v>1</v>
      </c>
      <c r="V20" s="6" t="s">
        <v>4</v>
      </c>
      <c r="W20" s="1"/>
      <c r="X20" s="1"/>
      <c r="Y20" s="1"/>
      <c r="Z20" s="1"/>
      <c r="AA20" s="1"/>
      <c r="AB20" s="1"/>
      <c r="AC20" s="1"/>
    </row>
    <row r="21" spans="1:29" x14ac:dyDescent="0.25">
      <c r="A21" s="2"/>
      <c r="B21" s="1"/>
      <c r="C21" s="1"/>
      <c r="D21" s="1"/>
      <c r="E21" s="1"/>
      <c r="F21" s="1"/>
      <c r="I21" t="s">
        <v>43</v>
      </c>
      <c r="J21">
        <f>COUNTIF(B6:B30,"&lt;2")</f>
        <v>3</v>
      </c>
      <c r="M21" s="5">
        <f t="shared" si="2"/>
        <v>0.25</v>
      </c>
      <c r="R21" s="1"/>
      <c r="S21" s="1"/>
      <c r="T21" s="1"/>
      <c r="W21" s="1"/>
      <c r="X21" s="1"/>
      <c r="Y21" s="1"/>
      <c r="Z21" s="1"/>
      <c r="AA21" s="1"/>
      <c r="AB21" s="1"/>
      <c r="AC21" s="1"/>
    </row>
    <row r="22" spans="1:29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9</v>
      </c>
      <c r="M22" s="5">
        <f t="shared" si="2"/>
        <v>0.75</v>
      </c>
      <c r="R22" s="1"/>
      <c r="S22" s="1"/>
      <c r="T22" s="1"/>
      <c r="W22" s="1"/>
      <c r="X22" s="1"/>
      <c r="Y22" s="1"/>
      <c r="Z22" s="1"/>
      <c r="AA22" s="1"/>
      <c r="AB22" s="1"/>
      <c r="AC22" s="1"/>
    </row>
    <row r="23" spans="1:29" x14ac:dyDescent="0.25">
      <c r="E23" s="1"/>
      <c r="F23" s="1"/>
      <c r="I23" t="s">
        <v>45</v>
      </c>
      <c r="J23">
        <f>COUNTIF(B6:B30,"&lt;3")</f>
        <v>8</v>
      </c>
      <c r="M23" s="5">
        <f t="shared" si="2"/>
        <v>0.66666666666666663</v>
      </c>
      <c r="R23" s="1" t="s">
        <v>392</v>
      </c>
      <c r="S23" s="2" t="s">
        <v>14</v>
      </c>
      <c r="T23" s="1">
        <v>1</v>
      </c>
      <c r="U23">
        <v>3</v>
      </c>
      <c r="V23" t="s">
        <v>9</v>
      </c>
      <c r="W23" s="1" t="s">
        <v>107</v>
      </c>
      <c r="X23" s="1" t="s">
        <v>107</v>
      </c>
      <c r="Y23" s="1" t="s">
        <v>113</v>
      </c>
      <c r="Z23" s="1" t="s">
        <v>109</v>
      </c>
      <c r="AA23" s="1"/>
      <c r="AB23" s="1"/>
      <c r="AC23" s="1"/>
    </row>
    <row r="24" spans="1:29" x14ac:dyDescent="0.25">
      <c r="E24" s="1"/>
      <c r="F24" s="1"/>
      <c r="I24" t="s">
        <v>46</v>
      </c>
      <c r="J24">
        <f>COUNTIF(C6:C30,"&lt;3")</f>
        <v>12</v>
      </c>
      <c r="M24" s="5">
        <f t="shared" si="2"/>
        <v>1</v>
      </c>
      <c r="R24" s="1" t="s">
        <v>373</v>
      </c>
      <c r="S24" s="2" t="s">
        <v>14</v>
      </c>
      <c r="T24" s="1">
        <v>3</v>
      </c>
      <c r="U24">
        <v>1</v>
      </c>
      <c r="V24" t="s">
        <v>5</v>
      </c>
      <c r="W24" s="1" t="s">
        <v>107</v>
      </c>
      <c r="X24" s="1" t="s">
        <v>107</v>
      </c>
      <c r="Y24" s="1" t="s">
        <v>111</v>
      </c>
      <c r="Z24" s="1" t="s">
        <v>109</v>
      </c>
      <c r="AA24" s="1"/>
      <c r="AB24" s="1"/>
      <c r="AC24" s="1"/>
    </row>
    <row r="25" spans="1:29" x14ac:dyDescent="0.25">
      <c r="E25" s="1"/>
      <c r="F25" s="1"/>
      <c r="I25" t="s">
        <v>47</v>
      </c>
      <c r="J25">
        <f>J15+J16</f>
        <v>10</v>
      </c>
      <c r="M25" s="5">
        <f t="shared" si="2"/>
        <v>0.83333333333333337</v>
      </c>
      <c r="R25" s="1" t="s">
        <v>375</v>
      </c>
      <c r="S25" s="2" t="s">
        <v>14</v>
      </c>
      <c r="T25" s="1">
        <v>1</v>
      </c>
      <c r="U25">
        <v>1</v>
      </c>
      <c r="V25" t="s">
        <v>12</v>
      </c>
      <c r="W25" s="1" t="s">
        <v>107</v>
      </c>
      <c r="X25" s="1" t="s">
        <v>107</v>
      </c>
      <c r="Y25" s="1" t="s">
        <v>108</v>
      </c>
      <c r="Z25" s="1" t="s">
        <v>109</v>
      </c>
      <c r="AA25" s="1"/>
      <c r="AB25" s="1"/>
      <c r="AC25" s="1"/>
    </row>
    <row r="26" spans="1:29" x14ac:dyDescent="0.25">
      <c r="E26" s="1"/>
      <c r="F26" s="1"/>
      <c r="I26" t="s">
        <v>48</v>
      </c>
      <c r="J26" s="1">
        <f>SUM(B6:B30)</f>
        <v>25</v>
      </c>
      <c r="M26" s="5">
        <f t="shared" si="2"/>
        <v>2.0833333333333335</v>
      </c>
      <c r="R26" s="1" t="s">
        <v>376</v>
      </c>
      <c r="S26" s="1" t="s">
        <v>16</v>
      </c>
      <c r="T26" s="1">
        <v>1</v>
      </c>
      <c r="U26">
        <v>0</v>
      </c>
      <c r="V26" s="6" t="s">
        <v>14</v>
      </c>
      <c r="W26" s="1" t="s">
        <v>107</v>
      </c>
      <c r="X26" s="1" t="s">
        <v>76</v>
      </c>
      <c r="Y26" s="1" t="s">
        <v>113</v>
      </c>
      <c r="Z26" s="1" t="s">
        <v>109</v>
      </c>
      <c r="AA26" s="1"/>
      <c r="AB26" s="1"/>
      <c r="AC26" s="1"/>
    </row>
    <row r="27" spans="1:29" x14ac:dyDescent="0.25">
      <c r="E27" s="1"/>
      <c r="F27" s="1"/>
      <c r="I27" t="s">
        <v>49</v>
      </c>
      <c r="J27" s="1">
        <f>SUM(C6:C30)</f>
        <v>9</v>
      </c>
      <c r="M27" s="5">
        <f t="shared" si="2"/>
        <v>0.75</v>
      </c>
      <c r="R27" s="1" t="s">
        <v>377</v>
      </c>
      <c r="S27" s="2" t="s">
        <v>14</v>
      </c>
      <c r="T27" s="1">
        <v>0</v>
      </c>
      <c r="U27">
        <v>1</v>
      </c>
      <c r="V27" t="s">
        <v>17</v>
      </c>
      <c r="W27" s="1" t="s">
        <v>107</v>
      </c>
      <c r="X27" s="1" t="s">
        <v>76</v>
      </c>
      <c r="Y27" s="1" t="s">
        <v>113</v>
      </c>
      <c r="Z27" s="1" t="s">
        <v>109</v>
      </c>
      <c r="AA27" s="1"/>
      <c r="AB27" s="1"/>
      <c r="AC27" s="1"/>
    </row>
    <row r="28" spans="1:29" x14ac:dyDescent="0.25">
      <c r="E28" s="1"/>
      <c r="F28" s="1"/>
      <c r="I28" t="s">
        <v>50</v>
      </c>
      <c r="J28">
        <f>3*J15+J14-J25</f>
        <v>32</v>
      </c>
      <c r="M28" s="5">
        <f t="shared" si="2"/>
        <v>2.6666666666666665</v>
      </c>
      <c r="R28" s="1" t="s">
        <v>378</v>
      </c>
      <c r="S28" s="1" t="s">
        <v>1</v>
      </c>
      <c r="T28" s="1">
        <v>2</v>
      </c>
      <c r="U28">
        <v>1</v>
      </c>
      <c r="V28" s="6" t="s">
        <v>14</v>
      </c>
      <c r="W28" s="1" t="s">
        <v>107</v>
      </c>
      <c r="X28" s="1" t="s">
        <v>107</v>
      </c>
      <c r="Y28" s="1" t="s">
        <v>152</v>
      </c>
      <c r="Z28" s="1" t="s">
        <v>109</v>
      </c>
      <c r="AA28" s="1"/>
      <c r="AB28" s="1"/>
      <c r="AC28" s="1"/>
    </row>
    <row r="29" spans="1:29" x14ac:dyDescent="0.25">
      <c r="E29" s="1"/>
      <c r="F29" s="1"/>
      <c r="R29" s="1" t="s">
        <v>380</v>
      </c>
      <c r="S29" s="2" t="s">
        <v>14</v>
      </c>
      <c r="T29" s="1">
        <v>2</v>
      </c>
      <c r="U29">
        <v>1</v>
      </c>
      <c r="V29" t="s">
        <v>11</v>
      </c>
      <c r="W29" s="1" t="s">
        <v>107</v>
      </c>
      <c r="X29" s="1" t="s">
        <v>107</v>
      </c>
      <c r="Y29" s="1" t="s">
        <v>113</v>
      </c>
      <c r="Z29" s="1" t="s">
        <v>109</v>
      </c>
    </row>
    <row r="30" spans="1:29" x14ac:dyDescent="0.25">
      <c r="E30" s="1"/>
      <c r="F30" s="1"/>
      <c r="R30" s="1" t="s">
        <v>381</v>
      </c>
      <c r="S30" s="1" t="s">
        <v>8</v>
      </c>
      <c r="T30" s="1">
        <v>2</v>
      </c>
      <c r="U30">
        <v>2</v>
      </c>
      <c r="V30" s="6" t="s">
        <v>14</v>
      </c>
      <c r="W30" s="1" t="s">
        <v>107</v>
      </c>
      <c r="X30" s="1" t="s">
        <v>107</v>
      </c>
      <c r="Y30" s="1" t="s">
        <v>153</v>
      </c>
      <c r="Z30" s="1" t="s">
        <v>109</v>
      </c>
    </row>
    <row r="31" spans="1:29" x14ac:dyDescent="0.25">
      <c r="A31" s="21" t="s">
        <v>33</v>
      </c>
      <c r="B31" s="21"/>
      <c r="C31" s="21"/>
      <c r="D31" s="21"/>
      <c r="E31" s="21"/>
      <c r="F31" s="21"/>
      <c r="R31" s="1" t="s">
        <v>393</v>
      </c>
      <c r="S31" s="1" t="s">
        <v>374</v>
      </c>
      <c r="T31" s="1">
        <v>0</v>
      </c>
      <c r="U31">
        <v>1</v>
      </c>
      <c r="V31" s="6" t="s">
        <v>14</v>
      </c>
      <c r="W31" s="1" t="s">
        <v>76</v>
      </c>
      <c r="X31" s="1" t="s">
        <v>107</v>
      </c>
      <c r="Y31" s="1" t="s">
        <v>108</v>
      </c>
      <c r="Z31" s="1" t="s">
        <v>109</v>
      </c>
    </row>
    <row r="32" spans="1:29" x14ac:dyDescent="0.25">
      <c r="E32" s="1"/>
      <c r="F32" s="1"/>
      <c r="R32" s="1" t="s">
        <v>394</v>
      </c>
      <c r="S32" s="2" t="s">
        <v>14</v>
      </c>
      <c r="T32" s="1">
        <v>1</v>
      </c>
      <c r="U32">
        <v>1</v>
      </c>
      <c r="V32" t="s">
        <v>2</v>
      </c>
      <c r="W32" s="1" t="s">
        <v>107</v>
      </c>
      <c r="X32" s="1" t="s">
        <v>107</v>
      </c>
      <c r="Y32" s="1" t="s">
        <v>108</v>
      </c>
      <c r="Z32" s="1" t="s">
        <v>109</v>
      </c>
    </row>
    <row r="33" spans="1:26" x14ac:dyDescent="0.25">
      <c r="E33" s="1"/>
      <c r="F33" s="1"/>
      <c r="R33" s="1" t="s">
        <v>395</v>
      </c>
      <c r="S33" s="1" t="s">
        <v>390</v>
      </c>
      <c r="T33" s="1">
        <v>0</v>
      </c>
      <c r="U33">
        <v>3</v>
      </c>
      <c r="V33" s="6" t="s">
        <v>14</v>
      </c>
      <c r="W33" s="1" t="s">
        <v>76</v>
      </c>
      <c r="X33" s="1" t="s">
        <v>107</v>
      </c>
      <c r="Y33" s="1" t="s">
        <v>117</v>
      </c>
      <c r="Z33" s="1" t="s">
        <v>109</v>
      </c>
    </row>
    <row r="34" spans="1:26" x14ac:dyDescent="0.25">
      <c r="E34" s="1"/>
      <c r="F34" s="1"/>
      <c r="R34" s="1" t="s">
        <v>396</v>
      </c>
      <c r="S34" s="2" t="s">
        <v>14</v>
      </c>
      <c r="T34" s="1">
        <v>3</v>
      </c>
      <c r="U34">
        <v>0</v>
      </c>
      <c r="V34" t="s">
        <v>10</v>
      </c>
      <c r="W34" s="1" t="s">
        <v>76</v>
      </c>
      <c r="X34" s="1" t="s">
        <v>107</v>
      </c>
      <c r="Y34" s="1" t="s">
        <v>158</v>
      </c>
      <c r="Z34" s="1" t="s">
        <v>109</v>
      </c>
    </row>
    <row r="35" spans="1:26" x14ac:dyDescent="0.25">
      <c r="E35" s="1"/>
      <c r="F35" s="1"/>
      <c r="R35" s="1" t="s">
        <v>387</v>
      </c>
      <c r="S35" s="1" t="s">
        <v>17</v>
      </c>
      <c r="T35" s="1">
        <v>0</v>
      </c>
      <c r="U35">
        <v>2</v>
      </c>
      <c r="V35" s="6" t="s">
        <v>14</v>
      </c>
      <c r="W35" s="1" t="s">
        <v>76</v>
      </c>
      <c r="X35" s="1" t="s">
        <v>107</v>
      </c>
      <c r="Y35" s="1" t="s">
        <v>108</v>
      </c>
      <c r="Z35" s="1" t="s">
        <v>109</v>
      </c>
    </row>
    <row r="36" spans="1:26" x14ac:dyDescent="0.25">
      <c r="E36" s="1"/>
      <c r="F36" s="1"/>
      <c r="R36" s="1" t="s">
        <v>397</v>
      </c>
      <c r="S36" s="2" t="s">
        <v>14</v>
      </c>
      <c r="T36" s="1">
        <v>5</v>
      </c>
      <c r="U36">
        <v>3</v>
      </c>
      <c r="V36" t="s">
        <v>13</v>
      </c>
      <c r="W36" s="1" t="s">
        <v>107</v>
      </c>
      <c r="X36" s="1" t="s">
        <v>107</v>
      </c>
      <c r="Y36" s="1" t="s">
        <v>152</v>
      </c>
      <c r="Z36" s="1" t="s">
        <v>109</v>
      </c>
    </row>
    <row r="37" spans="1:26" x14ac:dyDescent="0.25">
      <c r="R37" s="1" t="s">
        <v>389</v>
      </c>
      <c r="S37" s="1" t="s">
        <v>6</v>
      </c>
      <c r="T37" s="1">
        <v>2</v>
      </c>
      <c r="U37">
        <v>1</v>
      </c>
      <c r="V37" s="6" t="s">
        <v>14</v>
      </c>
      <c r="W37" s="1" t="s">
        <v>107</v>
      </c>
      <c r="X37" s="1" t="s">
        <v>107</v>
      </c>
      <c r="Y37" s="1" t="s">
        <v>108</v>
      </c>
      <c r="Z37" s="1" t="s">
        <v>109</v>
      </c>
    </row>
    <row r="38" spans="1:26" x14ac:dyDescent="0.25">
      <c r="R38" s="1" t="s">
        <v>391</v>
      </c>
      <c r="S38" s="2" t="s">
        <v>14</v>
      </c>
      <c r="T38" s="1">
        <v>1</v>
      </c>
      <c r="U38">
        <v>0</v>
      </c>
      <c r="V38" t="s">
        <v>15</v>
      </c>
      <c r="W38" s="1"/>
      <c r="X38" s="1"/>
      <c r="Y38" s="1"/>
      <c r="Z38" s="1"/>
    </row>
    <row r="39" spans="1:26" x14ac:dyDescent="0.25">
      <c r="R39" s="1"/>
      <c r="S39" s="1"/>
      <c r="T39" s="1"/>
      <c r="W39" s="1"/>
      <c r="X39" s="1"/>
      <c r="Y39" s="1"/>
      <c r="Z39" s="1"/>
    </row>
    <row r="40" spans="1:26" x14ac:dyDescent="0.25">
      <c r="R40" s="1"/>
      <c r="S40" s="1"/>
      <c r="T40" s="1"/>
      <c r="W40" s="1"/>
      <c r="X40" s="1"/>
      <c r="Y40" s="1"/>
      <c r="Z40" s="1"/>
    </row>
    <row r="41" spans="1:26" x14ac:dyDescent="0.25">
      <c r="R41" s="1"/>
      <c r="S41" s="1"/>
      <c r="T41" s="1"/>
      <c r="W41" s="1"/>
      <c r="X41" s="1"/>
      <c r="Y41" s="1"/>
      <c r="Z41" s="1"/>
    </row>
    <row r="42" spans="1:26" x14ac:dyDescent="0.25">
      <c r="R42" s="1"/>
      <c r="S42" s="1"/>
      <c r="T42" s="1"/>
      <c r="W42" s="1"/>
      <c r="X42" s="1"/>
      <c r="Y42" s="1"/>
      <c r="Z42" s="1"/>
    </row>
    <row r="43" spans="1:26" x14ac:dyDescent="0.25">
      <c r="R43" s="1"/>
      <c r="S43" s="1"/>
      <c r="T43" s="1"/>
      <c r="W43" s="1"/>
      <c r="X43" s="1"/>
      <c r="Y43" s="1"/>
      <c r="Z43" s="1"/>
    </row>
    <row r="44" spans="1:26" x14ac:dyDescent="0.25">
      <c r="A44" s="19" t="s">
        <v>19</v>
      </c>
      <c r="B44" s="19"/>
      <c r="C44" s="19"/>
      <c r="D44" s="19"/>
      <c r="E44" s="19"/>
      <c r="F44" s="19"/>
      <c r="R44" s="1"/>
      <c r="S44" s="1"/>
      <c r="T44" s="1"/>
      <c r="W44" s="1"/>
      <c r="X44" s="1"/>
      <c r="Y44" s="1"/>
      <c r="Z44" s="1"/>
    </row>
    <row r="45" spans="1:2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  <c r="T45" s="1"/>
      <c r="W45" s="1"/>
      <c r="X45" s="1"/>
      <c r="Y45" s="1"/>
      <c r="Z45" s="1"/>
    </row>
    <row r="46" spans="1:26" x14ac:dyDescent="0.25">
      <c r="A46" s="1" t="s">
        <v>371</v>
      </c>
      <c r="B46" s="1">
        <v>1</v>
      </c>
      <c r="C46">
        <v>5</v>
      </c>
      <c r="D46" s="6" t="s">
        <v>4</v>
      </c>
      <c r="E46" s="1">
        <f t="shared" ref="E46:E52" si="5">B46+C46</f>
        <v>6</v>
      </c>
      <c r="F46" s="1">
        <f t="shared" ref="F46:F52" si="6">B46-C46</f>
        <v>-4</v>
      </c>
      <c r="I46" t="s">
        <v>27</v>
      </c>
      <c r="J46">
        <f>COUNTIF(E46:E62,"&gt;1")</f>
        <v>7</v>
      </c>
      <c r="M46" s="5">
        <f>J46/$J$54</f>
        <v>1</v>
      </c>
      <c r="O46" s="5">
        <f>J46+J6</f>
        <v>17</v>
      </c>
      <c r="P46" s="5">
        <f>O46/$O$54</f>
        <v>0.89473684210526316</v>
      </c>
      <c r="R46" s="1"/>
      <c r="S46" s="1"/>
      <c r="T46" s="1"/>
      <c r="W46" s="1"/>
      <c r="X46" s="1"/>
      <c r="Y46" s="1"/>
      <c r="Z46" s="1"/>
    </row>
    <row r="47" spans="1:26" x14ac:dyDescent="0.25">
      <c r="A47" s="1" t="s">
        <v>2</v>
      </c>
      <c r="B47" s="1">
        <v>1</v>
      </c>
      <c r="C47">
        <v>1</v>
      </c>
      <c r="D47" s="6" t="s">
        <v>4</v>
      </c>
      <c r="E47" s="1">
        <f t="shared" si="5"/>
        <v>2</v>
      </c>
      <c r="F47" s="1">
        <f t="shared" si="6"/>
        <v>0</v>
      </c>
      <c r="I47" t="s">
        <v>28</v>
      </c>
      <c r="J47">
        <f>COUNTIF(E46:E62,"&gt;2")</f>
        <v>4</v>
      </c>
      <c r="M47" s="5">
        <f t="shared" ref="M47:M68" si="7">J47/$J$54</f>
        <v>0.5714285714285714</v>
      </c>
      <c r="O47" s="5">
        <f t="shared" ref="O47:O68" si="8">J47+J7</f>
        <v>9</v>
      </c>
      <c r="P47" s="5">
        <f t="shared" ref="P47:P68" si="9">O47/$O$54</f>
        <v>0.47368421052631576</v>
      </c>
      <c r="R47" s="1"/>
      <c r="S47" s="1"/>
      <c r="T47" s="1"/>
      <c r="W47" s="1"/>
      <c r="X47" s="1"/>
      <c r="Y47" s="1"/>
      <c r="Z47" s="1"/>
    </row>
    <row r="48" spans="1:26" x14ac:dyDescent="0.25">
      <c r="A48" s="1" t="s">
        <v>1</v>
      </c>
      <c r="B48" s="1">
        <v>0</v>
      </c>
      <c r="C48">
        <v>5</v>
      </c>
      <c r="D48" s="6" t="s">
        <v>4</v>
      </c>
      <c r="E48" s="1">
        <f t="shared" si="5"/>
        <v>5</v>
      </c>
      <c r="F48" s="1">
        <f t="shared" si="6"/>
        <v>-5</v>
      </c>
      <c r="I48" t="s">
        <v>29</v>
      </c>
      <c r="J48">
        <f>COUNTIF(E46:E62,"&lt;4")</f>
        <v>3</v>
      </c>
      <c r="M48" s="5">
        <f t="shared" si="7"/>
        <v>0.42857142857142855</v>
      </c>
      <c r="O48" s="5">
        <f t="shared" si="8"/>
        <v>10</v>
      </c>
      <c r="P48" s="5">
        <f t="shared" si="9"/>
        <v>0.52631578947368418</v>
      </c>
      <c r="R48" s="1"/>
      <c r="S48" s="1"/>
      <c r="T48" s="1"/>
      <c r="W48" s="1"/>
      <c r="X48" s="1"/>
      <c r="Y48" s="1"/>
      <c r="Z48" s="1"/>
    </row>
    <row r="49" spans="1:26" x14ac:dyDescent="0.25">
      <c r="A49" s="1" t="s">
        <v>10</v>
      </c>
      <c r="B49" s="1">
        <v>2</v>
      </c>
      <c r="C49">
        <v>4</v>
      </c>
      <c r="D49" s="6" t="s">
        <v>4</v>
      </c>
      <c r="E49" s="1">
        <f t="shared" si="5"/>
        <v>6</v>
      </c>
      <c r="F49" s="1">
        <f t="shared" si="6"/>
        <v>-2</v>
      </c>
      <c r="I49" t="s">
        <v>30</v>
      </c>
      <c r="J49">
        <f>COUNTIF(E46:E62,"&lt;5")</f>
        <v>4</v>
      </c>
      <c r="M49" s="5">
        <f t="shared" si="7"/>
        <v>0.5714285714285714</v>
      </c>
      <c r="N49" s="1"/>
      <c r="O49" s="5">
        <f t="shared" si="8"/>
        <v>14</v>
      </c>
      <c r="P49" s="5">
        <f t="shared" si="9"/>
        <v>0.73684210526315785</v>
      </c>
      <c r="R49" s="1"/>
      <c r="S49" s="1"/>
      <c r="T49" s="1"/>
      <c r="W49" s="1"/>
      <c r="X49" s="1"/>
      <c r="Y49" s="1"/>
      <c r="Z49" s="1"/>
    </row>
    <row r="50" spans="1:26" x14ac:dyDescent="0.25">
      <c r="A50" s="1" t="s">
        <v>17</v>
      </c>
      <c r="B50" s="1">
        <v>0</v>
      </c>
      <c r="C50">
        <v>4</v>
      </c>
      <c r="D50" s="6" t="s">
        <v>4</v>
      </c>
      <c r="E50" s="1">
        <f t="shared" si="5"/>
        <v>4</v>
      </c>
      <c r="F50" s="1">
        <f t="shared" si="6"/>
        <v>-4</v>
      </c>
      <c r="I50" t="s">
        <v>31</v>
      </c>
      <c r="J50">
        <f>COUNTIF(F46:F62,"&lt;=0")</f>
        <v>7</v>
      </c>
      <c r="M50" s="5">
        <f t="shared" si="7"/>
        <v>1</v>
      </c>
      <c r="O50" s="5">
        <f t="shared" si="8"/>
        <v>19</v>
      </c>
      <c r="P50" s="5">
        <f t="shared" si="9"/>
        <v>1</v>
      </c>
      <c r="R50" s="1"/>
      <c r="S50" s="1"/>
      <c r="T50" s="1"/>
      <c r="W50" s="1"/>
      <c r="X50" s="1"/>
      <c r="Y50" s="1"/>
      <c r="Z50" s="1"/>
    </row>
    <row r="51" spans="1:26" x14ac:dyDescent="0.25">
      <c r="A51" s="1" t="s">
        <v>3</v>
      </c>
      <c r="B51" s="1">
        <v>0</v>
      </c>
      <c r="C51">
        <v>2</v>
      </c>
      <c r="D51" s="6" t="s">
        <v>4</v>
      </c>
      <c r="E51" s="1">
        <f t="shared" si="5"/>
        <v>2</v>
      </c>
      <c r="F51" s="1">
        <f t="shared" si="6"/>
        <v>-2</v>
      </c>
      <c r="I51" t="s">
        <v>32</v>
      </c>
      <c r="J51">
        <f>COUNTIF(F46:F62,"&gt;=0")</f>
        <v>2</v>
      </c>
      <c r="M51" s="5">
        <f t="shared" si="7"/>
        <v>0.2857142857142857</v>
      </c>
      <c r="O51" s="5">
        <f t="shared" si="8"/>
        <v>4</v>
      </c>
      <c r="P51" s="5">
        <f t="shared" si="9"/>
        <v>0.21052631578947367</v>
      </c>
      <c r="R51" s="1"/>
      <c r="S51" s="1"/>
      <c r="T51" s="1"/>
      <c r="W51" s="1"/>
      <c r="X51" s="1"/>
      <c r="Y51" s="1"/>
      <c r="Z51" s="1"/>
    </row>
    <row r="52" spans="1:26" x14ac:dyDescent="0.25">
      <c r="A52" s="1" t="s">
        <v>5</v>
      </c>
      <c r="B52" s="1">
        <v>1</v>
      </c>
      <c r="C52">
        <v>1</v>
      </c>
      <c r="D52" s="6" t="s">
        <v>4</v>
      </c>
      <c r="E52" s="1">
        <f t="shared" si="5"/>
        <v>2</v>
      </c>
      <c r="F52" s="1">
        <f t="shared" si="6"/>
        <v>0</v>
      </c>
      <c r="I52" t="s">
        <v>34</v>
      </c>
      <c r="J52">
        <f>COUNTIF(F46:F62,"&lt;=1")</f>
        <v>7</v>
      </c>
      <c r="M52" s="5">
        <f t="shared" si="7"/>
        <v>1</v>
      </c>
      <c r="O52" s="5">
        <f t="shared" si="8"/>
        <v>19</v>
      </c>
      <c r="P52" s="5">
        <f t="shared" si="9"/>
        <v>1</v>
      </c>
      <c r="R52" s="1"/>
      <c r="S52" s="1"/>
      <c r="T52" s="1"/>
      <c r="W52" s="1"/>
      <c r="X52" s="1"/>
      <c r="Y52" s="1"/>
      <c r="Z52" s="1"/>
    </row>
    <row r="53" spans="1:26" x14ac:dyDescent="0.25">
      <c r="A53" s="1"/>
      <c r="B53" s="1"/>
      <c r="D53" s="6"/>
      <c r="E53" s="1"/>
      <c r="F53" s="1"/>
      <c r="I53" t="s">
        <v>35</v>
      </c>
      <c r="J53">
        <f>COUNTIF(F46:F62,"&gt;=-1")</f>
        <v>2</v>
      </c>
      <c r="M53" s="5">
        <f t="shared" si="7"/>
        <v>0.2857142857142857</v>
      </c>
      <c r="O53" s="5">
        <f t="shared" si="8"/>
        <v>8</v>
      </c>
      <c r="P53" s="5">
        <f t="shared" si="9"/>
        <v>0.42105263157894735</v>
      </c>
      <c r="R53" s="1"/>
      <c r="S53" s="1"/>
      <c r="T53" s="1"/>
      <c r="W53" s="1"/>
      <c r="X53" s="1"/>
      <c r="Y53" s="1"/>
      <c r="Z53" s="1"/>
    </row>
    <row r="54" spans="1:26" x14ac:dyDescent="0.25">
      <c r="A54" s="1"/>
      <c r="B54" s="1"/>
      <c r="D54" s="6"/>
      <c r="E54" s="1"/>
      <c r="F54" s="1"/>
      <c r="I54" t="s">
        <v>36</v>
      </c>
      <c r="J54">
        <f>COUNT(E46:E62)</f>
        <v>7</v>
      </c>
      <c r="O54" s="5">
        <f t="shared" si="8"/>
        <v>19</v>
      </c>
      <c r="P54" s="5">
        <f t="shared" si="9"/>
        <v>1</v>
      </c>
      <c r="R54" s="1"/>
      <c r="S54" s="1"/>
      <c r="T54" s="1"/>
      <c r="W54" s="1"/>
      <c r="X54" s="1"/>
      <c r="Y54" s="1"/>
      <c r="Z54" s="1"/>
    </row>
    <row r="55" spans="1:26" x14ac:dyDescent="0.25">
      <c r="A55" s="1"/>
      <c r="B55" s="1"/>
      <c r="D55" s="6"/>
      <c r="E55" s="1"/>
      <c r="F55" s="1"/>
      <c r="I55" t="s">
        <v>37</v>
      </c>
      <c r="J55">
        <f>J54-J51</f>
        <v>5</v>
      </c>
      <c r="M55" s="5">
        <f t="shared" si="7"/>
        <v>0.7142857142857143</v>
      </c>
      <c r="O55" s="5">
        <f t="shared" si="8"/>
        <v>15</v>
      </c>
      <c r="P55" s="5">
        <f t="shared" si="9"/>
        <v>0.78947368421052633</v>
      </c>
      <c r="R55" s="1"/>
      <c r="S55" s="1"/>
      <c r="T55" s="1"/>
      <c r="W55" s="1"/>
      <c r="X55" s="1"/>
      <c r="Y55" s="1"/>
      <c r="Z55" s="1"/>
    </row>
    <row r="56" spans="1:26" x14ac:dyDescent="0.25">
      <c r="A56" s="1"/>
      <c r="B56" s="1"/>
      <c r="D56" s="6"/>
      <c r="E56" s="1"/>
      <c r="F56" s="1"/>
      <c r="I56" t="s">
        <v>38</v>
      </c>
      <c r="J56">
        <f>J54-J50</f>
        <v>0</v>
      </c>
      <c r="M56" s="5">
        <f t="shared" si="7"/>
        <v>0</v>
      </c>
      <c r="O56" s="5">
        <f t="shared" si="8"/>
        <v>0</v>
      </c>
      <c r="P56" s="5">
        <f t="shared" si="9"/>
        <v>0</v>
      </c>
    </row>
    <row r="57" spans="1:26" x14ac:dyDescent="0.25">
      <c r="A57" s="1"/>
      <c r="B57" s="1"/>
      <c r="D57" s="6"/>
      <c r="E57" s="1"/>
      <c r="F57" s="1"/>
      <c r="I57" t="s">
        <v>39</v>
      </c>
      <c r="J57">
        <f>J54-J53</f>
        <v>5</v>
      </c>
      <c r="M57" s="5">
        <f t="shared" si="7"/>
        <v>0.7142857142857143</v>
      </c>
      <c r="O57" s="5">
        <f t="shared" si="8"/>
        <v>11</v>
      </c>
      <c r="P57" s="5">
        <f t="shared" si="9"/>
        <v>0.57894736842105265</v>
      </c>
    </row>
    <row r="58" spans="1:26" x14ac:dyDescent="0.25">
      <c r="A58" s="1"/>
      <c r="B58" s="1"/>
      <c r="D58" s="2"/>
      <c r="E58" s="1"/>
      <c r="F58" s="1"/>
      <c r="I58" t="s">
        <v>40</v>
      </c>
      <c r="J58">
        <f>J54-J52</f>
        <v>0</v>
      </c>
      <c r="M58" s="5">
        <f t="shared" si="7"/>
        <v>0</v>
      </c>
      <c r="O58" s="5">
        <f t="shared" si="8"/>
        <v>0</v>
      </c>
      <c r="P58" s="5">
        <f t="shared" si="9"/>
        <v>0</v>
      </c>
    </row>
    <row r="59" spans="1:26" x14ac:dyDescent="0.25">
      <c r="A59" s="1"/>
      <c r="B59" s="1"/>
      <c r="C59" s="1"/>
      <c r="D59" s="2"/>
      <c r="E59" s="1"/>
      <c r="F59" s="1"/>
      <c r="I59" t="s">
        <v>41</v>
      </c>
      <c r="J59">
        <f>COUNTIF(C46:C62,"&gt;0")</f>
        <v>7</v>
      </c>
      <c r="M59" s="5">
        <f t="shared" si="7"/>
        <v>1</v>
      </c>
      <c r="O59" s="5">
        <f t="shared" si="8"/>
        <v>19</v>
      </c>
      <c r="P59" s="5">
        <f t="shared" si="9"/>
        <v>1</v>
      </c>
    </row>
    <row r="60" spans="1:26" x14ac:dyDescent="0.25">
      <c r="A60" s="1"/>
      <c r="B60" s="1"/>
      <c r="C60" s="1"/>
      <c r="D60" s="2"/>
      <c r="E60" s="1"/>
      <c r="F60" s="1"/>
      <c r="I60" t="s">
        <v>42</v>
      </c>
      <c r="J60">
        <f>COUNTIF(B46:B62,"&gt;0")</f>
        <v>4</v>
      </c>
      <c r="M60" s="5">
        <f t="shared" si="7"/>
        <v>0.5714285714285714</v>
      </c>
      <c r="O60" s="5">
        <f t="shared" si="8"/>
        <v>10</v>
      </c>
      <c r="P60" s="5">
        <f t="shared" si="9"/>
        <v>0.52631578947368418</v>
      </c>
    </row>
    <row r="61" spans="1:26" x14ac:dyDescent="0.25">
      <c r="A61" s="1"/>
      <c r="B61" s="1"/>
      <c r="C61" s="1"/>
      <c r="D61" s="2"/>
      <c r="E61" s="1"/>
      <c r="F61" s="1"/>
      <c r="I61" t="s">
        <v>43</v>
      </c>
      <c r="J61">
        <f>COUNTIF(C46:C62,"&lt;2")</f>
        <v>2</v>
      </c>
      <c r="M61" s="5">
        <f t="shared" si="7"/>
        <v>0.2857142857142857</v>
      </c>
      <c r="O61" s="5">
        <f t="shared" si="8"/>
        <v>5</v>
      </c>
      <c r="P61" s="5">
        <f t="shared" si="9"/>
        <v>0.26315789473684209</v>
      </c>
    </row>
    <row r="62" spans="1:26" x14ac:dyDescent="0.25">
      <c r="A62" s="1"/>
      <c r="B62" s="1"/>
      <c r="C62" s="1"/>
      <c r="D62" s="2"/>
      <c r="E62" s="1"/>
      <c r="F62" s="1"/>
      <c r="I62" t="s">
        <v>44</v>
      </c>
      <c r="J62">
        <f>COUNTIF(B46:B62,"&lt;2")</f>
        <v>6</v>
      </c>
      <c r="M62" s="5">
        <f t="shared" si="7"/>
        <v>0.8571428571428571</v>
      </c>
      <c r="O62" s="5">
        <f t="shared" si="8"/>
        <v>15</v>
      </c>
      <c r="P62" s="5">
        <f t="shared" si="9"/>
        <v>0.78947368421052633</v>
      </c>
    </row>
    <row r="63" spans="1:2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3</v>
      </c>
      <c r="M63" s="5">
        <f t="shared" si="7"/>
        <v>0.42857142857142855</v>
      </c>
      <c r="O63" s="5">
        <f t="shared" si="8"/>
        <v>11</v>
      </c>
      <c r="P63" s="5">
        <f t="shared" si="9"/>
        <v>0.57894736842105265</v>
      </c>
    </row>
    <row r="64" spans="1:26" x14ac:dyDescent="0.25">
      <c r="I64" t="s">
        <v>46</v>
      </c>
      <c r="J64">
        <f>COUNTIF(B46:B62,"&lt;3")</f>
        <v>7</v>
      </c>
      <c r="M64" s="5">
        <f t="shared" si="7"/>
        <v>1</v>
      </c>
      <c r="O64" s="5">
        <f t="shared" si="8"/>
        <v>19</v>
      </c>
      <c r="P64" s="5">
        <f t="shared" si="9"/>
        <v>1</v>
      </c>
    </row>
    <row r="65" spans="5:16" x14ac:dyDescent="0.25">
      <c r="I65" t="s">
        <v>47</v>
      </c>
      <c r="J65">
        <f>J55+J56</f>
        <v>5</v>
      </c>
      <c r="M65" s="5">
        <f t="shared" si="7"/>
        <v>0.7142857142857143</v>
      </c>
      <c r="O65" s="5">
        <f t="shared" si="8"/>
        <v>15</v>
      </c>
      <c r="P65" s="5">
        <f t="shared" si="9"/>
        <v>0.78947368421052633</v>
      </c>
    </row>
    <row r="66" spans="5:16" x14ac:dyDescent="0.25">
      <c r="I66" t="s">
        <v>48</v>
      </c>
      <c r="J66" s="1">
        <f>SUM(C46:C62)</f>
        <v>22</v>
      </c>
      <c r="K66" s="1"/>
      <c r="M66" s="5">
        <f t="shared" si="7"/>
        <v>3.1428571428571428</v>
      </c>
      <c r="O66" s="5">
        <f t="shared" si="8"/>
        <v>47</v>
      </c>
      <c r="P66" s="5">
        <f t="shared" si="9"/>
        <v>2.4736842105263159</v>
      </c>
    </row>
    <row r="67" spans="5:16" x14ac:dyDescent="0.25">
      <c r="I67" t="s">
        <v>49</v>
      </c>
      <c r="J67" s="1">
        <f>SUM(B46:B62)</f>
        <v>5</v>
      </c>
      <c r="K67" s="1"/>
      <c r="M67" s="5">
        <f t="shared" si="7"/>
        <v>0.7142857142857143</v>
      </c>
      <c r="O67" s="5">
        <f t="shared" si="8"/>
        <v>14</v>
      </c>
      <c r="P67" s="5">
        <f t="shared" si="9"/>
        <v>0.73684210526315785</v>
      </c>
    </row>
    <row r="68" spans="5:16" x14ac:dyDescent="0.25">
      <c r="I68" t="s">
        <v>50</v>
      </c>
      <c r="J68">
        <f>J55*3+J54-J65</f>
        <v>17</v>
      </c>
      <c r="M68" s="5">
        <f t="shared" si="7"/>
        <v>2.4285714285714284</v>
      </c>
      <c r="O68" s="5">
        <f t="shared" si="8"/>
        <v>49</v>
      </c>
      <c r="P68" s="5">
        <f t="shared" si="9"/>
        <v>2.5789473684210527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4</v>
      </c>
      <c r="B84" s="1">
        <v>3</v>
      </c>
      <c r="C84">
        <v>2</v>
      </c>
      <c r="D84" t="s">
        <v>17</v>
      </c>
      <c r="E84" s="1">
        <f>B84+C84</f>
        <v>5</v>
      </c>
      <c r="F84" s="1">
        <f>B84-C84</f>
        <v>1</v>
      </c>
      <c r="I84" t="s">
        <v>27</v>
      </c>
      <c r="J84">
        <f>COUNTIF(E84:E108,"&gt;1")</f>
        <v>4</v>
      </c>
      <c r="M84" s="5">
        <f>J84/4</f>
        <v>1</v>
      </c>
    </row>
    <row r="85" spans="1:13" x14ac:dyDescent="0.25">
      <c r="A85" s="2" t="s">
        <v>4</v>
      </c>
      <c r="B85" s="1">
        <v>2</v>
      </c>
      <c r="C85">
        <v>2</v>
      </c>
      <c r="D85" t="s">
        <v>371</v>
      </c>
      <c r="E85" s="1">
        <f t="shared" ref="E85:E87" si="10">B85+C85</f>
        <v>4</v>
      </c>
      <c r="F85" s="1">
        <f t="shared" ref="F85:F87" si="11">B85-C85</f>
        <v>0</v>
      </c>
      <c r="I85" t="s">
        <v>28</v>
      </c>
      <c r="J85">
        <f>COUNTIF(E84:E108,"&gt;2")</f>
        <v>3</v>
      </c>
      <c r="M85" s="5">
        <f t="shared" ref="M85:M106" si="12">J85/4</f>
        <v>0.75</v>
      </c>
    </row>
    <row r="86" spans="1:13" x14ac:dyDescent="0.25">
      <c r="A86" s="2" t="s">
        <v>4</v>
      </c>
      <c r="B86" s="1">
        <v>2</v>
      </c>
      <c r="C86">
        <v>0</v>
      </c>
      <c r="D86" t="s">
        <v>8</v>
      </c>
      <c r="E86" s="1">
        <f t="shared" si="10"/>
        <v>2</v>
      </c>
      <c r="F86" s="1">
        <f t="shared" si="11"/>
        <v>2</v>
      </c>
      <c r="I86" t="s">
        <v>29</v>
      </c>
      <c r="J86">
        <f>COUNTIF(E84:E108,"&lt;4")</f>
        <v>1</v>
      </c>
      <c r="M86" s="5">
        <f t="shared" si="12"/>
        <v>0.25</v>
      </c>
    </row>
    <row r="87" spans="1:13" x14ac:dyDescent="0.25">
      <c r="A87" s="2" t="s">
        <v>4</v>
      </c>
      <c r="B87" s="1">
        <v>3</v>
      </c>
      <c r="C87">
        <v>1</v>
      </c>
      <c r="D87" t="s">
        <v>390</v>
      </c>
      <c r="E87" s="1">
        <f t="shared" si="10"/>
        <v>4</v>
      </c>
      <c r="F87" s="1">
        <f t="shared" si="11"/>
        <v>2</v>
      </c>
      <c r="I87" t="s">
        <v>30</v>
      </c>
      <c r="J87">
        <f>COUNTIF(E84:E108,"&lt;5")</f>
        <v>3</v>
      </c>
      <c r="M87" s="5">
        <f t="shared" si="12"/>
        <v>0.75</v>
      </c>
    </row>
    <row r="88" spans="1:13" x14ac:dyDescent="0.25">
      <c r="E88" s="1"/>
      <c r="F88" s="1"/>
      <c r="I88" t="s">
        <v>31</v>
      </c>
      <c r="J88">
        <f>COUNTIF(F84:F108,"&gt;=0")</f>
        <v>4</v>
      </c>
      <c r="M88" s="5">
        <f t="shared" si="12"/>
        <v>1</v>
      </c>
    </row>
    <row r="89" spans="1:13" x14ac:dyDescent="0.25">
      <c r="I89" t="s">
        <v>32</v>
      </c>
      <c r="J89">
        <f>COUNTIF(F84:F108,"&lt;=0")</f>
        <v>1</v>
      </c>
      <c r="M89" s="5">
        <f t="shared" si="12"/>
        <v>0.25</v>
      </c>
    </row>
    <row r="90" spans="1:13" x14ac:dyDescent="0.25">
      <c r="I90" t="s">
        <v>34</v>
      </c>
      <c r="J90">
        <f>COUNTIF(F84:F108,"&gt;=-1")</f>
        <v>4</v>
      </c>
      <c r="M90" s="5">
        <f t="shared" si="12"/>
        <v>1</v>
      </c>
    </row>
    <row r="91" spans="1:13" x14ac:dyDescent="0.25">
      <c r="I91" t="s">
        <v>35</v>
      </c>
      <c r="J91">
        <f>COUNTIF(F84:F108,"&lt;=1")</f>
        <v>2</v>
      </c>
      <c r="M91" s="5">
        <f t="shared" si="12"/>
        <v>0.5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3</v>
      </c>
      <c r="M93" s="5">
        <f t="shared" si="12"/>
        <v>0.75</v>
      </c>
    </row>
    <row r="94" spans="1:13" x14ac:dyDescent="0.25">
      <c r="I94" t="s">
        <v>38</v>
      </c>
      <c r="J94">
        <f>J92-J88</f>
        <v>0</v>
      </c>
      <c r="M94" s="5">
        <f t="shared" si="12"/>
        <v>0</v>
      </c>
    </row>
    <row r="95" spans="1:13" x14ac:dyDescent="0.25">
      <c r="I95" t="s">
        <v>39</v>
      </c>
      <c r="J95">
        <f>J92-J91</f>
        <v>2</v>
      </c>
      <c r="M95" s="5">
        <f t="shared" si="12"/>
        <v>0.5</v>
      </c>
    </row>
    <row r="96" spans="1:13" x14ac:dyDescent="0.25">
      <c r="I96" t="s">
        <v>40</v>
      </c>
      <c r="J96">
        <f>J92-J90</f>
        <v>0</v>
      </c>
      <c r="M96" s="5">
        <f t="shared" si="12"/>
        <v>0</v>
      </c>
    </row>
    <row r="97" spans="9:13" x14ac:dyDescent="0.25">
      <c r="I97" t="s">
        <v>41</v>
      </c>
      <c r="J97">
        <f>COUNTIF(B84:B108,"&gt;0")</f>
        <v>4</v>
      </c>
      <c r="M97" s="5">
        <f t="shared" si="12"/>
        <v>1</v>
      </c>
    </row>
    <row r="98" spans="9:13" x14ac:dyDescent="0.25">
      <c r="I98" t="s">
        <v>42</v>
      </c>
      <c r="J98">
        <f>COUNTIF(C84:C108,"&gt;0")</f>
        <v>3</v>
      </c>
      <c r="M98" s="5">
        <f t="shared" si="12"/>
        <v>0.75</v>
      </c>
    </row>
    <row r="99" spans="9:13" x14ac:dyDescent="0.25">
      <c r="I99" t="s">
        <v>43</v>
      </c>
      <c r="J99">
        <f>COUNTIF(B84:B108,"&lt;2")</f>
        <v>0</v>
      </c>
      <c r="M99" s="5">
        <f t="shared" si="12"/>
        <v>0</v>
      </c>
    </row>
    <row r="100" spans="9:13" x14ac:dyDescent="0.25">
      <c r="I100" t="s">
        <v>44</v>
      </c>
      <c r="J100">
        <f>COUNTIF(C84:C108,"&lt;2")</f>
        <v>2</v>
      </c>
      <c r="M100" s="5">
        <f t="shared" si="12"/>
        <v>0.5</v>
      </c>
    </row>
    <row r="101" spans="9:13" x14ac:dyDescent="0.25">
      <c r="I101" t="s">
        <v>45</v>
      </c>
      <c r="J101">
        <f>COUNTIF(B84:B108,"&lt;3")</f>
        <v>2</v>
      </c>
      <c r="M101" s="5">
        <f t="shared" si="12"/>
        <v>0.5</v>
      </c>
    </row>
    <row r="102" spans="9:13" x14ac:dyDescent="0.25">
      <c r="I102" t="s">
        <v>46</v>
      </c>
      <c r="J102">
        <f>COUNTIF(C84:C108,"&lt;3")</f>
        <v>4</v>
      </c>
      <c r="M102" s="5">
        <f t="shared" si="12"/>
        <v>1</v>
      </c>
    </row>
    <row r="103" spans="9:13" x14ac:dyDescent="0.25">
      <c r="I103" t="s">
        <v>47</v>
      </c>
      <c r="J103">
        <f>J93+J94</f>
        <v>3</v>
      </c>
      <c r="M103" s="5">
        <f t="shared" si="12"/>
        <v>0.75</v>
      </c>
    </row>
    <row r="104" spans="9:13" x14ac:dyDescent="0.25">
      <c r="I104" t="s">
        <v>48</v>
      </c>
      <c r="J104" s="1">
        <f>SUM(B84:B108)</f>
        <v>10</v>
      </c>
      <c r="M104" s="5">
        <f t="shared" si="12"/>
        <v>2.5</v>
      </c>
    </row>
    <row r="105" spans="9:13" x14ac:dyDescent="0.25">
      <c r="I105" t="s">
        <v>49</v>
      </c>
      <c r="J105" s="1">
        <f>SUM(C84:C108)</f>
        <v>5</v>
      </c>
      <c r="M105" s="5">
        <f t="shared" si="12"/>
        <v>1.25</v>
      </c>
    </row>
    <row r="106" spans="9:13" x14ac:dyDescent="0.25">
      <c r="I106" t="s">
        <v>50</v>
      </c>
      <c r="J106">
        <f>3*J93+J92-J103</f>
        <v>10</v>
      </c>
      <c r="M106" s="5">
        <f t="shared" si="12"/>
        <v>2.5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4</v>
      </c>
      <c r="B122" s="1">
        <v>1</v>
      </c>
      <c r="C122">
        <v>1</v>
      </c>
      <c r="D122" t="s">
        <v>12</v>
      </c>
      <c r="E122" s="1">
        <f>B122+C122</f>
        <v>2</v>
      </c>
      <c r="F122" s="1">
        <f>B122-C122</f>
        <v>0</v>
      </c>
      <c r="I122" t="s">
        <v>27</v>
      </c>
      <c r="J122">
        <f>COUNTIF(E122:E146,"&gt;1")</f>
        <v>5</v>
      </c>
      <c r="M122" s="5">
        <f>J122/$J$130</f>
        <v>1</v>
      </c>
    </row>
    <row r="123" spans="1:13" x14ac:dyDescent="0.25">
      <c r="A123" s="2" t="s">
        <v>4</v>
      </c>
      <c r="B123" s="1">
        <v>3</v>
      </c>
      <c r="C123">
        <v>2</v>
      </c>
      <c r="D123" t="s">
        <v>17</v>
      </c>
      <c r="E123" s="1">
        <f t="shared" ref="E123:E125" si="13">B123+C123</f>
        <v>5</v>
      </c>
      <c r="F123" s="1">
        <f t="shared" ref="F123:F125" si="14">B123-C123</f>
        <v>1</v>
      </c>
      <c r="I123" t="s">
        <v>28</v>
      </c>
      <c r="J123">
        <f>COUNTIF(E122:E146,"&gt;2")</f>
        <v>3</v>
      </c>
      <c r="M123" s="5">
        <f t="shared" ref="M123:M144" si="15">J123/$J$130</f>
        <v>0.6</v>
      </c>
    </row>
    <row r="124" spans="1:13" x14ac:dyDescent="0.25">
      <c r="A124" s="2" t="s">
        <v>4</v>
      </c>
      <c r="B124" s="1">
        <v>2</v>
      </c>
      <c r="C124">
        <v>2</v>
      </c>
      <c r="D124" t="s">
        <v>371</v>
      </c>
      <c r="E124" s="1">
        <f t="shared" si="13"/>
        <v>4</v>
      </c>
      <c r="F124" s="1">
        <f t="shared" si="14"/>
        <v>0</v>
      </c>
      <c r="I124" t="s">
        <v>29</v>
      </c>
      <c r="J124">
        <f>COUNTIF(E122:E146,"&lt;4")</f>
        <v>2</v>
      </c>
      <c r="M124" s="5">
        <f t="shared" si="15"/>
        <v>0.4</v>
      </c>
    </row>
    <row r="125" spans="1:13" x14ac:dyDescent="0.25">
      <c r="A125" s="2" t="s">
        <v>4</v>
      </c>
      <c r="B125" s="1">
        <v>2</v>
      </c>
      <c r="C125">
        <v>0</v>
      </c>
      <c r="D125" t="s">
        <v>8</v>
      </c>
      <c r="E125" s="1">
        <f t="shared" si="13"/>
        <v>2</v>
      </c>
      <c r="F125" s="1">
        <f t="shared" si="14"/>
        <v>2</v>
      </c>
      <c r="I125" t="s">
        <v>30</v>
      </c>
      <c r="J125">
        <f>COUNTIF(E122:E146,"&lt;5")</f>
        <v>4</v>
      </c>
      <c r="M125" s="5">
        <f t="shared" si="15"/>
        <v>0.8</v>
      </c>
    </row>
    <row r="126" spans="1:13" x14ac:dyDescent="0.25">
      <c r="A126" s="2" t="s">
        <v>4</v>
      </c>
      <c r="B126" s="1">
        <v>3</v>
      </c>
      <c r="C126">
        <v>1</v>
      </c>
      <c r="D126" t="s">
        <v>390</v>
      </c>
      <c r="E126" s="1">
        <f t="shared" ref="E126" si="16">B126+C126</f>
        <v>4</v>
      </c>
      <c r="F126" s="1">
        <f t="shared" ref="F126" si="17">B126-C126</f>
        <v>2</v>
      </c>
      <c r="I126" t="s">
        <v>31</v>
      </c>
      <c r="J126">
        <f>COUNTIF(F122:F146,"&gt;=0")</f>
        <v>5</v>
      </c>
      <c r="M126" s="5">
        <f t="shared" si="15"/>
        <v>1</v>
      </c>
    </row>
    <row r="127" spans="1:13" x14ac:dyDescent="0.25">
      <c r="E127" s="1"/>
      <c r="F127" s="1"/>
      <c r="I127" t="s">
        <v>32</v>
      </c>
      <c r="J127">
        <f>COUNTIF(F122:F146,"&lt;=0")</f>
        <v>2</v>
      </c>
      <c r="M127" s="5">
        <f t="shared" si="15"/>
        <v>0.4</v>
      </c>
    </row>
    <row r="128" spans="1:13" x14ac:dyDescent="0.25">
      <c r="E128" s="1"/>
      <c r="F128" s="1"/>
      <c r="I128" t="s">
        <v>34</v>
      </c>
      <c r="J128">
        <f>COUNTIF(F122:F146,"&gt;=-1")</f>
        <v>5</v>
      </c>
      <c r="M128" s="5">
        <f t="shared" si="15"/>
        <v>1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15"/>
        <v>0.6</v>
      </c>
    </row>
    <row r="130" spans="5:13" x14ac:dyDescent="0.25">
      <c r="E130" s="1"/>
      <c r="F130" s="1"/>
      <c r="I130" t="s">
        <v>36</v>
      </c>
      <c r="J130">
        <f>COUNT(F122:F146)</f>
        <v>5</v>
      </c>
    </row>
    <row r="131" spans="5:13" x14ac:dyDescent="0.25">
      <c r="E131" s="1"/>
      <c r="F131" s="1"/>
      <c r="I131" t="s">
        <v>37</v>
      </c>
      <c r="J131">
        <f>J130-J127</f>
        <v>3</v>
      </c>
      <c r="M131" s="5">
        <f t="shared" si="15"/>
        <v>0.6</v>
      </c>
    </row>
    <row r="132" spans="5:13" x14ac:dyDescent="0.25">
      <c r="E132" s="1"/>
      <c r="F132" s="1"/>
      <c r="I132" t="s">
        <v>38</v>
      </c>
      <c r="J132">
        <f>J130-J126</f>
        <v>0</v>
      </c>
      <c r="M132" s="5">
        <f t="shared" si="15"/>
        <v>0</v>
      </c>
    </row>
    <row r="133" spans="5:13" x14ac:dyDescent="0.25">
      <c r="E133" s="1"/>
      <c r="F133" s="1"/>
      <c r="I133" t="s">
        <v>39</v>
      </c>
      <c r="J133">
        <f>J130-J129</f>
        <v>2</v>
      </c>
      <c r="M133" s="5">
        <f t="shared" si="15"/>
        <v>0.4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5"/>
        <v>0</v>
      </c>
    </row>
    <row r="135" spans="5:13" x14ac:dyDescent="0.25">
      <c r="E135" s="1"/>
      <c r="F135" s="1"/>
      <c r="I135" t="s">
        <v>41</v>
      </c>
      <c r="J135">
        <f>COUNTIF(B122:B146,"&gt;0")</f>
        <v>5</v>
      </c>
      <c r="M135" s="5">
        <f t="shared" si="15"/>
        <v>1</v>
      </c>
    </row>
    <row r="136" spans="5:13" x14ac:dyDescent="0.25">
      <c r="E136" s="1"/>
      <c r="F136" s="1"/>
      <c r="I136" t="s">
        <v>42</v>
      </c>
      <c r="J136">
        <f>COUNTIF(C122:C146,"&gt;0")</f>
        <v>4</v>
      </c>
      <c r="M136" s="5">
        <f t="shared" si="15"/>
        <v>0.8</v>
      </c>
    </row>
    <row r="137" spans="5:13" x14ac:dyDescent="0.25">
      <c r="E137" s="1"/>
      <c r="F137" s="1"/>
      <c r="I137" t="s">
        <v>43</v>
      </c>
      <c r="J137">
        <f>COUNTIF(B122:B146,"&lt;2")</f>
        <v>1</v>
      </c>
      <c r="M137" s="5">
        <f t="shared" si="15"/>
        <v>0.2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5"/>
        <v>0.6</v>
      </c>
    </row>
    <row r="139" spans="5:13" x14ac:dyDescent="0.25">
      <c r="E139" s="1"/>
      <c r="F139" s="1"/>
      <c r="I139" t="s">
        <v>45</v>
      </c>
      <c r="J139">
        <f>COUNTIF(B122:B146,"&lt;3")</f>
        <v>3</v>
      </c>
      <c r="M139" s="5">
        <f t="shared" si="15"/>
        <v>0.6</v>
      </c>
    </row>
    <row r="140" spans="5:13" x14ac:dyDescent="0.25">
      <c r="E140" s="1"/>
      <c r="F140" s="1"/>
      <c r="I140" t="s">
        <v>46</v>
      </c>
      <c r="J140">
        <f>COUNTIF(C122:C146,"&lt;3")</f>
        <v>5</v>
      </c>
      <c r="M140" s="5">
        <f t="shared" si="15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5"/>
        <v>0.6</v>
      </c>
    </row>
    <row r="142" spans="5:13" x14ac:dyDescent="0.25">
      <c r="E142" s="1"/>
      <c r="F142" s="1"/>
      <c r="I142" t="s">
        <v>48</v>
      </c>
      <c r="J142" s="1">
        <f>SUM(B122:B146)</f>
        <v>11</v>
      </c>
      <c r="M142" s="5">
        <f t="shared" si="15"/>
        <v>2.2000000000000002</v>
      </c>
    </row>
    <row r="143" spans="5:13" x14ac:dyDescent="0.25">
      <c r="E143" s="1"/>
      <c r="F143" s="1"/>
      <c r="I143" t="s">
        <v>49</v>
      </c>
      <c r="J143" s="1">
        <f>SUM(C122:C146)</f>
        <v>6</v>
      </c>
      <c r="M143" s="5">
        <f t="shared" si="15"/>
        <v>1.2</v>
      </c>
    </row>
    <row r="144" spans="5:13" x14ac:dyDescent="0.25">
      <c r="E144" s="1"/>
      <c r="F144" s="1"/>
      <c r="I144" t="s">
        <v>50</v>
      </c>
      <c r="J144">
        <f>3*J131+J130-J141</f>
        <v>11</v>
      </c>
      <c r="M144" s="5">
        <f t="shared" si="15"/>
        <v>2.2000000000000002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17</v>
      </c>
      <c r="B161" s="1">
        <v>0</v>
      </c>
      <c r="C161">
        <v>4</v>
      </c>
      <c r="D161" s="6" t="s">
        <v>4</v>
      </c>
      <c r="E161" s="1">
        <f>B161+C161</f>
        <v>4</v>
      </c>
      <c r="F161" s="1">
        <f>B161-C161</f>
        <v>-4</v>
      </c>
      <c r="I161" t="s">
        <v>27</v>
      </c>
      <c r="J161">
        <f>COUNTIF(E161:E177,"&gt;1")</f>
        <v>3</v>
      </c>
      <c r="M161" s="5">
        <f>J161/$J$169</f>
        <v>1</v>
      </c>
      <c r="O161" s="5">
        <f>J161+J122</f>
        <v>8</v>
      </c>
      <c r="P161" s="5">
        <f>O161/$O$169</f>
        <v>1</v>
      </c>
    </row>
    <row r="162" spans="1:16" x14ac:dyDescent="0.25">
      <c r="A162" s="1" t="s">
        <v>3</v>
      </c>
      <c r="B162" s="1">
        <v>0</v>
      </c>
      <c r="C162">
        <v>2</v>
      </c>
      <c r="D162" s="6" t="s">
        <v>4</v>
      </c>
      <c r="E162" s="1">
        <f>B162+C162</f>
        <v>2</v>
      </c>
      <c r="F162" s="1">
        <f>B162-C162</f>
        <v>-2</v>
      </c>
      <c r="I162" t="s">
        <v>28</v>
      </c>
      <c r="J162">
        <f>COUNTIF(E161:E177,"&gt;2")</f>
        <v>1</v>
      </c>
      <c r="M162" s="5">
        <f t="shared" ref="M162:M183" si="18">J162/$J$169</f>
        <v>0.33333333333333331</v>
      </c>
      <c r="O162" s="5">
        <f t="shared" ref="O162:O183" si="19">J162+J123</f>
        <v>4</v>
      </c>
      <c r="P162" s="5">
        <f t="shared" ref="P162:P183" si="20">O162/$O$169</f>
        <v>0.5</v>
      </c>
    </row>
    <row r="163" spans="1:16" x14ac:dyDescent="0.25">
      <c r="A163" s="1" t="s">
        <v>5</v>
      </c>
      <c r="B163" s="1">
        <v>1</v>
      </c>
      <c r="C163">
        <v>1</v>
      </c>
      <c r="D163" s="6" t="s">
        <v>4</v>
      </c>
      <c r="E163" s="1">
        <f>B163+C163</f>
        <v>2</v>
      </c>
      <c r="F163" s="1">
        <f>B163-C163</f>
        <v>0</v>
      </c>
      <c r="I163" t="s">
        <v>29</v>
      </c>
      <c r="J163">
        <f>COUNTIF(E161:E177,"&lt;4")</f>
        <v>2</v>
      </c>
      <c r="M163" s="5">
        <f t="shared" si="18"/>
        <v>0.66666666666666663</v>
      </c>
      <c r="O163" s="5">
        <f t="shared" si="19"/>
        <v>4</v>
      </c>
      <c r="P163" s="5">
        <f t="shared" si="20"/>
        <v>0.5</v>
      </c>
    </row>
    <row r="164" spans="1:16" x14ac:dyDescent="0.25">
      <c r="A164" s="1"/>
      <c r="B164" s="1"/>
      <c r="D164" s="6"/>
      <c r="E164" s="1"/>
      <c r="F164" s="1"/>
      <c r="I164" t="s">
        <v>30</v>
      </c>
      <c r="J164">
        <f>COUNTIF(E161:E177,"&lt;5")</f>
        <v>3</v>
      </c>
      <c r="M164" s="5">
        <f t="shared" si="18"/>
        <v>1</v>
      </c>
      <c r="O164" s="5">
        <f t="shared" si="19"/>
        <v>7</v>
      </c>
      <c r="P164" s="5">
        <f t="shared" si="20"/>
        <v>0.875</v>
      </c>
    </row>
    <row r="165" spans="1:16" x14ac:dyDescent="0.25">
      <c r="A165" s="1"/>
      <c r="B165" s="1"/>
      <c r="D165" s="6"/>
      <c r="E165" s="1"/>
      <c r="F165" s="1"/>
      <c r="I165" t="s">
        <v>31</v>
      </c>
      <c r="J165">
        <f>COUNTIF(F161:F177,"&lt;=0")</f>
        <v>3</v>
      </c>
      <c r="M165" s="5">
        <f t="shared" si="18"/>
        <v>1</v>
      </c>
      <c r="O165" s="5">
        <f t="shared" si="19"/>
        <v>8</v>
      </c>
      <c r="P165" s="5">
        <f t="shared" si="20"/>
        <v>1</v>
      </c>
    </row>
    <row r="166" spans="1:16" x14ac:dyDescent="0.25">
      <c r="I166" t="s">
        <v>32</v>
      </c>
      <c r="J166">
        <f>COUNTIF(F161:F177,"&gt;=0")</f>
        <v>1</v>
      </c>
      <c r="M166" s="5">
        <f t="shared" si="18"/>
        <v>0.33333333333333331</v>
      </c>
      <c r="O166" s="5">
        <f t="shared" si="19"/>
        <v>3</v>
      </c>
      <c r="P166" s="5">
        <f t="shared" si="20"/>
        <v>0.375</v>
      </c>
    </row>
    <row r="167" spans="1:16" x14ac:dyDescent="0.25">
      <c r="I167" t="s">
        <v>34</v>
      </c>
      <c r="J167">
        <f>COUNTIF(F161:F177,"&lt;=1")</f>
        <v>3</v>
      </c>
      <c r="M167" s="5">
        <f t="shared" si="18"/>
        <v>1</v>
      </c>
      <c r="O167" s="5">
        <f t="shared" si="19"/>
        <v>8</v>
      </c>
      <c r="P167" s="5">
        <f t="shared" si="20"/>
        <v>1</v>
      </c>
    </row>
    <row r="168" spans="1:16" x14ac:dyDescent="0.25">
      <c r="I168" t="s">
        <v>35</v>
      </c>
      <c r="J168">
        <f>COUNTIF(F161:F177,"&gt;=-1")</f>
        <v>1</v>
      </c>
      <c r="M168" s="5">
        <f t="shared" si="18"/>
        <v>0.33333333333333331</v>
      </c>
      <c r="O168" s="5">
        <f t="shared" si="19"/>
        <v>4</v>
      </c>
      <c r="P168" s="5">
        <f t="shared" si="20"/>
        <v>0.5</v>
      </c>
    </row>
    <row r="169" spans="1:16" x14ac:dyDescent="0.25">
      <c r="I169" t="s">
        <v>36</v>
      </c>
      <c r="J169">
        <f>COUNT(E161:E177)</f>
        <v>3</v>
      </c>
      <c r="O169" s="5">
        <f t="shared" si="19"/>
        <v>8</v>
      </c>
      <c r="P169" s="5">
        <f t="shared" si="20"/>
        <v>1</v>
      </c>
    </row>
    <row r="170" spans="1:16" x14ac:dyDescent="0.25">
      <c r="I170" t="s">
        <v>37</v>
      </c>
      <c r="J170">
        <f>J169-J166</f>
        <v>2</v>
      </c>
      <c r="M170" s="5">
        <f t="shared" si="18"/>
        <v>0.66666666666666663</v>
      </c>
      <c r="O170" s="5">
        <f t="shared" si="19"/>
        <v>5</v>
      </c>
      <c r="P170" s="5">
        <f t="shared" si="20"/>
        <v>0.625</v>
      </c>
    </row>
    <row r="171" spans="1:16" x14ac:dyDescent="0.25">
      <c r="I171" t="s">
        <v>38</v>
      </c>
      <c r="J171">
        <f>J169-J165</f>
        <v>0</v>
      </c>
      <c r="M171" s="5">
        <f t="shared" si="18"/>
        <v>0</v>
      </c>
      <c r="O171" s="5">
        <f t="shared" si="19"/>
        <v>0</v>
      </c>
      <c r="P171" s="5">
        <f t="shared" si="20"/>
        <v>0</v>
      </c>
    </row>
    <row r="172" spans="1:16" x14ac:dyDescent="0.25">
      <c r="I172" t="s">
        <v>39</v>
      </c>
      <c r="J172">
        <f>J169-J168</f>
        <v>2</v>
      </c>
      <c r="M172" s="5">
        <f t="shared" si="18"/>
        <v>0.66666666666666663</v>
      </c>
      <c r="O172" s="5">
        <f t="shared" si="19"/>
        <v>4</v>
      </c>
      <c r="P172" s="5">
        <f t="shared" si="20"/>
        <v>0.5</v>
      </c>
    </row>
    <row r="173" spans="1:16" x14ac:dyDescent="0.25">
      <c r="I173" t="s">
        <v>40</v>
      </c>
      <c r="J173">
        <f>J169-J167</f>
        <v>0</v>
      </c>
      <c r="M173" s="5">
        <f t="shared" si="18"/>
        <v>0</v>
      </c>
      <c r="O173" s="5">
        <f t="shared" si="19"/>
        <v>0</v>
      </c>
      <c r="P173" s="5">
        <f t="shared" si="20"/>
        <v>0</v>
      </c>
    </row>
    <row r="174" spans="1:16" x14ac:dyDescent="0.25">
      <c r="I174" t="s">
        <v>41</v>
      </c>
      <c r="J174">
        <f>COUNTIF(C161:C177,"&gt;0")</f>
        <v>3</v>
      </c>
      <c r="M174" s="5">
        <f t="shared" si="18"/>
        <v>1</v>
      </c>
      <c r="O174" s="5">
        <f t="shared" si="19"/>
        <v>8</v>
      </c>
      <c r="P174" s="5">
        <f t="shared" si="20"/>
        <v>1</v>
      </c>
    </row>
    <row r="175" spans="1:16" x14ac:dyDescent="0.25">
      <c r="I175" t="s">
        <v>42</v>
      </c>
      <c r="J175">
        <f>COUNTIF(B161:B177,"&gt;0")</f>
        <v>1</v>
      </c>
      <c r="M175" s="5">
        <f t="shared" si="18"/>
        <v>0.33333333333333331</v>
      </c>
      <c r="O175" s="5">
        <f t="shared" si="19"/>
        <v>5</v>
      </c>
      <c r="P175" s="5">
        <f t="shared" si="20"/>
        <v>0.625</v>
      </c>
    </row>
    <row r="176" spans="1:16" x14ac:dyDescent="0.25">
      <c r="I176" t="s">
        <v>43</v>
      </c>
      <c r="J176">
        <f>COUNTIF(C161:C177,"&lt;2")</f>
        <v>1</v>
      </c>
      <c r="M176" s="5">
        <f t="shared" si="18"/>
        <v>0.33333333333333331</v>
      </c>
      <c r="O176" s="5">
        <f t="shared" si="19"/>
        <v>2</v>
      </c>
      <c r="P176" s="5">
        <f t="shared" si="20"/>
        <v>0.25</v>
      </c>
    </row>
    <row r="177" spans="9:16" x14ac:dyDescent="0.25">
      <c r="I177" t="s">
        <v>44</v>
      </c>
      <c r="J177">
        <f>COUNTIF(B161:B177,"&lt;2")</f>
        <v>3</v>
      </c>
      <c r="M177" s="5">
        <f t="shared" si="18"/>
        <v>1</v>
      </c>
      <c r="O177" s="5">
        <f t="shared" si="19"/>
        <v>6</v>
      </c>
      <c r="P177" s="5">
        <f t="shared" si="20"/>
        <v>0.75</v>
      </c>
    </row>
    <row r="178" spans="9:16" x14ac:dyDescent="0.25">
      <c r="I178" t="s">
        <v>45</v>
      </c>
      <c r="J178">
        <f>COUNTIF(C161:C177,"&lt;3")</f>
        <v>2</v>
      </c>
      <c r="M178" s="5">
        <f t="shared" si="18"/>
        <v>0.66666666666666663</v>
      </c>
      <c r="O178" s="5">
        <f t="shared" si="19"/>
        <v>5</v>
      </c>
      <c r="P178" s="5">
        <f t="shared" si="20"/>
        <v>0.625</v>
      </c>
    </row>
    <row r="179" spans="9:16" x14ac:dyDescent="0.25">
      <c r="I179" t="s">
        <v>46</v>
      </c>
      <c r="J179">
        <f>COUNTIF(B161:B177,"&lt;3")</f>
        <v>3</v>
      </c>
      <c r="M179" s="5">
        <f t="shared" si="18"/>
        <v>1</v>
      </c>
      <c r="O179" s="5">
        <f t="shared" si="19"/>
        <v>8</v>
      </c>
      <c r="P179" s="5">
        <f t="shared" si="20"/>
        <v>1</v>
      </c>
    </row>
    <row r="180" spans="9:16" x14ac:dyDescent="0.25">
      <c r="I180" t="s">
        <v>47</v>
      </c>
      <c r="J180">
        <f>J170+J171</f>
        <v>2</v>
      </c>
      <c r="M180" s="5">
        <f t="shared" si="18"/>
        <v>0.66666666666666663</v>
      </c>
      <c r="O180" s="5">
        <f t="shared" si="19"/>
        <v>5</v>
      </c>
      <c r="P180" s="5">
        <f t="shared" si="20"/>
        <v>0.625</v>
      </c>
    </row>
    <row r="181" spans="9:16" x14ac:dyDescent="0.25">
      <c r="I181" t="s">
        <v>48</v>
      </c>
      <c r="J181" s="1">
        <f>SUM(C161:C177)</f>
        <v>7</v>
      </c>
      <c r="M181" s="5">
        <f t="shared" si="18"/>
        <v>2.3333333333333335</v>
      </c>
      <c r="O181" s="5">
        <f t="shared" si="19"/>
        <v>18</v>
      </c>
      <c r="P181" s="5">
        <f t="shared" si="20"/>
        <v>2.25</v>
      </c>
    </row>
    <row r="182" spans="9:16" x14ac:dyDescent="0.25">
      <c r="I182" t="s">
        <v>49</v>
      </c>
      <c r="J182" s="1">
        <f>SUM(B161:B177)</f>
        <v>1</v>
      </c>
      <c r="M182" s="5">
        <f t="shared" si="18"/>
        <v>0.33333333333333331</v>
      </c>
      <c r="O182" s="5">
        <f t="shared" si="19"/>
        <v>7</v>
      </c>
      <c r="P182" s="5">
        <f t="shared" si="20"/>
        <v>0.875</v>
      </c>
    </row>
    <row r="183" spans="9:16" x14ac:dyDescent="0.25">
      <c r="I183" t="s">
        <v>50</v>
      </c>
      <c r="J183">
        <f>J170*3+J169-J180</f>
        <v>7</v>
      </c>
      <c r="M183" s="5">
        <f t="shared" si="18"/>
        <v>2.3333333333333335</v>
      </c>
      <c r="O183" s="5">
        <f t="shared" si="19"/>
        <v>18</v>
      </c>
      <c r="P183" s="5">
        <f t="shared" si="20"/>
        <v>2.25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16</v>
      </c>
      <c r="B213" s="1">
        <v>1</v>
      </c>
      <c r="C213">
        <v>0</v>
      </c>
      <c r="D213" s="6" t="s">
        <v>14</v>
      </c>
      <c r="E213" s="1">
        <f>B213+C213</f>
        <v>1</v>
      </c>
      <c r="F213" s="1">
        <f>B213-C213</f>
        <v>1</v>
      </c>
      <c r="I213" t="s">
        <v>27</v>
      </c>
      <c r="J213">
        <f>COUNTIF(E213:E237,"&gt;1")</f>
        <v>5</v>
      </c>
      <c r="M213" s="5">
        <f>J213/$J$221</f>
        <v>0.7142857142857143</v>
      </c>
    </row>
    <row r="214" spans="1:16" x14ac:dyDescent="0.25">
      <c r="A214" s="1" t="s">
        <v>1</v>
      </c>
      <c r="B214" s="1">
        <v>2</v>
      </c>
      <c r="C214">
        <v>1</v>
      </c>
      <c r="D214" s="6" t="s">
        <v>14</v>
      </c>
      <c r="E214" s="1">
        <f t="shared" ref="E214:E219" si="21">B214+C214</f>
        <v>3</v>
      </c>
      <c r="F214" s="1">
        <f t="shared" ref="F214:F219" si="22">B214-C214</f>
        <v>1</v>
      </c>
      <c r="I214" t="s">
        <v>28</v>
      </c>
      <c r="J214">
        <f>COUNTIF(E213:E237,"&gt;2")</f>
        <v>4</v>
      </c>
      <c r="M214" s="5">
        <f t="shared" ref="M214:M235" si="23">J214/$J$221</f>
        <v>0.5714285714285714</v>
      </c>
    </row>
    <row r="215" spans="1:16" x14ac:dyDescent="0.25">
      <c r="A215" s="1" t="s">
        <v>8</v>
      </c>
      <c r="B215" s="1">
        <v>2</v>
      </c>
      <c r="C215">
        <v>2</v>
      </c>
      <c r="D215" s="6" t="s">
        <v>14</v>
      </c>
      <c r="E215" s="1">
        <f t="shared" si="21"/>
        <v>4</v>
      </c>
      <c r="F215" s="1">
        <f t="shared" si="22"/>
        <v>0</v>
      </c>
      <c r="I215" t="s">
        <v>29</v>
      </c>
      <c r="J215">
        <f>COUNTIF(E213:E237,"&lt;4")</f>
        <v>6</v>
      </c>
      <c r="M215" s="5">
        <f t="shared" si="23"/>
        <v>0.8571428571428571</v>
      </c>
    </row>
    <row r="216" spans="1:16" x14ac:dyDescent="0.25">
      <c r="A216" s="1" t="s">
        <v>374</v>
      </c>
      <c r="B216" s="1">
        <v>0</v>
      </c>
      <c r="C216">
        <v>1</v>
      </c>
      <c r="D216" s="6" t="s">
        <v>14</v>
      </c>
      <c r="E216" s="1">
        <f t="shared" si="21"/>
        <v>1</v>
      </c>
      <c r="F216" s="1">
        <f t="shared" si="22"/>
        <v>-1</v>
      </c>
      <c r="I216" t="s">
        <v>30</v>
      </c>
      <c r="J216">
        <f>COUNTIF(E213:E237,"&lt;5")</f>
        <v>7</v>
      </c>
      <c r="M216" s="5">
        <f t="shared" si="23"/>
        <v>1</v>
      </c>
    </row>
    <row r="217" spans="1:16" x14ac:dyDescent="0.25">
      <c r="A217" s="1" t="s">
        <v>390</v>
      </c>
      <c r="B217" s="1">
        <v>0</v>
      </c>
      <c r="C217">
        <v>3</v>
      </c>
      <c r="D217" s="6" t="s">
        <v>14</v>
      </c>
      <c r="E217" s="1">
        <f t="shared" si="21"/>
        <v>3</v>
      </c>
      <c r="F217" s="1">
        <f t="shared" si="22"/>
        <v>-3</v>
      </c>
      <c r="I217" t="s">
        <v>31</v>
      </c>
      <c r="J217">
        <f>COUNTIF(F213:F237,"&gt;=0")</f>
        <v>4</v>
      </c>
      <c r="L217" t="s">
        <v>56</v>
      </c>
      <c r="M217" s="5">
        <f t="shared" si="23"/>
        <v>0.5714285714285714</v>
      </c>
    </row>
    <row r="218" spans="1:16" x14ac:dyDescent="0.25">
      <c r="A218" s="1" t="s">
        <v>17</v>
      </c>
      <c r="B218" s="1">
        <v>0</v>
      </c>
      <c r="C218">
        <v>2</v>
      </c>
      <c r="D218" s="6" t="s">
        <v>14</v>
      </c>
      <c r="E218" s="1">
        <f t="shared" si="21"/>
        <v>2</v>
      </c>
      <c r="F218" s="1">
        <f t="shared" si="22"/>
        <v>-2</v>
      </c>
      <c r="I218" t="s">
        <v>32</v>
      </c>
      <c r="J218">
        <f>COUNTIF(F213:F237,"&lt;=0")</f>
        <v>4</v>
      </c>
      <c r="L218" t="s">
        <v>55</v>
      </c>
      <c r="M218" s="5">
        <f t="shared" si="23"/>
        <v>0.5714285714285714</v>
      </c>
    </row>
    <row r="219" spans="1:16" x14ac:dyDescent="0.25">
      <c r="A219" s="1" t="s">
        <v>6</v>
      </c>
      <c r="B219" s="1">
        <v>2</v>
      </c>
      <c r="C219">
        <v>1</v>
      </c>
      <c r="D219" s="6" t="s">
        <v>14</v>
      </c>
      <c r="E219" s="1">
        <f t="shared" si="21"/>
        <v>3</v>
      </c>
      <c r="F219" s="1">
        <f t="shared" si="22"/>
        <v>1</v>
      </c>
      <c r="I219" t="s">
        <v>34</v>
      </c>
      <c r="J219">
        <f>COUNTIF(F213:F237,"&gt;=-1")</f>
        <v>5</v>
      </c>
      <c r="M219" s="5">
        <f t="shared" si="23"/>
        <v>0.7142857142857143</v>
      </c>
    </row>
    <row r="220" spans="1:16" x14ac:dyDescent="0.25">
      <c r="A220" s="1"/>
      <c r="B220" s="1"/>
      <c r="D220" s="6"/>
      <c r="E220" s="1"/>
      <c r="F220" s="1"/>
      <c r="I220" t="s">
        <v>35</v>
      </c>
      <c r="J220">
        <f>COUNTIF(F213:F237,"&lt;=1")</f>
        <v>7</v>
      </c>
      <c r="M220" s="5">
        <f t="shared" si="23"/>
        <v>1</v>
      </c>
    </row>
    <row r="221" spans="1:16" x14ac:dyDescent="0.25">
      <c r="A221" s="1"/>
      <c r="B221" s="1"/>
      <c r="D221" s="6"/>
      <c r="E221" s="1"/>
      <c r="F221" s="1"/>
      <c r="I221" t="s">
        <v>36</v>
      </c>
      <c r="J221">
        <f>COUNT(F213:F237)</f>
        <v>7</v>
      </c>
    </row>
    <row r="222" spans="1:16" x14ac:dyDescent="0.25">
      <c r="A222" s="1"/>
      <c r="B222" s="1"/>
      <c r="D222" s="6"/>
      <c r="E222" s="1"/>
      <c r="F222" s="1"/>
      <c r="I222" t="s">
        <v>37</v>
      </c>
      <c r="J222">
        <f>J221-J218</f>
        <v>3</v>
      </c>
      <c r="L222" t="s">
        <v>57</v>
      </c>
      <c r="M222" s="5">
        <f t="shared" si="23"/>
        <v>0.42857142857142855</v>
      </c>
    </row>
    <row r="223" spans="1:16" x14ac:dyDescent="0.25">
      <c r="A223" s="1"/>
      <c r="B223" s="1"/>
      <c r="D223" s="6"/>
      <c r="E223" s="1"/>
      <c r="F223" s="1"/>
      <c r="I223" t="s">
        <v>38</v>
      </c>
      <c r="J223">
        <f>J221-J217</f>
        <v>3</v>
      </c>
      <c r="L223" t="s">
        <v>58</v>
      </c>
      <c r="M223" s="5">
        <f t="shared" si="23"/>
        <v>0.42857142857142855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0</v>
      </c>
      <c r="M224" s="5">
        <f t="shared" si="23"/>
        <v>0</v>
      </c>
    </row>
    <row r="225" spans="1:13" x14ac:dyDescent="0.25">
      <c r="A225" s="1"/>
      <c r="B225" s="1"/>
      <c r="C225" s="1"/>
      <c r="D225" s="2"/>
      <c r="E225" s="1"/>
      <c r="F225" s="1"/>
      <c r="I225" t="s">
        <v>40</v>
      </c>
      <c r="J225">
        <f>J221-J219</f>
        <v>2</v>
      </c>
      <c r="M225" s="5">
        <f t="shared" si="23"/>
        <v>0.2857142857142857</v>
      </c>
    </row>
    <row r="226" spans="1:13" x14ac:dyDescent="0.25">
      <c r="A226" s="1"/>
      <c r="B226" s="1"/>
      <c r="C226" s="1"/>
      <c r="D226" s="2"/>
      <c r="E226" s="1"/>
      <c r="F226" s="1"/>
      <c r="I226" t="s">
        <v>41</v>
      </c>
      <c r="J226">
        <f>COUNTIF(B213:B237,"&gt;0")</f>
        <v>4</v>
      </c>
      <c r="M226" s="5">
        <f t="shared" si="23"/>
        <v>0.5714285714285714</v>
      </c>
    </row>
    <row r="227" spans="1:13" x14ac:dyDescent="0.25">
      <c r="A227" s="1"/>
      <c r="B227" s="1"/>
      <c r="C227" s="1"/>
      <c r="D227" s="2"/>
      <c r="E227" s="1"/>
      <c r="F227" s="1"/>
      <c r="I227" t="s">
        <v>42</v>
      </c>
      <c r="J227">
        <f>COUNTIF(C213:C237,"&gt;0")</f>
        <v>6</v>
      </c>
      <c r="M227" s="5">
        <f t="shared" si="23"/>
        <v>0.8571428571428571</v>
      </c>
    </row>
    <row r="228" spans="1:13" x14ac:dyDescent="0.25">
      <c r="A228" s="1"/>
      <c r="B228" s="1"/>
      <c r="C228" s="1"/>
      <c r="D228" s="2"/>
      <c r="E228" s="1"/>
      <c r="F228" s="1"/>
      <c r="I228" t="s">
        <v>43</v>
      </c>
      <c r="J228">
        <f>COUNTIF(B213:B237,"&lt;2")</f>
        <v>4</v>
      </c>
      <c r="M228" s="5">
        <f t="shared" si="23"/>
        <v>0.5714285714285714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4</v>
      </c>
      <c r="M229" s="5">
        <f t="shared" si="23"/>
        <v>0.5714285714285714</v>
      </c>
    </row>
    <row r="230" spans="1:13" x14ac:dyDescent="0.25">
      <c r="E230" s="1"/>
      <c r="F230" s="1"/>
      <c r="I230" t="s">
        <v>45</v>
      </c>
      <c r="J230">
        <f>COUNTIF(B213:B237,"&lt;3")</f>
        <v>7</v>
      </c>
      <c r="M230" s="5">
        <f t="shared" si="23"/>
        <v>1</v>
      </c>
    </row>
    <row r="231" spans="1:13" x14ac:dyDescent="0.25">
      <c r="E231" s="1"/>
      <c r="F231" s="1"/>
      <c r="I231" t="s">
        <v>46</v>
      </c>
      <c r="J231">
        <f>COUNTIF(C213:C237,"&lt;3")</f>
        <v>6</v>
      </c>
      <c r="M231" s="5">
        <f t="shared" si="23"/>
        <v>0.8571428571428571</v>
      </c>
    </row>
    <row r="232" spans="1:13" x14ac:dyDescent="0.25">
      <c r="E232" s="1"/>
      <c r="F232" s="1"/>
      <c r="I232" t="s">
        <v>47</v>
      </c>
      <c r="J232">
        <f>J222+J223</f>
        <v>6</v>
      </c>
      <c r="M232" s="5">
        <f t="shared" si="23"/>
        <v>0.8571428571428571</v>
      </c>
    </row>
    <row r="233" spans="1:13" x14ac:dyDescent="0.25">
      <c r="E233" s="1"/>
      <c r="F233" s="1"/>
      <c r="I233" t="s">
        <v>48</v>
      </c>
      <c r="J233" s="1">
        <f>SUM(C213:C237)</f>
        <v>10</v>
      </c>
      <c r="M233" s="5">
        <f t="shared" si="23"/>
        <v>1.4285714285714286</v>
      </c>
    </row>
    <row r="234" spans="1:13" x14ac:dyDescent="0.25">
      <c r="E234" s="1"/>
      <c r="F234" s="1"/>
      <c r="I234" t="s">
        <v>49</v>
      </c>
      <c r="J234" s="1">
        <f>SUM(B213:B237)</f>
        <v>7</v>
      </c>
      <c r="M234" s="5">
        <f t="shared" si="23"/>
        <v>1</v>
      </c>
    </row>
    <row r="235" spans="1:13" x14ac:dyDescent="0.25">
      <c r="E235" s="1"/>
      <c r="F235" s="1"/>
      <c r="I235" t="s">
        <v>50</v>
      </c>
      <c r="J235">
        <f>3*J223+J221-J232</f>
        <v>10</v>
      </c>
      <c r="M235" s="5">
        <f t="shared" si="23"/>
        <v>1.4285714285714286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14</v>
      </c>
      <c r="B253" s="1">
        <v>1</v>
      </c>
      <c r="C253">
        <v>3</v>
      </c>
      <c r="D253" t="s">
        <v>9</v>
      </c>
      <c r="E253" s="1">
        <f t="shared" ref="E253:E261" si="24">B253+C253</f>
        <v>4</v>
      </c>
      <c r="F253" s="1">
        <f t="shared" ref="F253:F261" si="25">B253-C253</f>
        <v>-2</v>
      </c>
      <c r="I253" t="s">
        <v>27</v>
      </c>
      <c r="J253">
        <f>COUNTIF(E253:E269,"&gt;1")</f>
        <v>7</v>
      </c>
      <c r="M253" s="5">
        <f>J253/$J$261</f>
        <v>0.77777777777777779</v>
      </c>
      <c r="O253" s="5">
        <f>J253+J213</f>
        <v>12</v>
      </c>
      <c r="P253" s="5">
        <f>O253/$O$261</f>
        <v>0.75</v>
      </c>
    </row>
    <row r="254" spans="1:16" x14ac:dyDescent="0.25">
      <c r="A254" s="2" t="s">
        <v>14</v>
      </c>
      <c r="B254" s="1">
        <v>3</v>
      </c>
      <c r="C254">
        <v>1</v>
      </c>
      <c r="D254" t="s">
        <v>5</v>
      </c>
      <c r="E254" s="1">
        <f t="shared" si="24"/>
        <v>4</v>
      </c>
      <c r="F254" s="1">
        <f t="shared" si="25"/>
        <v>2</v>
      </c>
      <c r="I254" t="s">
        <v>28</v>
      </c>
      <c r="J254">
        <f>COUNTIF(E253:E269,"&gt;2")</f>
        <v>5</v>
      </c>
      <c r="M254" s="5">
        <f t="shared" ref="M254:M275" si="26">J254/$J$261</f>
        <v>0.55555555555555558</v>
      </c>
      <c r="O254" s="5">
        <f t="shared" ref="O254:O275" si="27">J254+J214</f>
        <v>9</v>
      </c>
      <c r="P254" s="5">
        <f t="shared" ref="P254:P275" si="28">O254/$O$261</f>
        <v>0.5625</v>
      </c>
    </row>
    <row r="255" spans="1:16" x14ac:dyDescent="0.25">
      <c r="A255" s="2" t="s">
        <v>14</v>
      </c>
      <c r="B255" s="1">
        <v>1</v>
      </c>
      <c r="C255">
        <v>1</v>
      </c>
      <c r="D255" t="s">
        <v>12</v>
      </c>
      <c r="E255" s="1">
        <f t="shared" si="24"/>
        <v>2</v>
      </c>
      <c r="F255" s="1">
        <f t="shared" si="25"/>
        <v>0</v>
      </c>
      <c r="I255" t="s">
        <v>29</v>
      </c>
      <c r="J255">
        <f>COUNTIF(E253:E269,"&lt;4")</f>
        <v>6</v>
      </c>
      <c r="M255" s="5">
        <f t="shared" si="26"/>
        <v>0.66666666666666663</v>
      </c>
      <c r="O255" s="5">
        <f t="shared" si="27"/>
        <v>12</v>
      </c>
      <c r="P255" s="5">
        <f t="shared" si="28"/>
        <v>0.75</v>
      </c>
    </row>
    <row r="256" spans="1:16" x14ac:dyDescent="0.25">
      <c r="A256" s="2" t="s">
        <v>14</v>
      </c>
      <c r="B256" s="1">
        <v>0</v>
      </c>
      <c r="C256">
        <v>1</v>
      </c>
      <c r="D256" t="s">
        <v>17</v>
      </c>
      <c r="E256" s="1">
        <f t="shared" si="24"/>
        <v>1</v>
      </c>
      <c r="F256" s="1">
        <f t="shared" si="25"/>
        <v>-1</v>
      </c>
      <c r="I256" t="s">
        <v>30</v>
      </c>
      <c r="J256">
        <f>COUNTIF(E253:E269,"&lt;5")</f>
        <v>8</v>
      </c>
      <c r="M256" s="5">
        <f t="shared" si="26"/>
        <v>0.88888888888888884</v>
      </c>
      <c r="O256" s="5">
        <f t="shared" si="27"/>
        <v>15</v>
      </c>
      <c r="P256" s="5">
        <f t="shared" si="28"/>
        <v>0.9375</v>
      </c>
    </row>
    <row r="257" spans="1:16" x14ac:dyDescent="0.25">
      <c r="A257" s="2" t="s">
        <v>14</v>
      </c>
      <c r="B257" s="1">
        <v>2</v>
      </c>
      <c r="C257">
        <v>1</v>
      </c>
      <c r="D257" t="s">
        <v>11</v>
      </c>
      <c r="E257" s="1">
        <f t="shared" si="24"/>
        <v>3</v>
      </c>
      <c r="F257" s="1">
        <f t="shared" si="25"/>
        <v>1</v>
      </c>
      <c r="I257" t="s">
        <v>31</v>
      </c>
      <c r="J257">
        <f>COUNTIF(F253:F269,"&lt;=0")</f>
        <v>4</v>
      </c>
      <c r="L257" t="s">
        <v>56</v>
      </c>
      <c r="M257" s="5">
        <f t="shared" si="26"/>
        <v>0.44444444444444442</v>
      </c>
      <c r="O257" s="5">
        <f t="shared" si="27"/>
        <v>8</v>
      </c>
      <c r="P257" s="5">
        <f t="shared" si="28"/>
        <v>0.5</v>
      </c>
    </row>
    <row r="258" spans="1:16" x14ac:dyDescent="0.25">
      <c r="A258" s="2" t="s">
        <v>14</v>
      </c>
      <c r="B258" s="1">
        <v>1</v>
      </c>
      <c r="C258">
        <v>1</v>
      </c>
      <c r="D258" t="s">
        <v>2</v>
      </c>
      <c r="E258" s="1">
        <f t="shared" si="24"/>
        <v>2</v>
      </c>
      <c r="F258" s="1">
        <f t="shared" si="25"/>
        <v>0</v>
      </c>
      <c r="I258" t="s">
        <v>32</v>
      </c>
      <c r="J258">
        <f>COUNTIF(F253:F269,"&gt;=0")</f>
        <v>7</v>
      </c>
      <c r="L258" t="s">
        <v>55</v>
      </c>
      <c r="M258" s="5">
        <f t="shared" si="26"/>
        <v>0.77777777777777779</v>
      </c>
      <c r="O258" s="5">
        <f t="shared" si="27"/>
        <v>11</v>
      </c>
      <c r="P258" s="5">
        <f t="shared" si="28"/>
        <v>0.6875</v>
      </c>
    </row>
    <row r="259" spans="1:16" x14ac:dyDescent="0.25">
      <c r="A259" s="2" t="s">
        <v>14</v>
      </c>
      <c r="B259" s="1">
        <v>3</v>
      </c>
      <c r="C259">
        <v>0</v>
      </c>
      <c r="D259" t="s">
        <v>10</v>
      </c>
      <c r="E259" s="1">
        <f t="shared" si="24"/>
        <v>3</v>
      </c>
      <c r="F259" s="1">
        <f t="shared" si="25"/>
        <v>3</v>
      </c>
      <c r="I259" t="s">
        <v>34</v>
      </c>
      <c r="J259">
        <f>COUNTIF(F253:F269,"&lt;=1")</f>
        <v>6</v>
      </c>
      <c r="L259" t="s">
        <v>60</v>
      </c>
      <c r="M259" s="5">
        <f t="shared" si="26"/>
        <v>0.66666666666666663</v>
      </c>
      <c r="O259" s="5">
        <f t="shared" si="27"/>
        <v>11</v>
      </c>
      <c r="P259" s="5">
        <f t="shared" si="28"/>
        <v>0.6875</v>
      </c>
    </row>
    <row r="260" spans="1:16" x14ac:dyDescent="0.25">
      <c r="A260" s="2" t="s">
        <v>14</v>
      </c>
      <c r="B260" s="1">
        <v>5</v>
      </c>
      <c r="C260">
        <v>3</v>
      </c>
      <c r="D260" t="s">
        <v>13</v>
      </c>
      <c r="E260" s="1">
        <f t="shared" si="24"/>
        <v>8</v>
      </c>
      <c r="F260" s="1">
        <f t="shared" si="25"/>
        <v>2</v>
      </c>
      <c r="I260" t="s">
        <v>35</v>
      </c>
      <c r="J260">
        <f>COUNTIF(F253:F269,"&gt;=-1")</f>
        <v>8</v>
      </c>
      <c r="L260" t="s">
        <v>59</v>
      </c>
      <c r="M260" s="5">
        <f t="shared" si="26"/>
        <v>0.88888888888888884</v>
      </c>
      <c r="O260" s="5">
        <f t="shared" si="27"/>
        <v>15</v>
      </c>
      <c r="P260" s="5">
        <f t="shared" si="28"/>
        <v>0.9375</v>
      </c>
    </row>
    <row r="261" spans="1:16" x14ac:dyDescent="0.25">
      <c r="A261" s="2" t="s">
        <v>14</v>
      </c>
      <c r="B261" s="1">
        <v>1</v>
      </c>
      <c r="C261">
        <v>0</v>
      </c>
      <c r="D261" t="s">
        <v>15</v>
      </c>
      <c r="E261" s="1">
        <f t="shared" si="24"/>
        <v>1</v>
      </c>
      <c r="F261" s="1">
        <f t="shared" si="25"/>
        <v>1</v>
      </c>
      <c r="I261" t="s">
        <v>36</v>
      </c>
      <c r="J261">
        <f>COUNT(E253:E269)</f>
        <v>9</v>
      </c>
      <c r="O261" s="5">
        <f t="shared" si="27"/>
        <v>16</v>
      </c>
      <c r="P261" s="5">
        <f t="shared" si="28"/>
        <v>1</v>
      </c>
    </row>
    <row r="262" spans="1:16" x14ac:dyDescent="0.25">
      <c r="A262" s="2"/>
      <c r="B262" s="1"/>
      <c r="E262" s="1"/>
      <c r="F262" s="1"/>
      <c r="I262" t="s">
        <v>37</v>
      </c>
      <c r="J262">
        <f>J261-J258</f>
        <v>2</v>
      </c>
      <c r="L262" t="s">
        <v>57</v>
      </c>
      <c r="M262" s="5">
        <f t="shared" si="26"/>
        <v>0.22222222222222221</v>
      </c>
      <c r="O262" s="5">
        <f t="shared" si="27"/>
        <v>5</v>
      </c>
      <c r="P262" s="5">
        <f t="shared" si="28"/>
        <v>0.3125</v>
      </c>
    </row>
    <row r="263" spans="1:16" x14ac:dyDescent="0.25">
      <c r="A263" s="2"/>
      <c r="B263" s="1"/>
      <c r="E263" s="1"/>
      <c r="F263" s="1"/>
      <c r="I263" t="s">
        <v>38</v>
      </c>
      <c r="J263">
        <f>J261-J257</f>
        <v>5</v>
      </c>
      <c r="L263" t="s">
        <v>58</v>
      </c>
      <c r="M263" s="5">
        <f t="shared" si="26"/>
        <v>0.55555555555555558</v>
      </c>
      <c r="O263" s="5">
        <f t="shared" si="27"/>
        <v>8</v>
      </c>
      <c r="P263" s="5">
        <f t="shared" si="28"/>
        <v>0.5</v>
      </c>
    </row>
    <row r="264" spans="1:16" x14ac:dyDescent="0.25">
      <c r="A264" s="2"/>
      <c r="B264" s="1"/>
      <c r="E264" s="1"/>
      <c r="F264" s="1"/>
      <c r="I264" t="s">
        <v>39</v>
      </c>
      <c r="J264">
        <f>J261-J260</f>
        <v>1</v>
      </c>
      <c r="M264" s="5">
        <f t="shared" si="26"/>
        <v>0.1111111111111111</v>
      </c>
      <c r="O264" s="5">
        <f t="shared" si="27"/>
        <v>1</v>
      </c>
      <c r="P264" s="5">
        <f t="shared" si="28"/>
        <v>6.25E-2</v>
      </c>
    </row>
    <row r="265" spans="1:16" x14ac:dyDescent="0.25">
      <c r="A265" s="2"/>
      <c r="B265" s="1"/>
      <c r="C265" s="1"/>
      <c r="D265" s="1"/>
      <c r="E265" s="1"/>
      <c r="F265" s="1"/>
      <c r="I265" t="s">
        <v>40</v>
      </c>
      <c r="J265">
        <f>J261-J259</f>
        <v>3</v>
      </c>
      <c r="M265" s="5">
        <f t="shared" si="26"/>
        <v>0.33333333333333331</v>
      </c>
      <c r="O265" s="5">
        <f t="shared" si="27"/>
        <v>5</v>
      </c>
      <c r="P265" s="5">
        <f t="shared" si="28"/>
        <v>0.3125</v>
      </c>
    </row>
    <row r="266" spans="1:16" x14ac:dyDescent="0.25">
      <c r="A266" s="2"/>
      <c r="B266" s="1"/>
      <c r="C266" s="1"/>
      <c r="D266" s="1"/>
      <c r="E266" s="1"/>
      <c r="F266" s="1"/>
      <c r="I266" t="s">
        <v>41</v>
      </c>
      <c r="J266">
        <f>COUNTIF(C253:C269,"&gt;0")</f>
        <v>7</v>
      </c>
      <c r="M266" s="5">
        <f t="shared" si="26"/>
        <v>0.77777777777777779</v>
      </c>
      <c r="O266" s="5">
        <f t="shared" si="27"/>
        <v>11</v>
      </c>
      <c r="P266" s="5">
        <f t="shared" si="28"/>
        <v>0.6875</v>
      </c>
    </row>
    <row r="267" spans="1:16" x14ac:dyDescent="0.25">
      <c r="A267" s="2"/>
      <c r="B267" s="1"/>
      <c r="C267" s="1"/>
      <c r="D267" s="1"/>
      <c r="E267" s="1"/>
      <c r="F267" s="1"/>
      <c r="I267" t="s">
        <v>42</v>
      </c>
      <c r="J267">
        <f>COUNTIF(B253:B269,"&gt;0")</f>
        <v>8</v>
      </c>
      <c r="M267" s="5">
        <f t="shared" si="26"/>
        <v>0.88888888888888884</v>
      </c>
      <c r="O267" s="5">
        <f t="shared" si="27"/>
        <v>14</v>
      </c>
      <c r="P267" s="5">
        <f t="shared" si="28"/>
        <v>0.875</v>
      </c>
    </row>
    <row r="268" spans="1:16" x14ac:dyDescent="0.25">
      <c r="A268" s="2"/>
      <c r="B268" s="1"/>
      <c r="C268" s="1"/>
      <c r="D268" s="1"/>
      <c r="E268" s="1"/>
      <c r="F268" s="1"/>
      <c r="I268" t="s">
        <v>43</v>
      </c>
      <c r="J268">
        <f>COUNTIF(C253:C269,"&lt;2")</f>
        <v>7</v>
      </c>
      <c r="M268" s="5">
        <f t="shared" si="26"/>
        <v>0.77777777777777779</v>
      </c>
      <c r="O268" s="5">
        <f t="shared" si="27"/>
        <v>11</v>
      </c>
      <c r="P268" s="5">
        <f t="shared" si="28"/>
        <v>0.6875</v>
      </c>
    </row>
    <row r="269" spans="1:16" x14ac:dyDescent="0.25">
      <c r="A269" s="2"/>
      <c r="B269" s="1"/>
      <c r="C269" s="1"/>
      <c r="D269" s="1"/>
      <c r="E269" s="1"/>
      <c r="F269" s="1"/>
      <c r="I269" t="s">
        <v>44</v>
      </c>
      <c r="J269">
        <f>COUNTIF(B253:B269,"&lt;2")</f>
        <v>5</v>
      </c>
      <c r="M269" s="5">
        <f t="shared" si="26"/>
        <v>0.55555555555555558</v>
      </c>
      <c r="O269" s="5">
        <f t="shared" si="27"/>
        <v>9</v>
      </c>
      <c r="P269" s="5">
        <f t="shared" si="28"/>
        <v>0.5625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7</v>
      </c>
      <c r="M270" s="5">
        <f t="shared" si="26"/>
        <v>0.77777777777777779</v>
      </c>
      <c r="O270" s="5">
        <f t="shared" si="27"/>
        <v>14</v>
      </c>
      <c r="P270" s="5">
        <f t="shared" si="28"/>
        <v>0.875</v>
      </c>
    </row>
    <row r="271" spans="1:16" x14ac:dyDescent="0.25">
      <c r="I271" t="s">
        <v>46</v>
      </c>
      <c r="J271">
        <f>COUNTIF(B253:B269,"&lt;3")</f>
        <v>6</v>
      </c>
      <c r="M271" s="5">
        <f t="shared" si="26"/>
        <v>0.66666666666666663</v>
      </c>
      <c r="O271" s="5">
        <f t="shared" si="27"/>
        <v>12</v>
      </c>
      <c r="P271" s="5">
        <f t="shared" si="28"/>
        <v>0.75</v>
      </c>
    </row>
    <row r="272" spans="1:16" x14ac:dyDescent="0.25">
      <c r="I272" t="s">
        <v>47</v>
      </c>
      <c r="J272">
        <f>J262+J263</f>
        <v>7</v>
      </c>
      <c r="M272" s="5">
        <f t="shared" si="26"/>
        <v>0.77777777777777779</v>
      </c>
      <c r="O272" s="5">
        <f t="shared" si="27"/>
        <v>13</v>
      </c>
      <c r="P272" s="5">
        <f t="shared" si="28"/>
        <v>0.8125</v>
      </c>
    </row>
    <row r="273" spans="5:16" x14ac:dyDescent="0.25">
      <c r="I273" t="s">
        <v>48</v>
      </c>
      <c r="J273" s="1">
        <f>SUM(B253:B269)</f>
        <v>17</v>
      </c>
      <c r="M273" s="5">
        <f t="shared" si="26"/>
        <v>1.8888888888888888</v>
      </c>
      <c r="O273" s="5">
        <f t="shared" si="27"/>
        <v>27</v>
      </c>
      <c r="P273" s="5">
        <f t="shared" si="28"/>
        <v>1.6875</v>
      </c>
    </row>
    <row r="274" spans="5:16" x14ac:dyDescent="0.25">
      <c r="I274" t="s">
        <v>49</v>
      </c>
      <c r="J274" s="1">
        <f>SUM(C253:C269)</f>
        <v>11</v>
      </c>
      <c r="M274" s="5">
        <f t="shared" si="26"/>
        <v>1.2222222222222223</v>
      </c>
      <c r="O274" s="5">
        <f t="shared" si="27"/>
        <v>18</v>
      </c>
      <c r="P274" s="5">
        <f t="shared" si="28"/>
        <v>1.125</v>
      </c>
    </row>
    <row r="275" spans="5:16" x14ac:dyDescent="0.25">
      <c r="I275" t="s">
        <v>50</v>
      </c>
      <c r="J275">
        <f>J263*3+J261-J272</f>
        <v>17</v>
      </c>
      <c r="M275" s="5">
        <f t="shared" si="26"/>
        <v>1.8888888888888888</v>
      </c>
      <c r="O275" s="5">
        <f t="shared" si="27"/>
        <v>27</v>
      </c>
      <c r="P275" s="5">
        <f t="shared" si="28"/>
        <v>1.6875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374</v>
      </c>
      <c r="B291" s="1">
        <v>0</v>
      </c>
      <c r="C291">
        <v>1</v>
      </c>
      <c r="D291" s="6" t="s">
        <v>14</v>
      </c>
      <c r="E291" s="1">
        <f>B291+C291</f>
        <v>1</v>
      </c>
      <c r="F291" s="1">
        <f>B291-C291</f>
        <v>-1</v>
      </c>
      <c r="I291" t="s">
        <v>27</v>
      </c>
      <c r="J291">
        <f>COUNTIF(E291:E315,"&gt;1")</f>
        <v>3</v>
      </c>
      <c r="M291" s="5">
        <f>J291/4</f>
        <v>0.75</v>
      </c>
    </row>
    <row r="292" spans="1:13" x14ac:dyDescent="0.25">
      <c r="A292" s="1" t="s">
        <v>390</v>
      </c>
      <c r="B292" s="1">
        <v>0</v>
      </c>
      <c r="C292">
        <v>3</v>
      </c>
      <c r="D292" s="6" t="s">
        <v>14</v>
      </c>
      <c r="E292" s="1">
        <f t="shared" ref="E292:E294" si="29">B292+C292</f>
        <v>3</v>
      </c>
      <c r="F292" s="1">
        <f t="shared" ref="F292:F294" si="30">B292-C292</f>
        <v>-3</v>
      </c>
      <c r="I292" t="s">
        <v>28</v>
      </c>
      <c r="J292">
        <f>COUNTIF(E291:E315,"&gt;2")</f>
        <v>2</v>
      </c>
      <c r="M292" s="5">
        <f t="shared" ref="M292:M313" si="31">J292/4</f>
        <v>0.5</v>
      </c>
    </row>
    <row r="293" spans="1:13" x14ac:dyDescent="0.25">
      <c r="A293" s="1" t="s">
        <v>17</v>
      </c>
      <c r="B293" s="1">
        <v>0</v>
      </c>
      <c r="C293">
        <v>2</v>
      </c>
      <c r="D293" s="6" t="s">
        <v>14</v>
      </c>
      <c r="E293" s="1">
        <f t="shared" si="29"/>
        <v>2</v>
      </c>
      <c r="F293" s="1">
        <f t="shared" si="30"/>
        <v>-2</v>
      </c>
      <c r="I293" t="s">
        <v>29</v>
      </c>
      <c r="J293">
        <f>COUNTIF(E291:E315,"&lt;4")</f>
        <v>4</v>
      </c>
      <c r="M293" s="5">
        <f t="shared" si="31"/>
        <v>1</v>
      </c>
    </row>
    <row r="294" spans="1:13" x14ac:dyDescent="0.25">
      <c r="A294" s="1" t="s">
        <v>6</v>
      </c>
      <c r="B294" s="1">
        <v>2</v>
      </c>
      <c r="C294">
        <v>1</v>
      </c>
      <c r="D294" s="6" t="s">
        <v>14</v>
      </c>
      <c r="E294" s="1">
        <f t="shared" si="29"/>
        <v>3</v>
      </c>
      <c r="F294" s="1">
        <f t="shared" si="30"/>
        <v>1</v>
      </c>
      <c r="I294" t="s">
        <v>30</v>
      </c>
      <c r="J294">
        <f>COUNTIF(E291:E315,"&lt;5")</f>
        <v>4</v>
      </c>
      <c r="M294" s="5">
        <f t="shared" si="31"/>
        <v>1</v>
      </c>
    </row>
    <row r="295" spans="1:13" x14ac:dyDescent="0.25">
      <c r="E295" s="1"/>
      <c r="F295" s="1"/>
      <c r="I295" t="s">
        <v>31</v>
      </c>
      <c r="J295">
        <f>COUNTIF(F291:F315,"&gt;=0")</f>
        <v>1</v>
      </c>
      <c r="M295" s="5">
        <f t="shared" si="31"/>
        <v>0.25</v>
      </c>
    </row>
    <row r="296" spans="1:13" x14ac:dyDescent="0.25">
      <c r="I296" t="s">
        <v>32</v>
      </c>
      <c r="J296">
        <f>COUNTIF(F291:F315,"&lt;=0")</f>
        <v>3</v>
      </c>
      <c r="M296" s="5">
        <f t="shared" si="31"/>
        <v>0.75</v>
      </c>
    </row>
    <row r="297" spans="1:13" x14ac:dyDescent="0.25">
      <c r="I297" t="s">
        <v>34</v>
      </c>
      <c r="J297">
        <f>COUNTIF(F291:F315,"&gt;=-1")</f>
        <v>2</v>
      </c>
      <c r="M297" s="5">
        <f t="shared" si="31"/>
        <v>0.5</v>
      </c>
    </row>
    <row r="298" spans="1:13" x14ac:dyDescent="0.25">
      <c r="I298" t="s">
        <v>35</v>
      </c>
      <c r="J298">
        <f>COUNTIF(F291:F315,"&lt;=1")</f>
        <v>4</v>
      </c>
      <c r="M298" s="5">
        <f t="shared" si="31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1</v>
      </c>
      <c r="M300" s="5">
        <f t="shared" si="31"/>
        <v>0.25</v>
      </c>
    </row>
    <row r="301" spans="1:13" x14ac:dyDescent="0.25">
      <c r="I301" t="s">
        <v>38</v>
      </c>
      <c r="J301">
        <f>J299-J295</f>
        <v>3</v>
      </c>
      <c r="M301" s="5">
        <f t="shared" si="31"/>
        <v>0.75</v>
      </c>
    </row>
    <row r="302" spans="1:13" x14ac:dyDescent="0.25">
      <c r="I302" t="s">
        <v>39</v>
      </c>
      <c r="J302">
        <f>J299-J298</f>
        <v>0</v>
      </c>
      <c r="M302" s="5">
        <f t="shared" si="31"/>
        <v>0</v>
      </c>
    </row>
    <row r="303" spans="1:13" x14ac:dyDescent="0.25">
      <c r="I303" t="s">
        <v>40</v>
      </c>
      <c r="J303">
        <f>J299-J297</f>
        <v>2</v>
      </c>
      <c r="M303" s="5">
        <f t="shared" si="31"/>
        <v>0.5</v>
      </c>
    </row>
    <row r="304" spans="1:13" x14ac:dyDescent="0.25">
      <c r="I304" t="s">
        <v>41</v>
      </c>
      <c r="J304">
        <f>COUNTIF(B291:B315,"&gt;0")</f>
        <v>1</v>
      </c>
      <c r="M304" s="5">
        <f t="shared" si="31"/>
        <v>0.25</v>
      </c>
    </row>
    <row r="305" spans="9:13" x14ac:dyDescent="0.25">
      <c r="I305" t="s">
        <v>42</v>
      </c>
      <c r="J305">
        <f>COUNTIF(C291:C315,"&gt;0")</f>
        <v>4</v>
      </c>
      <c r="M305" s="5">
        <f t="shared" si="31"/>
        <v>1</v>
      </c>
    </row>
    <row r="306" spans="9:13" x14ac:dyDescent="0.25">
      <c r="I306" t="s">
        <v>43</v>
      </c>
      <c r="J306">
        <f>COUNTIF(B291:B315,"&lt;2")</f>
        <v>3</v>
      </c>
      <c r="M306" s="5">
        <f t="shared" si="31"/>
        <v>0.75</v>
      </c>
    </row>
    <row r="307" spans="9:13" x14ac:dyDescent="0.25">
      <c r="I307" t="s">
        <v>44</v>
      </c>
      <c r="J307">
        <f>COUNTIF(C291:C315,"&lt;2")</f>
        <v>2</v>
      </c>
      <c r="M307" s="5">
        <f t="shared" si="31"/>
        <v>0.5</v>
      </c>
    </row>
    <row r="308" spans="9:13" x14ac:dyDescent="0.25">
      <c r="I308" t="s">
        <v>45</v>
      </c>
      <c r="J308">
        <f>COUNTIF(B291:B315,"&lt;3")</f>
        <v>4</v>
      </c>
      <c r="M308" s="5">
        <f t="shared" si="31"/>
        <v>1</v>
      </c>
    </row>
    <row r="309" spans="9:13" x14ac:dyDescent="0.25">
      <c r="I309" t="s">
        <v>46</v>
      </c>
      <c r="J309">
        <f>COUNTIF(C291:C315,"&lt;3")</f>
        <v>3</v>
      </c>
      <c r="M309" s="5">
        <f t="shared" si="31"/>
        <v>0.75</v>
      </c>
    </row>
    <row r="310" spans="9:13" x14ac:dyDescent="0.25">
      <c r="I310" t="s">
        <v>47</v>
      </c>
      <c r="J310">
        <f>J300+J301</f>
        <v>4</v>
      </c>
      <c r="M310" s="5">
        <f t="shared" si="31"/>
        <v>1</v>
      </c>
    </row>
    <row r="311" spans="9:13" x14ac:dyDescent="0.25">
      <c r="I311" t="s">
        <v>48</v>
      </c>
      <c r="J311" s="1">
        <f>SUM(C291:C315)</f>
        <v>7</v>
      </c>
      <c r="M311" s="5">
        <f t="shared" si="31"/>
        <v>1.75</v>
      </c>
    </row>
    <row r="312" spans="9:13" x14ac:dyDescent="0.25">
      <c r="I312" t="s">
        <v>49</v>
      </c>
      <c r="J312" s="1">
        <f>SUM(B291:B315)</f>
        <v>2</v>
      </c>
      <c r="M312" s="5">
        <f t="shared" si="31"/>
        <v>0.5</v>
      </c>
    </row>
    <row r="313" spans="9:13" x14ac:dyDescent="0.25">
      <c r="I313" t="s">
        <v>50</v>
      </c>
      <c r="J313">
        <f>3*J301+J299-J310</f>
        <v>9</v>
      </c>
      <c r="M313" s="5">
        <f t="shared" si="31"/>
        <v>2.25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374</v>
      </c>
      <c r="B329" s="1">
        <v>0</v>
      </c>
      <c r="C329">
        <v>1</v>
      </c>
      <c r="D329" s="6" t="s">
        <v>14</v>
      </c>
      <c r="E329" s="1">
        <f>B329+C329</f>
        <v>1</v>
      </c>
      <c r="F329" s="1">
        <f>B329-C329</f>
        <v>-1</v>
      </c>
      <c r="I329" t="s">
        <v>27</v>
      </c>
      <c r="J329">
        <f>COUNTIF(E329:E353,"&gt;1")</f>
        <v>3</v>
      </c>
      <c r="M329" s="5">
        <f>J329/$J$337</f>
        <v>0.75</v>
      </c>
    </row>
    <row r="330" spans="1:13" x14ac:dyDescent="0.25">
      <c r="A330" s="1" t="s">
        <v>390</v>
      </c>
      <c r="B330" s="1">
        <v>0</v>
      </c>
      <c r="C330">
        <v>3</v>
      </c>
      <c r="D330" s="6" t="s">
        <v>14</v>
      </c>
      <c r="E330" s="1">
        <f t="shared" ref="E330:E332" si="32">B330+C330</f>
        <v>3</v>
      </c>
      <c r="F330" s="1">
        <f t="shared" ref="F330:F332" si="33">B330-C330</f>
        <v>-3</v>
      </c>
      <c r="I330" t="s">
        <v>28</v>
      </c>
      <c r="J330">
        <f>COUNTIF(E329:E353,"&gt;2")</f>
        <v>2</v>
      </c>
      <c r="M330" s="5">
        <f t="shared" ref="M330:M351" si="34">J330/$J$337</f>
        <v>0.5</v>
      </c>
    </row>
    <row r="331" spans="1:13" x14ac:dyDescent="0.25">
      <c r="A331" s="1" t="s">
        <v>17</v>
      </c>
      <c r="B331" s="1">
        <v>0</v>
      </c>
      <c r="C331">
        <v>2</v>
      </c>
      <c r="D331" s="6" t="s">
        <v>14</v>
      </c>
      <c r="E331" s="1">
        <f t="shared" si="32"/>
        <v>2</v>
      </c>
      <c r="F331" s="1">
        <f t="shared" si="33"/>
        <v>-2</v>
      </c>
      <c r="I331" t="s">
        <v>29</v>
      </c>
      <c r="J331">
        <f>COUNTIF(E329:E353,"&lt;4")</f>
        <v>4</v>
      </c>
      <c r="M331" s="5">
        <f t="shared" si="34"/>
        <v>1</v>
      </c>
    </row>
    <row r="332" spans="1:13" x14ac:dyDescent="0.25">
      <c r="A332" s="1" t="s">
        <v>6</v>
      </c>
      <c r="B332" s="1">
        <v>2</v>
      </c>
      <c r="C332">
        <v>1</v>
      </c>
      <c r="D332" s="6" t="s">
        <v>14</v>
      </c>
      <c r="E332" s="1">
        <f t="shared" si="32"/>
        <v>3</v>
      </c>
      <c r="F332" s="1">
        <f t="shared" si="33"/>
        <v>1</v>
      </c>
      <c r="I332" t="s">
        <v>30</v>
      </c>
      <c r="J332">
        <f>COUNTIF(E329:E353,"&lt;5")</f>
        <v>4</v>
      </c>
      <c r="M332" s="5">
        <f t="shared" si="34"/>
        <v>1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1</v>
      </c>
      <c r="M333" s="5">
        <f t="shared" si="34"/>
        <v>0.25</v>
      </c>
    </row>
    <row r="334" spans="1:13" x14ac:dyDescent="0.25">
      <c r="E334" s="1"/>
      <c r="F334" s="1"/>
      <c r="I334" t="s">
        <v>32</v>
      </c>
      <c r="J334">
        <f>COUNTIF(F329:F353,"&lt;=0")</f>
        <v>3</v>
      </c>
      <c r="M334" s="5">
        <f t="shared" si="34"/>
        <v>0.75</v>
      </c>
    </row>
    <row r="335" spans="1:13" x14ac:dyDescent="0.25">
      <c r="E335" s="1"/>
      <c r="F335" s="1"/>
      <c r="I335" t="s">
        <v>34</v>
      </c>
      <c r="J335">
        <f>COUNTIF(F329:F353,"&gt;=-1")</f>
        <v>2</v>
      </c>
      <c r="M335" s="5">
        <f t="shared" si="34"/>
        <v>0.5</v>
      </c>
    </row>
    <row r="336" spans="1:13" x14ac:dyDescent="0.25">
      <c r="E336" s="1"/>
      <c r="F336" s="1"/>
      <c r="I336" t="s">
        <v>35</v>
      </c>
      <c r="J336">
        <f>COUNTIF(F329:F353,"&lt;=1")</f>
        <v>4</v>
      </c>
      <c r="M336" s="5">
        <f t="shared" si="34"/>
        <v>1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1</v>
      </c>
      <c r="M338" s="5">
        <f t="shared" si="34"/>
        <v>0.25</v>
      </c>
    </row>
    <row r="339" spans="5:13" x14ac:dyDescent="0.25">
      <c r="E339" s="1"/>
      <c r="F339" s="1"/>
      <c r="I339" t="s">
        <v>38</v>
      </c>
      <c r="J339">
        <f>J337-J333</f>
        <v>3</v>
      </c>
      <c r="M339" s="5">
        <f t="shared" si="34"/>
        <v>0.75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4"/>
        <v>0</v>
      </c>
    </row>
    <row r="341" spans="5:13" x14ac:dyDescent="0.25">
      <c r="E341" s="1"/>
      <c r="F341" s="1"/>
      <c r="I341" t="s">
        <v>40</v>
      </c>
      <c r="J341">
        <f>J337-J335</f>
        <v>2</v>
      </c>
      <c r="M341" s="5">
        <f t="shared" si="34"/>
        <v>0.5</v>
      </c>
    </row>
    <row r="342" spans="5:13" x14ac:dyDescent="0.25">
      <c r="E342" s="1"/>
      <c r="F342" s="1"/>
      <c r="I342" t="s">
        <v>41</v>
      </c>
      <c r="J342">
        <f>COUNTIF(B329:B353,"&gt;0")</f>
        <v>1</v>
      </c>
      <c r="M342" s="5">
        <f t="shared" si="34"/>
        <v>0.25</v>
      </c>
    </row>
    <row r="343" spans="5:13" x14ac:dyDescent="0.25">
      <c r="E343" s="1"/>
      <c r="F343" s="1"/>
      <c r="I343" t="s">
        <v>42</v>
      </c>
      <c r="J343">
        <f>COUNTIF(C329:C353,"&gt;0")</f>
        <v>4</v>
      </c>
      <c r="M343" s="5">
        <f t="shared" si="34"/>
        <v>1</v>
      </c>
    </row>
    <row r="344" spans="5:13" x14ac:dyDescent="0.25">
      <c r="E344" s="1"/>
      <c r="F344" s="1"/>
      <c r="I344" t="s">
        <v>43</v>
      </c>
      <c r="J344">
        <f>COUNTIF(B329:B353,"&lt;2")</f>
        <v>3</v>
      </c>
      <c r="M344" s="5">
        <f t="shared" si="34"/>
        <v>0.75</v>
      </c>
    </row>
    <row r="345" spans="5:13" x14ac:dyDescent="0.25">
      <c r="E345" s="1"/>
      <c r="F345" s="1"/>
      <c r="I345" t="s">
        <v>44</v>
      </c>
      <c r="J345">
        <f>COUNTIF(C329:C353,"&lt;2")</f>
        <v>2</v>
      </c>
      <c r="M345" s="5">
        <f t="shared" si="34"/>
        <v>0.5</v>
      </c>
    </row>
    <row r="346" spans="5:13" x14ac:dyDescent="0.25">
      <c r="E346" s="1"/>
      <c r="F346" s="1"/>
      <c r="I346" t="s">
        <v>45</v>
      </c>
      <c r="J346">
        <f>COUNTIF(B329:B353,"&lt;3")</f>
        <v>4</v>
      </c>
      <c r="M346" s="5">
        <f t="shared" si="34"/>
        <v>1</v>
      </c>
    </row>
    <row r="347" spans="5:13" x14ac:dyDescent="0.25">
      <c r="E347" s="1"/>
      <c r="F347" s="1"/>
      <c r="I347" t="s">
        <v>46</v>
      </c>
      <c r="J347">
        <f>COUNTIF(C329:C353,"&lt;3")</f>
        <v>3</v>
      </c>
      <c r="M347" s="5">
        <f t="shared" si="34"/>
        <v>0.75</v>
      </c>
    </row>
    <row r="348" spans="5:13" x14ac:dyDescent="0.25">
      <c r="E348" s="1"/>
      <c r="F348" s="1"/>
      <c r="I348" t="s">
        <v>47</v>
      </c>
      <c r="J348">
        <f>J338+J339</f>
        <v>4</v>
      </c>
      <c r="M348" s="5">
        <f t="shared" si="34"/>
        <v>1</v>
      </c>
    </row>
    <row r="349" spans="5:13" x14ac:dyDescent="0.25">
      <c r="E349" s="1"/>
      <c r="F349" s="1"/>
      <c r="I349" t="s">
        <v>48</v>
      </c>
      <c r="J349" s="1">
        <f>SUM(C329:C353)</f>
        <v>7</v>
      </c>
      <c r="M349" s="5">
        <f t="shared" si="34"/>
        <v>1.75</v>
      </c>
    </row>
    <row r="350" spans="5:13" x14ac:dyDescent="0.25">
      <c r="E350" s="1"/>
      <c r="F350" s="1"/>
      <c r="I350" t="s">
        <v>49</v>
      </c>
      <c r="J350" s="1">
        <f>SUM(B329:B353)</f>
        <v>2</v>
      </c>
      <c r="M350" s="5">
        <f t="shared" si="34"/>
        <v>0.5</v>
      </c>
    </row>
    <row r="351" spans="5:13" x14ac:dyDescent="0.25">
      <c r="E351" s="1"/>
      <c r="F351" s="1"/>
      <c r="I351" t="s">
        <v>50</v>
      </c>
      <c r="J351">
        <f>3*J339+J337-J348</f>
        <v>9</v>
      </c>
      <c r="M351" s="5">
        <f t="shared" si="34"/>
        <v>2.25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14</v>
      </c>
      <c r="B368" s="1">
        <v>1</v>
      </c>
      <c r="C368">
        <v>1</v>
      </c>
      <c r="D368" t="s">
        <v>2</v>
      </c>
      <c r="E368" s="1">
        <f>B368+C368</f>
        <v>2</v>
      </c>
      <c r="F368" s="1">
        <f>B368-C368</f>
        <v>0</v>
      </c>
      <c r="I368" t="s">
        <v>27</v>
      </c>
      <c r="J368">
        <f>COUNTIF(E368:E384,"&gt;1")</f>
        <v>3</v>
      </c>
      <c r="M368" s="5">
        <f>J368/$J$376</f>
        <v>0.75</v>
      </c>
      <c r="O368" s="5">
        <f>J368+J329</f>
        <v>6</v>
      </c>
      <c r="P368" s="5">
        <f>O368/$O$376</f>
        <v>0.75</v>
      </c>
    </row>
    <row r="369" spans="1:16" x14ac:dyDescent="0.25">
      <c r="A369" s="2" t="s">
        <v>14</v>
      </c>
      <c r="B369" s="1">
        <v>3</v>
      </c>
      <c r="C369">
        <v>0</v>
      </c>
      <c r="D369" t="s">
        <v>10</v>
      </c>
      <c r="E369" s="1">
        <f>B369+C369</f>
        <v>3</v>
      </c>
      <c r="F369" s="1">
        <f>B369-C369</f>
        <v>3</v>
      </c>
      <c r="I369" t="s">
        <v>28</v>
      </c>
      <c r="J369">
        <f>COUNTIF(E368:E384,"&gt;2")</f>
        <v>2</v>
      </c>
      <c r="M369" s="5">
        <f t="shared" ref="M369:M390" si="35">J369/$J$376</f>
        <v>0.5</v>
      </c>
      <c r="O369" s="5">
        <f t="shared" ref="O369:O390" si="36">J369+J330</f>
        <v>4</v>
      </c>
      <c r="P369" s="5">
        <f t="shared" ref="P369:P390" si="37">O369/$O$376</f>
        <v>0.5</v>
      </c>
    </row>
    <row r="370" spans="1:16" x14ac:dyDescent="0.25">
      <c r="A370" s="2" t="s">
        <v>14</v>
      </c>
      <c r="B370" s="1">
        <v>5</v>
      </c>
      <c r="C370">
        <v>3</v>
      </c>
      <c r="D370" t="s">
        <v>13</v>
      </c>
      <c r="E370" s="1">
        <f>B370+C370</f>
        <v>8</v>
      </c>
      <c r="F370" s="1">
        <f>B370-C370</f>
        <v>2</v>
      </c>
      <c r="I370" t="s">
        <v>29</v>
      </c>
      <c r="J370">
        <f>COUNTIF(E368:E384,"&lt;4")</f>
        <v>3</v>
      </c>
      <c r="M370" s="5">
        <f t="shared" si="35"/>
        <v>0.75</v>
      </c>
      <c r="O370" s="5">
        <f t="shared" si="36"/>
        <v>7</v>
      </c>
      <c r="P370" s="5">
        <f t="shared" si="37"/>
        <v>0.875</v>
      </c>
    </row>
    <row r="371" spans="1:16" x14ac:dyDescent="0.25">
      <c r="A371" s="2" t="s">
        <v>14</v>
      </c>
      <c r="B371" s="1">
        <v>1</v>
      </c>
      <c r="C371">
        <v>0</v>
      </c>
      <c r="D371" t="s">
        <v>15</v>
      </c>
      <c r="E371" s="1">
        <f t="shared" ref="E371" si="38">B371+C371</f>
        <v>1</v>
      </c>
      <c r="F371" s="1">
        <f t="shared" ref="F371" si="39">B371-C371</f>
        <v>1</v>
      </c>
      <c r="I371" t="s">
        <v>30</v>
      </c>
      <c r="J371">
        <f>COUNTIF(E368:E384,"&lt;5")</f>
        <v>3</v>
      </c>
      <c r="M371" s="5">
        <f t="shared" si="35"/>
        <v>0.75</v>
      </c>
      <c r="O371" s="5">
        <f t="shared" si="36"/>
        <v>7</v>
      </c>
      <c r="P371" s="5">
        <f t="shared" si="37"/>
        <v>0.875</v>
      </c>
    </row>
    <row r="372" spans="1:16" x14ac:dyDescent="0.25">
      <c r="A372" s="2"/>
      <c r="B372" s="1"/>
      <c r="E372" s="1"/>
      <c r="F372" s="1"/>
      <c r="I372" t="s">
        <v>31</v>
      </c>
      <c r="J372">
        <f>COUNTIF(F368:F384,"&lt;=0")</f>
        <v>1</v>
      </c>
      <c r="M372" s="5">
        <f t="shared" si="35"/>
        <v>0.25</v>
      </c>
      <c r="O372" s="5">
        <f t="shared" si="36"/>
        <v>2</v>
      </c>
      <c r="P372" s="5">
        <f t="shared" si="37"/>
        <v>0.25</v>
      </c>
    </row>
    <row r="373" spans="1:16" x14ac:dyDescent="0.25">
      <c r="I373" t="s">
        <v>32</v>
      </c>
      <c r="J373">
        <f>COUNTIF(F368:F384,"&gt;=0")</f>
        <v>4</v>
      </c>
      <c r="M373" s="5">
        <f t="shared" si="35"/>
        <v>1</v>
      </c>
      <c r="O373" s="5">
        <f t="shared" si="36"/>
        <v>7</v>
      </c>
      <c r="P373" s="5">
        <f t="shared" si="37"/>
        <v>0.875</v>
      </c>
    </row>
    <row r="374" spans="1:16" x14ac:dyDescent="0.25">
      <c r="I374" t="s">
        <v>34</v>
      </c>
      <c r="J374">
        <f>COUNTIF(F368:F384,"&lt;=1")</f>
        <v>2</v>
      </c>
      <c r="M374" s="5">
        <f t="shared" si="35"/>
        <v>0.5</v>
      </c>
      <c r="O374" s="5">
        <f t="shared" si="36"/>
        <v>4</v>
      </c>
      <c r="P374" s="5">
        <f t="shared" si="37"/>
        <v>0.5</v>
      </c>
    </row>
    <row r="375" spans="1:16" x14ac:dyDescent="0.25">
      <c r="I375" t="s">
        <v>35</v>
      </c>
      <c r="J375">
        <f>COUNTIF(F368:F384,"&gt;=-1")</f>
        <v>4</v>
      </c>
      <c r="M375" s="5">
        <f t="shared" si="35"/>
        <v>1</v>
      </c>
      <c r="O375" s="5">
        <f t="shared" si="36"/>
        <v>8</v>
      </c>
      <c r="P375" s="5">
        <f t="shared" si="37"/>
        <v>1</v>
      </c>
    </row>
    <row r="376" spans="1:16" x14ac:dyDescent="0.25">
      <c r="I376" t="s">
        <v>36</v>
      </c>
      <c r="J376">
        <f>COUNT(E368:E384)</f>
        <v>4</v>
      </c>
      <c r="O376" s="5">
        <f t="shared" si="36"/>
        <v>8</v>
      </c>
      <c r="P376" s="5">
        <f t="shared" si="37"/>
        <v>1</v>
      </c>
    </row>
    <row r="377" spans="1:16" x14ac:dyDescent="0.25">
      <c r="I377" t="s">
        <v>37</v>
      </c>
      <c r="J377">
        <f>J376-J373</f>
        <v>0</v>
      </c>
      <c r="M377" s="5">
        <f t="shared" si="35"/>
        <v>0</v>
      </c>
      <c r="O377" s="5">
        <f t="shared" si="36"/>
        <v>1</v>
      </c>
      <c r="P377" s="5">
        <f t="shared" si="37"/>
        <v>0.125</v>
      </c>
    </row>
    <row r="378" spans="1:16" x14ac:dyDescent="0.25">
      <c r="I378" t="s">
        <v>38</v>
      </c>
      <c r="J378">
        <f>J376-J372</f>
        <v>3</v>
      </c>
      <c r="M378" s="5">
        <f t="shared" si="35"/>
        <v>0.75</v>
      </c>
      <c r="O378" s="5">
        <f t="shared" si="36"/>
        <v>6</v>
      </c>
      <c r="P378" s="5">
        <f t="shared" si="37"/>
        <v>0.75</v>
      </c>
    </row>
    <row r="379" spans="1:16" x14ac:dyDescent="0.25">
      <c r="I379" t="s">
        <v>39</v>
      </c>
      <c r="J379">
        <f>J376-J375</f>
        <v>0</v>
      </c>
      <c r="M379" s="5">
        <f t="shared" si="35"/>
        <v>0</v>
      </c>
      <c r="O379" s="5">
        <f t="shared" si="36"/>
        <v>0</v>
      </c>
      <c r="P379" s="5">
        <f t="shared" si="37"/>
        <v>0</v>
      </c>
    </row>
    <row r="380" spans="1:16" x14ac:dyDescent="0.25">
      <c r="I380" t="s">
        <v>40</v>
      </c>
      <c r="J380">
        <f>J376-J374</f>
        <v>2</v>
      </c>
      <c r="M380" s="5">
        <f t="shared" si="35"/>
        <v>0.5</v>
      </c>
      <c r="O380" s="5">
        <f t="shared" si="36"/>
        <v>4</v>
      </c>
      <c r="P380" s="5">
        <f t="shared" si="37"/>
        <v>0.5</v>
      </c>
    </row>
    <row r="381" spans="1:16" x14ac:dyDescent="0.25">
      <c r="I381" t="s">
        <v>41</v>
      </c>
      <c r="J381">
        <f>COUNTIF(C368:C384,"&gt;0")</f>
        <v>2</v>
      </c>
      <c r="M381" s="5">
        <f t="shared" si="35"/>
        <v>0.5</v>
      </c>
      <c r="O381" s="5">
        <f t="shared" si="36"/>
        <v>3</v>
      </c>
      <c r="P381" s="5">
        <f t="shared" si="37"/>
        <v>0.375</v>
      </c>
    </row>
    <row r="382" spans="1:16" x14ac:dyDescent="0.25">
      <c r="I382" t="s">
        <v>42</v>
      </c>
      <c r="J382">
        <f>COUNTIF(B368:B384,"&gt;0")</f>
        <v>4</v>
      </c>
      <c r="M382" s="5">
        <f t="shared" si="35"/>
        <v>1</v>
      </c>
      <c r="O382" s="5">
        <f t="shared" si="36"/>
        <v>8</v>
      </c>
      <c r="P382" s="5">
        <f t="shared" si="37"/>
        <v>1</v>
      </c>
    </row>
    <row r="383" spans="1:16" x14ac:dyDescent="0.25">
      <c r="I383" t="s">
        <v>43</v>
      </c>
      <c r="J383">
        <f>COUNTIF(C368:C384,"&lt;2")</f>
        <v>3</v>
      </c>
      <c r="M383" s="5">
        <f t="shared" si="35"/>
        <v>0.75</v>
      </c>
      <c r="O383" s="5">
        <f t="shared" si="36"/>
        <v>6</v>
      </c>
      <c r="P383" s="5">
        <f t="shared" si="37"/>
        <v>0.75</v>
      </c>
    </row>
    <row r="384" spans="1:16" x14ac:dyDescent="0.25">
      <c r="I384" t="s">
        <v>44</v>
      </c>
      <c r="J384">
        <f>COUNTIF(B368:B384,"&lt;2")</f>
        <v>2</v>
      </c>
      <c r="M384" s="5">
        <f t="shared" si="35"/>
        <v>0.5</v>
      </c>
      <c r="O384" s="5">
        <f t="shared" si="36"/>
        <v>4</v>
      </c>
      <c r="P384" s="5">
        <f t="shared" si="37"/>
        <v>0.5</v>
      </c>
    </row>
    <row r="385" spans="9:16" x14ac:dyDescent="0.25">
      <c r="I385" t="s">
        <v>45</v>
      </c>
      <c r="J385">
        <f>COUNTIF(C368:C384,"&lt;3")</f>
        <v>3</v>
      </c>
      <c r="M385" s="5">
        <f t="shared" si="35"/>
        <v>0.75</v>
      </c>
      <c r="O385" s="5">
        <f t="shared" si="36"/>
        <v>7</v>
      </c>
      <c r="P385" s="5">
        <f t="shared" si="37"/>
        <v>0.875</v>
      </c>
    </row>
    <row r="386" spans="9:16" x14ac:dyDescent="0.25">
      <c r="I386" t="s">
        <v>46</v>
      </c>
      <c r="J386">
        <f>COUNTIF(B368:B384,"&lt;3")</f>
        <v>2</v>
      </c>
      <c r="M386" s="5">
        <f t="shared" si="35"/>
        <v>0.5</v>
      </c>
      <c r="O386" s="5">
        <f t="shared" si="36"/>
        <v>5</v>
      </c>
      <c r="P386" s="5">
        <f t="shared" si="37"/>
        <v>0.625</v>
      </c>
    </row>
    <row r="387" spans="9:16" x14ac:dyDescent="0.25">
      <c r="I387" t="s">
        <v>47</v>
      </c>
      <c r="J387">
        <f>J377+J378</f>
        <v>3</v>
      </c>
      <c r="M387" s="5">
        <f t="shared" si="35"/>
        <v>0.75</v>
      </c>
      <c r="O387" s="5">
        <f t="shared" si="36"/>
        <v>7</v>
      </c>
      <c r="P387" s="5">
        <f t="shared" si="37"/>
        <v>0.875</v>
      </c>
    </row>
    <row r="388" spans="9:16" x14ac:dyDescent="0.25">
      <c r="I388" t="s">
        <v>48</v>
      </c>
      <c r="J388" s="1">
        <f>SUM(B368:B384)</f>
        <v>10</v>
      </c>
      <c r="M388" s="5">
        <f t="shared" si="35"/>
        <v>2.5</v>
      </c>
      <c r="O388" s="5">
        <f t="shared" si="36"/>
        <v>17</v>
      </c>
      <c r="P388" s="5">
        <f t="shared" si="37"/>
        <v>2.125</v>
      </c>
    </row>
    <row r="389" spans="9:16" x14ac:dyDescent="0.25">
      <c r="I389" t="s">
        <v>49</v>
      </c>
      <c r="J389" s="1">
        <f>SUM(C368:C384)</f>
        <v>4</v>
      </c>
      <c r="M389" s="5">
        <f t="shared" si="35"/>
        <v>1</v>
      </c>
      <c r="O389" s="5">
        <f t="shared" si="36"/>
        <v>6</v>
      </c>
      <c r="P389" s="5">
        <f t="shared" si="37"/>
        <v>0.75</v>
      </c>
    </row>
    <row r="390" spans="9:16" x14ac:dyDescent="0.25">
      <c r="I390" t="s">
        <v>50</v>
      </c>
      <c r="J390">
        <f>J378*3+J376-J387</f>
        <v>10</v>
      </c>
      <c r="M390" s="5">
        <f t="shared" si="35"/>
        <v>2.5</v>
      </c>
      <c r="O390" s="5">
        <f t="shared" si="36"/>
        <v>19</v>
      </c>
      <c r="P390" s="5">
        <f t="shared" si="37"/>
        <v>2.375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19</v>
      </c>
      <c r="H402" s="6"/>
      <c r="I402" s="7">
        <f>O261+O54</f>
        <v>35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11">
        <f>AVERAGE(H404,K404,N404,Q404)</f>
        <v>84.201127819548873</v>
      </c>
      <c r="F404" s="5">
        <f>(M6+M213)/2</f>
        <v>0.77380952380952384</v>
      </c>
      <c r="G404" s="10">
        <f>J6+J213</f>
        <v>15</v>
      </c>
      <c r="H404" s="11">
        <f>(G404/$G$402)*100</f>
        <v>78.94736842105263</v>
      </c>
      <c r="I404" s="5">
        <f t="shared" ref="I404:I411" si="40">(P46+P253)/2</f>
        <v>0.82236842105263164</v>
      </c>
      <c r="J404" s="10">
        <f t="shared" ref="J404:J411" si="41">O46+O253</f>
        <v>29</v>
      </c>
      <c r="K404" s="11">
        <f>(J404/$I$402)*100</f>
        <v>82.857142857142861</v>
      </c>
      <c r="L404" s="5">
        <f>(M84+M291)/2</f>
        <v>0.875</v>
      </c>
      <c r="M404" s="10">
        <f t="shared" ref="M404:M411" si="42">J84+J291</f>
        <v>7</v>
      </c>
      <c r="N404" s="11">
        <f>(M404/8)*100</f>
        <v>87.5</v>
      </c>
      <c r="O404" s="5">
        <f t="shared" ref="O404:O411" si="43">(P368+P161)/2</f>
        <v>0.875</v>
      </c>
      <c r="P404" s="10">
        <f t="shared" ref="P404:P411" si="44">O368+O161</f>
        <v>14</v>
      </c>
      <c r="Q404" s="11">
        <f>(P404/16)*100</f>
        <v>87.5</v>
      </c>
    </row>
    <row r="405" spans="4:17" x14ac:dyDescent="0.25">
      <c r="D405" t="s">
        <v>28</v>
      </c>
      <c r="E405" s="11">
        <f t="shared" ref="E405:E423" si="45">AVERAGE(H405,K405,N405,Q405)</f>
        <v>52.824248120300751</v>
      </c>
      <c r="F405" s="5">
        <f t="shared" ref="F405:F407" si="46">(M7+M214)/2</f>
        <v>0.49404761904761907</v>
      </c>
      <c r="G405" s="10">
        <f t="shared" ref="G405:G407" si="47">J7+J214</f>
        <v>9</v>
      </c>
      <c r="H405" s="11">
        <f t="shared" ref="H405:H423" si="48">(G405/$G$402)*100</f>
        <v>47.368421052631575</v>
      </c>
      <c r="I405" s="5">
        <f t="shared" si="40"/>
        <v>0.51809210526315785</v>
      </c>
      <c r="J405" s="10">
        <f t="shared" si="41"/>
        <v>18</v>
      </c>
      <c r="K405" s="11">
        <f t="shared" ref="K405:K423" si="49">(J405/$I$402)*100</f>
        <v>51.428571428571423</v>
      </c>
      <c r="L405" s="5">
        <f>(M85+M292)/2</f>
        <v>0.625</v>
      </c>
      <c r="M405" s="10">
        <f t="shared" si="42"/>
        <v>5</v>
      </c>
      <c r="N405" s="11">
        <f t="shared" ref="N405:N423" si="50">(M405/8)*100</f>
        <v>62.5</v>
      </c>
      <c r="O405" s="5">
        <f t="shared" si="43"/>
        <v>0.5</v>
      </c>
      <c r="P405" s="10">
        <f t="shared" si="44"/>
        <v>8</v>
      </c>
      <c r="Q405" s="11">
        <f t="shared" ref="Q405:Q423" si="51">(P405/16)*100</f>
        <v>50</v>
      </c>
    </row>
    <row r="406" spans="4:17" x14ac:dyDescent="0.25">
      <c r="D406" t="s">
        <v>29</v>
      </c>
      <c r="E406" s="11">
        <f t="shared" si="45"/>
        <v>65.632048872180448</v>
      </c>
      <c r="F406" s="5">
        <f t="shared" si="46"/>
        <v>0.72023809523809523</v>
      </c>
      <c r="G406" s="10">
        <f t="shared" si="47"/>
        <v>13</v>
      </c>
      <c r="H406" s="11">
        <f t="shared" si="48"/>
        <v>68.421052631578945</v>
      </c>
      <c r="I406" s="5">
        <f t="shared" si="40"/>
        <v>0.63815789473684204</v>
      </c>
      <c r="J406" s="10">
        <f t="shared" si="41"/>
        <v>22</v>
      </c>
      <c r="K406" s="11">
        <f t="shared" si="49"/>
        <v>62.857142857142854</v>
      </c>
      <c r="L406" s="5">
        <f>(M86+M293)/2</f>
        <v>0.625</v>
      </c>
      <c r="M406" s="10">
        <f t="shared" si="42"/>
        <v>5</v>
      </c>
      <c r="N406" s="11">
        <f t="shared" si="50"/>
        <v>62.5</v>
      </c>
      <c r="O406" s="5">
        <f t="shared" si="43"/>
        <v>0.6875</v>
      </c>
      <c r="P406" s="10">
        <f t="shared" si="44"/>
        <v>11</v>
      </c>
      <c r="Q406" s="11">
        <f t="shared" si="51"/>
        <v>68.75</v>
      </c>
    </row>
    <row r="407" spans="4:17" x14ac:dyDescent="0.25">
      <c r="D407" t="s">
        <v>30</v>
      </c>
      <c r="E407" s="11">
        <f t="shared" si="45"/>
        <v>86.832706766917298</v>
      </c>
      <c r="F407" s="5">
        <f t="shared" si="46"/>
        <v>0.91666666666666674</v>
      </c>
      <c r="G407" s="10">
        <f t="shared" si="47"/>
        <v>17</v>
      </c>
      <c r="H407" s="11">
        <f t="shared" si="48"/>
        <v>89.473684210526315</v>
      </c>
      <c r="I407" s="5">
        <f t="shared" si="40"/>
        <v>0.83717105263157898</v>
      </c>
      <c r="J407" s="10">
        <f t="shared" si="41"/>
        <v>29</v>
      </c>
      <c r="K407" s="11">
        <f t="shared" si="49"/>
        <v>82.857142857142861</v>
      </c>
      <c r="L407" s="5">
        <f>(M87+M294)/2</f>
        <v>0.875</v>
      </c>
      <c r="M407" s="10">
        <f t="shared" si="42"/>
        <v>7</v>
      </c>
      <c r="N407" s="11">
        <f t="shared" si="50"/>
        <v>87.5</v>
      </c>
      <c r="O407" s="5">
        <f t="shared" si="43"/>
        <v>0.875</v>
      </c>
      <c r="P407" s="10">
        <f t="shared" si="44"/>
        <v>14</v>
      </c>
      <c r="Q407" s="11">
        <f t="shared" si="51"/>
        <v>87.5</v>
      </c>
    </row>
    <row r="408" spans="4:17" x14ac:dyDescent="0.25">
      <c r="D408" t="s">
        <v>31</v>
      </c>
      <c r="E408" s="11">
        <f t="shared" si="45"/>
        <v>71.588345864661648</v>
      </c>
      <c r="F408" s="5">
        <f>(M10+M217)/2</f>
        <v>0.7857142857142857</v>
      </c>
      <c r="G408" s="10">
        <f>J10+J217</f>
        <v>16</v>
      </c>
      <c r="H408" s="11">
        <f t="shared" si="48"/>
        <v>84.210526315789465</v>
      </c>
      <c r="I408" s="5">
        <f t="shared" si="40"/>
        <v>0.75</v>
      </c>
      <c r="J408" s="10">
        <f t="shared" si="41"/>
        <v>27</v>
      </c>
      <c r="K408" s="11">
        <f t="shared" si="49"/>
        <v>77.142857142857153</v>
      </c>
      <c r="L408" s="5">
        <f>(M295+M88)/2</f>
        <v>0.625</v>
      </c>
      <c r="M408" s="10">
        <f t="shared" si="42"/>
        <v>5</v>
      </c>
      <c r="N408" s="11">
        <f t="shared" si="50"/>
        <v>62.5</v>
      </c>
      <c r="O408" s="5">
        <f t="shared" si="43"/>
        <v>0.625</v>
      </c>
      <c r="P408" s="10">
        <f t="shared" si="44"/>
        <v>10</v>
      </c>
      <c r="Q408" s="11">
        <f t="shared" si="51"/>
        <v>62.5</v>
      </c>
    </row>
    <row r="409" spans="4:17" x14ac:dyDescent="0.25">
      <c r="D409" t="s">
        <v>32</v>
      </c>
      <c r="E409" s="11">
        <f t="shared" si="45"/>
        <v>46.734022556390975</v>
      </c>
      <c r="F409" s="5">
        <f t="shared" ref="F409:F411" si="52">(M11+M218)/2</f>
        <v>0.36904761904761901</v>
      </c>
      <c r="G409" s="10">
        <f t="shared" ref="G409:G411" si="53">J11+J218</f>
        <v>6</v>
      </c>
      <c r="H409" s="11">
        <f t="shared" si="48"/>
        <v>31.578947368421051</v>
      </c>
      <c r="I409" s="5">
        <f t="shared" si="40"/>
        <v>0.44901315789473684</v>
      </c>
      <c r="J409" s="10">
        <f t="shared" si="41"/>
        <v>15</v>
      </c>
      <c r="K409" s="11">
        <f t="shared" si="49"/>
        <v>42.857142857142854</v>
      </c>
      <c r="L409" s="5">
        <f>(M296+M89)/2</f>
        <v>0.5</v>
      </c>
      <c r="M409" s="10">
        <f t="shared" si="42"/>
        <v>4</v>
      </c>
      <c r="N409" s="11">
        <f t="shared" si="50"/>
        <v>50</v>
      </c>
      <c r="O409" s="5">
        <f t="shared" si="43"/>
        <v>0.625</v>
      </c>
      <c r="P409" s="10">
        <f t="shared" si="44"/>
        <v>10</v>
      </c>
      <c r="Q409" s="11">
        <f t="shared" si="51"/>
        <v>62.5</v>
      </c>
    </row>
    <row r="410" spans="4:17" x14ac:dyDescent="0.25">
      <c r="D410" t="s">
        <v>34</v>
      </c>
      <c r="E410" s="11">
        <f t="shared" si="45"/>
        <v>81.296992481203006</v>
      </c>
      <c r="F410" s="5">
        <f t="shared" si="52"/>
        <v>0.85714285714285721</v>
      </c>
      <c r="G410" s="10">
        <f t="shared" si="53"/>
        <v>17</v>
      </c>
      <c r="H410" s="11">
        <f t="shared" si="48"/>
        <v>89.473684210526315</v>
      </c>
      <c r="I410" s="5">
        <f t="shared" si="40"/>
        <v>0.84375</v>
      </c>
      <c r="J410" s="10">
        <f t="shared" si="41"/>
        <v>30</v>
      </c>
      <c r="K410" s="11">
        <f t="shared" si="49"/>
        <v>85.714285714285708</v>
      </c>
      <c r="L410" s="5">
        <f>(M297+M90)/2</f>
        <v>0.75</v>
      </c>
      <c r="M410" s="10">
        <f t="shared" si="42"/>
        <v>6</v>
      </c>
      <c r="N410" s="11">
        <f t="shared" si="50"/>
        <v>75</v>
      </c>
      <c r="O410" s="5">
        <f t="shared" si="43"/>
        <v>0.75</v>
      </c>
      <c r="P410" s="10">
        <f t="shared" si="44"/>
        <v>12</v>
      </c>
      <c r="Q410" s="11">
        <f t="shared" si="51"/>
        <v>75</v>
      </c>
    </row>
    <row r="411" spans="4:17" x14ac:dyDescent="0.25">
      <c r="D411" t="s">
        <v>35</v>
      </c>
      <c r="E411" s="11">
        <f t="shared" si="45"/>
        <v>71.033834586466156</v>
      </c>
      <c r="F411" s="5">
        <f t="shared" si="52"/>
        <v>0.75</v>
      </c>
      <c r="G411" s="10">
        <f t="shared" si="53"/>
        <v>13</v>
      </c>
      <c r="H411" s="11">
        <f t="shared" si="48"/>
        <v>68.421052631578945</v>
      </c>
      <c r="I411" s="5">
        <f t="shared" si="40"/>
        <v>0.67927631578947367</v>
      </c>
      <c r="J411" s="10">
        <f t="shared" si="41"/>
        <v>23</v>
      </c>
      <c r="K411" s="11">
        <f t="shared" si="49"/>
        <v>65.714285714285708</v>
      </c>
      <c r="L411" s="5">
        <f>(M298+M91)/2</f>
        <v>0.75</v>
      </c>
      <c r="M411" s="10">
        <f t="shared" si="42"/>
        <v>6</v>
      </c>
      <c r="N411" s="11">
        <f t="shared" si="50"/>
        <v>75</v>
      </c>
      <c r="O411" s="5">
        <f t="shared" si="43"/>
        <v>0.75</v>
      </c>
      <c r="P411" s="10">
        <f t="shared" si="44"/>
        <v>12</v>
      </c>
      <c r="Q411" s="11">
        <f t="shared" si="51"/>
        <v>75</v>
      </c>
    </row>
    <row r="412" spans="4:17" x14ac:dyDescent="0.25">
      <c r="D412" t="s">
        <v>36</v>
      </c>
      <c r="E412" s="11">
        <f t="shared" si="45"/>
        <v>100</v>
      </c>
      <c r="F412" s="5"/>
      <c r="G412" s="10">
        <f>J221+J14</f>
        <v>19</v>
      </c>
      <c r="H412" s="11">
        <f t="shared" si="48"/>
        <v>100</v>
      </c>
      <c r="I412" s="5"/>
      <c r="J412" s="10">
        <f t="shared" ref="J412:J423" si="54">O261+O54</f>
        <v>35</v>
      </c>
      <c r="K412" s="11">
        <f t="shared" si="49"/>
        <v>100</v>
      </c>
      <c r="L412" s="5"/>
      <c r="M412" s="10">
        <v>8</v>
      </c>
      <c r="N412" s="11">
        <f t="shared" si="50"/>
        <v>100</v>
      </c>
      <c r="P412" s="10">
        <v>16</v>
      </c>
      <c r="Q412" s="11">
        <f t="shared" si="51"/>
        <v>100</v>
      </c>
    </row>
    <row r="413" spans="4:17" x14ac:dyDescent="0.25">
      <c r="D413" t="s">
        <v>37</v>
      </c>
      <c r="E413" s="11">
        <f t="shared" si="45"/>
        <v>53.265977443609017</v>
      </c>
      <c r="F413" s="5">
        <f>(M15+M222)/2</f>
        <v>0.63095238095238093</v>
      </c>
      <c r="G413" s="10">
        <f>J222+J15</f>
        <v>13</v>
      </c>
      <c r="H413" s="11">
        <f t="shared" si="48"/>
        <v>68.421052631578945</v>
      </c>
      <c r="I413" s="5">
        <f t="shared" ref="I413:I423" si="55">(P262+P55)/2</f>
        <v>0.55098684210526316</v>
      </c>
      <c r="J413" s="10">
        <f t="shared" si="54"/>
        <v>20</v>
      </c>
      <c r="K413" s="11">
        <f t="shared" si="49"/>
        <v>57.142857142857139</v>
      </c>
      <c r="L413" s="5">
        <f t="shared" ref="L413:L423" si="56">(M300+M93)/2</f>
        <v>0.5</v>
      </c>
      <c r="M413" s="10">
        <f t="shared" ref="M413:M423" si="57">J300+J93</f>
        <v>4</v>
      </c>
      <c r="N413" s="11">
        <f t="shared" si="50"/>
        <v>50</v>
      </c>
      <c r="O413" s="5">
        <f t="shared" ref="O413:O423" si="58">(P377+P170)/2</f>
        <v>0.375</v>
      </c>
      <c r="P413" s="10">
        <f t="shared" ref="P413:P423" si="59">O377+O170</f>
        <v>6</v>
      </c>
      <c r="Q413" s="11">
        <f t="shared" si="51"/>
        <v>37.5</v>
      </c>
    </row>
    <row r="414" spans="4:17" x14ac:dyDescent="0.25">
      <c r="D414" t="s">
        <v>38</v>
      </c>
      <c r="E414" s="11">
        <f t="shared" si="45"/>
        <v>28.411654135338345</v>
      </c>
      <c r="F414" s="5">
        <f t="shared" ref="F414:F423" si="60">(M16+M223)/2</f>
        <v>0.21428571428571427</v>
      </c>
      <c r="G414" s="10">
        <f t="shared" ref="G414:G423" si="61">J223+J16</f>
        <v>3</v>
      </c>
      <c r="H414" s="11">
        <f t="shared" si="48"/>
        <v>15.789473684210526</v>
      </c>
      <c r="I414" s="5">
        <f t="shared" si="55"/>
        <v>0.25</v>
      </c>
      <c r="J414" s="10">
        <f t="shared" si="54"/>
        <v>8</v>
      </c>
      <c r="K414" s="11">
        <f t="shared" si="49"/>
        <v>22.857142857142858</v>
      </c>
      <c r="L414" s="5">
        <f t="shared" si="56"/>
        <v>0.375</v>
      </c>
      <c r="M414" s="10">
        <f t="shared" si="57"/>
        <v>3</v>
      </c>
      <c r="N414" s="11">
        <f t="shared" si="50"/>
        <v>37.5</v>
      </c>
      <c r="O414" s="5">
        <f t="shared" si="58"/>
        <v>0.375</v>
      </c>
      <c r="P414" s="10">
        <f t="shared" si="59"/>
        <v>6</v>
      </c>
      <c r="Q414" s="11">
        <f t="shared" si="51"/>
        <v>37.5</v>
      </c>
    </row>
    <row r="415" spans="4:17" x14ac:dyDescent="0.25">
      <c r="D415" t="s">
        <v>39</v>
      </c>
      <c r="E415" s="11">
        <f t="shared" si="45"/>
        <v>28.966165413533833</v>
      </c>
      <c r="F415" s="5">
        <f t="shared" si="60"/>
        <v>0.25</v>
      </c>
      <c r="G415" s="10">
        <f t="shared" si="61"/>
        <v>6</v>
      </c>
      <c r="H415" s="11">
        <f t="shared" si="48"/>
        <v>31.578947368421051</v>
      </c>
      <c r="I415" s="5">
        <f t="shared" si="55"/>
        <v>0.32072368421052633</v>
      </c>
      <c r="J415" s="10">
        <f t="shared" si="54"/>
        <v>12</v>
      </c>
      <c r="K415" s="11">
        <f t="shared" si="49"/>
        <v>34.285714285714285</v>
      </c>
      <c r="L415" s="5">
        <f t="shared" si="56"/>
        <v>0.25</v>
      </c>
      <c r="M415" s="10">
        <f t="shared" si="57"/>
        <v>2</v>
      </c>
      <c r="N415" s="11">
        <f t="shared" si="50"/>
        <v>25</v>
      </c>
      <c r="O415" s="5">
        <f t="shared" si="58"/>
        <v>0.25</v>
      </c>
      <c r="P415" s="10">
        <f t="shared" si="59"/>
        <v>4</v>
      </c>
      <c r="Q415" s="11">
        <f t="shared" si="51"/>
        <v>25</v>
      </c>
    </row>
    <row r="416" spans="4:17" x14ac:dyDescent="0.25">
      <c r="D416" t="s">
        <v>40</v>
      </c>
      <c r="E416" s="11">
        <f t="shared" si="45"/>
        <v>18.703007518796994</v>
      </c>
      <c r="F416" s="5">
        <f t="shared" si="60"/>
        <v>0.14285714285714285</v>
      </c>
      <c r="G416" s="10">
        <f t="shared" si="61"/>
        <v>2</v>
      </c>
      <c r="H416" s="11">
        <f t="shared" si="48"/>
        <v>10.526315789473683</v>
      </c>
      <c r="I416" s="5">
        <f t="shared" si="55"/>
        <v>0.15625</v>
      </c>
      <c r="J416" s="10">
        <f t="shared" si="54"/>
        <v>5</v>
      </c>
      <c r="K416" s="11">
        <f t="shared" si="49"/>
        <v>14.285714285714285</v>
      </c>
      <c r="L416" s="5">
        <f t="shared" si="56"/>
        <v>0.25</v>
      </c>
      <c r="M416" s="10">
        <f t="shared" si="57"/>
        <v>2</v>
      </c>
      <c r="N416" s="11">
        <f t="shared" si="50"/>
        <v>25</v>
      </c>
      <c r="O416" s="5">
        <f t="shared" si="58"/>
        <v>0.25</v>
      </c>
      <c r="P416" s="10">
        <f t="shared" si="59"/>
        <v>4</v>
      </c>
      <c r="Q416" s="11">
        <f t="shared" si="51"/>
        <v>25</v>
      </c>
    </row>
    <row r="417" spans="4:17" x14ac:dyDescent="0.25">
      <c r="D417" t="s">
        <v>41</v>
      </c>
      <c r="E417" s="11">
        <f t="shared" si="45"/>
        <v>75.293703007518786</v>
      </c>
      <c r="F417" s="5">
        <f t="shared" si="60"/>
        <v>0.7857142857142857</v>
      </c>
      <c r="G417" s="10">
        <f t="shared" si="61"/>
        <v>16</v>
      </c>
      <c r="H417" s="11">
        <f t="shared" si="48"/>
        <v>84.210526315789465</v>
      </c>
      <c r="I417" s="5">
        <f t="shared" si="55"/>
        <v>0.84375</v>
      </c>
      <c r="J417" s="10">
        <f t="shared" si="54"/>
        <v>30</v>
      </c>
      <c r="K417" s="11">
        <f t="shared" si="49"/>
        <v>85.714285714285708</v>
      </c>
      <c r="L417" s="5">
        <f t="shared" si="56"/>
        <v>0.625</v>
      </c>
      <c r="M417" s="10">
        <f t="shared" si="57"/>
        <v>5</v>
      </c>
      <c r="N417" s="11">
        <f t="shared" si="50"/>
        <v>62.5</v>
      </c>
      <c r="O417" s="5">
        <f t="shared" si="58"/>
        <v>0.6875</v>
      </c>
      <c r="P417" s="10">
        <f t="shared" si="59"/>
        <v>11</v>
      </c>
      <c r="Q417" s="11">
        <f t="shared" si="51"/>
        <v>68.75</v>
      </c>
    </row>
    <row r="418" spans="4:17" x14ac:dyDescent="0.25">
      <c r="D418" t="s">
        <v>42</v>
      </c>
      <c r="E418" s="11">
        <f t="shared" si="45"/>
        <v>75.119830827067659</v>
      </c>
      <c r="F418" s="5">
        <f t="shared" si="60"/>
        <v>0.6785714285714286</v>
      </c>
      <c r="G418" s="10">
        <f t="shared" si="61"/>
        <v>12</v>
      </c>
      <c r="H418" s="11">
        <f t="shared" si="48"/>
        <v>63.157894736842103</v>
      </c>
      <c r="I418" s="5">
        <f t="shared" si="55"/>
        <v>0.70065789473684204</v>
      </c>
      <c r="J418" s="10">
        <f t="shared" si="54"/>
        <v>24</v>
      </c>
      <c r="K418" s="11">
        <f t="shared" si="49"/>
        <v>68.571428571428569</v>
      </c>
      <c r="L418" s="5">
        <f t="shared" si="56"/>
        <v>0.875</v>
      </c>
      <c r="M418" s="10">
        <f t="shared" si="57"/>
        <v>7</v>
      </c>
      <c r="N418" s="11">
        <f t="shared" si="50"/>
        <v>87.5</v>
      </c>
      <c r="O418" s="5">
        <f t="shared" si="58"/>
        <v>0.8125</v>
      </c>
      <c r="P418" s="10">
        <f t="shared" si="59"/>
        <v>13</v>
      </c>
      <c r="Q418" s="11">
        <f t="shared" si="51"/>
        <v>81.25</v>
      </c>
    </row>
    <row r="419" spans="4:17" x14ac:dyDescent="0.25">
      <c r="D419" t="s">
        <v>43</v>
      </c>
      <c r="E419" s="11">
        <f t="shared" si="45"/>
        <v>42.514097744360903</v>
      </c>
      <c r="F419" s="5">
        <f t="shared" si="60"/>
        <v>0.4107142857142857</v>
      </c>
      <c r="G419" s="10">
        <f t="shared" si="61"/>
        <v>7</v>
      </c>
      <c r="H419" s="11">
        <f t="shared" si="48"/>
        <v>36.84210526315789</v>
      </c>
      <c r="I419" s="5">
        <f t="shared" si="55"/>
        <v>0.47532894736842102</v>
      </c>
      <c r="J419" s="10">
        <f t="shared" si="54"/>
        <v>16</v>
      </c>
      <c r="K419" s="11">
        <f t="shared" si="49"/>
        <v>45.714285714285715</v>
      </c>
      <c r="L419" s="5">
        <f t="shared" si="56"/>
        <v>0.375</v>
      </c>
      <c r="M419" s="10">
        <f t="shared" si="57"/>
        <v>3</v>
      </c>
      <c r="N419" s="11">
        <f t="shared" si="50"/>
        <v>37.5</v>
      </c>
      <c r="O419" s="5">
        <f t="shared" si="58"/>
        <v>0.5</v>
      </c>
      <c r="P419" s="10">
        <f t="shared" si="59"/>
        <v>8</v>
      </c>
      <c r="Q419" s="11">
        <f t="shared" si="51"/>
        <v>50</v>
      </c>
    </row>
    <row r="420" spans="4:17" x14ac:dyDescent="0.25">
      <c r="D420" t="s">
        <v>44</v>
      </c>
      <c r="E420" s="11">
        <f t="shared" si="45"/>
        <v>62.373120300751879</v>
      </c>
      <c r="F420" s="5">
        <f t="shared" si="60"/>
        <v>0.6607142857142857</v>
      </c>
      <c r="G420" s="10">
        <f t="shared" si="61"/>
        <v>13</v>
      </c>
      <c r="H420" s="11">
        <f t="shared" si="48"/>
        <v>68.421052631578945</v>
      </c>
      <c r="I420" s="5">
        <f t="shared" si="55"/>
        <v>0.67598684210526316</v>
      </c>
      <c r="J420" s="10">
        <f t="shared" si="54"/>
        <v>24</v>
      </c>
      <c r="K420" s="11">
        <f t="shared" si="49"/>
        <v>68.571428571428569</v>
      </c>
      <c r="L420" s="5">
        <f t="shared" si="56"/>
        <v>0.5</v>
      </c>
      <c r="M420" s="10">
        <f t="shared" si="57"/>
        <v>4</v>
      </c>
      <c r="N420" s="11">
        <f t="shared" si="50"/>
        <v>50</v>
      </c>
      <c r="O420" s="5">
        <f t="shared" si="58"/>
        <v>0.625</v>
      </c>
      <c r="P420" s="10">
        <f t="shared" si="59"/>
        <v>10</v>
      </c>
      <c r="Q420" s="11">
        <f t="shared" si="51"/>
        <v>62.5</v>
      </c>
    </row>
    <row r="421" spans="4:17" x14ac:dyDescent="0.25">
      <c r="D421" t="s">
        <v>45</v>
      </c>
      <c r="E421" s="11">
        <f t="shared" si="45"/>
        <v>75.093984962406012</v>
      </c>
      <c r="F421" s="5">
        <f t="shared" si="60"/>
        <v>0.83333333333333326</v>
      </c>
      <c r="G421" s="10">
        <f t="shared" si="61"/>
        <v>15</v>
      </c>
      <c r="H421" s="11">
        <f t="shared" si="48"/>
        <v>78.94736842105263</v>
      </c>
      <c r="I421" s="5">
        <f t="shared" si="55"/>
        <v>0.72697368421052633</v>
      </c>
      <c r="J421" s="10">
        <f t="shared" si="54"/>
        <v>25</v>
      </c>
      <c r="K421" s="11">
        <f t="shared" si="49"/>
        <v>71.428571428571431</v>
      </c>
      <c r="L421" s="5">
        <f t="shared" si="56"/>
        <v>0.75</v>
      </c>
      <c r="M421" s="10">
        <f t="shared" si="57"/>
        <v>6</v>
      </c>
      <c r="N421" s="11">
        <f t="shared" si="50"/>
        <v>75</v>
      </c>
      <c r="O421" s="5">
        <f t="shared" si="58"/>
        <v>0.75</v>
      </c>
      <c r="P421" s="10">
        <f t="shared" si="59"/>
        <v>12</v>
      </c>
      <c r="Q421" s="11">
        <f t="shared" si="51"/>
        <v>75</v>
      </c>
    </row>
    <row r="422" spans="4:17" x14ac:dyDescent="0.25">
      <c r="D422" t="s">
        <v>46</v>
      </c>
      <c r="E422" s="11">
        <f t="shared" si="45"/>
        <v>88.014567669172934</v>
      </c>
      <c r="F422" s="5">
        <f t="shared" si="60"/>
        <v>0.9285714285714286</v>
      </c>
      <c r="G422" s="10">
        <f t="shared" si="61"/>
        <v>18</v>
      </c>
      <c r="H422" s="11">
        <f t="shared" si="48"/>
        <v>94.73684210526315</v>
      </c>
      <c r="I422" s="5">
        <f t="shared" si="55"/>
        <v>0.875</v>
      </c>
      <c r="J422" s="10">
        <f t="shared" si="54"/>
        <v>31</v>
      </c>
      <c r="K422" s="11">
        <f t="shared" si="49"/>
        <v>88.571428571428569</v>
      </c>
      <c r="L422" s="5">
        <f t="shared" si="56"/>
        <v>0.875</v>
      </c>
      <c r="M422" s="10">
        <f t="shared" si="57"/>
        <v>7</v>
      </c>
      <c r="N422" s="11">
        <f t="shared" si="50"/>
        <v>87.5</v>
      </c>
      <c r="O422" s="5">
        <f t="shared" si="58"/>
        <v>0.8125</v>
      </c>
      <c r="P422" s="10">
        <f t="shared" si="59"/>
        <v>13</v>
      </c>
      <c r="Q422" s="11">
        <f t="shared" si="51"/>
        <v>81.25</v>
      </c>
    </row>
    <row r="423" spans="4:17" x14ac:dyDescent="0.25">
      <c r="D423" t="s">
        <v>47</v>
      </c>
      <c r="E423" s="11">
        <f t="shared" si="45"/>
        <v>81.67763157894737</v>
      </c>
      <c r="F423" s="5">
        <f t="shared" si="60"/>
        <v>0.84523809523809523</v>
      </c>
      <c r="G423" s="10">
        <f t="shared" si="61"/>
        <v>16</v>
      </c>
      <c r="H423" s="11">
        <f t="shared" si="48"/>
        <v>84.210526315789465</v>
      </c>
      <c r="I423" s="5">
        <f t="shared" si="55"/>
        <v>0.80098684210526316</v>
      </c>
      <c r="J423" s="10">
        <f t="shared" si="54"/>
        <v>28</v>
      </c>
      <c r="K423" s="11">
        <f t="shared" si="49"/>
        <v>80</v>
      </c>
      <c r="L423" s="5">
        <f t="shared" si="56"/>
        <v>0.875</v>
      </c>
      <c r="M423" s="10">
        <f t="shared" si="57"/>
        <v>7</v>
      </c>
      <c r="N423" s="11">
        <f t="shared" si="50"/>
        <v>87.5</v>
      </c>
      <c r="O423" s="5">
        <f t="shared" si="58"/>
        <v>0.75</v>
      </c>
      <c r="P423" s="10">
        <f t="shared" si="59"/>
        <v>12</v>
      </c>
      <c r="Q423" s="11">
        <f t="shared" si="51"/>
        <v>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11">
        <f>AVERAGE(F425,I425,L425,O425)</f>
        <v>0.56363565162907259</v>
      </c>
      <c r="F425" s="11">
        <f>M28-M235</f>
        <v>1.2380952380952379</v>
      </c>
      <c r="G425" s="10">
        <f>J28-J235</f>
        <v>22</v>
      </c>
      <c r="H425" s="10" t="s">
        <v>73</v>
      </c>
      <c r="I425" s="11">
        <f>P68-P275</f>
        <v>0.89144736842105265</v>
      </c>
      <c r="J425" s="10">
        <f>O68-O275</f>
        <v>22</v>
      </c>
      <c r="K425" s="10" t="s">
        <v>73</v>
      </c>
      <c r="L425" s="11">
        <f>M106-M313</f>
        <v>0.25</v>
      </c>
      <c r="M425" s="10">
        <f>J106-J313</f>
        <v>1</v>
      </c>
      <c r="N425" s="10" t="s">
        <v>73</v>
      </c>
      <c r="O425" s="11">
        <f>P183-P390</f>
        <v>-0.125</v>
      </c>
      <c r="P425" s="10">
        <f>O183-O390</f>
        <v>-1</v>
      </c>
      <c r="Q425" s="10" t="s">
        <v>73</v>
      </c>
    </row>
    <row r="426" spans="4:17" x14ac:dyDescent="0.25">
      <c r="D426" t="s">
        <v>70</v>
      </c>
      <c r="E426" s="11">
        <f>AVERAGE(H426,K426,N426,Q426)</f>
        <v>2.9281954887218045</v>
      </c>
      <c r="F426" s="5">
        <f>(M26+M27+M233+M234)/2</f>
        <v>2.6309523809523809</v>
      </c>
      <c r="G426" s="10">
        <f>J233+J234+J26+J27</f>
        <v>51</v>
      </c>
      <c r="H426" s="11">
        <f>G426/G402</f>
        <v>2.6842105263157894</v>
      </c>
      <c r="I426" s="5">
        <f>(P66+P67+P273+P274)/2</f>
        <v>3.0115131578947372</v>
      </c>
      <c r="J426" s="10">
        <f>O66+O67+O273+O274</f>
        <v>106</v>
      </c>
      <c r="K426" s="11">
        <f>J426/$I$402</f>
        <v>3.0285714285714285</v>
      </c>
      <c r="L426" s="5">
        <f>(M104+M105+M311+M312)/2</f>
        <v>3</v>
      </c>
      <c r="M426" s="10">
        <f>J104+J105+J311+J312</f>
        <v>24</v>
      </c>
      <c r="N426" s="11">
        <f>M426/8</f>
        <v>3</v>
      </c>
      <c r="O426" s="5">
        <f>(P389+P388+P182+P181)/2</f>
        <v>3</v>
      </c>
      <c r="P426" s="10">
        <f>O389+O388+O182+O181</f>
        <v>48</v>
      </c>
      <c r="Q426" s="11">
        <f>P426/16</f>
        <v>3</v>
      </c>
    </row>
    <row r="427" spans="4:17" x14ac:dyDescent="0.25">
      <c r="D427" t="s">
        <v>71</v>
      </c>
      <c r="E427" s="11">
        <f t="shared" ref="E427:E428" si="62">AVERAGE(H427,K427,N427,Q427)</f>
        <v>1.6353383458646618</v>
      </c>
      <c r="F427" s="5">
        <f>(M26+M234)/2</f>
        <v>1.5416666666666667</v>
      </c>
      <c r="G427" s="10">
        <f>J26+J234</f>
        <v>32</v>
      </c>
      <c r="H427" s="11">
        <f>G427/G402</f>
        <v>1.6842105263157894</v>
      </c>
      <c r="I427" s="5">
        <f>(P66+P274)/2</f>
        <v>1.799342105263158</v>
      </c>
      <c r="J427" s="10">
        <f>O66+O274</f>
        <v>65</v>
      </c>
      <c r="K427" s="11">
        <f t="shared" ref="K427:K428" si="63">J427/$I$402</f>
        <v>1.8571428571428572</v>
      </c>
      <c r="L427" s="5">
        <f>(M104+M312)/2</f>
        <v>1.5</v>
      </c>
      <c r="M427" s="10">
        <f>J104+J312</f>
        <v>12</v>
      </c>
      <c r="N427" s="11">
        <f t="shared" ref="N427:N428" si="64">M427/8</f>
        <v>1.5</v>
      </c>
      <c r="O427" s="5">
        <f>(P389+P181)/2</f>
        <v>1.5</v>
      </c>
      <c r="P427" s="10">
        <f>O389+O181</f>
        <v>24</v>
      </c>
      <c r="Q427" s="11">
        <f t="shared" ref="Q427:Q428" si="65">P427/16</f>
        <v>1.5</v>
      </c>
    </row>
    <row r="428" spans="4:17" x14ac:dyDescent="0.25">
      <c r="D428" t="s">
        <v>72</v>
      </c>
      <c r="E428" s="11">
        <f t="shared" si="62"/>
        <v>1.2928571428571429</v>
      </c>
      <c r="F428" s="5">
        <f>(M27+M233)/2</f>
        <v>1.0892857142857144</v>
      </c>
      <c r="G428" s="10">
        <f>J27+J233</f>
        <v>19</v>
      </c>
      <c r="H428" s="11">
        <f>G428/G402</f>
        <v>1</v>
      </c>
      <c r="I428" s="5">
        <f>(P67+P273)/2</f>
        <v>1.212171052631579</v>
      </c>
      <c r="J428" s="10">
        <f>O67+O273</f>
        <v>41</v>
      </c>
      <c r="K428" s="11">
        <f t="shared" si="63"/>
        <v>1.1714285714285715</v>
      </c>
      <c r="L428" s="5">
        <f>(M105+M311)/2</f>
        <v>1.5</v>
      </c>
      <c r="M428" s="10">
        <f>J105+J311</f>
        <v>12</v>
      </c>
      <c r="N428" s="11">
        <f t="shared" si="64"/>
        <v>1.5</v>
      </c>
      <c r="O428" s="5">
        <f>(P388+P182)/2</f>
        <v>1.5</v>
      </c>
      <c r="P428" s="10">
        <f>O388+O182</f>
        <v>24</v>
      </c>
      <c r="Q428" s="11">
        <f t="shared" si="65"/>
        <v>1.5</v>
      </c>
    </row>
    <row r="449" spans="4:20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20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20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20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  <c r="T452" s="5"/>
    </row>
    <row r="453" spans="4:20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20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20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20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20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20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20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20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20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20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20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20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6">E501-E471</f>
        <v>-1.3241106719306117E-3</v>
      </c>
      <c r="F529" s="14">
        <f t="shared" si="66"/>
        <v>-1.8181818181659537E-3</v>
      </c>
      <c r="G529" s="14">
        <f t="shared" si="66"/>
        <v>-3.478260869570704E-3</v>
      </c>
      <c r="H529" s="14">
        <f t="shared" si="66"/>
        <v>0</v>
      </c>
      <c r="I529" s="14">
        <f t="shared" si="66"/>
        <v>0</v>
      </c>
    </row>
    <row r="530" spans="5:9" x14ac:dyDescent="0.25">
      <c r="E530" s="14">
        <f t="shared" si="66"/>
        <v>4.7628458498039095E-3</v>
      </c>
      <c r="F530" s="14">
        <f t="shared" si="66"/>
        <v>-1.8181818181659537E-3</v>
      </c>
      <c r="G530" s="14">
        <f t="shared" si="66"/>
        <v>8.6956521738557058E-4</v>
      </c>
      <c r="H530" s="14">
        <f t="shared" si="66"/>
        <v>0</v>
      </c>
      <c r="I530" s="14">
        <f t="shared" si="66"/>
        <v>0</v>
      </c>
    </row>
    <row r="531" spans="5:9" x14ac:dyDescent="0.25">
      <c r="E531" s="14">
        <f t="shared" si="66"/>
        <v>5.0395256917568076E-4</v>
      </c>
      <c r="F531" s="14">
        <f t="shared" si="66"/>
        <v>-3.6363636363603291E-3</v>
      </c>
      <c r="G531" s="14">
        <f t="shared" si="66"/>
        <v>-4.3478260869562746E-3</v>
      </c>
      <c r="H531" s="14">
        <f t="shared" si="66"/>
        <v>0</v>
      </c>
      <c r="I531" s="14">
        <f t="shared" si="66"/>
        <v>0</v>
      </c>
    </row>
    <row r="532" spans="5:9" x14ac:dyDescent="0.25">
      <c r="E532" s="14">
        <f t="shared" si="66"/>
        <v>2.3122529644155065E-3</v>
      </c>
      <c r="F532" s="14">
        <f t="shared" si="66"/>
        <v>2.7272727272702468E-3</v>
      </c>
      <c r="G532" s="14">
        <f t="shared" si="66"/>
        <v>-3.478260869570704E-3</v>
      </c>
      <c r="H532" s="14">
        <f t="shared" si="66"/>
        <v>0</v>
      </c>
      <c r="I532" s="14">
        <f t="shared" si="66"/>
        <v>0</v>
      </c>
    </row>
    <row r="533" spans="5:9" x14ac:dyDescent="0.25">
      <c r="E533" s="14">
        <f t="shared" si="66"/>
        <v>6.3142292490070417E-3</v>
      </c>
      <c r="F533" s="14">
        <f t="shared" si="66"/>
        <v>9.0909090908297685E-4</v>
      </c>
      <c r="G533" s="14">
        <f t="shared" si="66"/>
        <v>4.3478260869562746E-3</v>
      </c>
      <c r="H533" s="14">
        <f t="shared" si="66"/>
        <v>0</v>
      </c>
      <c r="I533" s="14">
        <f t="shared" si="66"/>
        <v>0</v>
      </c>
    </row>
    <row r="534" spans="5:9" x14ac:dyDescent="0.25">
      <c r="E534" s="14">
        <f t="shared" si="66"/>
        <v>-2.2628458498132886E-3</v>
      </c>
      <c r="F534" s="14">
        <f t="shared" si="66"/>
        <v>1.8181818181659537E-3</v>
      </c>
      <c r="G534" s="14">
        <f t="shared" si="66"/>
        <v>-8.6956521738557058E-4</v>
      </c>
      <c r="H534" s="14">
        <f t="shared" si="66"/>
        <v>0</v>
      </c>
      <c r="I534" s="14">
        <f t="shared" si="66"/>
        <v>0</v>
      </c>
    </row>
    <row r="535" spans="5:9" x14ac:dyDescent="0.25">
      <c r="E535" s="14">
        <f t="shared" si="66"/>
        <v>3.4584980237184482E-4</v>
      </c>
      <c r="F535" s="14">
        <f t="shared" si="66"/>
        <v>1.8181818181659537E-3</v>
      </c>
      <c r="G535" s="14">
        <f t="shared" si="66"/>
        <v>-4.3478260869278529E-4</v>
      </c>
      <c r="H535" s="14">
        <f t="shared" si="66"/>
        <v>0</v>
      </c>
      <c r="I535" s="14">
        <f t="shared" si="66"/>
        <v>0</v>
      </c>
    </row>
    <row r="536" spans="5:9" x14ac:dyDescent="0.25">
      <c r="E536" s="14">
        <f t="shared" si="66"/>
        <v>-6.3142292490141472E-3</v>
      </c>
      <c r="F536" s="14">
        <f t="shared" si="66"/>
        <v>-9.0909090909008228E-4</v>
      </c>
      <c r="G536" s="14">
        <f t="shared" si="66"/>
        <v>-4.3478260869562746E-3</v>
      </c>
      <c r="H536" s="14">
        <f t="shared" si="66"/>
        <v>0</v>
      </c>
      <c r="I536" s="14">
        <f t="shared" si="66"/>
        <v>0</v>
      </c>
    </row>
    <row r="537" spans="5:9" x14ac:dyDescent="0.25">
      <c r="E537" s="14">
        <f t="shared" si="66"/>
        <v>-2.3122529644261647E-3</v>
      </c>
      <c r="F537" s="14">
        <f t="shared" si="66"/>
        <v>-2.7272727272702468E-3</v>
      </c>
      <c r="G537" s="14">
        <f t="shared" si="66"/>
        <v>3.478260869570704E-3</v>
      </c>
      <c r="H537" s="14">
        <f t="shared" si="66"/>
        <v>0</v>
      </c>
      <c r="I537" s="14">
        <f t="shared" si="66"/>
        <v>0</v>
      </c>
    </row>
    <row r="538" spans="5:9" x14ac:dyDescent="0.25">
      <c r="E538" s="14">
        <f t="shared" si="66"/>
        <v>3.8735177865589776E-3</v>
      </c>
      <c r="F538" s="14">
        <f t="shared" si="66"/>
        <v>-3.6363636363603291E-3</v>
      </c>
      <c r="G538" s="14">
        <f t="shared" si="66"/>
        <v>-8.6956521738557058E-4</v>
      </c>
      <c r="H538" s="14">
        <f t="shared" si="66"/>
        <v>0</v>
      </c>
      <c r="I538" s="14">
        <f t="shared" si="66"/>
        <v>0</v>
      </c>
    </row>
    <row r="539" spans="5:9" x14ac:dyDescent="0.25">
      <c r="E539" s="14">
        <f t="shared" si="66"/>
        <v>9.6837944664684983E-4</v>
      </c>
      <c r="F539" s="14">
        <f t="shared" si="66"/>
        <v>-9.0909090909008228E-4</v>
      </c>
      <c r="G539" s="14">
        <f t="shared" si="66"/>
        <v>4.7826086956490599E-3</v>
      </c>
      <c r="H539" s="14">
        <f t="shared" si="66"/>
        <v>0</v>
      </c>
      <c r="I539" s="14">
        <f t="shared" si="66"/>
        <v>0</v>
      </c>
    </row>
    <row r="540" spans="5:9" x14ac:dyDescent="0.25">
      <c r="E540" s="14">
        <f t="shared" si="66"/>
        <v>-2.3913043478245299E-3</v>
      </c>
      <c r="F540" s="14">
        <f t="shared" si="66"/>
        <v>0</v>
      </c>
      <c r="G540" s="14">
        <f t="shared" si="66"/>
        <v>4.3478260868567986E-4</v>
      </c>
      <c r="H540" s="14">
        <f t="shared" si="66"/>
        <v>0</v>
      </c>
      <c r="I540" s="14">
        <f t="shared" si="66"/>
        <v>0</v>
      </c>
    </row>
    <row r="541" spans="5:9" x14ac:dyDescent="0.25">
      <c r="E541" s="14">
        <f t="shared" si="66"/>
        <v>4.1106719367647315E-3</v>
      </c>
      <c r="F541" s="14">
        <f t="shared" si="66"/>
        <v>-1.8181818181659537E-3</v>
      </c>
      <c r="G541" s="14">
        <f t="shared" si="66"/>
        <v>-1.7391304347782466E-3</v>
      </c>
      <c r="H541" s="14">
        <f t="shared" si="66"/>
        <v>0</v>
      </c>
      <c r="I541" s="14">
        <f t="shared" si="66"/>
        <v>0</v>
      </c>
    </row>
    <row r="542" spans="5:9" x14ac:dyDescent="0.25">
      <c r="E542" s="14">
        <f t="shared" si="66"/>
        <v>-2.1541501976258814E-3</v>
      </c>
      <c r="F542" s="14">
        <f t="shared" si="66"/>
        <v>1.8181818181659537E-3</v>
      </c>
      <c r="G542" s="14">
        <f t="shared" si="66"/>
        <v>-4.3478260869278529E-4</v>
      </c>
      <c r="H542" s="14">
        <f t="shared" si="66"/>
        <v>0</v>
      </c>
      <c r="I542" s="14">
        <f t="shared" si="66"/>
        <v>0</v>
      </c>
    </row>
    <row r="543" spans="5:9" x14ac:dyDescent="0.25">
      <c r="E543" s="14">
        <f t="shared" si="66"/>
        <v>1.442687747029936E-3</v>
      </c>
      <c r="F543" s="14">
        <f t="shared" si="66"/>
        <v>2.7272727272702468E-3</v>
      </c>
      <c r="G543" s="14">
        <f t="shared" si="66"/>
        <v>3.0434782608637079E-3</v>
      </c>
      <c r="H543" s="14">
        <f t="shared" si="66"/>
        <v>0</v>
      </c>
      <c r="I543" s="14">
        <f t="shared" si="66"/>
        <v>0</v>
      </c>
    </row>
    <row r="544" spans="5:9" x14ac:dyDescent="0.25">
      <c r="E544" s="14">
        <f t="shared" si="66"/>
        <v>1.3735177865612513E-3</v>
      </c>
      <c r="F544" s="14">
        <f t="shared" si="66"/>
        <v>-3.6363636363603291E-3</v>
      </c>
      <c r="G544" s="14">
        <f t="shared" si="66"/>
        <v>-8.6956521738557058E-4</v>
      </c>
      <c r="H544" s="14">
        <f t="shared" si="66"/>
        <v>0</v>
      </c>
      <c r="I544" s="14">
        <f t="shared" si="66"/>
        <v>0</v>
      </c>
    </row>
    <row r="549" spans="4:9" x14ac:dyDescent="0.25">
      <c r="E549" s="14">
        <f t="shared" ref="E549:I552" si="67">E517-E491</f>
        <v>-2.5345849802371756E-3</v>
      </c>
      <c r="F549" s="14">
        <f t="shared" si="67"/>
        <v>1.8181818181817189E-3</v>
      </c>
      <c r="G549" s="14">
        <f t="shared" si="67"/>
        <v>-6.9565217391305972E-3</v>
      </c>
      <c r="H549" s="14">
        <f t="shared" si="67"/>
        <v>0</v>
      </c>
      <c r="I549" s="14">
        <f t="shared" si="67"/>
        <v>-5.0000000000000044E-3</v>
      </c>
    </row>
    <row r="550" spans="4:9" x14ac:dyDescent="0.25">
      <c r="E550" s="14">
        <f t="shared" si="67"/>
        <v>2.8137351778658726E-3</v>
      </c>
      <c r="F550" s="14">
        <f t="shared" si="67"/>
        <v>-3.6363636363638818E-3</v>
      </c>
      <c r="G550" s="14">
        <f t="shared" si="67"/>
        <v>7.3913043478261997E-3</v>
      </c>
      <c r="H550" s="14">
        <f t="shared" si="67"/>
        <v>4.9999999999998934E-3</v>
      </c>
      <c r="I550" s="14">
        <f t="shared" si="67"/>
        <v>2.4999999999999467E-3</v>
      </c>
    </row>
    <row r="551" spans="4:9" x14ac:dyDescent="0.25">
      <c r="E551" s="14">
        <f t="shared" si="67"/>
        <v>1.9639328063241202E-3</v>
      </c>
      <c r="F551" s="14">
        <f t="shared" si="67"/>
        <v>-1.8181818181819409E-3</v>
      </c>
      <c r="G551" s="14">
        <f t="shared" si="67"/>
        <v>2.1739130434783593E-3</v>
      </c>
      <c r="H551" s="14">
        <f t="shared" si="67"/>
        <v>4.9999999999998934E-3</v>
      </c>
      <c r="I551" s="14">
        <f t="shared" si="67"/>
        <v>2.4999999999999467E-3</v>
      </c>
    </row>
    <row r="552" spans="4:9" x14ac:dyDescent="0.25">
      <c r="E552" s="14">
        <f t="shared" si="67"/>
        <v>8.4980237154153038E-4</v>
      </c>
      <c r="F552" s="14">
        <f t="shared" si="67"/>
        <v>-1.8181818181819409E-3</v>
      </c>
      <c r="G552" s="14">
        <f t="shared" si="67"/>
        <v>5.2173913043478404E-3</v>
      </c>
      <c r="H552" s="14">
        <f t="shared" si="67"/>
        <v>0</v>
      </c>
      <c r="I552" s="14">
        <f t="shared" si="67"/>
        <v>0</v>
      </c>
    </row>
    <row r="559" spans="4:9" x14ac:dyDescent="0.25">
      <c r="D559" t="s">
        <v>27</v>
      </c>
      <c r="E559" s="11">
        <v>84.201127819548873</v>
      </c>
      <c r="F559" s="11">
        <v>78.94736842105263</v>
      </c>
      <c r="G559" s="11">
        <v>82.857142857142861</v>
      </c>
      <c r="H559" s="11">
        <v>87.5</v>
      </c>
      <c r="I559" s="11">
        <v>87.5</v>
      </c>
    </row>
    <row r="560" spans="4:9" x14ac:dyDescent="0.25">
      <c r="D560" t="s">
        <v>28</v>
      </c>
      <c r="E560" s="11">
        <v>52.824248120300751</v>
      </c>
      <c r="F560" s="11">
        <v>47.368421052631575</v>
      </c>
      <c r="G560" s="11">
        <v>51.428571428571423</v>
      </c>
      <c r="H560" s="11">
        <v>62.5</v>
      </c>
      <c r="I560" s="11">
        <v>50</v>
      </c>
    </row>
    <row r="561" spans="4:9" x14ac:dyDescent="0.25">
      <c r="D561" t="s">
        <v>29</v>
      </c>
      <c r="E561" s="11">
        <v>65.632048872180448</v>
      </c>
      <c r="F561" s="11">
        <v>68.421052631578945</v>
      </c>
      <c r="G561" s="11">
        <v>62.857142857142854</v>
      </c>
      <c r="H561" s="11">
        <v>62.5</v>
      </c>
      <c r="I561" s="11">
        <v>68.75</v>
      </c>
    </row>
    <row r="562" spans="4:9" x14ac:dyDescent="0.25">
      <c r="D562" t="s">
        <v>30</v>
      </c>
      <c r="E562" s="11">
        <v>86.832706766917298</v>
      </c>
      <c r="F562" s="11">
        <v>89.473684210526315</v>
      </c>
      <c r="G562" s="11">
        <v>82.857142857142861</v>
      </c>
      <c r="H562" s="11">
        <v>87.5</v>
      </c>
      <c r="I562" s="11">
        <v>87.5</v>
      </c>
    </row>
    <row r="563" spans="4:9" x14ac:dyDescent="0.25">
      <c r="D563" t="s">
        <v>31</v>
      </c>
      <c r="E563" s="11">
        <v>71.588345864661648</v>
      </c>
      <c r="F563" s="11">
        <v>84.210526315789465</v>
      </c>
      <c r="G563" s="11">
        <v>77.142857142857153</v>
      </c>
      <c r="H563" s="11">
        <v>62.5</v>
      </c>
      <c r="I563" s="11">
        <v>62.5</v>
      </c>
    </row>
    <row r="564" spans="4:9" x14ac:dyDescent="0.25">
      <c r="D564" t="s">
        <v>32</v>
      </c>
      <c r="E564" s="11">
        <v>46.734022556390975</v>
      </c>
      <c r="F564" s="11">
        <v>31.578947368421051</v>
      </c>
      <c r="G564" s="11">
        <v>42.857142857142854</v>
      </c>
      <c r="H564" s="11">
        <v>50</v>
      </c>
      <c r="I564" s="11">
        <v>62.5</v>
      </c>
    </row>
    <row r="565" spans="4:9" x14ac:dyDescent="0.25">
      <c r="D565" t="s">
        <v>34</v>
      </c>
      <c r="E565" s="11">
        <v>81.296992481203006</v>
      </c>
      <c r="F565" s="11">
        <v>89.473684210526315</v>
      </c>
      <c r="G565" s="11">
        <v>85.714285714285708</v>
      </c>
      <c r="H565" s="11">
        <v>75</v>
      </c>
      <c r="I565" s="11">
        <v>75</v>
      </c>
    </row>
    <row r="566" spans="4:9" x14ac:dyDescent="0.25">
      <c r="D566" t="s">
        <v>35</v>
      </c>
      <c r="E566" s="11">
        <v>71.033834586466156</v>
      </c>
      <c r="F566" s="11">
        <v>68.421052631578945</v>
      </c>
      <c r="G566" s="11">
        <v>65.714285714285708</v>
      </c>
      <c r="H566" s="11">
        <v>75</v>
      </c>
      <c r="I566" s="11">
        <v>75</v>
      </c>
    </row>
    <row r="567" spans="4:9" x14ac:dyDescent="0.25">
      <c r="D567" t="s">
        <v>37</v>
      </c>
      <c r="E567" s="11">
        <v>53.265977443609017</v>
      </c>
      <c r="F567" s="11">
        <v>68.421052631578945</v>
      </c>
      <c r="G567" s="11">
        <v>57.142857142857139</v>
      </c>
      <c r="H567" s="11">
        <v>50</v>
      </c>
      <c r="I567" s="11">
        <v>37.5</v>
      </c>
    </row>
    <row r="568" spans="4:9" x14ac:dyDescent="0.25">
      <c r="D568" t="s">
        <v>38</v>
      </c>
      <c r="E568" s="11">
        <v>28.411654135338345</v>
      </c>
      <c r="F568" s="11">
        <v>15.789473684210526</v>
      </c>
      <c r="G568" s="11">
        <v>22.857142857142858</v>
      </c>
      <c r="H568" s="11">
        <v>37.5</v>
      </c>
      <c r="I568" s="11">
        <v>37.5</v>
      </c>
    </row>
    <row r="569" spans="4:9" x14ac:dyDescent="0.25">
      <c r="D569" t="s">
        <v>39</v>
      </c>
      <c r="E569" s="11">
        <v>28.966165413533833</v>
      </c>
      <c r="F569" s="11">
        <v>31.578947368421051</v>
      </c>
      <c r="G569" s="11">
        <v>34.285714285714285</v>
      </c>
      <c r="H569" s="11">
        <v>25</v>
      </c>
      <c r="I569" s="11">
        <v>25</v>
      </c>
    </row>
    <row r="570" spans="4:9" x14ac:dyDescent="0.25">
      <c r="D570" t="s">
        <v>40</v>
      </c>
      <c r="E570" s="11">
        <v>18.703007518796994</v>
      </c>
      <c r="F570" s="11">
        <v>10.526315789473683</v>
      </c>
      <c r="G570" s="11">
        <v>14.285714285714285</v>
      </c>
      <c r="H570" s="11">
        <v>25</v>
      </c>
      <c r="I570" s="11">
        <v>25</v>
      </c>
    </row>
    <row r="571" spans="4:9" x14ac:dyDescent="0.25">
      <c r="D571" t="s">
        <v>41</v>
      </c>
      <c r="E571" s="11">
        <v>75.293703007518786</v>
      </c>
      <c r="F571" s="11">
        <v>84.210526315789465</v>
      </c>
      <c r="G571" s="11">
        <v>85.714285714285708</v>
      </c>
      <c r="H571" s="11">
        <v>62.5</v>
      </c>
      <c r="I571" s="11">
        <v>68.75</v>
      </c>
    </row>
    <row r="572" spans="4:9" x14ac:dyDescent="0.25">
      <c r="D572" t="s">
        <v>42</v>
      </c>
      <c r="E572" s="11">
        <v>75.119830827067659</v>
      </c>
      <c r="F572" s="11">
        <v>63.157894736842103</v>
      </c>
      <c r="G572" s="11">
        <v>68.571428571428569</v>
      </c>
      <c r="H572" s="11">
        <v>87.5</v>
      </c>
      <c r="I572" s="11">
        <v>81.25</v>
      </c>
    </row>
    <row r="573" spans="4:9" x14ac:dyDescent="0.25">
      <c r="D573" t="s">
        <v>43</v>
      </c>
      <c r="E573" s="11">
        <v>42.514097744360903</v>
      </c>
      <c r="F573" s="11">
        <v>36.84210526315789</v>
      </c>
      <c r="G573" s="11">
        <v>45.714285714285715</v>
      </c>
      <c r="H573" s="11">
        <v>37.5</v>
      </c>
      <c r="I573" s="11">
        <v>50</v>
      </c>
    </row>
    <row r="574" spans="4:9" x14ac:dyDescent="0.25">
      <c r="D574" t="s">
        <v>44</v>
      </c>
      <c r="E574" s="11">
        <v>62.373120300751879</v>
      </c>
      <c r="F574" s="11">
        <v>68.421052631578945</v>
      </c>
      <c r="G574" s="11">
        <v>68.571428571428569</v>
      </c>
      <c r="H574" s="11">
        <v>50</v>
      </c>
      <c r="I574" s="11">
        <v>62.5</v>
      </c>
    </row>
    <row r="575" spans="4:9" x14ac:dyDescent="0.25">
      <c r="D575" t="s">
        <v>45</v>
      </c>
      <c r="E575" s="11">
        <v>75.093984962406012</v>
      </c>
      <c r="F575" s="11">
        <v>78.94736842105263</v>
      </c>
      <c r="G575" s="11">
        <v>71.428571428571431</v>
      </c>
      <c r="H575" s="11">
        <v>75</v>
      </c>
      <c r="I575" s="11">
        <v>75</v>
      </c>
    </row>
    <row r="576" spans="4:9" x14ac:dyDescent="0.25">
      <c r="D576" t="s">
        <v>46</v>
      </c>
      <c r="E576" s="11">
        <v>88.014567669172934</v>
      </c>
      <c r="F576" s="11">
        <v>94.73684210526315</v>
      </c>
      <c r="G576" s="11">
        <v>88.571428571428569</v>
      </c>
      <c r="H576" s="11">
        <v>87.5</v>
      </c>
      <c r="I576" s="11">
        <v>81.25</v>
      </c>
    </row>
    <row r="577" spans="1:14" x14ac:dyDescent="0.25">
      <c r="D577" t="s">
        <v>47</v>
      </c>
      <c r="E577" s="11">
        <v>81.67763157894737</v>
      </c>
      <c r="F577" s="11">
        <v>84.210526315789465</v>
      </c>
      <c r="G577" s="11">
        <v>80</v>
      </c>
      <c r="H577" s="11">
        <v>87.5</v>
      </c>
      <c r="I577" s="11">
        <v>75</v>
      </c>
    </row>
    <row r="582" spans="1:14" x14ac:dyDescent="0.25">
      <c r="A582" t="s">
        <v>399</v>
      </c>
      <c r="B582" t="s">
        <v>76</v>
      </c>
      <c r="D582" t="s">
        <v>93</v>
      </c>
      <c r="E582">
        <v>84.2</v>
      </c>
      <c r="F582">
        <v>78.95</v>
      </c>
      <c r="G582">
        <v>82.86</v>
      </c>
      <c r="H582">
        <v>87.5</v>
      </c>
      <c r="I582">
        <v>87.5</v>
      </c>
      <c r="J582">
        <v>2.92</v>
      </c>
      <c r="K582">
        <v>2.63</v>
      </c>
      <c r="L582">
        <v>3.02</v>
      </c>
      <c r="M582">
        <v>3</v>
      </c>
      <c r="N582" s="5">
        <v>3.01</v>
      </c>
    </row>
    <row r="583" spans="1:14" x14ac:dyDescent="0.25">
      <c r="A583" t="s">
        <v>399</v>
      </c>
      <c r="B583" t="s">
        <v>76</v>
      </c>
      <c r="D583" t="s">
        <v>94</v>
      </c>
      <c r="E583">
        <v>52.83</v>
      </c>
      <c r="F583">
        <v>47.37</v>
      </c>
      <c r="G583">
        <v>51.43</v>
      </c>
      <c r="H583">
        <v>62.5</v>
      </c>
      <c r="I583">
        <v>50</v>
      </c>
      <c r="J583">
        <v>2.92</v>
      </c>
      <c r="K583">
        <v>2.63</v>
      </c>
      <c r="L583">
        <v>3.02</v>
      </c>
      <c r="M583">
        <v>3</v>
      </c>
      <c r="N583" s="5">
        <v>3.01</v>
      </c>
    </row>
    <row r="584" spans="1:14" x14ac:dyDescent="0.25">
      <c r="A584" t="s">
        <v>399</v>
      </c>
      <c r="B584" t="s">
        <v>76</v>
      </c>
      <c r="D584" t="s">
        <v>95</v>
      </c>
      <c r="E584">
        <v>65.63</v>
      </c>
      <c r="F584">
        <v>68.42</v>
      </c>
      <c r="G584">
        <v>62.86</v>
      </c>
      <c r="H584">
        <v>62.5</v>
      </c>
      <c r="I584">
        <v>68.75</v>
      </c>
      <c r="J584">
        <v>2.92</v>
      </c>
      <c r="K584">
        <v>2.63</v>
      </c>
      <c r="L584">
        <v>3.02</v>
      </c>
      <c r="M584">
        <v>3</v>
      </c>
      <c r="N584" s="5">
        <v>3.01</v>
      </c>
    </row>
    <row r="585" spans="1:14" x14ac:dyDescent="0.25">
      <c r="A585" t="s">
        <v>399</v>
      </c>
      <c r="B585" t="s">
        <v>76</v>
      </c>
      <c r="D585" t="s">
        <v>96</v>
      </c>
      <c r="E585">
        <v>86.83</v>
      </c>
      <c r="F585">
        <v>89.47</v>
      </c>
      <c r="G585">
        <v>82.86</v>
      </c>
      <c r="H585">
        <v>87.5</v>
      </c>
      <c r="I585">
        <v>87.5</v>
      </c>
      <c r="J585">
        <v>2.92</v>
      </c>
      <c r="K585">
        <v>2.63</v>
      </c>
      <c r="L585">
        <v>3.02</v>
      </c>
      <c r="M585">
        <v>3</v>
      </c>
      <c r="N585" s="5">
        <v>3.01</v>
      </c>
    </row>
    <row r="586" spans="1:14" x14ac:dyDescent="0.25">
      <c r="A586" t="s">
        <v>399</v>
      </c>
      <c r="B586" t="s">
        <v>76</v>
      </c>
      <c r="D586" t="s">
        <v>31</v>
      </c>
      <c r="E586">
        <v>71.59</v>
      </c>
      <c r="F586">
        <v>84.21</v>
      </c>
      <c r="G586">
        <v>77.14</v>
      </c>
      <c r="H586">
        <v>62.5</v>
      </c>
      <c r="I586">
        <v>62.5</v>
      </c>
      <c r="J586">
        <v>0.56000000000000005</v>
      </c>
      <c r="K586">
        <v>1.24</v>
      </c>
      <c r="L586">
        <v>0.89</v>
      </c>
      <c r="M586">
        <v>0.25</v>
      </c>
      <c r="N586" s="5">
        <v>-0.13</v>
      </c>
    </row>
    <row r="587" spans="1:14" x14ac:dyDescent="0.25">
      <c r="A587" t="s">
        <v>399</v>
      </c>
      <c r="B587" t="s">
        <v>107</v>
      </c>
      <c r="D587" t="s">
        <v>32</v>
      </c>
      <c r="E587">
        <v>46.74</v>
      </c>
      <c r="F587">
        <v>31.58</v>
      </c>
      <c r="G587">
        <v>42.86</v>
      </c>
      <c r="H587">
        <v>50</v>
      </c>
      <c r="I587">
        <v>62.5</v>
      </c>
      <c r="J587">
        <v>0.56000000000000005</v>
      </c>
      <c r="K587">
        <v>1.24</v>
      </c>
      <c r="L587">
        <v>0.89</v>
      </c>
      <c r="M587">
        <v>0.25</v>
      </c>
      <c r="N587" s="5">
        <v>-0.13</v>
      </c>
    </row>
    <row r="588" spans="1:14" x14ac:dyDescent="0.25">
      <c r="A588" t="s">
        <v>399</v>
      </c>
      <c r="B588" t="s">
        <v>76</v>
      </c>
      <c r="D588" t="s">
        <v>34</v>
      </c>
      <c r="E588">
        <v>81.3</v>
      </c>
      <c r="F588">
        <v>89.47</v>
      </c>
      <c r="G588">
        <v>85.71</v>
      </c>
      <c r="H588">
        <v>75</v>
      </c>
      <c r="I588">
        <v>75</v>
      </c>
      <c r="J588">
        <v>0.56000000000000005</v>
      </c>
      <c r="K588">
        <v>1.24</v>
      </c>
      <c r="L588">
        <v>0.89</v>
      </c>
      <c r="M588">
        <v>0.25</v>
      </c>
      <c r="N588" s="5">
        <v>-0.13</v>
      </c>
    </row>
    <row r="589" spans="1:14" x14ac:dyDescent="0.25">
      <c r="A589" t="s">
        <v>399</v>
      </c>
      <c r="B589" t="s">
        <v>76</v>
      </c>
      <c r="D589" t="s">
        <v>35</v>
      </c>
      <c r="E589">
        <v>71.03</v>
      </c>
      <c r="F589">
        <v>68.42</v>
      </c>
      <c r="G589">
        <v>65.709999999999994</v>
      </c>
      <c r="H589">
        <v>75</v>
      </c>
      <c r="I589">
        <v>75</v>
      </c>
      <c r="J589">
        <v>0.56000000000000005</v>
      </c>
      <c r="K589">
        <v>1.24</v>
      </c>
      <c r="L589">
        <v>0.89</v>
      </c>
      <c r="M589">
        <v>0.25</v>
      </c>
      <c r="N589" s="5">
        <v>-0.13</v>
      </c>
    </row>
    <row r="590" spans="1:14" x14ac:dyDescent="0.25">
      <c r="A590" t="s">
        <v>399</v>
      </c>
      <c r="B590" t="s">
        <v>76</v>
      </c>
      <c r="D590" t="s">
        <v>37</v>
      </c>
      <c r="E590">
        <v>53.26</v>
      </c>
      <c r="F590">
        <v>68.42</v>
      </c>
      <c r="G590">
        <v>57.14</v>
      </c>
      <c r="H590">
        <v>50</v>
      </c>
      <c r="I590">
        <v>37.5</v>
      </c>
      <c r="J590">
        <v>0.56000000000000005</v>
      </c>
      <c r="K590">
        <v>1.24</v>
      </c>
      <c r="L590">
        <v>0.89</v>
      </c>
      <c r="M590">
        <v>0.25</v>
      </c>
      <c r="N590" s="5">
        <v>-0.13</v>
      </c>
    </row>
    <row r="591" spans="1:14" x14ac:dyDescent="0.25">
      <c r="A591" t="s">
        <v>399</v>
      </c>
      <c r="B591" t="s">
        <v>107</v>
      </c>
      <c r="D591" t="s">
        <v>38</v>
      </c>
      <c r="E591">
        <v>28.41</v>
      </c>
      <c r="F591">
        <v>15.79</v>
      </c>
      <c r="G591">
        <v>22.86</v>
      </c>
      <c r="H591">
        <v>37.5</v>
      </c>
      <c r="I591">
        <v>37.5</v>
      </c>
      <c r="J591">
        <v>0.56000000000000005</v>
      </c>
      <c r="K591">
        <v>1.24</v>
      </c>
      <c r="L591">
        <v>0.89</v>
      </c>
      <c r="M591">
        <v>0.25</v>
      </c>
      <c r="N591" s="5">
        <v>-0.13</v>
      </c>
    </row>
    <row r="592" spans="1:14" x14ac:dyDescent="0.25">
      <c r="A592" t="s">
        <v>399</v>
      </c>
      <c r="B592" t="s">
        <v>76</v>
      </c>
      <c r="D592" t="s">
        <v>41</v>
      </c>
      <c r="E592">
        <v>75.290000000000006</v>
      </c>
      <c r="F592">
        <v>84.21</v>
      </c>
      <c r="G592">
        <v>85.71</v>
      </c>
      <c r="H592">
        <v>62.5</v>
      </c>
      <c r="I592">
        <v>68.75</v>
      </c>
      <c r="J592">
        <v>1.59</v>
      </c>
      <c r="K592">
        <v>1.54</v>
      </c>
      <c r="L592">
        <v>1.8</v>
      </c>
      <c r="M592">
        <v>1.5</v>
      </c>
      <c r="N592" s="5">
        <v>1.5</v>
      </c>
    </row>
    <row r="593" spans="1:15" x14ac:dyDescent="0.25">
      <c r="A593" t="s">
        <v>399</v>
      </c>
      <c r="B593" t="s">
        <v>76</v>
      </c>
      <c r="D593" t="s">
        <v>42</v>
      </c>
      <c r="E593">
        <v>75.12</v>
      </c>
      <c r="F593">
        <v>63.16</v>
      </c>
      <c r="G593">
        <v>68.569999999999993</v>
      </c>
      <c r="H593">
        <v>87.5</v>
      </c>
      <c r="I593">
        <v>81.25</v>
      </c>
      <c r="J593">
        <v>1.33</v>
      </c>
      <c r="K593">
        <v>1.0900000000000001</v>
      </c>
      <c r="L593">
        <v>1.21</v>
      </c>
      <c r="M593">
        <v>1.5</v>
      </c>
      <c r="N593" s="5">
        <v>1.51</v>
      </c>
    </row>
    <row r="594" spans="1:15" x14ac:dyDescent="0.25">
      <c r="A594" t="s">
        <v>399</v>
      </c>
      <c r="B594" t="s">
        <v>107</v>
      </c>
      <c r="D594" t="s">
        <v>43</v>
      </c>
      <c r="E594">
        <v>42.51</v>
      </c>
      <c r="F594">
        <v>36.840000000000003</v>
      </c>
      <c r="G594">
        <v>45.71</v>
      </c>
      <c r="H594">
        <v>37.5</v>
      </c>
      <c r="I594">
        <v>50</v>
      </c>
      <c r="J594">
        <v>1.59</v>
      </c>
      <c r="K594">
        <v>1.54</v>
      </c>
      <c r="L594">
        <v>1.8</v>
      </c>
      <c r="M594">
        <v>1.5</v>
      </c>
      <c r="N594" s="5">
        <v>1.5</v>
      </c>
    </row>
    <row r="595" spans="1:15" x14ac:dyDescent="0.25">
      <c r="A595" t="s">
        <v>399</v>
      </c>
      <c r="B595" t="s">
        <v>76</v>
      </c>
      <c r="D595" t="s">
        <v>100</v>
      </c>
      <c r="E595">
        <v>62.37</v>
      </c>
      <c r="F595">
        <v>68.42</v>
      </c>
      <c r="G595">
        <v>68.569999999999993</v>
      </c>
      <c r="H595">
        <v>50</v>
      </c>
      <c r="I595">
        <v>62.5</v>
      </c>
      <c r="J595">
        <v>1.33</v>
      </c>
      <c r="K595">
        <v>1.0900000000000001</v>
      </c>
      <c r="L595">
        <v>1.21</v>
      </c>
      <c r="M595">
        <v>1.5</v>
      </c>
      <c r="N595" s="5">
        <v>1.51</v>
      </c>
    </row>
    <row r="596" spans="1:15" x14ac:dyDescent="0.25">
      <c r="A596" t="s">
        <v>399</v>
      </c>
      <c r="B596" t="s">
        <v>76</v>
      </c>
      <c r="D596" t="s">
        <v>45</v>
      </c>
      <c r="E596">
        <v>75.099999999999994</v>
      </c>
      <c r="F596">
        <v>78.95</v>
      </c>
      <c r="G596">
        <v>71.430000000000007</v>
      </c>
      <c r="H596">
        <v>75</v>
      </c>
      <c r="I596">
        <v>75</v>
      </c>
      <c r="J596">
        <v>1.59</v>
      </c>
      <c r="K596">
        <v>1.54</v>
      </c>
      <c r="L596">
        <v>1.8</v>
      </c>
      <c r="M596">
        <v>1.5</v>
      </c>
      <c r="N596" s="5">
        <v>1.5</v>
      </c>
    </row>
    <row r="597" spans="1:15" x14ac:dyDescent="0.25">
      <c r="A597" t="s">
        <v>399</v>
      </c>
      <c r="B597" t="s">
        <v>76</v>
      </c>
      <c r="D597" t="s">
        <v>46</v>
      </c>
      <c r="E597">
        <v>88.02</v>
      </c>
      <c r="F597">
        <v>94.74</v>
      </c>
      <c r="G597">
        <v>88.57</v>
      </c>
      <c r="H597">
        <v>87.5</v>
      </c>
      <c r="I597">
        <v>81.25</v>
      </c>
      <c r="J597">
        <v>1.33</v>
      </c>
      <c r="K597">
        <v>1.0900000000000001</v>
      </c>
      <c r="L597">
        <v>1.21</v>
      </c>
      <c r="M597">
        <v>1.5</v>
      </c>
      <c r="N597" s="5">
        <v>1.51</v>
      </c>
    </row>
    <row r="598" spans="1:15" x14ac:dyDescent="0.25">
      <c r="A598" t="s">
        <v>399</v>
      </c>
      <c r="B598" t="s">
        <v>76</v>
      </c>
      <c r="D598" t="s">
        <v>47</v>
      </c>
      <c r="E598">
        <v>81.680000000000007</v>
      </c>
      <c r="F598">
        <v>84.21</v>
      </c>
      <c r="G598">
        <v>80</v>
      </c>
      <c r="H598">
        <v>87.5</v>
      </c>
      <c r="I598">
        <v>75</v>
      </c>
      <c r="J598">
        <v>0.56000000000000005</v>
      </c>
      <c r="K598">
        <v>1.24</v>
      </c>
      <c r="L598">
        <v>0.89</v>
      </c>
      <c r="M598">
        <v>0.25</v>
      </c>
      <c r="N598" s="5">
        <v>-0.13</v>
      </c>
    </row>
    <row r="602" spans="1:15" x14ac:dyDescent="0.25">
      <c r="D602" t="s">
        <v>27</v>
      </c>
      <c r="E602" s="11">
        <v>84.201127819548873</v>
      </c>
      <c r="F602" s="11">
        <v>78.94736842105263</v>
      </c>
      <c r="G602" s="11">
        <v>82.857142857142861</v>
      </c>
      <c r="H602" s="11">
        <v>87.5</v>
      </c>
      <c r="I602" s="11">
        <v>87.5</v>
      </c>
      <c r="K602" s="15">
        <f>E582-E602</f>
        <v>-1.1278195488699794E-3</v>
      </c>
      <c r="L602" s="15">
        <f t="shared" ref="L602:O602" si="68">F582-F602</f>
        <v>2.6315789473727591E-3</v>
      </c>
      <c r="M602" s="15">
        <f t="shared" si="68"/>
        <v>2.8571428571382285E-3</v>
      </c>
      <c r="N602" s="15">
        <f t="shared" si="68"/>
        <v>0</v>
      </c>
      <c r="O602" s="15">
        <f t="shared" si="68"/>
        <v>0</v>
      </c>
    </row>
    <row r="603" spans="1:15" x14ac:dyDescent="0.25">
      <c r="D603" t="s">
        <v>28</v>
      </c>
      <c r="E603" s="11">
        <v>52.824248120300751</v>
      </c>
      <c r="F603" s="11">
        <v>47.368421052631575</v>
      </c>
      <c r="G603" s="11">
        <v>51.428571428571423</v>
      </c>
      <c r="H603" s="11">
        <v>62.5</v>
      </c>
      <c r="I603" s="11">
        <v>50</v>
      </c>
      <c r="K603" s="15">
        <f t="shared" ref="K603:K608" si="69">E583-E603</f>
        <v>5.7518796992468424E-3</v>
      </c>
      <c r="L603" s="15">
        <f t="shared" ref="L603:L609" si="70">F583-F603</f>
        <v>1.5789473684222344E-3</v>
      </c>
      <c r="M603" s="15">
        <f t="shared" ref="M603:M609" si="71">G583-G603</f>
        <v>1.4285714285762197E-3</v>
      </c>
      <c r="N603" s="15">
        <f t="shared" ref="N603:N609" si="72">H583-H603</f>
        <v>0</v>
      </c>
      <c r="O603" s="15">
        <f t="shared" ref="O603:O609" si="73">I583-I603</f>
        <v>0</v>
      </c>
    </row>
    <row r="604" spans="1:15" x14ac:dyDescent="0.25">
      <c r="D604" t="s">
        <v>29</v>
      </c>
      <c r="E604" s="11">
        <v>65.632048872180448</v>
      </c>
      <c r="F604" s="11">
        <v>68.421052631578945</v>
      </c>
      <c r="G604" s="11">
        <v>62.857142857142854</v>
      </c>
      <c r="H604" s="11">
        <v>62.5</v>
      </c>
      <c r="I604" s="11">
        <v>68.75</v>
      </c>
      <c r="K604" s="15">
        <f t="shared" si="69"/>
        <v>-2.0488721804525767E-3</v>
      </c>
      <c r="L604" s="15">
        <f t="shared" si="70"/>
        <v>-1.0526315789434193E-3</v>
      </c>
      <c r="M604" s="15">
        <f t="shared" si="71"/>
        <v>2.8571428571453339E-3</v>
      </c>
      <c r="N604" s="15">
        <f t="shared" si="72"/>
        <v>0</v>
      </c>
      <c r="O604" s="15">
        <f t="shared" si="73"/>
        <v>0</v>
      </c>
    </row>
    <row r="605" spans="1:15" x14ac:dyDescent="0.25">
      <c r="D605" t="s">
        <v>30</v>
      </c>
      <c r="E605" s="11">
        <v>86.832706766917298</v>
      </c>
      <c r="F605" s="11">
        <v>89.473684210526315</v>
      </c>
      <c r="G605" s="11">
        <v>82.857142857142861</v>
      </c>
      <c r="H605" s="11">
        <v>87.5</v>
      </c>
      <c r="I605" s="11">
        <v>87.5</v>
      </c>
      <c r="K605" s="15">
        <f t="shared" si="69"/>
        <v>-2.7067669172993192E-3</v>
      </c>
      <c r="L605" s="15">
        <f t="shared" si="70"/>
        <v>-3.6842105263161784E-3</v>
      </c>
      <c r="M605" s="15">
        <f t="shared" si="71"/>
        <v>2.8571428571382285E-3</v>
      </c>
      <c r="N605" s="15">
        <f t="shared" si="72"/>
        <v>0</v>
      </c>
      <c r="O605" s="15">
        <f t="shared" si="73"/>
        <v>0</v>
      </c>
    </row>
    <row r="606" spans="1:15" x14ac:dyDescent="0.25">
      <c r="D606" t="s">
        <v>31</v>
      </c>
      <c r="E606" s="11">
        <v>71.588345864661648</v>
      </c>
      <c r="F606" s="11">
        <v>84.210526315789465</v>
      </c>
      <c r="G606" s="11">
        <v>77.142857142857153</v>
      </c>
      <c r="H606" s="11">
        <v>62.5</v>
      </c>
      <c r="I606" s="11">
        <v>62.5</v>
      </c>
      <c r="K606" s="15">
        <f t="shared" si="69"/>
        <v>1.6541353383558999E-3</v>
      </c>
      <c r="L606" s="15">
        <f t="shared" si="70"/>
        <v>-5.2631578947170965E-4</v>
      </c>
      <c r="M606" s="15">
        <f t="shared" si="71"/>
        <v>-2.8571428571524393E-3</v>
      </c>
      <c r="N606" s="15">
        <f t="shared" si="72"/>
        <v>0</v>
      </c>
      <c r="O606" s="15">
        <f t="shared" si="73"/>
        <v>0</v>
      </c>
    </row>
    <row r="607" spans="1:15" x14ac:dyDescent="0.25">
      <c r="D607" t="s">
        <v>32</v>
      </c>
      <c r="E607" s="11">
        <v>46.734022556390975</v>
      </c>
      <c r="F607" s="11">
        <v>31.578947368421051</v>
      </c>
      <c r="G607" s="11">
        <v>42.857142857142854</v>
      </c>
      <c r="H607" s="11">
        <v>50</v>
      </c>
      <c r="I607" s="11">
        <v>62.5</v>
      </c>
      <c r="K607" s="15">
        <f t="shared" si="69"/>
        <v>5.9774436090265226E-3</v>
      </c>
      <c r="L607" s="15">
        <f t="shared" si="70"/>
        <v>1.052631578946972E-3</v>
      </c>
      <c r="M607" s="15">
        <f t="shared" si="71"/>
        <v>2.8571428571453339E-3</v>
      </c>
      <c r="N607" s="15">
        <f t="shared" si="72"/>
        <v>0</v>
      </c>
      <c r="O607" s="15">
        <f t="shared" si="73"/>
        <v>0</v>
      </c>
    </row>
    <row r="608" spans="1:15" x14ac:dyDescent="0.25">
      <c r="D608" t="s">
        <v>34</v>
      </c>
      <c r="E608" s="11">
        <v>81.296992481203006</v>
      </c>
      <c r="F608" s="11">
        <v>89.473684210526315</v>
      </c>
      <c r="G608" s="11">
        <v>85.714285714285708</v>
      </c>
      <c r="H608" s="11">
        <v>75</v>
      </c>
      <c r="I608" s="11">
        <v>75</v>
      </c>
      <c r="K608" s="15">
        <f t="shared" si="69"/>
        <v>3.0075187969913486E-3</v>
      </c>
      <c r="L608" s="15">
        <f t="shared" si="70"/>
        <v>-3.6842105263161784E-3</v>
      </c>
      <c r="M608" s="15">
        <f t="shared" si="71"/>
        <v>-4.2857142857144481E-3</v>
      </c>
      <c r="N608" s="15">
        <f t="shared" si="72"/>
        <v>0</v>
      </c>
      <c r="O608" s="15">
        <f t="shared" si="73"/>
        <v>0</v>
      </c>
    </row>
    <row r="609" spans="4:15" x14ac:dyDescent="0.25">
      <c r="D609" t="s">
        <v>35</v>
      </c>
      <c r="E609" s="11">
        <v>71.033834586466156</v>
      </c>
      <c r="F609" s="11">
        <v>68.421052631578945</v>
      </c>
      <c r="G609" s="11">
        <v>65.714285714285708</v>
      </c>
      <c r="H609" s="11">
        <v>75</v>
      </c>
      <c r="I609" s="11">
        <v>75</v>
      </c>
      <c r="K609" s="15">
        <f>E589-E609</f>
        <v>-3.8345864661550877E-3</v>
      </c>
      <c r="L609" s="15">
        <f t="shared" si="70"/>
        <v>-1.0526315789434193E-3</v>
      </c>
      <c r="M609" s="15">
        <f t="shared" si="71"/>
        <v>-4.2857142857144481E-3</v>
      </c>
      <c r="N609" s="15">
        <f t="shared" si="72"/>
        <v>0</v>
      </c>
      <c r="O609" s="15">
        <f t="shared" si="73"/>
        <v>0</v>
      </c>
    </row>
    <row r="610" spans="4:15" x14ac:dyDescent="0.25">
      <c r="D610" t="s">
        <v>37</v>
      </c>
      <c r="E610" s="11">
        <v>53.265977443609017</v>
      </c>
      <c r="F610" s="11">
        <v>68.421052631578945</v>
      </c>
      <c r="G610" s="11">
        <v>57.142857142857139</v>
      </c>
      <c r="H610" s="11">
        <v>50</v>
      </c>
      <c r="I610" s="11">
        <v>37.5</v>
      </c>
      <c r="K610" s="15">
        <f t="shared" ref="K610:K611" si="74">E590-E610</f>
        <v>-5.9774436090194172E-3</v>
      </c>
      <c r="L610" s="15">
        <f t="shared" ref="L610:L611" si="75">F590-F610</f>
        <v>-1.0526315789434193E-3</v>
      </c>
      <c r="M610" s="15">
        <f t="shared" ref="M610:M611" si="76">G590-G610</f>
        <v>-2.8571428571382285E-3</v>
      </c>
      <c r="N610" s="15">
        <f t="shared" ref="N610:N611" si="77">H590-H610</f>
        <v>0</v>
      </c>
      <c r="O610" s="15">
        <f t="shared" ref="O610:O611" si="78">I590-I610</f>
        <v>0</v>
      </c>
    </row>
    <row r="611" spans="4:15" x14ac:dyDescent="0.25">
      <c r="D611" t="s">
        <v>38</v>
      </c>
      <c r="E611" s="11">
        <v>28.411654135338345</v>
      </c>
      <c r="F611" s="11">
        <v>15.789473684210526</v>
      </c>
      <c r="G611" s="11">
        <v>22.857142857142858</v>
      </c>
      <c r="H611" s="11">
        <v>37.5</v>
      </c>
      <c r="I611" s="11">
        <v>37.5</v>
      </c>
      <c r="K611" s="15">
        <f t="shared" si="74"/>
        <v>-1.6541353383452417E-3</v>
      </c>
      <c r="L611" s="15">
        <f t="shared" si="75"/>
        <v>5.2631578947348601E-4</v>
      </c>
      <c r="M611" s="15">
        <f t="shared" si="76"/>
        <v>2.8571428571417812E-3</v>
      </c>
      <c r="N611" s="15">
        <f t="shared" si="77"/>
        <v>0</v>
      </c>
      <c r="O611" s="15">
        <f t="shared" si="78"/>
        <v>0</v>
      </c>
    </row>
    <row r="612" spans="4:15" x14ac:dyDescent="0.25">
      <c r="D612" t="s">
        <v>41</v>
      </c>
      <c r="E612" s="11">
        <v>75.293703007518786</v>
      </c>
      <c r="F612" s="11">
        <v>84.210526315789465</v>
      </c>
      <c r="G612" s="11">
        <v>85.714285714285708</v>
      </c>
      <c r="H612" s="11">
        <v>62.5</v>
      </c>
      <c r="I612" s="11">
        <v>68.75</v>
      </c>
      <c r="K612" s="15">
        <f t="shared" ref="K612:K618" si="79">E592-E612</f>
        <v>-3.7030075187800549E-3</v>
      </c>
      <c r="L612" s="15">
        <f t="shared" ref="L612:L618" si="80">F592-F612</f>
        <v>-5.2631578947170965E-4</v>
      </c>
      <c r="M612" s="15">
        <f t="shared" ref="M612:M618" si="81">G592-G612</f>
        <v>-4.2857142857144481E-3</v>
      </c>
      <c r="N612" s="15">
        <f t="shared" ref="N612:N618" si="82">H592-H612</f>
        <v>0</v>
      </c>
      <c r="O612" s="15">
        <f t="shared" ref="O612:O618" si="83">I592-I612</f>
        <v>0</v>
      </c>
    </row>
    <row r="613" spans="4:15" x14ac:dyDescent="0.25">
      <c r="D613" t="s">
        <v>42</v>
      </c>
      <c r="E613" s="11">
        <v>75.119830827067659</v>
      </c>
      <c r="F613" s="11">
        <v>63.157894736842103</v>
      </c>
      <c r="G613" s="11">
        <v>68.571428571428569</v>
      </c>
      <c r="H613" s="11">
        <v>87.5</v>
      </c>
      <c r="I613" s="11">
        <v>81.25</v>
      </c>
      <c r="K613" s="15">
        <f t="shared" si="79"/>
        <v>1.691729323454183E-4</v>
      </c>
      <c r="L613" s="15">
        <f t="shared" si="80"/>
        <v>2.105263157893944E-3</v>
      </c>
      <c r="M613" s="15">
        <f t="shared" si="81"/>
        <v>-1.4285714285762197E-3</v>
      </c>
      <c r="N613" s="15">
        <f t="shared" si="82"/>
        <v>0</v>
      </c>
      <c r="O613" s="15">
        <f t="shared" si="83"/>
        <v>0</v>
      </c>
    </row>
    <row r="614" spans="4:15" x14ac:dyDescent="0.25">
      <c r="D614" t="s">
        <v>43</v>
      </c>
      <c r="E614" s="11">
        <v>42.514097744360903</v>
      </c>
      <c r="F614" s="11">
        <v>36.84210526315789</v>
      </c>
      <c r="G614" s="11">
        <v>45.714285714285715</v>
      </c>
      <c r="H614" s="11">
        <v>37.5</v>
      </c>
      <c r="I614" s="11">
        <v>50</v>
      </c>
      <c r="K614" s="15">
        <f t="shared" si="79"/>
        <v>-4.0977443609051534E-3</v>
      </c>
      <c r="L614" s="15">
        <f t="shared" si="80"/>
        <v>-2.1052631578868386E-3</v>
      </c>
      <c r="M614" s="15">
        <f t="shared" si="81"/>
        <v>-4.2857142857144481E-3</v>
      </c>
      <c r="N614" s="15">
        <f t="shared" si="82"/>
        <v>0</v>
      </c>
      <c r="O614" s="15">
        <f t="shared" si="83"/>
        <v>0</v>
      </c>
    </row>
    <row r="615" spans="4:15" x14ac:dyDescent="0.25">
      <c r="D615" t="s">
        <v>44</v>
      </c>
      <c r="E615" s="11">
        <v>62.373120300751879</v>
      </c>
      <c r="F615" s="11">
        <v>68.421052631578945</v>
      </c>
      <c r="G615" s="11">
        <v>68.571428571428569</v>
      </c>
      <c r="H615" s="11">
        <v>50</v>
      </c>
      <c r="I615" s="11">
        <v>62.5</v>
      </c>
      <c r="K615" s="15">
        <f t="shared" si="79"/>
        <v>-3.1203007518811887E-3</v>
      </c>
      <c r="L615" s="15">
        <f t="shared" si="80"/>
        <v>-1.0526315789434193E-3</v>
      </c>
      <c r="M615" s="15">
        <f t="shared" si="81"/>
        <v>-1.4285714285762197E-3</v>
      </c>
      <c r="N615" s="15">
        <f t="shared" si="82"/>
        <v>0</v>
      </c>
      <c r="O615" s="15">
        <f t="shared" si="83"/>
        <v>0</v>
      </c>
    </row>
    <row r="616" spans="4:15" x14ac:dyDescent="0.25">
      <c r="D616" t="s">
        <v>45</v>
      </c>
      <c r="E616" s="11">
        <v>75.093984962406012</v>
      </c>
      <c r="F616" s="11">
        <v>78.94736842105263</v>
      </c>
      <c r="G616" s="11">
        <v>71.428571428571431</v>
      </c>
      <c r="H616" s="11">
        <v>75</v>
      </c>
      <c r="I616" s="11">
        <v>75</v>
      </c>
      <c r="K616" s="15">
        <f t="shared" si="79"/>
        <v>6.0150375939826972E-3</v>
      </c>
      <c r="L616" s="15">
        <f t="shared" si="80"/>
        <v>2.6315789473727591E-3</v>
      </c>
      <c r="M616" s="15">
        <f t="shared" si="81"/>
        <v>1.4285714285762197E-3</v>
      </c>
      <c r="N616" s="15">
        <f t="shared" si="82"/>
        <v>0</v>
      </c>
      <c r="O616" s="15">
        <f t="shared" si="83"/>
        <v>0</v>
      </c>
    </row>
    <row r="617" spans="4:15" x14ac:dyDescent="0.25">
      <c r="D617" t="s">
        <v>46</v>
      </c>
      <c r="E617" s="11">
        <v>88.014567669172934</v>
      </c>
      <c r="F617" s="11">
        <v>94.73684210526315</v>
      </c>
      <c r="G617" s="11">
        <v>88.571428571428569</v>
      </c>
      <c r="H617" s="11">
        <v>87.5</v>
      </c>
      <c r="I617" s="11">
        <v>81.25</v>
      </c>
      <c r="K617" s="15">
        <f t="shared" si="79"/>
        <v>5.4323308270625148E-3</v>
      </c>
      <c r="L617" s="15">
        <f t="shared" si="80"/>
        <v>3.1578947368444688E-3</v>
      </c>
      <c r="M617" s="15">
        <f t="shared" si="81"/>
        <v>-1.4285714285762197E-3</v>
      </c>
      <c r="N617" s="15">
        <f t="shared" si="82"/>
        <v>0</v>
      </c>
      <c r="O617" s="15">
        <f t="shared" si="83"/>
        <v>0</v>
      </c>
    </row>
    <row r="618" spans="4:15" x14ac:dyDescent="0.25">
      <c r="D618" t="s">
        <v>47</v>
      </c>
      <c r="E618" s="11">
        <v>81.67763157894737</v>
      </c>
      <c r="F618" s="11">
        <v>84.210526315789465</v>
      </c>
      <c r="G618" s="11">
        <v>80</v>
      </c>
      <c r="H618" s="11">
        <v>87.5</v>
      </c>
      <c r="I618" s="11">
        <v>75</v>
      </c>
      <c r="K618" s="15">
        <f t="shared" si="79"/>
        <v>2.3684210526369043E-3</v>
      </c>
      <c r="L618" s="15">
        <f t="shared" si="80"/>
        <v>-5.2631578947170965E-4</v>
      </c>
      <c r="M618" s="15">
        <f t="shared" si="81"/>
        <v>0</v>
      </c>
      <c r="N618" s="15">
        <f t="shared" si="82"/>
        <v>0</v>
      </c>
      <c r="O618" s="15">
        <f t="shared" si="83"/>
        <v>0</v>
      </c>
    </row>
    <row r="622" spans="4:15" x14ac:dyDescent="0.25">
      <c r="E622">
        <v>0.56000000000000005</v>
      </c>
      <c r="F622">
        <v>1.24</v>
      </c>
      <c r="G622">
        <v>0.89</v>
      </c>
      <c r="H622">
        <v>0.25</v>
      </c>
      <c r="I622" s="5">
        <v>-0.13</v>
      </c>
    </row>
    <row r="623" spans="4:15" x14ac:dyDescent="0.25">
      <c r="E623">
        <v>2.92</v>
      </c>
      <c r="F623">
        <v>2.63</v>
      </c>
      <c r="G623">
        <v>3.02</v>
      </c>
      <c r="H623">
        <v>3</v>
      </c>
      <c r="I623" s="5">
        <v>3.01</v>
      </c>
    </row>
    <row r="624" spans="4:15" x14ac:dyDescent="0.25">
      <c r="E624">
        <v>1.59</v>
      </c>
      <c r="F624">
        <v>1.54</v>
      </c>
      <c r="G624">
        <v>1.8</v>
      </c>
      <c r="H624">
        <v>1.5</v>
      </c>
      <c r="I624" s="5">
        <v>1.5</v>
      </c>
    </row>
    <row r="625" spans="4:9" x14ac:dyDescent="0.25">
      <c r="E625">
        <v>1.33</v>
      </c>
      <c r="F625">
        <v>1.0900000000000001</v>
      </c>
      <c r="G625">
        <v>1.21</v>
      </c>
      <c r="H625">
        <v>1.5</v>
      </c>
      <c r="I625" s="5">
        <v>1.51</v>
      </c>
    </row>
    <row r="628" spans="4:9" x14ac:dyDescent="0.25">
      <c r="D628" t="s">
        <v>69</v>
      </c>
      <c r="E628" s="14">
        <v>0.56363565162907259</v>
      </c>
      <c r="F628" s="14">
        <v>1.2380952380952379</v>
      </c>
      <c r="G628" s="13">
        <v>0.89144736842105265</v>
      </c>
      <c r="H628" s="13">
        <v>0.25</v>
      </c>
      <c r="I628" s="13">
        <v>-0.125</v>
      </c>
    </row>
    <row r="629" spans="4:9" x14ac:dyDescent="0.25">
      <c r="D629" t="s">
        <v>70</v>
      </c>
      <c r="E629" s="14">
        <v>2.9281954887218045</v>
      </c>
      <c r="F629" s="13">
        <v>2.6842105263157894</v>
      </c>
      <c r="G629" s="13">
        <v>3.0285714285714285</v>
      </c>
      <c r="H629" s="13">
        <v>3</v>
      </c>
      <c r="I629" s="13">
        <v>3</v>
      </c>
    </row>
    <row r="630" spans="4:9" x14ac:dyDescent="0.25">
      <c r="D630" t="s">
        <v>71</v>
      </c>
      <c r="E630" s="14">
        <v>1.6353383458646618</v>
      </c>
      <c r="F630" s="13">
        <v>1.6842105263157894</v>
      </c>
      <c r="G630" s="13">
        <v>1.8571428571428572</v>
      </c>
      <c r="H630" s="13">
        <v>1.5</v>
      </c>
      <c r="I630" s="13">
        <v>1.5</v>
      </c>
    </row>
    <row r="631" spans="4:9" x14ac:dyDescent="0.25">
      <c r="D631" t="s">
        <v>72</v>
      </c>
      <c r="E631" s="14">
        <v>1.2928571428571429</v>
      </c>
      <c r="F631" s="13">
        <v>1</v>
      </c>
      <c r="G631" s="13">
        <v>1.1714285714285715</v>
      </c>
      <c r="H631" s="13">
        <v>1.5</v>
      </c>
      <c r="I631" s="13">
        <v>1.5</v>
      </c>
    </row>
    <row r="635" spans="4:9" x14ac:dyDescent="0.25">
      <c r="E635" s="14">
        <f>E622-E628</f>
        <v>-3.6356516290725338E-3</v>
      </c>
      <c r="F635" s="14">
        <f t="shared" ref="F635:I635" si="84">F622-F628</f>
        <v>1.9047619047620756E-3</v>
      </c>
      <c r="G635" s="14">
        <f t="shared" si="84"/>
        <v>-1.4473684210526416E-3</v>
      </c>
      <c r="H635" s="14">
        <f t="shared" si="84"/>
        <v>0</v>
      </c>
      <c r="I635" s="14">
        <f t="shared" si="84"/>
        <v>-5.0000000000000044E-3</v>
      </c>
    </row>
    <row r="636" spans="4:9" x14ac:dyDescent="0.25">
      <c r="E636" s="14">
        <f t="shared" ref="E636:I636" si="85">E623-E629</f>
        <v>-8.1954887218045336E-3</v>
      </c>
      <c r="F636" s="14">
        <f t="shared" si="85"/>
        <v>-5.4210526315789487E-2</v>
      </c>
      <c r="G636" s="14">
        <f t="shared" si="85"/>
        <v>-8.5714285714284522E-3</v>
      </c>
      <c r="H636" s="14">
        <f t="shared" si="85"/>
        <v>0</v>
      </c>
      <c r="I636" s="14">
        <f t="shared" si="85"/>
        <v>9.9999999999997868E-3</v>
      </c>
    </row>
    <row r="637" spans="4:9" x14ac:dyDescent="0.25">
      <c r="E637" s="14">
        <f t="shared" ref="E637:I637" si="86">E624-E630</f>
        <v>-4.5338345864661678E-2</v>
      </c>
      <c r="F637" s="14">
        <f t="shared" si="86"/>
        <v>-0.14421052631578934</v>
      </c>
      <c r="G637" s="14">
        <f t="shared" si="86"/>
        <v>-5.7142857142857162E-2</v>
      </c>
      <c r="H637" s="14">
        <f t="shared" si="86"/>
        <v>0</v>
      </c>
      <c r="I637" s="14">
        <f t="shared" si="86"/>
        <v>0</v>
      </c>
    </row>
    <row r="638" spans="4:9" x14ac:dyDescent="0.25">
      <c r="E638" s="14">
        <f t="shared" ref="E638:I638" si="87">E625-E631</f>
        <v>3.7142857142857144E-2</v>
      </c>
      <c r="F638" s="14">
        <f t="shared" si="87"/>
        <v>9.000000000000008E-2</v>
      </c>
      <c r="G638" s="14">
        <f t="shared" si="87"/>
        <v>3.8571428571428479E-2</v>
      </c>
      <c r="H638" s="14">
        <f t="shared" si="87"/>
        <v>0</v>
      </c>
      <c r="I638" s="14">
        <f t="shared" si="87"/>
        <v>1.0000000000000009E-2</v>
      </c>
    </row>
  </sheetData>
  <mergeCells count="14">
    <mergeCell ref="A82:F82"/>
    <mergeCell ref="A1:F2"/>
    <mergeCell ref="A4:F4"/>
    <mergeCell ref="A31:F31"/>
    <mergeCell ref="A44:F44"/>
    <mergeCell ref="A63:F63"/>
    <mergeCell ref="A289:F289"/>
    <mergeCell ref="A327:F327"/>
    <mergeCell ref="A120:F120"/>
    <mergeCell ref="A208:P209"/>
    <mergeCell ref="A211:F211"/>
    <mergeCell ref="A238:F238"/>
    <mergeCell ref="A251:F251"/>
    <mergeCell ref="A270:F27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F6A6-854C-4852-9A3F-69E3FA378CC6}">
  <dimension ref="A1:D34"/>
  <sheetViews>
    <sheetView topLeftCell="A19" workbookViewId="0">
      <selection activeCell="A34" sqref="A34:D34"/>
    </sheetView>
  </sheetViews>
  <sheetFormatPr defaultColWidth="9.140625" defaultRowHeight="15" x14ac:dyDescent="0.25"/>
  <sheetData>
    <row r="1" spans="1:4" x14ac:dyDescent="0.25">
      <c r="A1" t="s">
        <v>447</v>
      </c>
      <c r="B1" t="s">
        <v>448</v>
      </c>
      <c r="C1" t="s">
        <v>449</v>
      </c>
      <c r="D1" t="s">
        <v>450</v>
      </c>
    </row>
    <row r="2" spans="1:4" x14ac:dyDescent="0.25">
      <c r="A2" s="26"/>
      <c r="B2" s="26"/>
      <c r="C2" s="27"/>
      <c r="D2" s="26"/>
    </row>
    <row r="3" spans="1:4" x14ac:dyDescent="0.25">
      <c r="A3" s="26"/>
      <c r="B3" s="26"/>
      <c r="C3" s="27"/>
      <c r="D3" s="26"/>
    </row>
    <row r="4" spans="1:4" x14ac:dyDescent="0.25">
      <c r="A4" s="26"/>
      <c r="B4" s="26"/>
      <c r="C4" s="27"/>
      <c r="D4" s="26"/>
    </row>
    <row r="5" spans="1:4" x14ac:dyDescent="0.25">
      <c r="A5" s="26"/>
      <c r="B5" s="26"/>
      <c r="C5" s="27"/>
      <c r="D5" s="26"/>
    </row>
    <row r="6" spans="1:4" x14ac:dyDescent="0.25">
      <c r="A6" s="26"/>
      <c r="B6" s="26"/>
      <c r="C6" s="27"/>
      <c r="D6" s="26"/>
    </row>
    <row r="7" spans="1:4" x14ac:dyDescent="0.25">
      <c r="A7" s="26"/>
      <c r="B7" s="26"/>
      <c r="C7" s="27"/>
      <c r="D7" s="26"/>
    </row>
    <row r="8" spans="1:4" x14ac:dyDescent="0.25">
      <c r="A8" s="26"/>
      <c r="B8" s="26"/>
      <c r="C8" s="27"/>
      <c r="D8" s="26"/>
    </row>
    <row r="9" spans="1:4" x14ac:dyDescent="0.25">
      <c r="A9" s="26"/>
      <c r="B9" s="26"/>
      <c r="C9" s="27"/>
      <c r="D9" s="26"/>
    </row>
    <row r="10" spans="1:4" x14ac:dyDescent="0.25">
      <c r="A10" s="26"/>
      <c r="B10" s="26"/>
      <c r="C10" s="27"/>
      <c r="D10" s="26"/>
    </row>
    <row r="11" spans="1:4" x14ac:dyDescent="0.25">
      <c r="A11" s="26"/>
      <c r="B11" s="26"/>
      <c r="C11" s="27"/>
      <c r="D11" s="26"/>
    </row>
    <row r="12" spans="1:4" x14ac:dyDescent="0.25">
      <c r="A12" s="26"/>
      <c r="B12" s="26"/>
      <c r="C12" s="27"/>
      <c r="D12" s="26"/>
    </row>
    <row r="13" spans="1:4" x14ac:dyDescent="0.25">
      <c r="A13" s="26"/>
      <c r="B13" s="26"/>
      <c r="C13" s="27"/>
      <c r="D13" s="26"/>
    </row>
    <row r="14" spans="1:4" x14ac:dyDescent="0.25">
      <c r="A14" s="26"/>
      <c r="B14" s="26"/>
      <c r="C14" s="27"/>
      <c r="D14" s="26"/>
    </row>
    <row r="15" spans="1:4" x14ac:dyDescent="0.25">
      <c r="A15" s="26"/>
      <c r="B15" s="26"/>
      <c r="C15" s="27"/>
      <c r="D15" s="26"/>
    </row>
    <row r="16" spans="1:4" x14ac:dyDescent="0.25">
      <c r="A16" s="26"/>
      <c r="B16" s="26"/>
      <c r="C16" s="27"/>
      <c r="D16" s="26"/>
    </row>
    <row r="17" spans="1:4" x14ac:dyDescent="0.25">
      <c r="A17" s="26"/>
      <c r="B17" s="26"/>
      <c r="C17" s="27"/>
      <c r="D17" s="26"/>
    </row>
    <row r="18" spans="1:4" x14ac:dyDescent="0.25">
      <c r="A18" s="26"/>
      <c r="B18" s="26"/>
      <c r="C18" s="27"/>
      <c r="D18" s="26"/>
    </row>
    <row r="19" spans="1:4" x14ac:dyDescent="0.25">
      <c r="A19" s="26"/>
      <c r="B19" s="26"/>
      <c r="C19" s="27"/>
      <c r="D19" s="26"/>
    </row>
    <row r="20" spans="1:4" x14ac:dyDescent="0.25">
      <c r="A20" s="26"/>
      <c r="B20" s="26"/>
      <c r="C20" s="27"/>
      <c r="D20" s="26"/>
    </row>
    <row r="21" spans="1:4" x14ac:dyDescent="0.25">
      <c r="A21" s="26"/>
      <c r="B21" s="26"/>
      <c r="C21" s="27"/>
      <c r="D21" s="26"/>
    </row>
    <row r="22" spans="1:4" x14ac:dyDescent="0.25">
      <c r="A22" s="26"/>
      <c r="B22" s="26"/>
      <c r="C22" s="27"/>
      <c r="D22" s="26"/>
    </row>
    <row r="23" spans="1:4" x14ac:dyDescent="0.25">
      <c r="A23" s="26"/>
      <c r="B23" s="26"/>
      <c r="C23" s="27"/>
      <c r="D23" s="26"/>
    </row>
    <row r="24" spans="1:4" x14ac:dyDescent="0.25">
      <c r="A24" s="26"/>
      <c r="B24" s="26"/>
      <c r="C24" s="27"/>
      <c r="D24" s="26"/>
    </row>
    <row r="25" spans="1:4" x14ac:dyDescent="0.25">
      <c r="A25" s="26"/>
      <c r="B25" s="26"/>
      <c r="C25" s="27"/>
      <c r="D25" s="26"/>
    </row>
    <row r="26" spans="1:4" x14ac:dyDescent="0.25">
      <c r="A26" s="26"/>
      <c r="B26" s="26"/>
      <c r="C26" s="27"/>
      <c r="D26" s="26"/>
    </row>
    <row r="27" spans="1:4" x14ac:dyDescent="0.25">
      <c r="A27" s="26"/>
      <c r="B27" s="26"/>
      <c r="C27" s="27"/>
      <c r="D27" s="26"/>
    </row>
    <row r="28" spans="1:4" x14ac:dyDescent="0.25">
      <c r="A28" s="26"/>
      <c r="B28" s="26"/>
      <c r="C28" s="27"/>
      <c r="D28" s="26"/>
    </row>
    <row r="29" spans="1:4" x14ac:dyDescent="0.25">
      <c r="A29" s="26"/>
      <c r="B29" s="26"/>
      <c r="C29" s="27"/>
      <c r="D29" s="26"/>
    </row>
    <row r="30" spans="1:4" x14ac:dyDescent="0.25">
      <c r="A30" s="26"/>
      <c r="B30" s="26"/>
      <c r="C30" s="27"/>
      <c r="D30" s="26"/>
    </row>
    <row r="31" spans="1:4" x14ac:dyDescent="0.25">
      <c r="A31" s="26"/>
      <c r="B31" s="26"/>
      <c r="C31" s="27"/>
      <c r="D31" s="26"/>
    </row>
    <row r="32" spans="1:4" x14ac:dyDescent="0.25">
      <c r="A32" s="26"/>
      <c r="B32" s="26"/>
      <c r="C32" s="27"/>
      <c r="D32" s="26"/>
    </row>
    <row r="33" spans="1:4" x14ac:dyDescent="0.25">
      <c r="A33" s="26"/>
      <c r="B33" s="26"/>
      <c r="C33" s="27"/>
      <c r="D33" s="26"/>
    </row>
    <row r="34" spans="1:4" x14ac:dyDescent="0.25">
      <c r="A34" s="26"/>
      <c r="B34" s="26"/>
      <c r="C34" s="27"/>
      <c r="D34" s="26"/>
    </row>
  </sheetData>
  <autoFilter ref="A1:D38" xr:uid="{078AC4E2-3B50-4888-8AA6-B8D66556BB56}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8792-0FBB-4213-8195-A7FC14DD8CF9}">
  <dimension ref="A1:AC552"/>
  <sheetViews>
    <sheetView topLeftCell="C499" zoomScaleNormal="100" workbookViewId="0">
      <selection activeCell="D514" sqref="D514:D516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29" x14ac:dyDescent="0.25">
      <c r="A1" s="20" t="s">
        <v>18</v>
      </c>
      <c r="B1" s="20"/>
      <c r="C1" s="20"/>
      <c r="D1" s="20"/>
      <c r="E1" s="20"/>
      <c r="F1" s="20"/>
      <c r="R1" s="12">
        <v>44618</v>
      </c>
      <c r="S1" t="s">
        <v>191</v>
      </c>
      <c r="T1">
        <v>4</v>
      </c>
      <c r="U1">
        <v>0</v>
      </c>
      <c r="V1" s="6" t="s">
        <v>192</v>
      </c>
      <c r="W1" t="s">
        <v>107</v>
      </c>
      <c r="X1" t="s">
        <v>76</v>
      </c>
      <c r="Y1" t="s">
        <v>158</v>
      </c>
      <c r="Z1" t="s">
        <v>109</v>
      </c>
    </row>
    <row r="2" spans="1:29" x14ac:dyDescent="0.25">
      <c r="A2" s="20"/>
      <c r="B2" s="20"/>
      <c r="C2" s="20"/>
      <c r="D2" s="20"/>
      <c r="E2" s="20"/>
      <c r="F2" s="20"/>
      <c r="R2" s="1" t="s">
        <v>193</v>
      </c>
      <c r="S2" s="2" t="s">
        <v>192</v>
      </c>
      <c r="T2" s="1">
        <v>0</v>
      </c>
      <c r="U2">
        <v>0</v>
      </c>
      <c r="V2" t="s">
        <v>194</v>
      </c>
      <c r="W2" s="1" t="s">
        <v>76</v>
      </c>
      <c r="X2" s="1" t="s">
        <v>76</v>
      </c>
      <c r="Y2" s="1" t="s">
        <v>113</v>
      </c>
      <c r="Z2" s="1" t="s">
        <v>109</v>
      </c>
      <c r="AA2" s="1"/>
      <c r="AB2" s="1"/>
      <c r="AC2" s="1"/>
    </row>
    <row r="3" spans="1:29" x14ac:dyDescent="0.25">
      <c r="R3" s="1" t="s">
        <v>149</v>
      </c>
      <c r="S3" s="1" t="s">
        <v>195</v>
      </c>
      <c r="T3" s="1">
        <v>2</v>
      </c>
      <c r="U3">
        <v>1</v>
      </c>
      <c r="V3" s="6" t="s">
        <v>192</v>
      </c>
      <c r="W3" s="1" t="s">
        <v>107</v>
      </c>
      <c r="X3" s="1" t="s">
        <v>107</v>
      </c>
      <c r="Y3" s="1" t="s">
        <v>152</v>
      </c>
      <c r="Z3" s="1" t="s">
        <v>109</v>
      </c>
      <c r="AA3" s="1"/>
      <c r="AB3" s="1"/>
      <c r="AC3" s="1"/>
    </row>
    <row r="4" spans="1:29" x14ac:dyDescent="0.25">
      <c r="A4" s="19" t="s">
        <v>20</v>
      </c>
      <c r="B4" s="19"/>
      <c r="C4" s="19"/>
      <c r="D4" s="19"/>
      <c r="E4" s="19"/>
      <c r="F4" s="19"/>
      <c r="R4" s="1" t="s">
        <v>196</v>
      </c>
      <c r="S4" s="1" t="s">
        <v>197</v>
      </c>
      <c r="T4" s="1">
        <v>3</v>
      </c>
      <c r="U4">
        <v>1</v>
      </c>
      <c r="V4" s="6" t="s">
        <v>192</v>
      </c>
      <c r="W4" s="1" t="s">
        <v>107</v>
      </c>
      <c r="X4" s="1" t="s">
        <v>107</v>
      </c>
      <c r="Y4" s="1" t="s">
        <v>143</v>
      </c>
      <c r="Z4" s="1" t="s">
        <v>109</v>
      </c>
      <c r="AA4" s="1"/>
      <c r="AB4" s="1"/>
      <c r="AC4" s="1"/>
    </row>
    <row r="5" spans="1:29" x14ac:dyDescent="0.25">
      <c r="E5" s="3" t="s">
        <v>24</v>
      </c>
      <c r="F5" s="3" t="s">
        <v>25</v>
      </c>
      <c r="I5" s="4" t="s">
        <v>26</v>
      </c>
      <c r="J5" t="s">
        <v>51</v>
      </c>
      <c r="R5" s="1" t="s">
        <v>118</v>
      </c>
      <c r="S5" s="2" t="s">
        <v>192</v>
      </c>
      <c r="T5" s="1">
        <v>1</v>
      </c>
      <c r="U5">
        <v>0</v>
      </c>
      <c r="V5" t="s">
        <v>198</v>
      </c>
      <c r="W5" s="1" t="s">
        <v>76</v>
      </c>
      <c r="X5" s="1" t="s">
        <v>107</v>
      </c>
      <c r="Y5" s="1" t="s">
        <v>113</v>
      </c>
      <c r="Z5" s="1" t="s">
        <v>109</v>
      </c>
      <c r="AA5" s="1"/>
      <c r="AB5" s="1"/>
      <c r="AC5" s="1"/>
    </row>
    <row r="6" spans="1:29" x14ac:dyDescent="0.25">
      <c r="A6" s="2" t="s">
        <v>192</v>
      </c>
      <c r="B6" s="1">
        <v>0</v>
      </c>
      <c r="C6">
        <v>0</v>
      </c>
      <c r="D6" t="s">
        <v>194</v>
      </c>
      <c r="E6" s="1">
        <f>B6+C6</f>
        <v>0</v>
      </c>
      <c r="F6" s="1">
        <f>B6-C6</f>
        <v>0</v>
      </c>
      <c r="I6" t="s">
        <v>27</v>
      </c>
      <c r="J6">
        <f>COUNTIF(E6:E30,"&gt;1")</f>
        <v>6</v>
      </c>
      <c r="M6" s="5">
        <f>J6/$J$14</f>
        <v>0.54545454545454541</v>
      </c>
      <c r="R6" s="1" t="s">
        <v>122</v>
      </c>
      <c r="S6" s="2" t="s">
        <v>192</v>
      </c>
      <c r="T6" s="1">
        <v>2</v>
      </c>
      <c r="U6">
        <v>3</v>
      </c>
      <c r="V6" t="s">
        <v>199</v>
      </c>
      <c r="W6" s="1" t="s">
        <v>107</v>
      </c>
      <c r="X6" s="1" t="s">
        <v>107</v>
      </c>
      <c r="Y6" s="1" t="s">
        <v>108</v>
      </c>
      <c r="Z6" s="1" t="s">
        <v>109</v>
      </c>
      <c r="AA6" s="1"/>
      <c r="AB6" s="1"/>
      <c r="AC6" s="1"/>
    </row>
    <row r="7" spans="1:29" x14ac:dyDescent="0.25">
      <c r="A7" s="2" t="s">
        <v>192</v>
      </c>
      <c r="B7" s="1">
        <v>1</v>
      </c>
      <c r="C7">
        <v>0</v>
      </c>
      <c r="D7" t="s">
        <v>198</v>
      </c>
      <c r="E7" s="1">
        <f t="shared" ref="E7:E14" si="0">B7+C7</f>
        <v>1</v>
      </c>
      <c r="F7" s="1">
        <f t="shared" ref="F7:F14" si="1">B7-C7</f>
        <v>1</v>
      </c>
      <c r="I7" t="s">
        <v>28</v>
      </c>
      <c r="J7">
        <f>COUNTIF(E6:E30,"&gt;2")</f>
        <v>6</v>
      </c>
      <c r="M7" s="5">
        <f t="shared" ref="M7:M28" si="2">J7/$J$14</f>
        <v>0.54545454545454541</v>
      </c>
      <c r="R7" s="1" t="s">
        <v>200</v>
      </c>
      <c r="S7" s="1" t="s">
        <v>201</v>
      </c>
      <c r="T7" s="1">
        <v>2</v>
      </c>
      <c r="U7">
        <v>1</v>
      </c>
      <c r="V7" s="6" t="s">
        <v>192</v>
      </c>
      <c r="W7" s="1" t="s">
        <v>107</v>
      </c>
      <c r="X7" s="1" t="s">
        <v>107</v>
      </c>
      <c r="Y7" s="1" t="s">
        <v>111</v>
      </c>
      <c r="Z7" s="1" t="s">
        <v>109</v>
      </c>
      <c r="AA7" s="1"/>
      <c r="AB7" s="1"/>
      <c r="AC7" s="1"/>
    </row>
    <row r="8" spans="1:29" x14ac:dyDescent="0.25">
      <c r="A8" s="2" t="s">
        <v>192</v>
      </c>
      <c r="B8" s="1">
        <v>2</v>
      </c>
      <c r="C8">
        <v>3</v>
      </c>
      <c r="D8" t="s">
        <v>199</v>
      </c>
      <c r="E8" s="1">
        <f t="shared" si="0"/>
        <v>5</v>
      </c>
      <c r="F8" s="1">
        <f t="shared" si="1"/>
        <v>-1</v>
      </c>
      <c r="I8" t="s">
        <v>29</v>
      </c>
      <c r="J8">
        <f>COUNTIF(E6:E30,"&lt;4")</f>
        <v>7</v>
      </c>
      <c r="M8" s="5">
        <f t="shared" si="2"/>
        <v>0.63636363636363635</v>
      </c>
      <c r="R8" s="1" t="s">
        <v>163</v>
      </c>
      <c r="S8" s="1" t="s">
        <v>202</v>
      </c>
      <c r="T8" s="1">
        <v>3</v>
      </c>
      <c r="U8">
        <v>0</v>
      </c>
      <c r="V8" s="6" t="s">
        <v>192</v>
      </c>
      <c r="W8" s="1" t="s">
        <v>107</v>
      </c>
      <c r="X8" s="1" t="s">
        <v>76</v>
      </c>
      <c r="Y8" s="1" t="s">
        <v>158</v>
      </c>
      <c r="Z8" s="1" t="s">
        <v>109</v>
      </c>
      <c r="AA8" s="1"/>
      <c r="AB8" s="1"/>
      <c r="AC8" s="1"/>
    </row>
    <row r="9" spans="1:29" x14ac:dyDescent="0.25">
      <c r="A9" s="2" t="s">
        <v>192</v>
      </c>
      <c r="B9" s="1">
        <v>1</v>
      </c>
      <c r="C9">
        <v>0</v>
      </c>
      <c r="D9" t="s">
        <v>203</v>
      </c>
      <c r="E9" s="1">
        <f t="shared" si="0"/>
        <v>1</v>
      </c>
      <c r="F9" s="1">
        <f t="shared" si="1"/>
        <v>1</v>
      </c>
      <c r="I9" t="s">
        <v>30</v>
      </c>
      <c r="J9">
        <f>COUNTIF(E6:E30,"&lt;5")</f>
        <v>9</v>
      </c>
      <c r="M9" s="5">
        <f t="shared" si="2"/>
        <v>0.81818181818181823</v>
      </c>
      <c r="R9" s="1" t="s">
        <v>134</v>
      </c>
      <c r="S9" s="2" t="s">
        <v>192</v>
      </c>
      <c r="T9" s="1">
        <v>1</v>
      </c>
      <c r="U9">
        <v>0</v>
      </c>
      <c r="V9" t="s">
        <v>203</v>
      </c>
      <c r="W9" s="1" t="s">
        <v>76</v>
      </c>
      <c r="X9" s="1" t="s">
        <v>107</v>
      </c>
      <c r="Y9" s="1" t="s">
        <v>113</v>
      </c>
      <c r="Z9" s="1" t="s">
        <v>109</v>
      </c>
      <c r="AA9" s="1"/>
      <c r="AB9" s="1"/>
      <c r="AC9" s="1"/>
    </row>
    <row r="10" spans="1:29" x14ac:dyDescent="0.25">
      <c r="A10" s="2" t="s">
        <v>192</v>
      </c>
      <c r="B10" s="1">
        <v>3</v>
      </c>
      <c r="C10">
        <v>3</v>
      </c>
      <c r="D10" t="s">
        <v>204</v>
      </c>
      <c r="E10" s="1">
        <f t="shared" si="0"/>
        <v>6</v>
      </c>
      <c r="F10" s="1">
        <f t="shared" si="1"/>
        <v>0</v>
      </c>
      <c r="I10" t="s">
        <v>31</v>
      </c>
      <c r="J10">
        <f>COUNTIF(F6:F30,"&gt;=0")</f>
        <v>8</v>
      </c>
      <c r="M10" s="5">
        <f t="shared" si="2"/>
        <v>0.72727272727272729</v>
      </c>
      <c r="R10" s="1" t="s">
        <v>183</v>
      </c>
      <c r="S10" s="2" t="s">
        <v>192</v>
      </c>
      <c r="T10" s="1">
        <v>3</v>
      </c>
      <c r="U10">
        <v>3</v>
      </c>
      <c r="V10" t="s">
        <v>204</v>
      </c>
      <c r="W10" s="1" t="s">
        <v>107</v>
      </c>
      <c r="X10" s="1" t="s">
        <v>107</v>
      </c>
      <c r="Y10" s="1" t="s">
        <v>113</v>
      </c>
      <c r="Z10" s="1" t="s">
        <v>109</v>
      </c>
      <c r="AA10" s="1"/>
      <c r="AB10" s="1"/>
      <c r="AC10" s="1"/>
    </row>
    <row r="11" spans="1:29" x14ac:dyDescent="0.25">
      <c r="A11" s="2" t="s">
        <v>192</v>
      </c>
      <c r="B11" s="1">
        <v>2</v>
      </c>
      <c r="C11">
        <v>1</v>
      </c>
      <c r="D11" t="s">
        <v>206</v>
      </c>
      <c r="E11" s="1">
        <f t="shared" si="0"/>
        <v>3</v>
      </c>
      <c r="F11" s="1">
        <f t="shared" si="1"/>
        <v>1</v>
      </c>
      <c r="I11" t="s">
        <v>32</v>
      </c>
      <c r="J11">
        <f>COUNTIF(F6:F30,"&lt;=0")</f>
        <v>6</v>
      </c>
      <c r="M11" s="5">
        <f t="shared" si="2"/>
        <v>0.54545454545454541</v>
      </c>
      <c r="R11" s="1" t="s">
        <v>205</v>
      </c>
      <c r="S11" s="2" t="s">
        <v>192</v>
      </c>
      <c r="T11" s="1">
        <v>2</v>
      </c>
      <c r="U11">
        <v>1</v>
      </c>
      <c r="V11" t="s">
        <v>206</v>
      </c>
      <c r="W11" s="1" t="s">
        <v>107</v>
      </c>
      <c r="X11" s="1" t="s">
        <v>107</v>
      </c>
      <c r="Y11" s="1" t="s">
        <v>108</v>
      </c>
      <c r="Z11" s="1" t="s">
        <v>109</v>
      </c>
      <c r="AA11" s="1"/>
      <c r="AB11" s="1"/>
      <c r="AC11" s="1"/>
    </row>
    <row r="12" spans="1:29" x14ac:dyDescent="0.25">
      <c r="A12" s="2" t="s">
        <v>192</v>
      </c>
      <c r="B12" s="1">
        <v>2</v>
      </c>
      <c r="C12">
        <v>1</v>
      </c>
      <c r="D12" t="s">
        <v>208</v>
      </c>
      <c r="E12" s="1">
        <f t="shared" si="0"/>
        <v>3</v>
      </c>
      <c r="F12" s="1">
        <f t="shared" si="1"/>
        <v>1</v>
      </c>
      <c r="I12" t="s">
        <v>34</v>
      </c>
      <c r="J12">
        <f>COUNTIF(F6:F30,"&gt;=-1")</f>
        <v>9</v>
      </c>
      <c r="M12" s="5">
        <f t="shared" si="2"/>
        <v>0.81818181818181823</v>
      </c>
      <c r="R12" s="1" t="s">
        <v>154</v>
      </c>
      <c r="S12" s="1" t="s">
        <v>207</v>
      </c>
      <c r="T12" s="1">
        <v>2</v>
      </c>
      <c r="U12">
        <v>1</v>
      </c>
      <c r="V12" s="6" t="s">
        <v>192</v>
      </c>
      <c r="W12" s="1" t="s">
        <v>107</v>
      </c>
      <c r="X12" s="1" t="s">
        <v>107</v>
      </c>
      <c r="Y12" s="1" t="s">
        <v>152</v>
      </c>
      <c r="Z12" s="1" t="s">
        <v>109</v>
      </c>
      <c r="AA12" s="1"/>
      <c r="AB12" s="1"/>
      <c r="AC12" s="1"/>
    </row>
    <row r="13" spans="1:29" x14ac:dyDescent="0.25">
      <c r="A13" s="2" t="s">
        <v>192</v>
      </c>
      <c r="B13" s="1">
        <v>0</v>
      </c>
      <c r="C13">
        <v>0</v>
      </c>
      <c r="D13" t="s">
        <v>211</v>
      </c>
      <c r="E13" s="1">
        <f t="shared" si="0"/>
        <v>0</v>
      </c>
      <c r="F13" s="1">
        <f t="shared" si="1"/>
        <v>0</v>
      </c>
      <c r="I13" t="s">
        <v>35</v>
      </c>
      <c r="J13">
        <f>COUNTIF(F6:F30,"&lt;=1")</f>
        <v>11</v>
      </c>
      <c r="M13" s="5">
        <f t="shared" si="2"/>
        <v>1</v>
      </c>
      <c r="R13" s="1" t="s">
        <v>168</v>
      </c>
      <c r="S13" s="1" t="s">
        <v>198</v>
      </c>
      <c r="T13" s="1">
        <v>0</v>
      </c>
      <c r="U13">
        <v>1</v>
      </c>
      <c r="V13" s="6" t="s">
        <v>192</v>
      </c>
      <c r="W13" s="1" t="s">
        <v>76</v>
      </c>
      <c r="X13" s="1" t="s">
        <v>107</v>
      </c>
      <c r="Y13" s="1" t="s">
        <v>108</v>
      </c>
      <c r="Z13" s="1" t="s">
        <v>109</v>
      </c>
      <c r="AA13" s="1"/>
      <c r="AB13" s="1"/>
      <c r="AC13" s="1"/>
    </row>
    <row r="14" spans="1:29" x14ac:dyDescent="0.25">
      <c r="A14" s="2" t="s">
        <v>192</v>
      </c>
      <c r="B14" s="1">
        <v>1</v>
      </c>
      <c r="C14">
        <v>0</v>
      </c>
      <c r="D14" t="s">
        <v>197</v>
      </c>
      <c r="E14" s="1">
        <f t="shared" si="0"/>
        <v>1</v>
      </c>
      <c r="F14" s="1">
        <f t="shared" si="1"/>
        <v>1</v>
      </c>
      <c r="I14" t="s">
        <v>36</v>
      </c>
      <c r="J14">
        <f>COUNT(F6:F30)</f>
        <v>11</v>
      </c>
      <c r="R14" s="1" t="s">
        <v>185</v>
      </c>
      <c r="S14" s="2" t="s">
        <v>192</v>
      </c>
      <c r="T14" s="1">
        <v>2</v>
      </c>
      <c r="U14">
        <v>1</v>
      </c>
      <c r="V14" t="s">
        <v>208</v>
      </c>
      <c r="W14" s="1" t="s">
        <v>107</v>
      </c>
      <c r="X14" s="1" t="s">
        <v>107</v>
      </c>
      <c r="Y14" s="1" t="s">
        <v>111</v>
      </c>
      <c r="Z14" s="1" t="s">
        <v>109</v>
      </c>
      <c r="AA14" s="1"/>
      <c r="AB14" s="1"/>
      <c r="AC14" s="1"/>
    </row>
    <row r="15" spans="1:29" x14ac:dyDescent="0.25">
      <c r="A15" s="2" t="s">
        <v>192</v>
      </c>
      <c r="B15" s="1">
        <v>1</v>
      </c>
      <c r="C15">
        <v>3</v>
      </c>
      <c r="D15" t="s">
        <v>213</v>
      </c>
      <c r="E15" s="1">
        <f t="shared" ref="E15:E16" si="3">B15+C15</f>
        <v>4</v>
      </c>
      <c r="F15" s="1">
        <f t="shared" ref="F15:F16" si="4">B15-C15</f>
        <v>-2</v>
      </c>
      <c r="I15" t="s">
        <v>37</v>
      </c>
      <c r="J15">
        <f>J14-J11</f>
        <v>5</v>
      </c>
      <c r="M15" s="5">
        <f t="shared" si="2"/>
        <v>0.45454545454545453</v>
      </c>
      <c r="R15" s="1" t="s">
        <v>188</v>
      </c>
      <c r="S15" s="1" t="s">
        <v>209</v>
      </c>
      <c r="T15" s="1">
        <v>4</v>
      </c>
      <c r="U15">
        <v>0</v>
      </c>
      <c r="V15" s="6" t="s">
        <v>192</v>
      </c>
      <c r="W15" s="1" t="s">
        <v>107</v>
      </c>
      <c r="X15" s="1" t="s">
        <v>76</v>
      </c>
      <c r="Y15" s="1" t="s">
        <v>158</v>
      </c>
      <c r="Z15" s="1" t="s">
        <v>109</v>
      </c>
      <c r="AA15" s="1"/>
      <c r="AB15" s="1"/>
      <c r="AC15" s="1"/>
    </row>
    <row r="16" spans="1:29" x14ac:dyDescent="0.25">
      <c r="A16" s="2" t="s">
        <v>192</v>
      </c>
      <c r="B16" s="1">
        <v>1</v>
      </c>
      <c r="C16">
        <v>3</v>
      </c>
      <c r="D16" t="s">
        <v>217</v>
      </c>
      <c r="E16" s="1">
        <f t="shared" si="3"/>
        <v>4</v>
      </c>
      <c r="F16" s="1">
        <f t="shared" si="4"/>
        <v>-2</v>
      </c>
      <c r="I16" t="s">
        <v>38</v>
      </c>
      <c r="J16">
        <f>J14-J10</f>
        <v>3</v>
      </c>
      <c r="M16" s="5">
        <f t="shared" si="2"/>
        <v>0.27272727272727271</v>
      </c>
      <c r="R16" s="1" t="s">
        <v>139</v>
      </c>
      <c r="S16" s="1" t="s">
        <v>206</v>
      </c>
      <c r="T16" s="1">
        <v>0</v>
      </c>
      <c r="U16">
        <v>2</v>
      </c>
      <c r="V16" s="6" t="s">
        <v>192</v>
      </c>
      <c r="W16" s="1" t="s">
        <v>76</v>
      </c>
      <c r="X16" s="1" t="s">
        <v>107</v>
      </c>
      <c r="Y16" s="1" t="s">
        <v>117</v>
      </c>
      <c r="Z16" s="1" t="s">
        <v>109</v>
      </c>
      <c r="AA16" s="1"/>
      <c r="AB16" s="1"/>
      <c r="AC16" s="1"/>
    </row>
    <row r="17" spans="1:29" x14ac:dyDescent="0.25">
      <c r="A17" s="2"/>
      <c r="B17" s="1"/>
      <c r="C17" s="1"/>
      <c r="D17" s="1"/>
      <c r="E17" s="1"/>
      <c r="F17" s="1"/>
      <c r="I17" t="s">
        <v>39</v>
      </c>
      <c r="J17">
        <f>J14-J13</f>
        <v>0</v>
      </c>
      <c r="M17" s="5">
        <f t="shared" si="2"/>
        <v>0</v>
      </c>
      <c r="R17" s="1" t="s">
        <v>210</v>
      </c>
      <c r="S17" s="2" t="s">
        <v>192</v>
      </c>
      <c r="T17" s="1">
        <v>0</v>
      </c>
      <c r="U17">
        <v>0</v>
      </c>
      <c r="V17" t="s">
        <v>211</v>
      </c>
      <c r="W17" s="1" t="s">
        <v>76</v>
      </c>
      <c r="X17" s="1" t="s">
        <v>76</v>
      </c>
      <c r="Y17" s="1" t="s">
        <v>113</v>
      </c>
      <c r="Z17" s="1" t="s">
        <v>109</v>
      </c>
      <c r="AA17" s="1"/>
      <c r="AB17" s="1"/>
      <c r="AC17" s="1"/>
    </row>
    <row r="18" spans="1:29" x14ac:dyDescent="0.25">
      <c r="A18" s="2"/>
      <c r="B18" s="1"/>
      <c r="C18" s="1"/>
      <c r="D18" s="1"/>
      <c r="E18" s="1"/>
      <c r="F18" s="1"/>
      <c r="I18" t="s">
        <v>40</v>
      </c>
      <c r="J18">
        <f>J14-J12</f>
        <v>2</v>
      </c>
      <c r="M18" s="5">
        <f t="shared" si="2"/>
        <v>0.18181818181818182</v>
      </c>
      <c r="R18" s="1" t="s">
        <v>212</v>
      </c>
      <c r="S18" s="2" t="s">
        <v>192</v>
      </c>
      <c r="T18" s="1">
        <v>1</v>
      </c>
      <c r="U18">
        <v>0</v>
      </c>
      <c r="V18" t="s">
        <v>197</v>
      </c>
      <c r="W18" s="1" t="s">
        <v>76</v>
      </c>
      <c r="X18" s="1" t="s">
        <v>107</v>
      </c>
      <c r="Y18" s="1" t="s">
        <v>113</v>
      </c>
      <c r="Z18" s="1" t="s">
        <v>109</v>
      </c>
      <c r="AA18" s="1"/>
      <c r="AB18" s="1"/>
      <c r="AC18" s="1"/>
    </row>
    <row r="19" spans="1:29" x14ac:dyDescent="0.25">
      <c r="A19" s="2"/>
      <c r="B19" s="1"/>
      <c r="C19" s="1"/>
      <c r="D19" s="1"/>
      <c r="E19" s="1"/>
      <c r="F19" s="1"/>
      <c r="I19" t="s">
        <v>41</v>
      </c>
      <c r="J19">
        <f>COUNTIF(B6:B30,"&gt;0")</f>
        <v>9</v>
      </c>
      <c r="M19" s="5">
        <f t="shared" si="2"/>
        <v>0.81818181818181823</v>
      </c>
      <c r="R19" s="1" t="s">
        <v>189</v>
      </c>
      <c r="S19" s="2" t="s">
        <v>192</v>
      </c>
      <c r="T19" s="1">
        <v>1</v>
      </c>
      <c r="U19">
        <v>3</v>
      </c>
      <c r="V19" t="s">
        <v>213</v>
      </c>
      <c r="W19" s="1" t="s">
        <v>107</v>
      </c>
      <c r="X19" s="1" t="s">
        <v>107</v>
      </c>
      <c r="Y19" s="1" t="s">
        <v>113</v>
      </c>
      <c r="Z19" s="1" t="s">
        <v>109</v>
      </c>
      <c r="AA19" s="1"/>
      <c r="AB19" s="1"/>
      <c r="AC19" s="1"/>
    </row>
    <row r="20" spans="1:29" x14ac:dyDescent="0.25">
      <c r="A20" s="2"/>
      <c r="B20" s="1"/>
      <c r="C20" s="1"/>
      <c r="D20" s="1"/>
      <c r="E20" s="1"/>
      <c r="F20" s="1"/>
      <c r="I20" t="s">
        <v>42</v>
      </c>
      <c r="J20">
        <f>COUNTIF(C6:C30,"&gt;0")</f>
        <v>6</v>
      </c>
      <c r="M20" s="5">
        <f t="shared" si="2"/>
        <v>0.54545454545454541</v>
      </c>
      <c r="R20" s="1" t="s">
        <v>214</v>
      </c>
      <c r="S20" s="1" t="s">
        <v>215</v>
      </c>
      <c r="T20" s="1">
        <v>2</v>
      </c>
      <c r="U20">
        <v>2</v>
      </c>
      <c r="V20" s="6" t="s">
        <v>192</v>
      </c>
      <c r="W20" s="1" t="s">
        <v>107</v>
      </c>
      <c r="X20" s="1" t="s">
        <v>107</v>
      </c>
      <c r="Y20" s="1" t="s">
        <v>143</v>
      </c>
      <c r="Z20" s="1" t="s">
        <v>109</v>
      </c>
      <c r="AA20" s="1"/>
      <c r="AB20" s="1"/>
      <c r="AC20" s="1"/>
    </row>
    <row r="21" spans="1:29" x14ac:dyDescent="0.25">
      <c r="A21" s="2"/>
      <c r="B21" s="1"/>
      <c r="C21" s="1"/>
      <c r="D21" s="1"/>
      <c r="E21" s="1"/>
      <c r="F21" s="1"/>
      <c r="I21" t="s">
        <v>43</v>
      </c>
      <c r="J21">
        <f>COUNTIF(B6:B30,"&lt;2")</f>
        <v>7</v>
      </c>
      <c r="M21" s="5">
        <f t="shared" si="2"/>
        <v>0.63636363636363635</v>
      </c>
      <c r="R21" s="1" t="s">
        <v>216</v>
      </c>
      <c r="S21" s="1" t="s">
        <v>199</v>
      </c>
      <c r="T21" s="1">
        <v>1</v>
      </c>
      <c r="U21">
        <v>1</v>
      </c>
      <c r="V21" s="6" t="s">
        <v>192</v>
      </c>
      <c r="W21" s="1" t="s">
        <v>107</v>
      </c>
      <c r="X21" s="1" t="s">
        <v>107</v>
      </c>
      <c r="Y21" s="1" t="s">
        <v>108</v>
      </c>
      <c r="Z21" s="1" t="s">
        <v>109</v>
      </c>
      <c r="AA21" s="1"/>
      <c r="AB21" s="1"/>
      <c r="AC21" s="1"/>
    </row>
    <row r="22" spans="1:29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7</v>
      </c>
      <c r="M22" s="5">
        <f t="shared" si="2"/>
        <v>0.63636363636363635</v>
      </c>
      <c r="R22" s="1" t="s">
        <v>180</v>
      </c>
      <c r="S22" s="2" t="s">
        <v>192</v>
      </c>
      <c r="T22" s="1">
        <v>1</v>
      </c>
      <c r="U22">
        <v>3</v>
      </c>
      <c r="V22" t="s">
        <v>217</v>
      </c>
      <c r="W22" s="1" t="s">
        <v>107</v>
      </c>
      <c r="X22" s="1" t="s">
        <v>107</v>
      </c>
      <c r="Y22" s="1" t="s">
        <v>108</v>
      </c>
      <c r="Z22" s="1" t="s">
        <v>109</v>
      </c>
      <c r="AA22" s="1"/>
      <c r="AB22" s="1"/>
      <c r="AC22" s="1"/>
    </row>
    <row r="23" spans="1:29" x14ac:dyDescent="0.25">
      <c r="E23" s="1"/>
      <c r="F23" s="1"/>
      <c r="I23" t="s">
        <v>45</v>
      </c>
      <c r="J23">
        <f>COUNTIF(B6:B30,"&lt;3")</f>
        <v>10</v>
      </c>
      <c r="M23" s="5">
        <f t="shared" si="2"/>
        <v>0.90909090909090906</v>
      </c>
      <c r="R23" s="1" t="s">
        <v>218</v>
      </c>
      <c r="S23" s="1" t="s">
        <v>219</v>
      </c>
      <c r="T23" s="1">
        <v>1</v>
      </c>
      <c r="U23">
        <v>1</v>
      </c>
      <c r="V23" s="6" t="s">
        <v>192</v>
      </c>
      <c r="W23" s="1"/>
      <c r="X23" s="1"/>
      <c r="Y23" s="1"/>
      <c r="Z23" s="1"/>
      <c r="AA23" s="1"/>
      <c r="AB23" s="1"/>
      <c r="AC23" s="1"/>
    </row>
    <row r="24" spans="1:29" x14ac:dyDescent="0.25">
      <c r="E24" s="1"/>
      <c r="F24" s="1"/>
      <c r="I24" t="s">
        <v>46</v>
      </c>
      <c r="J24">
        <f>COUNTIF(C6:C30,"&lt;3")</f>
        <v>7</v>
      </c>
      <c r="M24" s="5">
        <f t="shared" si="2"/>
        <v>0.63636363636363635</v>
      </c>
      <c r="R24" s="1"/>
      <c r="S24" s="1"/>
      <c r="T24" s="1"/>
      <c r="W24" s="1"/>
      <c r="X24" s="1"/>
      <c r="Y24" s="1"/>
      <c r="Z24" s="1"/>
      <c r="AA24" s="1"/>
      <c r="AB24" s="1"/>
      <c r="AC24" s="1"/>
    </row>
    <row r="25" spans="1:29" x14ac:dyDescent="0.25">
      <c r="E25" s="1"/>
      <c r="F25" s="1"/>
      <c r="I25" t="s">
        <v>47</v>
      </c>
      <c r="J25">
        <f>J15+J16</f>
        <v>8</v>
      </c>
      <c r="M25" s="5">
        <f t="shared" si="2"/>
        <v>0.72727272727272729</v>
      </c>
      <c r="R25" s="1" t="s">
        <v>220</v>
      </c>
      <c r="S25" s="2" t="s">
        <v>195</v>
      </c>
      <c r="T25" s="1">
        <v>0</v>
      </c>
      <c r="U25">
        <v>0</v>
      </c>
      <c r="V25" t="s">
        <v>208</v>
      </c>
      <c r="W25" s="1" t="s">
        <v>76</v>
      </c>
      <c r="X25" s="1" t="s">
        <v>76</v>
      </c>
      <c r="Y25" s="1" t="s">
        <v>113</v>
      </c>
      <c r="Z25" s="1" t="s">
        <v>109</v>
      </c>
      <c r="AA25" s="1"/>
      <c r="AB25" s="1"/>
      <c r="AC25" s="1"/>
    </row>
    <row r="26" spans="1:29" x14ac:dyDescent="0.25">
      <c r="E26" s="1"/>
      <c r="F26" s="1"/>
      <c r="I26" t="s">
        <v>48</v>
      </c>
      <c r="J26" s="1">
        <f>SUM(B6:B30)</f>
        <v>14</v>
      </c>
      <c r="M26" s="5">
        <f t="shared" si="2"/>
        <v>1.2727272727272727</v>
      </c>
      <c r="R26" s="1" t="s">
        <v>193</v>
      </c>
      <c r="S26" s="1" t="s">
        <v>198</v>
      </c>
      <c r="T26" s="1">
        <v>1</v>
      </c>
      <c r="U26">
        <v>0</v>
      </c>
      <c r="V26" s="6" t="s">
        <v>195</v>
      </c>
      <c r="W26" s="1" t="s">
        <v>107</v>
      </c>
      <c r="X26" s="1" t="s">
        <v>76</v>
      </c>
      <c r="Y26" s="1" t="s">
        <v>113</v>
      </c>
      <c r="Z26" s="1" t="s">
        <v>109</v>
      </c>
      <c r="AA26" s="1"/>
      <c r="AB26" s="1"/>
      <c r="AC26" s="1"/>
    </row>
    <row r="27" spans="1:29" x14ac:dyDescent="0.25">
      <c r="E27" s="1"/>
      <c r="F27" s="1"/>
      <c r="I27" t="s">
        <v>49</v>
      </c>
      <c r="J27" s="1">
        <f>SUM(C6:C30)</f>
        <v>14</v>
      </c>
      <c r="M27" s="5">
        <f t="shared" si="2"/>
        <v>1.2727272727272727</v>
      </c>
      <c r="R27" s="1" t="s">
        <v>149</v>
      </c>
      <c r="S27" s="2" t="s">
        <v>195</v>
      </c>
      <c r="T27" s="1">
        <v>2</v>
      </c>
      <c r="U27">
        <v>1</v>
      </c>
      <c r="V27" t="s">
        <v>192</v>
      </c>
      <c r="W27" s="1" t="s">
        <v>107</v>
      </c>
      <c r="X27" s="1" t="s">
        <v>107</v>
      </c>
      <c r="Y27" s="1" t="s">
        <v>152</v>
      </c>
      <c r="Z27" s="1" t="s">
        <v>109</v>
      </c>
      <c r="AA27" s="1"/>
      <c r="AB27" s="1"/>
      <c r="AC27" s="1"/>
    </row>
    <row r="28" spans="1:29" x14ac:dyDescent="0.25">
      <c r="E28" s="1"/>
      <c r="F28" s="1"/>
      <c r="I28" t="s">
        <v>50</v>
      </c>
      <c r="J28">
        <f>3*J15+J14-J25</f>
        <v>18</v>
      </c>
      <c r="M28" s="5">
        <f t="shared" si="2"/>
        <v>1.6363636363636365</v>
      </c>
      <c r="R28" s="1" t="s">
        <v>221</v>
      </c>
      <c r="S28" s="2" t="s">
        <v>195</v>
      </c>
      <c r="T28" s="1">
        <v>1</v>
      </c>
      <c r="U28">
        <v>1</v>
      </c>
      <c r="V28" t="s">
        <v>222</v>
      </c>
      <c r="W28" s="1" t="s">
        <v>107</v>
      </c>
      <c r="X28" s="1" t="s">
        <v>107</v>
      </c>
      <c r="Y28" s="1" t="s">
        <v>108</v>
      </c>
      <c r="Z28" s="1" t="s">
        <v>109</v>
      </c>
      <c r="AA28" s="1"/>
      <c r="AB28" s="1"/>
      <c r="AC28" s="1"/>
    </row>
    <row r="29" spans="1:29" x14ac:dyDescent="0.25">
      <c r="E29" s="1"/>
      <c r="F29" s="1"/>
      <c r="R29" s="1" t="s">
        <v>118</v>
      </c>
      <c r="S29" s="1" t="s">
        <v>101</v>
      </c>
      <c r="T29" s="1">
        <v>1</v>
      </c>
      <c r="U29">
        <v>3</v>
      </c>
      <c r="V29" s="6" t="s">
        <v>195</v>
      </c>
      <c r="W29" s="1" t="s">
        <v>107</v>
      </c>
      <c r="X29" s="1" t="s">
        <v>107</v>
      </c>
      <c r="Y29" s="1" t="s">
        <v>113</v>
      </c>
      <c r="Z29" s="1" t="s">
        <v>109</v>
      </c>
    </row>
    <row r="30" spans="1:29" x14ac:dyDescent="0.25">
      <c r="E30" s="1"/>
      <c r="F30" s="1"/>
      <c r="R30" s="1" t="s">
        <v>122</v>
      </c>
      <c r="S30" s="2" t="s">
        <v>195</v>
      </c>
      <c r="T30" s="1">
        <v>4</v>
      </c>
      <c r="U30">
        <v>3</v>
      </c>
      <c r="V30" t="s">
        <v>204</v>
      </c>
      <c r="W30" s="1" t="s">
        <v>107</v>
      </c>
      <c r="X30" s="1" t="s">
        <v>107</v>
      </c>
      <c r="Y30" s="1" t="s">
        <v>223</v>
      </c>
      <c r="Z30" s="1" t="s">
        <v>109</v>
      </c>
    </row>
    <row r="31" spans="1:29" x14ac:dyDescent="0.25">
      <c r="A31" s="21" t="s">
        <v>33</v>
      </c>
      <c r="B31" s="21"/>
      <c r="C31" s="21"/>
      <c r="D31" s="21"/>
      <c r="E31" s="21"/>
      <c r="F31" s="21"/>
      <c r="R31" s="1" t="s">
        <v>200</v>
      </c>
      <c r="S31" s="2" t="s">
        <v>195</v>
      </c>
      <c r="T31" s="1">
        <v>0</v>
      </c>
      <c r="U31">
        <v>0</v>
      </c>
      <c r="V31" t="s">
        <v>199</v>
      </c>
      <c r="W31" s="1" t="s">
        <v>76</v>
      </c>
      <c r="X31" s="1" t="s">
        <v>76</v>
      </c>
      <c r="Y31" s="1" t="s">
        <v>113</v>
      </c>
      <c r="Z31" s="1" t="s">
        <v>109</v>
      </c>
    </row>
    <row r="32" spans="1:29" x14ac:dyDescent="0.25">
      <c r="E32" s="1"/>
      <c r="F32" s="1"/>
      <c r="R32" s="1" t="s">
        <v>224</v>
      </c>
      <c r="S32" s="1" t="s">
        <v>206</v>
      </c>
      <c r="T32" s="1">
        <v>2</v>
      </c>
      <c r="U32">
        <v>1</v>
      </c>
      <c r="V32" s="6" t="s">
        <v>195</v>
      </c>
      <c r="W32" s="1" t="s">
        <v>107</v>
      </c>
      <c r="X32" s="1" t="s">
        <v>107</v>
      </c>
      <c r="Y32" s="1" t="s">
        <v>108</v>
      </c>
      <c r="Z32" s="1" t="s">
        <v>109</v>
      </c>
    </row>
    <row r="33" spans="1:26" x14ac:dyDescent="0.25">
      <c r="E33" s="1"/>
      <c r="F33" s="1"/>
      <c r="R33" s="1" t="s">
        <v>181</v>
      </c>
      <c r="S33" s="2" t="s">
        <v>195</v>
      </c>
      <c r="T33" s="1">
        <v>1</v>
      </c>
      <c r="U33">
        <v>2</v>
      </c>
      <c r="V33" t="s">
        <v>202</v>
      </c>
      <c r="W33" s="1" t="s">
        <v>107</v>
      </c>
      <c r="X33" s="1" t="s">
        <v>107</v>
      </c>
      <c r="Y33" s="1" t="s">
        <v>152</v>
      </c>
      <c r="Z33" s="1" t="s">
        <v>109</v>
      </c>
    </row>
    <row r="34" spans="1:26" x14ac:dyDescent="0.25">
      <c r="E34" s="1"/>
      <c r="F34" s="1"/>
      <c r="R34" s="1" t="s">
        <v>182</v>
      </c>
      <c r="S34" s="1" t="s">
        <v>225</v>
      </c>
      <c r="T34" s="1">
        <v>2</v>
      </c>
      <c r="U34">
        <v>0</v>
      </c>
      <c r="V34" s="6" t="s">
        <v>195</v>
      </c>
      <c r="W34" s="1" t="s">
        <v>107</v>
      </c>
      <c r="X34" s="1" t="s">
        <v>76</v>
      </c>
      <c r="Y34" s="1" t="s">
        <v>158</v>
      </c>
      <c r="Z34" s="1" t="s">
        <v>109</v>
      </c>
    </row>
    <row r="35" spans="1:26" x14ac:dyDescent="0.25">
      <c r="E35" s="1"/>
      <c r="F35" s="1"/>
      <c r="R35" s="1" t="s">
        <v>135</v>
      </c>
      <c r="S35" s="2" t="s">
        <v>195</v>
      </c>
      <c r="T35" s="1">
        <v>2</v>
      </c>
      <c r="U35">
        <v>0</v>
      </c>
      <c r="V35" t="s">
        <v>219</v>
      </c>
      <c r="W35" s="1" t="s">
        <v>76</v>
      </c>
      <c r="X35" s="1" t="s">
        <v>107</v>
      </c>
      <c r="Y35" s="1" t="s">
        <v>111</v>
      </c>
      <c r="Z35" s="1" t="s">
        <v>109</v>
      </c>
    </row>
    <row r="36" spans="1:26" x14ac:dyDescent="0.25">
      <c r="E36" s="1"/>
      <c r="F36" s="1"/>
      <c r="R36" s="1" t="s">
        <v>205</v>
      </c>
      <c r="S36" s="2" t="s">
        <v>195</v>
      </c>
      <c r="T36" s="1">
        <v>0</v>
      </c>
      <c r="U36">
        <v>1</v>
      </c>
      <c r="V36" t="s">
        <v>209</v>
      </c>
      <c r="W36" s="1" t="s">
        <v>107</v>
      </c>
      <c r="X36" s="1" t="s">
        <v>76</v>
      </c>
      <c r="Y36" s="1" t="s">
        <v>108</v>
      </c>
      <c r="Z36" s="1" t="s">
        <v>109</v>
      </c>
    </row>
    <row r="37" spans="1:26" x14ac:dyDescent="0.25">
      <c r="R37" s="1" t="s">
        <v>226</v>
      </c>
      <c r="S37" s="1" t="s">
        <v>227</v>
      </c>
      <c r="T37" s="1">
        <v>0</v>
      </c>
      <c r="U37">
        <v>3</v>
      </c>
      <c r="V37" s="6" t="s">
        <v>195</v>
      </c>
      <c r="W37" s="1" t="s">
        <v>76</v>
      </c>
      <c r="X37" s="1" t="s">
        <v>107</v>
      </c>
      <c r="Y37" s="1" t="s">
        <v>108</v>
      </c>
      <c r="Z37" s="1" t="s">
        <v>109</v>
      </c>
    </row>
    <row r="38" spans="1:26" x14ac:dyDescent="0.25">
      <c r="R38" s="1" t="s">
        <v>168</v>
      </c>
      <c r="S38" s="1" t="s">
        <v>208</v>
      </c>
      <c r="T38" s="1">
        <v>3</v>
      </c>
      <c r="U38">
        <v>0</v>
      </c>
      <c r="V38" s="6" t="s">
        <v>195</v>
      </c>
      <c r="W38" s="1" t="s">
        <v>107</v>
      </c>
      <c r="X38" s="1" t="s">
        <v>76</v>
      </c>
      <c r="Y38" s="1" t="s">
        <v>111</v>
      </c>
      <c r="Z38" s="1" t="s">
        <v>109</v>
      </c>
    </row>
    <row r="39" spans="1:26" x14ac:dyDescent="0.25">
      <c r="R39" s="1" t="s">
        <v>155</v>
      </c>
      <c r="S39" s="1" t="s">
        <v>228</v>
      </c>
      <c r="T39" s="1">
        <v>2</v>
      </c>
      <c r="U39">
        <v>1</v>
      </c>
      <c r="V39" s="6" t="s">
        <v>195</v>
      </c>
      <c r="W39" s="1" t="s">
        <v>107</v>
      </c>
      <c r="X39" s="1" t="s">
        <v>107</v>
      </c>
      <c r="Y39" s="1" t="s">
        <v>111</v>
      </c>
      <c r="Z39" s="1" t="s">
        <v>109</v>
      </c>
    </row>
    <row r="40" spans="1:26" x14ac:dyDescent="0.25">
      <c r="R40" s="1" t="s">
        <v>157</v>
      </c>
      <c r="S40" s="2" t="s">
        <v>195</v>
      </c>
      <c r="T40" s="1">
        <v>2</v>
      </c>
      <c r="U40">
        <v>0</v>
      </c>
      <c r="V40" t="s">
        <v>217</v>
      </c>
      <c r="W40" s="1" t="s">
        <v>76</v>
      </c>
      <c r="X40" s="1" t="s">
        <v>107</v>
      </c>
      <c r="Y40" s="1" t="s">
        <v>158</v>
      </c>
      <c r="Z40" s="1" t="s">
        <v>109</v>
      </c>
    </row>
    <row r="41" spans="1:26" x14ac:dyDescent="0.25">
      <c r="R41" s="1" t="s">
        <v>229</v>
      </c>
      <c r="S41" s="1" t="s">
        <v>199</v>
      </c>
      <c r="T41" s="1">
        <v>2</v>
      </c>
      <c r="U41">
        <v>1</v>
      </c>
      <c r="V41" s="6" t="s">
        <v>195</v>
      </c>
      <c r="W41" s="1" t="s">
        <v>107</v>
      </c>
      <c r="X41" s="1" t="s">
        <v>107</v>
      </c>
      <c r="Y41" s="1" t="s">
        <v>158</v>
      </c>
      <c r="Z41" s="1" t="s">
        <v>109</v>
      </c>
    </row>
    <row r="42" spans="1:26" x14ac:dyDescent="0.25">
      <c r="R42" s="1" t="s">
        <v>175</v>
      </c>
      <c r="S42" s="2" t="s">
        <v>195</v>
      </c>
      <c r="T42" s="1">
        <v>1</v>
      </c>
      <c r="U42">
        <v>2</v>
      </c>
      <c r="V42" t="s">
        <v>207</v>
      </c>
      <c r="W42" s="1" t="s">
        <v>107</v>
      </c>
      <c r="X42" s="1" t="s">
        <v>107</v>
      </c>
      <c r="Y42" s="1" t="s">
        <v>108</v>
      </c>
      <c r="Z42" s="1" t="s">
        <v>109</v>
      </c>
    </row>
    <row r="43" spans="1:26" x14ac:dyDescent="0.25">
      <c r="R43" s="1" t="s">
        <v>145</v>
      </c>
      <c r="S43" s="2" t="s">
        <v>195</v>
      </c>
      <c r="T43" s="1">
        <v>2</v>
      </c>
      <c r="U43">
        <v>2</v>
      </c>
      <c r="V43" t="s">
        <v>206</v>
      </c>
      <c r="W43" s="1" t="s">
        <v>107</v>
      </c>
      <c r="X43" s="1" t="s">
        <v>107</v>
      </c>
      <c r="Y43" s="1" t="s">
        <v>108</v>
      </c>
      <c r="Z43" s="1" t="s">
        <v>109</v>
      </c>
    </row>
    <row r="44" spans="1:26" x14ac:dyDescent="0.25">
      <c r="A44" s="19" t="s">
        <v>19</v>
      </c>
      <c r="B44" s="19"/>
      <c r="C44" s="19"/>
      <c r="D44" s="19"/>
      <c r="E44" s="19"/>
      <c r="F44" s="19"/>
      <c r="R44" s="1" t="s">
        <v>230</v>
      </c>
      <c r="S44" s="1" t="s">
        <v>202</v>
      </c>
      <c r="T44" s="1">
        <v>3</v>
      </c>
      <c r="U44">
        <v>1</v>
      </c>
      <c r="V44" s="6" t="s">
        <v>195</v>
      </c>
      <c r="W44" s="1" t="s">
        <v>107</v>
      </c>
      <c r="X44" s="1" t="s">
        <v>107</v>
      </c>
      <c r="Y44" s="1" t="s">
        <v>152</v>
      </c>
      <c r="Z44" s="1" t="s">
        <v>109</v>
      </c>
    </row>
    <row r="45" spans="1:2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 t="s">
        <v>216</v>
      </c>
      <c r="S45" s="1" t="s">
        <v>204</v>
      </c>
      <c r="T45" s="1">
        <v>1</v>
      </c>
      <c r="U45">
        <v>2</v>
      </c>
      <c r="V45" s="6" t="s">
        <v>195</v>
      </c>
      <c r="W45" s="1" t="s">
        <v>107</v>
      </c>
      <c r="X45" s="1" t="s">
        <v>107</v>
      </c>
      <c r="Y45" s="1" t="s">
        <v>113</v>
      </c>
      <c r="Z45" s="1" t="s">
        <v>109</v>
      </c>
    </row>
    <row r="46" spans="1:26" x14ac:dyDescent="0.25">
      <c r="A46" t="s">
        <v>191</v>
      </c>
      <c r="B46">
        <v>4</v>
      </c>
      <c r="C46">
        <v>0</v>
      </c>
      <c r="D46" s="6" t="s">
        <v>192</v>
      </c>
      <c r="E46" s="1">
        <f t="shared" ref="E46:E56" si="5">B46+C46</f>
        <v>4</v>
      </c>
      <c r="F46" s="1">
        <f t="shared" ref="F46:F56" si="6">B46-C46</f>
        <v>4</v>
      </c>
      <c r="I46" t="s">
        <v>27</v>
      </c>
      <c r="J46">
        <f>COUNTIF(E46:E62,"&gt;1")</f>
        <v>11</v>
      </c>
      <c r="M46" s="5">
        <f>J46/$J$54</f>
        <v>0.91666666666666663</v>
      </c>
      <c r="O46" s="5">
        <f>J46+J6</f>
        <v>17</v>
      </c>
      <c r="P46" s="5">
        <f>O46/$O$54</f>
        <v>0.73913043478260865</v>
      </c>
      <c r="R46" s="1" t="s">
        <v>180</v>
      </c>
      <c r="S46" s="2" t="s">
        <v>195</v>
      </c>
      <c r="T46" s="1">
        <v>1</v>
      </c>
      <c r="U46">
        <v>2</v>
      </c>
      <c r="V46" t="s">
        <v>213</v>
      </c>
      <c r="W46" s="1" t="s">
        <v>107</v>
      </c>
      <c r="X46" s="1" t="s">
        <v>107</v>
      </c>
      <c r="Y46" s="1" t="s">
        <v>108</v>
      </c>
      <c r="Z46" s="1" t="s">
        <v>109</v>
      </c>
    </row>
    <row r="47" spans="1:26" x14ac:dyDescent="0.25">
      <c r="A47" s="1" t="s">
        <v>195</v>
      </c>
      <c r="B47" s="1">
        <v>2</v>
      </c>
      <c r="C47">
        <v>1</v>
      </c>
      <c r="D47" s="6" t="s">
        <v>192</v>
      </c>
      <c r="E47" s="1">
        <f t="shared" si="5"/>
        <v>3</v>
      </c>
      <c r="F47" s="1">
        <f t="shared" si="6"/>
        <v>1</v>
      </c>
      <c r="I47" t="s">
        <v>28</v>
      </c>
      <c r="J47">
        <f>COUNTIF(E46:E62,"&gt;2")</f>
        <v>8</v>
      </c>
      <c r="M47" s="5">
        <f t="shared" ref="M47:M68" si="7">J47/$J$54</f>
        <v>0.66666666666666663</v>
      </c>
      <c r="O47" s="5">
        <f t="shared" ref="O47:O68" si="8">J47+J7</f>
        <v>14</v>
      </c>
      <c r="P47" s="5">
        <f t="shared" ref="P47:P68" si="9">O47/$O$54</f>
        <v>0.60869565217391308</v>
      </c>
      <c r="R47" s="1" t="s">
        <v>147</v>
      </c>
      <c r="S47" s="1" t="s">
        <v>231</v>
      </c>
      <c r="T47" s="1">
        <v>6</v>
      </c>
      <c r="U47">
        <v>0</v>
      </c>
      <c r="V47" s="6" t="s">
        <v>195</v>
      </c>
      <c r="W47" s="1"/>
      <c r="X47" s="1"/>
      <c r="Y47" s="1"/>
      <c r="Z47" s="1"/>
    </row>
    <row r="48" spans="1:26" x14ac:dyDescent="0.25">
      <c r="A48" s="1" t="s">
        <v>197</v>
      </c>
      <c r="B48" s="1">
        <v>3</v>
      </c>
      <c r="C48">
        <v>1</v>
      </c>
      <c r="D48" s="6" t="s">
        <v>192</v>
      </c>
      <c r="E48" s="1">
        <f t="shared" si="5"/>
        <v>4</v>
      </c>
      <c r="F48" s="1">
        <f t="shared" si="6"/>
        <v>2</v>
      </c>
      <c r="I48" t="s">
        <v>29</v>
      </c>
      <c r="J48">
        <f>COUNTIF(E46:E62,"&lt;4")</f>
        <v>8</v>
      </c>
      <c r="M48" s="5">
        <f t="shared" si="7"/>
        <v>0.66666666666666663</v>
      </c>
      <c r="O48" s="5">
        <f t="shared" si="8"/>
        <v>15</v>
      </c>
      <c r="P48" s="5">
        <f t="shared" si="9"/>
        <v>0.65217391304347827</v>
      </c>
      <c r="R48" s="1"/>
      <c r="S48" s="1"/>
      <c r="T48" s="1"/>
      <c r="W48" s="1"/>
      <c r="X48" s="1"/>
      <c r="Y48" s="1"/>
      <c r="Z48" s="1"/>
    </row>
    <row r="49" spans="1:26" x14ac:dyDescent="0.25">
      <c r="A49" s="1" t="s">
        <v>201</v>
      </c>
      <c r="B49" s="1">
        <v>2</v>
      </c>
      <c r="C49">
        <v>1</v>
      </c>
      <c r="D49" s="6" t="s">
        <v>192</v>
      </c>
      <c r="E49" s="1">
        <f t="shared" si="5"/>
        <v>3</v>
      </c>
      <c r="F49" s="1">
        <f t="shared" si="6"/>
        <v>1</v>
      </c>
      <c r="I49" t="s">
        <v>30</v>
      </c>
      <c r="J49">
        <f>COUNTIF(E46:E62,"&lt;5")</f>
        <v>12</v>
      </c>
      <c r="M49" s="5">
        <f t="shared" si="7"/>
        <v>1</v>
      </c>
      <c r="N49" s="1"/>
      <c r="O49" s="5">
        <f t="shared" si="8"/>
        <v>21</v>
      </c>
      <c r="P49" s="5">
        <f t="shared" si="9"/>
        <v>0.91304347826086951</v>
      </c>
      <c r="R49" s="1"/>
      <c r="S49" s="1"/>
      <c r="T49" s="1"/>
      <c r="W49" s="1"/>
      <c r="X49" s="1"/>
      <c r="Y49" s="1"/>
      <c r="Z49" s="1"/>
    </row>
    <row r="50" spans="1:26" x14ac:dyDescent="0.25">
      <c r="A50" s="1" t="s">
        <v>202</v>
      </c>
      <c r="B50" s="1">
        <v>3</v>
      </c>
      <c r="C50">
        <v>0</v>
      </c>
      <c r="D50" s="6" t="s">
        <v>192</v>
      </c>
      <c r="E50" s="1">
        <f t="shared" si="5"/>
        <v>3</v>
      </c>
      <c r="F50" s="1">
        <f t="shared" si="6"/>
        <v>3</v>
      </c>
      <c r="I50" t="s">
        <v>31</v>
      </c>
      <c r="J50">
        <f>COUNTIF(F46:F62,"&lt;=0")</f>
        <v>5</v>
      </c>
      <c r="M50" s="5">
        <f t="shared" si="7"/>
        <v>0.41666666666666669</v>
      </c>
      <c r="O50" s="5">
        <f t="shared" si="8"/>
        <v>13</v>
      </c>
      <c r="P50" s="5">
        <f t="shared" si="9"/>
        <v>0.56521739130434778</v>
      </c>
      <c r="R50" s="1"/>
      <c r="S50" s="1"/>
      <c r="T50" s="1"/>
      <c r="W50" s="1"/>
      <c r="X50" s="1"/>
      <c r="Y50" s="1"/>
      <c r="Z50" s="1"/>
    </row>
    <row r="51" spans="1:26" x14ac:dyDescent="0.25">
      <c r="A51" s="1" t="s">
        <v>207</v>
      </c>
      <c r="B51" s="1">
        <v>2</v>
      </c>
      <c r="C51">
        <v>1</v>
      </c>
      <c r="D51" s="6" t="s">
        <v>192</v>
      </c>
      <c r="E51" s="1">
        <f t="shared" si="5"/>
        <v>3</v>
      </c>
      <c r="F51" s="1">
        <f t="shared" si="6"/>
        <v>1</v>
      </c>
      <c r="I51" t="s">
        <v>32</v>
      </c>
      <c r="J51">
        <f>COUNTIF(F46:F62,"&gt;=0")</f>
        <v>10</v>
      </c>
      <c r="M51" s="5">
        <f t="shared" si="7"/>
        <v>0.83333333333333337</v>
      </c>
      <c r="O51" s="5">
        <f t="shared" si="8"/>
        <v>16</v>
      </c>
      <c r="P51" s="5">
        <f t="shared" si="9"/>
        <v>0.69565217391304346</v>
      </c>
      <c r="R51" s="1"/>
      <c r="S51" s="1"/>
      <c r="T51" s="1"/>
      <c r="W51" s="1"/>
      <c r="X51" s="1"/>
      <c r="Y51" s="1"/>
      <c r="Z51" s="1"/>
    </row>
    <row r="52" spans="1:26" x14ac:dyDescent="0.25">
      <c r="A52" s="1" t="s">
        <v>198</v>
      </c>
      <c r="B52" s="1">
        <v>0</v>
      </c>
      <c r="C52">
        <v>1</v>
      </c>
      <c r="D52" s="6" t="s">
        <v>192</v>
      </c>
      <c r="E52" s="1">
        <f t="shared" si="5"/>
        <v>1</v>
      </c>
      <c r="F52" s="1">
        <f t="shared" si="6"/>
        <v>-1</v>
      </c>
      <c r="I52" t="s">
        <v>34</v>
      </c>
      <c r="J52">
        <f>COUNTIF(F46:F62,"&lt;=1")</f>
        <v>8</v>
      </c>
      <c r="M52" s="5">
        <f t="shared" si="7"/>
        <v>0.66666666666666663</v>
      </c>
      <c r="O52" s="5">
        <f t="shared" si="8"/>
        <v>17</v>
      </c>
      <c r="P52" s="5">
        <f t="shared" si="9"/>
        <v>0.73913043478260865</v>
      </c>
      <c r="R52" s="1"/>
      <c r="S52" s="1"/>
      <c r="T52" s="1"/>
      <c r="W52" s="1"/>
      <c r="X52" s="1"/>
      <c r="Y52" s="1"/>
      <c r="Z52" s="1"/>
    </row>
    <row r="53" spans="1:26" x14ac:dyDescent="0.25">
      <c r="A53" s="1" t="s">
        <v>209</v>
      </c>
      <c r="B53" s="1">
        <v>4</v>
      </c>
      <c r="C53">
        <v>0</v>
      </c>
      <c r="D53" s="6" t="s">
        <v>192</v>
      </c>
      <c r="E53" s="1">
        <f t="shared" si="5"/>
        <v>4</v>
      </c>
      <c r="F53" s="1">
        <f t="shared" si="6"/>
        <v>4</v>
      </c>
      <c r="I53" t="s">
        <v>35</v>
      </c>
      <c r="J53">
        <f>COUNTIF(F46:F62,"&gt;=-1")</f>
        <v>11</v>
      </c>
      <c r="M53" s="5">
        <f t="shared" si="7"/>
        <v>0.91666666666666663</v>
      </c>
      <c r="O53" s="5">
        <f t="shared" si="8"/>
        <v>22</v>
      </c>
      <c r="P53" s="5">
        <f t="shared" si="9"/>
        <v>0.95652173913043481</v>
      </c>
      <c r="R53" s="1"/>
      <c r="S53" s="1"/>
      <c r="T53" s="1"/>
      <c r="W53" s="1"/>
      <c r="X53" s="1"/>
      <c r="Y53" s="1"/>
      <c r="Z53" s="1"/>
    </row>
    <row r="54" spans="1:26" x14ac:dyDescent="0.25">
      <c r="A54" s="1" t="s">
        <v>206</v>
      </c>
      <c r="B54" s="1">
        <v>0</v>
      </c>
      <c r="C54">
        <v>2</v>
      </c>
      <c r="D54" s="6" t="s">
        <v>192</v>
      </c>
      <c r="E54" s="1">
        <f t="shared" si="5"/>
        <v>2</v>
      </c>
      <c r="F54" s="1">
        <f t="shared" si="6"/>
        <v>-2</v>
      </c>
      <c r="I54" t="s">
        <v>36</v>
      </c>
      <c r="J54">
        <f>COUNT(E46:E62)</f>
        <v>12</v>
      </c>
      <c r="O54" s="5">
        <f t="shared" si="8"/>
        <v>23</v>
      </c>
      <c r="P54" s="5">
        <f t="shared" si="9"/>
        <v>1</v>
      </c>
      <c r="R54" s="1"/>
      <c r="S54" s="1"/>
      <c r="T54" s="1"/>
      <c r="W54" s="1"/>
      <c r="X54" s="1"/>
      <c r="Y54" s="1"/>
      <c r="Z54" s="1"/>
    </row>
    <row r="55" spans="1:26" x14ac:dyDescent="0.25">
      <c r="A55" s="1" t="s">
        <v>215</v>
      </c>
      <c r="B55" s="1">
        <v>2</v>
      </c>
      <c r="C55">
        <v>2</v>
      </c>
      <c r="D55" s="6" t="s">
        <v>192</v>
      </c>
      <c r="E55" s="1">
        <f t="shared" si="5"/>
        <v>4</v>
      </c>
      <c r="F55" s="1">
        <f t="shared" si="6"/>
        <v>0</v>
      </c>
      <c r="I55" t="s">
        <v>37</v>
      </c>
      <c r="J55">
        <f>J54-J51</f>
        <v>2</v>
      </c>
      <c r="M55" s="5">
        <f t="shared" si="7"/>
        <v>0.16666666666666666</v>
      </c>
      <c r="O55" s="5">
        <f t="shared" si="8"/>
        <v>7</v>
      </c>
      <c r="P55" s="5">
        <f t="shared" si="9"/>
        <v>0.30434782608695654</v>
      </c>
      <c r="R55" s="1"/>
      <c r="S55" s="1"/>
      <c r="T55" s="1"/>
      <c r="W55" s="1"/>
      <c r="X55" s="1"/>
      <c r="Y55" s="1"/>
      <c r="Z55" s="1"/>
    </row>
    <row r="56" spans="1:26" x14ac:dyDescent="0.25">
      <c r="A56" s="1" t="s">
        <v>199</v>
      </c>
      <c r="B56" s="1">
        <v>1</v>
      </c>
      <c r="C56">
        <v>1</v>
      </c>
      <c r="D56" s="6" t="s">
        <v>192</v>
      </c>
      <c r="E56" s="1">
        <f t="shared" si="5"/>
        <v>2</v>
      </c>
      <c r="F56" s="1">
        <f t="shared" si="6"/>
        <v>0</v>
      </c>
      <c r="I56" t="s">
        <v>38</v>
      </c>
      <c r="J56">
        <f>J54-J50</f>
        <v>7</v>
      </c>
      <c r="M56" s="5">
        <f t="shared" si="7"/>
        <v>0.58333333333333337</v>
      </c>
      <c r="O56" s="5">
        <f t="shared" si="8"/>
        <v>10</v>
      </c>
      <c r="P56" s="5">
        <f t="shared" si="9"/>
        <v>0.43478260869565216</v>
      </c>
    </row>
    <row r="57" spans="1:26" x14ac:dyDescent="0.25">
      <c r="A57" s="1" t="s">
        <v>219</v>
      </c>
      <c r="B57" s="1">
        <v>1</v>
      </c>
      <c r="C57">
        <v>1</v>
      </c>
      <c r="D57" s="6" t="s">
        <v>192</v>
      </c>
      <c r="E57" s="1">
        <f t="shared" ref="E57" si="10">B57+C57</f>
        <v>2</v>
      </c>
      <c r="F57" s="1">
        <f t="shared" ref="F57" si="11">B57-C57</f>
        <v>0</v>
      </c>
      <c r="I57" t="s">
        <v>39</v>
      </c>
      <c r="J57">
        <f>J54-J53</f>
        <v>1</v>
      </c>
      <c r="M57" s="5">
        <f t="shared" si="7"/>
        <v>8.3333333333333329E-2</v>
      </c>
      <c r="O57" s="5">
        <f t="shared" si="8"/>
        <v>1</v>
      </c>
      <c r="P57" s="5">
        <f t="shared" si="9"/>
        <v>4.3478260869565216E-2</v>
      </c>
    </row>
    <row r="58" spans="1:26" x14ac:dyDescent="0.25">
      <c r="A58" s="1"/>
      <c r="B58" s="1"/>
      <c r="D58" s="2"/>
      <c r="E58" s="1"/>
      <c r="F58" s="1"/>
      <c r="I58" t="s">
        <v>40</v>
      </c>
      <c r="J58">
        <f>J54-J52</f>
        <v>4</v>
      </c>
      <c r="M58" s="5">
        <f t="shared" si="7"/>
        <v>0.33333333333333331</v>
      </c>
      <c r="O58" s="5">
        <f t="shared" si="8"/>
        <v>6</v>
      </c>
      <c r="P58" s="5">
        <f t="shared" si="9"/>
        <v>0.2608695652173913</v>
      </c>
    </row>
    <row r="59" spans="1:26" x14ac:dyDescent="0.25">
      <c r="A59" s="1"/>
      <c r="B59" s="1"/>
      <c r="C59" s="1"/>
      <c r="D59" s="2"/>
      <c r="E59" s="1"/>
      <c r="F59" s="1"/>
      <c r="I59" t="s">
        <v>41</v>
      </c>
      <c r="J59">
        <f>COUNTIF(C46:C62,"&gt;0")</f>
        <v>9</v>
      </c>
      <c r="M59" s="5">
        <f t="shared" si="7"/>
        <v>0.75</v>
      </c>
      <c r="O59" s="5">
        <f t="shared" si="8"/>
        <v>18</v>
      </c>
      <c r="P59" s="5">
        <f t="shared" si="9"/>
        <v>0.78260869565217395</v>
      </c>
    </row>
    <row r="60" spans="1:26" x14ac:dyDescent="0.25">
      <c r="A60" s="1"/>
      <c r="B60" s="1"/>
      <c r="C60" s="1"/>
      <c r="D60" s="2"/>
      <c r="E60" s="1"/>
      <c r="F60" s="1"/>
      <c r="I60" t="s">
        <v>42</v>
      </c>
      <c r="J60">
        <f>COUNTIF(B46:B62,"&gt;0")</f>
        <v>10</v>
      </c>
      <c r="M60" s="5">
        <f t="shared" si="7"/>
        <v>0.83333333333333337</v>
      </c>
      <c r="O60" s="5">
        <f t="shared" si="8"/>
        <v>16</v>
      </c>
      <c r="P60" s="5">
        <f t="shared" si="9"/>
        <v>0.69565217391304346</v>
      </c>
    </row>
    <row r="61" spans="1:26" x14ac:dyDescent="0.25">
      <c r="A61" s="1"/>
      <c r="B61" s="1"/>
      <c r="C61" s="1"/>
      <c r="D61" s="2"/>
      <c r="E61" s="1"/>
      <c r="F61" s="1"/>
      <c r="I61" t="s">
        <v>43</v>
      </c>
      <c r="J61">
        <f>COUNTIF(C46:C62,"&lt;2")</f>
        <v>10</v>
      </c>
      <c r="M61" s="5">
        <f t="shared" si="7"/>
        <v>0.83333333333333337</v>
      </c>
      <c r="O61" s="5">
        <f t="shared" si="8"/>
        <v>17</v>
      </c>
      <c r="P61" s="5">
        <f t="shared" si="9"/>
        <v>0.73913043478260865</v>
      </c>
    </row>
    <row r="62" spans="1:26" x14ac:dyDescent="0.25">
      <c r="A62" s="1"/>
      <c r="B62" s="1"/>
      <c r="C62" s="1"/>
      <c r="D62" s="2"/>
      <c r="E62" s="1"/>
      <c r="F62" s="1"/>
      <c r="I62" t="s">
        <v>44</v>
      </c>
      <c r="J62">
        <f>COUNTIF(B46:B62,"&lt;2")</f>
        <v>4</v>
      </c>
      <c r="M62" s="5">
        <f t="shared" si="7"/>
        <v>0.33333333333333331</v>
      </c>
      <c r="O62" s="5">
        <f t="shared" si="8"/>
        <v>11</v>
      </c>
      <c r="P62" s="5">
        <f t="shared" si="9"/>
        <v>0.47826086956521741</v>
      </c>
    </row>
    <row r="63" spans="1:2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12</v>
      </c>
      <c r="M63" s="5">
        <f t="shared" si="7"/>
        <v>1</v>
      </c>
      <c r="O63" s="5">
        <f t="shared" si="8"/>
        <v>22</v>
      </c>
      <c r="P63" s="5">
        <f t="shared" si="9"/>
        <v>0.95652173913043481</v>
      </c>
    </row>
    <row r="64" spans="1:26" x14ac:dyDescent="0.25">
      <c r="I64" t="s">
        <v>46</v>
      </c>
      <c r="J64">
        <f>COUNTIF(B46:B62,"&lt;3")</f>
        <v>8</v>
      </c>
      <c r="M64" s="5">
        <f t="shared" si="7"/>
        <v>0.66666666666666663</v>
      </c>
      <c r="O64" s="5">
        <f t="shared" si="8"/>
        <v>15</v>
      </c>
      <c r="P64" s="5">
        <f t="shared" si="9"/>
        <v>0.65217391304347827</v>
      </c>
    </row>
    <row r="65" spans="5:16" x14ac:dyDescent="0.25">
      <c r="I65" t="s">
        <v>47</v>
      </c>
      <c r="J65">
        <f>J55+J56</f>
        <v>9</v>
      </c>
      <c r="M65" s="5">
        <f t="shared" si="7"/>
        <v>0.75</v>
      </c>
      <c r="O65" s="5">
        <f t="shared" si="8"/>
        <v>17</v>
      </c>
      <c r="P65" s="5">
        <f t="shared" si="9"/>
        <v>0.73913043478260865</v>
      </c>
    </row>
    <row r="66" spans="5:16" x14ac:dyDescent="0.25">
      <c r="I66" t="s">
        <v>48</v>
      </c>
      <c r="J66" s="1">
        <f>SUM(C46:C62)</f>
        <v>11</v>
      </c>
      <c r="K66" s="1"/>
      <c r="M66" s="5">
        <f t="shared" si="7"/>
        <v>0.91666666666666663</v>
      </c>
      <c r="O66" s="5">
        <f t="shared" si="8"/>
        <v>25</v>
      </c>
      <c r="P66" s="5">
        <f t="shared" si="9"/>
        <v>1.0869565217391304</v>
      </c>
    </row>
    <row r="67" spans="5:16" x14ac:dyDescent="0.25">
      <c r="I67" t="s">
        <v>49</v>
      </c>
      <c r="J67" s="1">
        <f>SUM(B46:B62)</f>
        <v>24</v>
      </c>
      <c r="K67" s="1"/>
      <c r="M67" s="5">
        <f t="shared" si="7"/>
        <v>2</v>
      </c>
      <c r="O67" s="5">
        <f t="shared" si="8"/>
        <v>38</v>
      </c>
      <c r="P67" s="5">
        <f t="shared" si="9"/>
        <v>1.6521739130434783</v>
      </c>
    </row>
    <row r="68" spans="5:16" x14ac:dyDescent="0.25">
      <c r="I68" t="s">
        <v>50</v>
      </c>
      <c r="J68">
        <f>J55*3+J54-J65</f>
        <v>9</v>
      </c>
      <c r="M68" s="5">
        <f t="shared" si="7"/>
        <v>0.75</v>
      </c>
      <c r="O68" s="5">
        <f t="shared" si="8"/>
        <v>27</v>
      </c>
      <c r="P68" s="5">
        <f t="shared" si="9"/>
        <v>1.173913043478261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192</v>
      </c>
      <c r="B84" s="1">
        <v>0</v>
      </c>
      <c r="C84">
        <v>0</v>
      </c>
      <c r="D84" t="s">
        <v>211</v>
      </c>
      <c r="E84" s="1">
        <f>B84+C84</f>
        <v>0</v>
      </c>
      <c r="F84" s="1">
        <f>B84-C84</f>
        <v>0</v>
      </c>
      <c r="I84" t="s">
        <v>27</v>
      </c>
      <c r="J84">
        <f>COUNTIF(E84:E108,"&gt;1")</f>
        <v>2</v>
      </c>
      <c r="M84" s="5">
        <f>J84/4</f>
        <v>0.5</v>
      </c>
    </row>
    <row r="85" spans="1:13" x14ac:dyDescent="0.25">
      <c r="A85" s="2" t="s">
        <v>192</v>
      </c>
      <c r="B85" s="1">
        <v>1</v>
      </c>
      <c r="C85">
        <v>0</v>
      </c>
      <c r="D85" t="s">
        <v>197</v>
      </c>
      <c r="E85" s="1">
        <f t="shared" ref="E85:E87" si="12">B85+C85</f>
        <v>1</v>
      </c>
      <c r="F85" s="1">
        <f t="shared" ref="F85:F87" si="13">B85-C85</f>
        <v>1</v>
      </c>
      <c r="I85" t="s">
        <v>28</v>
      </c>
      <c r="J85">
        <f>COUNTIF(E84:E108,"&gt;2")</f>
        <v>2</v>
      </c>
      <c r="M85" s="5">
        <f t="shared" ref="M85:M106" si="14">J85/4</f>
        <v>0.5</v>
      </c>
    </row>
    <row r="86" spans="1:13" x14ac:dyDescent="0.25">
      <c r="A86" s="2" t="s">
        <v>192</v>
      </c>
      <c r="B86" s="1">
        <v>1</v>
      </c>
      <c r="C86">
        <v>3</v>
      </c>
      <c r="D86" t="s">
        <v>213</v>
      </c>
      <c r="E86" s="1">
        <f t="shared" si="12"/>
        <v>4</v>
      </c>
      <c r="F86" s="1">
        <f t="shared" si="13"/>
        <v>-2</v>
      </c>
      <c r="I86" t="s">
        <v>29</v>
      </c>
      <c r="J86">
        <f>COUNTIF(E84:E108,"&lt;4")</f>
        <v>2</v>
      </c>
      <c r="M86" s="5">
        <f t="shared" si="14"/>
        <v>0.5</v>
      </c>
    </row>
    <row r="87" spans="1:13" x14ac:dyDescent="0.25">
      <c r="A87" s="2" t="s">
        <v>192</v>
      </c>
      <c r="B87" s="1">
        <v>1</v>
      </c>
      <c r="C87">
        <v>3</v>
      </c>
      <c r="D87" t="s">
        <v>217</v>
      </c>
      <c r="E87" s="1">
        <f t="shared" si="12"/>
        <v>4</v>
      </c>
      <c r="F87" s="1">
        <f t="shared" si="13"/>
        <v>-2</v>
      </c>
      <c r="I87" t="s">
        <v>30</v>
      </c>
      <c r="J87">
        <f>COUNTIF(E84:E108,"&lt;5")</f>
        <v>4</v>
      </c>
      <c r="M87" s="5">
        <f t="shared" si="14"/>
        <v>1</v>
      </c>
    </row>
    <row r="88" spans="1:13" x14ac:dyDescent="0.25">
      <c r="E88" s="1"/>
      <c r="F88" s="1"/>
      <c r="I88" t="s">
        <v>31</v>
      </c>
      <c r="J88">
        <f>COUNTIF(F84:F108,"&gt;=0")</f>
        <v>2</v>
      </c>
      <c r="M88" s="5">
        <f t="shared" si="14"/>
        <v>0.5</v>
      </c>
    </row>
    <row r="89" spans="1:13" x14ac:dyDescent="0.25">
      <c r="I89" t="s">
        <v>32</v>
      </c>
      <c r="J89">
        <f>COUNTIF(F84:F108,"&lt;=0")</f>
        <v>3</v>
      </c>
      <c r="M89" s="5">
        <f t="shared" si="14"/>
        <v>0.75</v>
      </c>
    </row>
    <row r="90" spans="1:13" x14ac:dyDescent="0.25">
      <c r="I90" t="s">
        <v>34</v>
      </c>
      <c r="J90">
        <f>COUNTIF(F84:F108,"&gt;=-1")</f>
        <v>2</v>
      </c>
      <c r="M90" s="5">
        <f t="shared" si="14"/>
        <v>0.5</v>
      </c>
    </row>
    <row r="91" spans="1:13" x14ac:dyDescent="0.25">
      <c r="I91" t="s">
        <v>35</v>
      </c>
      <c r="J91">
        <f>COUNTIF(F84:F108,"&lt;=1")</f>
        <v>4</v>
      </c>
      <c r="M91" s="5">
        <f t="shared" si="14"/>
        <v>1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1</v>
      </c>
      <c r="M93" s="5">
        <f t="shared" si="14"/>
        <v>0.25</v>
      </c>
    </row>
    <row r="94" spans="1:13" x14ac:dyDescent="0.25">
      <c r="I94" t="s">
        <v>38</v>
      </c>
      <c r="J94">
        <f>J92-J88</f>
        <v>2</v>
      </c>
      <c r="M94" s="5">
        <f t="shared" si="14"/>
        <v>0.5</v>
      </c>
    </row>
    <row r="95" spans="1:13" x14ac:dyDescent="0.25">
      <c r="I95" t="s">
        <v>39</v>
      </c>
      <c r="J95">
        <f>J92-J91</f>
        <v>0</v>
      </c>
      <c r="M95" s="5">
        <f t="shared" si="14"/>
        <v>0</v>
      </c>
    </row>
    <row r="96" spans="1:13" x14ac:dyDescent="0.25">
      <c r="I96" t="s">
        <v>40</v>
      </c>
      <c r="J96">
        <f>J92-J90</f>
        <v>2</v>
      </c>
      <c r="M96" s="5">
        <f t="shared" si="14"/>
        <v>0.5</v>
      </c>
    </row>
    <row r="97" spans="9:13" x14ac:dyDescent="0.25">
      <c r="I97" t="s">
        <v>41</v>
      </c>
      <c r="J97">
        <f>COUNTIF(B84:B108,"&gt;0")</f>
        <v>3</v>
      </c>
      <c r="M97" s="5">
        <f t="shared" si="14"/>
        <v>0.75</v>
      </c>
    </row>
    <row r="98" spans="9:13" x14ac:dyDescent="0.25">
      <c r="I98" t="s">
        <v>42</v>
      </c>
      <c r="J98">
        <f>COUNTIF(C84:C108,"&gt;0")</f>
        <v>2</v>
      </c>
      <c r="M98" s="5">
        <f t="shared" si="14"/>
        <v>0.5</v>
      </c>
    </row>
    <row r="99" spans="9:13" x14ac:dyDescent="0.25">
      <c r="I99" t="s">
        <v>43</v>
      </c>
      <c r="J99">
        <f>COUNTIF(B84:B108,"&lt;2")</f>
        <v>4</v>
      </c>
      <c r="M99" s="5">
        <f t="shared" si="14"/>
        <v>1</v>
      </c>
    </row>
    <row r="100" spans="9:13" x14ac:dyDescent="0.25">
      <c r="I100" t="s">
        <v>44</v>
      </c>
      <c r="J100">
        <f>COUNTIF(C84:C108,"&lt;2")</f>
        <v>2</v>
      </c>
      <c r="M100" s="5">
        <f t="shared" si="14"/>
        <v>0.5</v>
      </c>
    </row>
    <row r="101" spans="9:13" x14ac:dyDescent="0.25">
      <c r="I101" t="s">
        <v>45</v>
      </c>
      <c r="J101">
        <f>COUNTIF(B84:B108,"&lt;3")</f>
        <v>4</v>
      </c>
      <c r="M101" s="5">
        <f t="shared" si="14"/>
        <v>1</v>
      </c>
    </row>
    <row r="102" spans="9:13" x14ac:dyDescent="0.25">
      <c r="I102" t="s">
        <v>46</v>
      </c>
      <c r="J102">
        <f>COUNTIF(C84:C108,"&lt;3")</f>
        <v>2</v>
      </c>
      <c r="M102" s="5">
        <f t="shared" si="14"/>
        <v>0.5</v>
      </c>
    </row>
    <row r="103" spans="9:13" x14ac:dyDescent="0.25">
      <c r="I103" t="s">
        <v>47</v>
      </c>
      <c r="J103">
        <f>J93+J94</f>
        <v>3</v>
      </c>
      <c r="M103" s="5">
        <f t="shared" si="14"/>
        <v>0.75</v>
      </c>
    </row>
    <row r="104" spans="9:13" x14ac:dyDescent="0.25">
      <c r="I104" t="s">
        <v>48</v>
      </c>
      <c r="J104" s="1">
        <f>SUM(B84:B108)</f>
        <v>3</v>
      </c>
      <c r="M104" s="5">
        <f t="shared" si="14"/>
        <v>0.75</v>
      </c>
    </row>
    <row r="105" spans="9:13" x14ac:dyDescent="0.25">
      <c r="I105" t="s">
        <v>49</v>
      </c>
      <c r="J105" s="1">
        <f>SUM(C84:C108)</f>
        <v>6</v>
      </c>
      <c r="M105" s="5">
        <f t="shared" si="14"/>
        <v>1.5</v>
      </c>
    </row>
    <row r="106" spans="9:13" x14ac:dyDescent="0.25">
      <c r="I106" t="s">
        <v>50</v>
      </c>
      <c r="J106">
        <f>3*J93+J92-J103</f>
        <v>4</v>
      </c>
      <c r="M106" s="5">
        <f t="shared" si="14"/>
        <v>1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192</v>
      </c>
      <c r="B122" s="1">
        <v>0</v>
      </c>
      <c r="C122">
        <v>0</v>
      </c>
      <c r="D122" t="s">
        <v>211</v>
      </c>
      <c r="E122" s="1">
        <f>B122+C122</f>
        <v>0</v>
      </c>
      <c r="F122" s="1">
        <f>B122-C122</f>
        <v>0</v>
      </c>
      <c r="I122" t="s">
        <v>27</v>
      </c>
      <c r="J122">
        <f>COUNTIF(E122:E146,"&gt;1")</f>
        <v>2</v>
      </c>
      <c r="M122" s="5">
        <f>J122/$J$130</f>
        <v>0.5</v>
      </c>
    </row>
    <row r="123" spans="1:13" x14ac:dyDescent="0.25">
      <c r="A123" s="2" t="s">
        <v>192</v>
      </c>
      <c r="B123" s="1">
        <v>1</v>
      </c>
      <c r="C123">
        <v>0</v>
      </c>
      <c r="D123" t="s">
        <v>197</v>
      </c>
      <c r="E123" s="1">
        <f t="shared" ref="E123:E124" si="15">B123+C123</f>
        <v>1</v>
      </c>
      <c r="F123" s="1">
        <f t="shared" ref="F123:F124" si="16">B123-C123</f>
        <v>1</v>
      </c>
      <c r="I123" t="s">
        <v>28</v>
      </c>
      <c r="J123">
        <f>COUNTIF(E122:E146,"&gt;2")</f>
        <v>2</v>
      </c>
      <c r="M123" s="5">
        <f t="shared" ref="M123:M144" si="17">J123/$J$130</f>
        <v>0.5</v>
      </c>
    </row>
    <row r="124" spans="1:13" x14ac:dyDescent="0.25">
      <c r="A124" s="2" t="s">
        <v>192</v>
      </c>
      <c r="B124" s="1">
        <v>1</v>
      </c>
      <c r="C124">
        <v>3</v>
      </c>
      <c r="D124" t="s">
        <v>213</v>
      </c>
      <c r="E124" s="1">
        <f t="shared" si="15"/>
        <v>4</v>
      </c>
      <c r="F124" s="1">
        <f t="shared" si="16"/>
        <v>-2</v>
      </c>
      <c r="I124" t="s">
        <v>29</v>
      </c>
      <c r="J124">
        <f>COUNTIF(E122:E146,"&lt;4")</f>
        <v>2</v>
      </c>
      <c r="M124" s="5">
        <f t="shared" si="17"/>
        <v>0.5</v>
      </c>
    </row>
    <row r="125" spans="1:13" x14ac:dyDescent="0.25">
      <c r="A125" s="2" t="s">
        <v>192</v>
      </c>
      <c r="B125" s="1">
        <v>1</v>
      </c>
      <c r="C125">
        <v>3</v>
      </c>
      <c r="D125" t="s">
        <v>217</v>
      </c>
      <c r="E125" s="1">
        <f t="shared" ref="E125" si="18">B125+C125</f>
        <v>4</v>
      </c>
      <c r="F125" s="1">
        <f t="shared" ref="F125" si="19">B125-C125</f>
        <v>-2</v>
      </c>
      <c r="I125" t="s">
        <v>30</v>
      </c>
      <c r="J125">
        <f>COUNTIF(E122:E146,"&lt;5")</f>
        <v>4</v>
      </c>
      <c r="M125" s="5">
        <f t="shared" si="17"/>
        <v>1</v>
      </c>
    </row>
    <row r="126" spans="1:13" x14ac:dyDescent="0.25">
      <c r="E126" s="1"/>
      <c r="F126" s="1"/>
      <c r="I126" t="s">
        <v>31</v>
      </c>
      <c r="J126">
        <f>COUNTIF(F122:F146,"&gt;=0")</f>
        <v>2</v>
      </c>
      <c r="M126" s="5">
        <f t="shared" si="17"/>
        <v>0.5</v>
      </c>
    </row>
    <row r="127" spans="1:13" x14ac:dyDescent="0.25">
      <c r="E127" s="1"/>
      <c r="F127" s="1"/>
      <c r="I127" t="s">
        <v>32</v>
      </c>
      <c r="J127">
        <f>COUNTIF(F122:F146,"&lt;=0")</f>
        <v>3</v>
      </c>
      <c r="M127" s="5">
        <f t="shared" si="17"/>
        <v>0.75</v>
      </c>
    </row>
    <row r="128" spans="1:13" x14ac:dyDescent="0.25">
      <c r="E128" s="1"/>
      <c r="F128" s="1"/>
      <c r="I128" t="s">
        <v>34</v>
      </c>
      <c r="J128">
        <f>COUNTIF(F122:F146,"&gt;=-1")</f>
        <v>2</v>
      </c>
      <c r="M128" s="5">
        <f t="shared" si="17"/>
        <v>0.5</v>
      </c>
    </row>
    <row r="129" spans="5:13" x14ac:dyDescent="0.25">
      <c r="E129" s="1"/>
      <c r="F129" s="1"/>
      <c r="I129" t="s">
        <v>35</v>
      </c>
      <c r="J129">
        <f>COUNTIF(F122:F146,"&lt;=1")</f>
        <v>4</v>
      </c>
      <c r="M129" s="5">
        <f t="shared" si="17"/>
        <v>1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1</v>
      </c>
      <c r="M131" s="5">
        <f t="shared" si="17"/>
        <v>0.25</v>
      </c>
    </row>
    <row r="132" spans="5:13" x14ac:dyDescent="0.25">
      <c r="E132" s="1"/>
      <c r="F132" s="1"/>
      <c r="I132" t="s">
        <v>38</v>
      </c>
      <c r="J132">
        <f>J130-J126</f>
        <v>2</v>
      </c>
      <c r="M132" s="5">
        <f t="shared" si="17"/>
        <v>0.5</v>
      </c>
    </row>
    <row r="133" spans="5:13" x14ac:dyDescent="0.25">
      <c r="E133" s="1"/>
      <c r="F133" s="1"/>
      <c r="I133" t="s">
        <v>39</v>
      </c>
      <c r="J133">
        <f>J130-J129</f>
        <v>0</v>
      </c>
      <c r="M133" s="5">
        <f t="shared" si="17"/>
        <v>0</v>
      </c>
    </row>
    <row r="134" spans="5:13" x14ac:dyDescent="0.25">
      <c r="E134" s="1"/>
      <c r="F134" s="1"/>
      <c r="I134" t="s">
        <v>40</v>
      </c>
      <c r="J134">
        <f>J130-J128</f>
        <v>2</v>
      </c>
      <c r="M134" s="5">
        <f t="shared" si="17"/>
        <v>0.5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17"/>
        <v>0.75</v>
      </c>
    </row>
    <row r="136" spans="5:13" x14ac:dyDescent="0.25">
      <c r="E136" s="1"/>
      <c r="F136" s="1"/>
      <c r="I136" t="s">
        <v>42</v>
      </c>
      <c r="J136">
        <f>COUNTIF(C122:C146,"&gt;0")</f>
        <v>2</v>
      </c>
      <c r="M136" s="5">
        <f t="shared" si="17"/>
        <v>0.5</v>
      </c>
    </row>
    <row r="137" spans="5:13" x14ac:dyDescent="0.25">
      <c r="E137" s="1"/>
      <c r="F137" s="1"/>
      <c r="I137" t="s">
        <v>43</v>
      </c>
      <c r="J137">
        <f>COUNTIF(B122:B146,"&lt;2")</f>
        <v>4</v>
      </c>
      <c r="M137" s="5">
        <f t="shared" si="17"/>
        <v>1</v>
      </c>
    </row>
    <row r="138" spans="5:13" x14ac:dyDescent="0.25">
      <c r="E138" s="1"/>
      <c r="F138" s="1"/>
      <c r="I138" t="s">
        <v>44</v>
      </c>
      <c r="J138">
        <f>COUNTIF(C122:C146,"&lt;2")</f>
        <v>2</v>
      </c>
      <c r="M138" s="5">
        <f t="shared" si="17"/>
        <v>0.5</v>
      </c>
    </row>
    <row r="139" spans="5:13" x14ac:dyDescent="0.25">
      <c r="E139" s="1"/>
      <c r="F139" s="1"/>
      <c r="I139" t="s">
        <v>45</v>
      </c>
      <c r="J139">
        <f>COUNTIF(B122:B146,"&lt;3")</f>
        <v>4</v>
      </c>
      <c r="M139" s="5">
        <f t="shared" si="17"/>
        <v>1</v>
      </c>
    </row>
    <row r="140" spans="5:13" x14ac:dyDescent="0.25">
      <c r="E140" s="1"/>
      <c r="F140" s="1"/>
      <c r="I140" t="s">
        <v>46</v>
      </c>
      <c r="J140">
        <f>COUNTIF(C122:C146,"&lt;3")</f>
        <v>2</v>
      </c>
      <c r="M140" s="5">
        <f t="shared" si="17"/>
        <v>0.5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7"/>
        <v>0.75</v>
      </c>
    </row>
    <row r="142" spans="5:13" x14ac:dyDescent="0.25">
      <c r="E142" s="1"/>
      <c r="F142" s="1"/>
      <c r="I142" t="s">
        <v>48</v>
      </c>
      <c r="J142" s="1">
        <f>SUM(B122:B146)</f>
        <v>3</v>
      </c>
      <c r="M142" s="5">
        <f t="shared" si="17"/>
        <v>0.75</v>
      </c>
    </row>
    <row r="143" spans="5:13" x14ac:dyDescent="0.25">
      <c r="E143" s="1"/>
      <c r="F143" s="1"/>
      <c r="I143" t="s">
        <v>49</v>
      </c>
      <c r="J143" s="1">
        <f>SUM(C122:C146)</f>
        <v>6</v>
      </c>
      <c r="M143" s="5">
        <f t="shared" si="17"/>
        <v>1.5</v>
      </c>
    </row>
    <row r="144" spans="5:13" x14ac:dyDescent="0.25">
      <c r="E144" s="1"/>
      <c r="F144" s="1"/>
      <c r="I144" t="s">
        <v>50</v>
      </c>
      <c r="J144">
        <f>3*J131+J130-J141</f>
        <v>4</v>
      </c>
      <c r="M144" s="5">
        <f t="shared" si="17"/>
        <v>1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206</v>
      </c>
      <c r="B161" s="1">
        <v>0</v>
      </c>
      <c r="C161">
        <v>2</v>
      </c>
      <c r="D161" s="6" t="s">
        <v>192</v>
      </c>
      <c r="E161" s="1">
        <f>B161+C161</f>
        <v>2</v>
      </c>
      <c r="F161" s="1">
        <f>B161-C161</f>
        <v>-2</v>
      </c>
      <c r="I161" t="s">
        <v>27</v>
      </c>
      <c r="J161">
        <f>COUNTIF(E161:E177,"&gt;1")</f>
        <v>4</v>
      </c>
      <c r="M161" s="5">
        <f>J161/$J$169</f>
        <v>1</v>
      </c>
      <c r="O161" s="5">
        <f>J161+J122</f>
        <v>6</v>
      </c>
      <c r="P161" s="5">
        <f>O161/$O$169</f>
        <v>0.75</v>
      </c>
    </row>
    <row r="162" spans="1:16" x14ac:dyDescent="0.25">
      <c r="A162" s="1" t="s">
        <v>215</v>
      </c>
      <c r="B162" s="1">
        <v>2</v>
      </c>
      <c r="C162">
        <v>2</v>
      </c>
      <c r="D162" s="6" t="s">
        <v>192</v>
      </c>
      <c r="E162" s="1">
        <f>B162+C162</f>
        <v>4</v>
      </c>
      <c r="F162" s="1">
        <f>B162-C162</f>
        <v>0</v>
      </c>
      <c r="I162" t="s">
        <v>28</v>
      </c>
      <c r="J162">
        <f>COUNTIF(E161:E177,"&gt;2")</f>
        <v>1</v>
      </c>
      <c r="M162" s="5">
        <f t="shared" ref="M162:M183" si="20">J162/$J$169</f>
        <v>0.25</v>
      </c>
      <c r="O162" s="5">
        <f t="shared" ref="O162:O183" si="21">J162+J123</f>
        <v>3</v>
      </c>
      <c r="P162" s="5">
        <f t="shared" ref="P162:P183" si="22">O162/$O$169</f>
        <v>0.375</v>
      </c>
    </row>
    <row r="163" spans="1:16" x14ac:dyDescent="0.25">
      <c r="A163" s="1" t="s">
        <v>199</v>
      </c>
      <c r="B163" s="1">
        <v>1</v>
      </c>
      <c r="C163">
        <v>1</v>
      </c>
      <c r="D163" s="6" t="s">
        <v>192</v>
      </c>
      <c r="E163" s="1">
        <f>B163+C163</f>
        <v>2</v>
      </c>
      <c r="F163" s="1">
        <f>B163-C163</f>
        <v>0</v>
      </c>
      <c r="I163" t="s">
        <v>29</v>
      </c>
      <c r="J163">
        <f>COUNTIF(E161:E177,"&lt;4")</f>
        <v>3</v>
      </c>
      <c r="M163" s="5">
        <f t="shared" si="20"/>
        <v>0.75</v>
      </c>
      <c r="O163" s="5">
        <f t="shared" si="21"/>
        <v>5</v>
      </c>
      <c r="P163" s="5">
        <f t="shared" si="22"/>
        <v>0.625</v>
      </c>
    </row>
    <row r="164" spans="1:16" x14ac:dyDescent="0.25">
      <c r="A164" s="1" t="s">
        <v>219</v>
      </c>
      <c r="B164" s="1">
        <v>1</v>
      </c>
      <c r="C164">
        <v>1</v>
      </c>
      <c r="D164" s="6" t="s">
        <v>192</v>
      </c>
      <c r="E164" s="1">
        <f>B164+C164</f>
        <v>2</v>
      </c>
      <c r="F164" s="1">
        <f>B164-C164</f>
        <v>0</v>
      </c>
      <c r="I164" t="s">
        <v>30</v>
      </c>
      <c r="J164">
        <f>COUNTIF(E161:E177,"&lt;5")</f>
        <v>4</v>
      </c>
      <c r="M164" s="5">
        <f t="shared" si="20"/>
        <v>1</v>
      </c>
      <c r="O164" s="5">
        <f t="shared" si="21"/>
        <v>8</v>
      </c>
      <c r="P164" s="5">
        <f t="shared" si="22"/>
        <v>1</v>
      </c>
    </row>
    <row r="165" spans="1:16" x14ac:dyDescent="0.25">
      <c r="A165" s="1"/>
      <c r="B165" s="1"/>
      <c r="D165" s="6"/>
      <c r="E165" s="1"/>
      <c r="F165" s="1"/>
      <c r="I165" t="s">
        <v>31</v>
      </c>
      <c r="J165">
        <f>COUNTIF(F161:F177,"&lt;=0")</f>
        <v>4</v>
      </c>
      <c r="M165" s="5">
        <f t="shared" si="20"/>
        <v>1</v>
      </c>
      <c r="O165" s="5">
        <f t="shared" si="21"/>
        <v>6</v>
      </c>
      <c r="P165" s="5">
        <f t="shared" si="22"/>
        <v>0.75</v>
      </c>
    </row>
    <row r="166" spans="1:16" x14ac:dyDescent="0.25">
      <c r="I166" t="s">
        <v>32</v>
      </c>
      <c r="J166">
        <f>COUNTIF(F161:F177,"&gt;=0")</f>
        <v>3</v>
      </c>
      <c r="M166" s="5">
        <f t="shared" si="20"/>
        <v>0.75</v>
      </c>
      <c r="O166" s="5">
        <f t="shared" si="21"/>
        <v>6</v>
      </c>
      <c r="P166" s="5">
        <f t="shared" si="22"/>
        <v>0.75</v>
      </c>
    </row>
    <row r="167" spans="1:16" x14ac:dyDescent="0.25">
      <c r="I167" t="s">
        <v>34</v>
      </c>
      <c r="J167">
        <f>COUNTIF(F161:F177,"&lt;=1")</f>
        <v>4</v>
      </c>
      <c r="M167" s="5">
        <f t="shared" si="20"/>
        <v>1</v>
      </c>
      <c r="O167" s="5">
        <f t="shared" si="21"/>
        <v>6</v>
      </c>
      <c r="P167" s="5">
        <f t="shared" si="22"/>
        <v>0.75</v>
      </c>
    </row>
    <row r="168" spans="1:16" x14ac:dyDescent="0.25">
      <c r="I168" t="s">
        <v>35</v>
      </c>
      <c r="J168">
        <f>COUNTIF(F161:F177,"&gt;=-1")</f>
        <v>3</v>
      </c>
      <c r="M168" s="5">
        <f t="shared" si="20"/>
        <v>0.75</v>
      </c>
      <c r="O168" s="5">
        <f t="shared" si="21"/>
        <v>7</v>
      </c>
      <c r="P168" s="5">
        <f t="shared" si="22"/>
        <v>0.875</v>
      </c>
    </row>
    <row r="169" spans="1:16" x14ac:dyDescent="0.25">
      <c r="I169" t="s">
        <v>36</v>
      </c>
      <c r="J169">
        <f>COUNT(E161:E177)</f>
        <v>4</v>
      </c>
      <c r="O169" s="5">
        <f t="shared" si="21"/>
        <v>8</v>
      </c>
      <c r="P169" s="5">
        <f t="shared" si="22"/>
        <v>1</v>
      </c>
    </row>
    <row r="170" spans="1:16" x14ac:dyDescent="0.25">
      <c r="I170" t="s">
        <v>37</v>
      </c>
      <c r="J170">
        <f>J169-J166</f>
        <v>1</v>
      </c>
      <c r="M170" s="5">
        <f t="shared" si="20"/>
        <v>0.25</v>
      </c>
      <c r="O170" s="5">
        <f t="shared" si="21"/>
        <v>2</v>
      </c>
      <c r="P170" s="5">
        <f t="shared" si="22"/>
        <v>0.25</v>
      </c>
    </row>
    <row r="171" spans="1:16" x14ac:dyDescent="0.25">
      <c r="I171" t="s">
        <v>38</v>
      </c>
      <c r="J171">
        <f>J169-J165</f>
        <v>0</v>
      </c>
      <c r="M171" s="5">
        <f t="shared" si="20"/>
        <v>0</v>
      </c>
      <c r="O171" s="5">
        <f t="shared" si="21"/>
        <v>2</v>
      </c>
      <c r="P171" s="5">
        <f t="shared" si="22"/>
        <v>0.25</v>
      </c>
    </row>
    <row r="172" spans="1:16" x14ac:dyDescent="0.25">
      <c r="I172" t="s">
        <v>39</v>
      </c>
      <c r="J172">
        <f>J169-J168</f>
        <v>1</v>
      </c>
      <c r="M172" s="5">
        <f t="shared" si="20"/>
        <v>0.25</v>
      </c>
      <c r="O172" s="5">
        <f t="shared" si="21"/>
        <v>1</v>
      </c>
      <c r="P172" s="5">
        <f t="shared" si="22"/>
        <v>0.125</v>
      </c>
    </row>
    <row r="173" spans="1:16" x14ac:dyDescent="0.25">
      <c r="I173" t="s">
        <v>40</v>
      </c>
      <c r="J173">
        <f>J169-J167</f>
        <v>0</v>
      </c>
      <c r="M173" s="5">
        <f t="shared" si="20"/>
        <v>0</v>
      </c>
      <c r="O173" s="5">
        <f t="shared" si="21"/>
        <v>2</v>
      </c>
      <c r="P173" s="5">
        <f t="shared" si="22"/>
        <v>0.25</v>
      </c>
    </row>
    <row r="174" spans="1:16" x14ac:dyDescent="0.25">
      <c r="I174" t="s">
        <v>41</v>
      </c>
      <c r="J174">
        <f>COUNTIF(C161:C177,"&gt;0")</f>
        <v>4</v>
      </c>
      <c r="M174" s="5">
        <f t="shared" si="20"/>
        <v>1</v>
      </c>
      <c r="O174" s="5">
        <f t="shared" si="21"/>
        <v>7</v>
      </c>
      <c r="P174" s="5">
        <f t="shared" si="22"/>
        <v>0.875</v>
      </c>
    </row>
    <row r="175" spans="1:16" x14ac:dyDescent="0.25">
      <c r="I175" t="s">
        <v>42</v>
      </c>
      <c r="J175">
        <f>COUNTIF(B161:B177,"&gt;0")</f>
        <v>3</v>
      </c>
      <c r="M175" s="5">
        <f t="shared" si="20"/>
        <v>0.75</v>
      </c>
      <c r="O175" s="5">
        <f t="shared" si="21"/>
        <v>5</v>
      </c>
      <c r="P175" s="5">
        <f t="shared" si="22"/>
        <v>0.625</v>
      </c>
    </row>
    <row r="176" spans="1:16" x14ac:dyDescent="0.25">
      <c r="I176" t="s">
        <v>43</v>
      </c>
      <c r="J176">
        <f>COUNTIF(C161:C177,"&lt;2")</f>
        <v>2</v>
      </c>
      <c r="M176" s="5">
        <f t="shared" si="20"/>
        <v>0.5</v>
      </c>
      <c r="O176" s="5">
        <f t="shared" si="21"/>
        <v>6</v>
      </c>
      <c r="P176" s="5">
        <f t="shared" si="22"/>
        <v>0.75</v>
      </c>
    </row>
    <row r="177" spans="9:16" x14ac:dyDescent="0.25">
      <c r="I177" t="s">
        <v>44</v>
      </c>
      <c r="J177">
        <f>COUNTIF(B161:B177,"&lt;2")</f>
        <v>3</v>
      </c>
      <c r="M177" s="5">
        <f t="shared" si="20"/>
        <v>0.75</v>
      </c>
      <c r="O177" s="5">
        <f t="shared" si="21"/>
        <v>5</v>
      </c>
      <c r="P177" s="5">
        <f t="shared" si="22"/>
        <v>0.625</v>
      </c>
    </row>
    <row r="178" spans="9:16" x14ac:dyDescent="0.25">
      <c r="I178" t="s">
        <v>45</v>
      </c>
      <c r="J178">
        <f>COUNTIF(C161:C177,"&lt;3")</f>
        <v>4</v>
      </c>
      <c r="M178" s="5">
        <f t="shared" si="20"/>
        <v>1</v>
      </c>
      <c r="O178" s="5">
        <f t="shared" si="21"/>
        <v>8</v>
      </c>
      <c r="P178" s="5">
        <f t="shared" si="22"/>
        <v>1</v>
      </c>
    </row>
    <row r="179" spans="9:16" x14ac:dyDescent="0.25">
      <c r="I179" t="s">
        <v>46</v>
      </c>
      <c r="J179">
        <f>COUNTIF(B161:B177,"&lt;3")</f>
        <v>4</v>
      </c>
      <c r="M179" s="5">
        <f t="shared" si="20"/>
        <v>1</v>
      </c>
      <c r="O179" s="5">
        <f t="shared" si="21"/>
        <v>6</v>
      </c>
      <c r="P179" s="5">
        <f t="shared" si="22"/>
        <v>0.75</v>
      </c>
    </row>
    <row r="180" spans="9:16" x14ac:dyDescent="0.25">
      <c r="I180" t="s">
        <v>47</v>
      </c>
      <c r="J180">
        <f>J170+J171</f>
        <v>1</v>
      </c>
      <c r="M180" s="5">
        <f t="shared" si="20"/>
        <v>0.25</v>
      </c>
      <c r="O180" s="5">
        <f t="shared" si="21"/>
        <v>4</v>
      </c>
      <c r="P180" s="5">
        <f t="shared" si="22"/>
        <v>0.5</v>
      </c>
    </row>
    <row r="181" spans="9:16" x14ac:dyDescent="0.25">
      <c r="I181" t="s">
        <v>48</v>
      </c>
      <c r="J181" s="1">
        <f>SUM(C161:C177)</f>
        <v>6</v>
      </c>
      <c r="M181" s="5">
        <f t="shared" si="20"/>
        <v>1.5</v>
      </c>
      <c r="O181" s="5">
        <f t="shared" si="21"/>
        <v>9</v>
      </c>
      <c r="P181" s="5">
        <f t="shared" si="22"/>
        <v>1.125</v>
      </c>
    </row>
    <row r="182" spans="9:16" x14ac:dyDescent="0.25">
      <c r="I182" t="s">
        <v>49</v>
      </c>
      <c r="J182" s="1">
        <f>SUM(B161:B177)</f>
        <v>4</v>
      </c>
      <c r="M182" s="5">
        <f t="shared" si="20"/>
        <v>1</v>
      </c>
      <c r="O182" s="5">
        <f t="shared" si="21"/>
        <v>10</v>
      </c>
      <c r="P182" s="5">
        <f t="shared" si="22"/>
        <v>1.25</v>
      </c>
    </row>
    <row r="183" spans="9:16" x14ac:dyDescent="0.25">
      <c r="I183" t="s">
        <v>50</v>
      </c>
      <c r="J183">
        <f>J170*3+J169-J180</f>
        <v>6</v>
      </c>
      <c r="M183" s="5">
        <f t="shared" si="20"/>
        <v>1.5</v>
      </c>
      <c r="O183" s="5">
        <f t="shared" si="21"/>
        <v>10</v>
      </c>
      <c r="P183" s="5">
        <f t="shared" si="22"/>
        <v>1.25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198</v>
      </c>
      <c r="B213" s="1">
        <v>1</v>
      </c>
      <c r="C213">
        <v>0</v>
      </c>
      <c r="D213" s="6" t="s">
        <v>195</v>
      </c>
      <c r="E213" s="1">
        <f>B213+C213</f>
        <v>1</v>
      </c>
      <c r="F213" s="1">
        <f>B213-C213</f>
        <v>1</v>
      </c>
      <c r="I213" t="s">
        <v>27</v>
      </c>
      <c r="J213">
        <f>COUNTIF(E213:E237,"&gt;1")</f>
        <v>10</v>
      </c>
      <c r="M213" s="5">
        <f>J213/$J$221</f>
        <v>0.90909090909090906</v>
      </c>
    </row>
    <row r="214" spans="1:16" x14ac:dyDescent="0.25">
      <c r="A214" s="1" t="s">
        <v>101</v>
      </c>
      <c r="B214" s="1">
        <v>1</v>
      </c>
      <c r="C214">
        <v>3</v>
      </c>
      <c r="D214" s="6" t="s">
        <v>195</v>
      </c>
      <c r="E214" s="1">
        <f t="shared" ref="E214:E222" si="23">B214+C214</f>
        <v>4</v>
      </c>
      <c r="F214" s="1">
        <f t="shared" ref="F214:F222" si="24">B214-C214</f>
        <v>-2</v>
      </c>
      <c r="I214" t="s">
        <v>28</v>
      </c>
      <c r="J214">
        <f>COUNTIF(E213:E237,"&gt;2")</f>
        <v>9</v>
      </c>
      <c r="M214" s="5">
        <f t="shared" ref="M214:M235" si="25">J214/$J$221</f>
        <v>0.81818181818181823</v>
      </c>
    </row>
    <row r="215" spans="1:16" x14ac:dyDescent="0.25">
      <c r="A215" s="1" t="s">
        <v>206</v>
      </c>
      <c r="B215" s="1">
        <v>2</v>
      </c>
      <c r="C215">
        <v>1</v>
      </c>
      <c r="D215" s="6" t="s">
        <v>195</v>
      </c>
      <c r="E215" s="1">
        <f t="shared" si="23"/>
        <v>3</v>
      </c>
      <c r="F215" s="1">
        <f t="shared" si="24"/>
        <v>1</v>
      </c>
      <c r="I215" t="s">
        <v>29</v>
      </c>
      <c r="J215">
        <f>COUNTIF(E213:E237,"&lt;4")</f>
        <v>8</v>
      </c>
      <c r="M215" s="5">
        <f t="shared" si="25"/>
        <v>0.72727272727272729</v>
      </c>
    </row>
    <row r="216" spans="1:16" x14ac:dyDescent="0.25">
      <c r="A216" s="1" t="s">
        <v>225</v>
      </c>
      <c r="B216" s="1">
        <v>2</v>
      </c>
      <c r="C216">
        <v>0</v>
      </c>
      <c r="D216" s="6" t="s">
        <v>195</v>
      </c>
      <c r="E216" s="1">
        <f t="shared" si="23"/>
        <v>2</v>
      </c>
      <c r="F216" s="1">
        <f t="shared" si="24"/>
        <v>2</v>
      </c>
      <c r="I216" t="s">
        <v>30</v>
      </c>
      <c r="J216">
        <f>COUNTIF(E213:E237,"&lt;5")</f>
        <v>10</v>
      </c>
      <c r="M216" s="5">
        <f t="shared" si="25"/>
        <v>0.90909090909090906</v>
      </c>
    </row>
    <row r="217" spans="1:16" x14ac:dyDescent="0.25">
      <c r="A217" s="1" t="s">
        <v>227</v>
      </c>
      <c r="B217" s="1">
        <v>0</v>
      </c>
      <c r="C217">
        <v>3</v>
      </c>
      <c r="D217" s="6" t="s">
        <v>195</v>
      </c>
      <c r="E217" s="1">
        <f t="shared" si="23"/>
        <v>3</v>
      </c>
      <c r="F217" s="1">
        <f t="shared" si="24"/>
        <v>-3</v>
      </c>
      <c r="I217" t="s">
        <v>31</v>
      </c>
      <c r="J217">
        <f>COUNTIF(F213:F237,"&gt;=0")</f>
        <v>8</v>
      </c>
      <c r="L217" t="s">
        <v>56</v>
      </c>
      <c r="M217" s="5">
        <f t="shared" si="25"/>
        <v>0.72727272727272729</v>
      </c>
    </row>
    <row r="218" spans="1:16" x14ac:dyDescent="0.25">
      <c r="A218" s="1" t="s">
        <v>208</v>
      </c>
      <c r="B218" s="1">
        <v>3</v>
      </c>
      <c r="C218">
        <v>0</v>
      </c>
      <c r="D218" s="6" t="s">
        <v>195</v>
      </c>
      <c r="E218" s="1">
        <f t="shared" si="23"/>
        <v>3</v>
      </c>
      <c r="F218" s="1">
        <f t="shared" si="24"/>
        <v>3</v>
      </c>
      <c r="I218" t="s">
        <v>32</v>
      </c>
      <c r="J218">
        <f>COUNTIF(F213:F237,"&lt;=0")</f>
        <v>3</v>
      </c>
      <c r="L218" t="s">
        <v>55</v>
      </c>
      <c r="M218" s="5">
        <f t="shared" si="25"/>
        <v>0.27272727272727271</v>
      </c>
    </row>
    <row r="219" spans="1:16" x14ac:dyDescent="0.25">
      <c r="A219" s="1" t="s">
        <v>228</v>
      </c>
      <c r="B219" s="1">
        <v>2</v>
      </c>
      <c r="C219">
        <v>1</v>
      </c>
      <c r="D219" s="6" t="s">
        <v>195</v>
      </c>
      <c r="E219" s="1">
        <f t="shared" si="23"/>
        <v>3</v>
      </c>
      <c r="F219" s="1">
        <f t="shared" si="24"/>
        <v>1</v>
      </c>
      <c r="I219" t="s">
        <v>34</v>
      </c>
      <c r="J219">
        <f>COUNTIF(F213:F237,"&gt;=-1")</f>
        <v>9</v>
      </c>
      <c r="M219" s="5">
        <f t="shared" si="25"/>
        <v>0.81818181818181823</v>
      </c>
    </row>
    <row r="220" spans="1:16" x14ac:dyDescent="0.25">
      <c r="A220" s="1" t="s">
        <v>199</v>
      </c>
      <c r="B220" s="1">
        <v>2</v>
      </c>
      <c r="C220">
        <v>1</v>
      </c>
      <c r="D220" s="6" t="s">
        <v>195</v>
      </c>
      <c r="E220" s="1">
        <f t="shared" si="23"/>
        <v>3</v>
      </c>
      <c r="F220" s="1">
        <f t="shared" si="24"/>
        <v>1</v>
      </c>
      <c r="I220" t="s">
        <v>35</v>
      </c>
      <c r="J220">
        <f>COUNTIF(F213:F237,"&lt;=1")</f>
        <v>7</v>
      </c>
      <c r="M220" s="5">
        <f t="shared" si="25"/>
        <v>0.63636363636363635</v>
      </c>
    </row>
    <row r="221" spans="1:16" x14ac:dyDescent="0.25">
      <c r="A221" s="1" t="s">
        <v>202</v>
      </c>
      <c r="B221" s="1">
        <v>3</v>
      </c>
      <c r="C221">
        <v>1</v>
      </c>
      <c r="D221" s="6" t="s">
        <v>195</v>
      </c>
      <c r="E221" s="1">
        <f t="shared" si="23"/>
        <v>4</v>
      </c>
      <c r="F221" s="1">
        <f t="shared" si="24"/>
        <v>2</v>
      </c>
      <c r="I221" t="s">
        <v>36</v>
      </c>
      <c r="J221">
        <f>COUNT(F213:F237)</f>
        <v>11</v>
      </c>
    </row>
    <row r="222" spans="1:16" x14ac:dyDescent="0.25">
      <c r="A222" s="1" t="s">
        <v>204</v>
      </c>
      <c r="B222" s="1">
        <v>1</v>
      </c>
      <c r="C222">
        <v>2</v>
      </c>
      <c r="D222" s="6" t="s">
        <v>195</v>
      </c>
      <c r="E222" s="1">
        <f t="shared" si="23"/>
        <v>3</v>
      </c>
      <c r="F222" s="1">
        <f t="shared" si="24"/>
        <v>-1</v>
      </c>
      <c r="I222" t="s">
        <v>37</v>
      </c>
      <c r="J222">
        <f>J221-J218</f>
        <v>8</v>
      </c>
      <c r="L222" t="s">
        <v>57</v>
      </c>
      <c r="M222" s="5">
        <f t="shared" si="25"/>
        <v>0.72727272727272729</v>
      </c>
    </row>
    <row r="223" spans="1:16" x14ac:dyDescent="0.25">
      <c r="A223" s="1" t="s">
        <v>231</v>
      </c>
      <c r="B223" s="1">
        <v>6</v>
      </c>
      <c r="C223">
        <v>0</v>
      </c>
      <c r="D223" s="6" t="s">
        <v>195</v>
      </c>
      <c r="E223" s="1">
        <f t="shared" ref="E223" si="26">B223+C223</f>
        <v>6</v>
      </c>
      <c r="F223" s="1">
        <f t="shared" ref="F223" si="27">B223-C223</f>
        <v>6</v>
      </c>
      <c r="I223" t="s">
        <v>38</v>
      </c>
      <c r="J223">
        <f>J221-J217</f>
        <v>3</v>
      </c>
      <c r="L223" t="s">
        <v>58</v>
      </c>
      <c r="M223" s="5">
        <f t="shared" si="25"/>
        <v>0.27272727272727271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4</v>
      </c>
      <c r="M224" s="5">
        <f t="shared" si="25"/>
        <v>0.36363636363636365</v>
      </c>
    </row>
    <row r="225" spans="1:13" x14ac:dyDescent="0.25">
      <c r="A225" s="1"/>
      <c r="B225" s="1"/>
      <c r="C225" s="1"/>
      <c r="D225" s="2"/>
      <c r="E225" s="1"/>
      <c r="F225" s="1"/>
      <c r="I225" t="s">
        <v>40</v>
      </c>
      <c r="J225">
        <f>J221-J219</f>
        <v>2</v>
      </c>
      <c r="M225" s="5">
        <f t="shared" si="25"/>
        <v>0.18181818181818182</v>
      </c>
    </row>
    <row r="226" spans="1:13" x14ac:dyDescent="0.25">
      <c r="A226" s="1"/>
      <c r="B226" s="1"/>
      <c r="C226" s="1"/>
      <c r="D226" s="2"/>
      <c r="E226" s="1"/>
      <c r="F226" s="1"/>
      <c r="I226" t="s">
        <v>41</v>
      </c>
      <c r="J226">
        <f>COUNTIF(B213:B237,"&gt;0")</f>
        <v>10</v>
      </c>
      <c r="M226" s="5">
        <f t="shared" si="25"/>
        <v>0.90909090909090906</v>
      </c>
    </row>
    <row r="227" spans="1:13" x14ac:dyDescent="0.25">
      <c r="A227" s="1"/>
      <c r="B227" s="1"/>
      <c r="C227" s="1"/>
      <c r="D227" s="2"/>
      <c r="E227" s="1"/>
      <c r="F227" s="1"/>
      <c r="I227" t="s">
        <v>42</v>
      </c>
      <c r="J227">
        <f>COUNTIF(C213:C237,"&gt;0")</f>
        <v>7</v>
      </c>
      <c r="M227" s="5">
        <f t="shared" si="25"/>
        <v>0.63636363636363635</v>
      </c>
    </row>
    <row r="228" spans="1:13" x14ac:dyDescent="0.25">
      <c r="A228" s="1"/>
      <c r="B228" s="1"/>
      <c r="C228" s="1"/>
      <c r="D228" s="2"/>
      <c r="E228" s="1"/>
      <c r="F228" s="1"/>
      <c r="I228" t="s">
        <v>43</v>
      </c>
      <c r="J228">
        <f>COUNTIF(B213:B237,"&lt;2")</f>
        <v>4</v>
      </c>
      <c r="M228" s="5">
        <f t="shared" si="25"/>
        <v>0.36363636363636365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8</v>
      </c>
      <c r="M229" s="5">
        <f t="shared" si="25"/>
        <v>0.72727272727272729</v>
      </c>
    </row>
    <row r="230" spans="1:13" x14ac:dyDescent="0.25">
      <c r="E230" s="1"/>
      <c r="F230" s="1"/>
      <c r="I230" t="s">
        <v>45</v>
      </c>
      <c r="J230">
        <f>COUNTIF(B213:B237,"&lt;3")</f>
        <v>8</v>
      </c>
      <c r="M230" s="5">
        <f t="shared" si="25"/>
        <v>0.72727272727272729</v>
      </c>
    </row>
    <row r="231" spans="1:13" x14ac:dyDescent="0.25">
      <c r="E231" s="1"/>
      <c r="F231" s="1"/>
      <c r="I231" t="s">
        <v>46</v>
      </c>
      <c r="J231">
        <f>COUNTIF(C213:C237,"&lt;3")</f>
        <v>9</v>
      </c>
      <c r="M231" s="5">
        <f t="shared" si="25"/>
        <v>0.81818181818181823</v>
      </c>
    </row>
    <row r="232" spans="1:13" x14ac:dyDescent="0.25">
      <c r="E232" s="1"/>
      <c r="F232" s="1"/>
      <c r="I232" t="s">
        <v>47</v>
      </c>
      <c r="J232">
        <f>J222+J223</f>
        <v>11</v>
      </c>
      <c r="M232" s="5">
        <f t="shared" si="25"/>
        <v>1</v>
      </c>
    </row>
    <row r="233" spans="1:13" x14ac:dyDescent="0.25">
      <c r="E233" s="1"/>
      <c r="F233" s="1"/>
      <c r="I233" t="s">
        <v>48</v>
      </c>
      <c r="J233" s="1">
        <f>SUM(C213:C237)</f>
        <v>12</v>
      </c>
      <c r="M233" s="5">
        <f t="shared" si="25"/>
        <v>1.0909090909090908</v>
      </c>
    </row>
    <row r="234" spans="1:13" x14ac:dyDescent="0.25">
      <c r="E234" s="1"/>
      <c r="F234" s="1"/>
      <c r="I234" t="s">
        <v>49</v>
      </c>
      <c r="J234" s="1">
        <f>SUM(B213:B237)</f>
        <v>23</v>
      </c>
      <c r="M234" s="5">
        <f t="shared" si="25"/>
        <v>2.0909090909090908</v>
      </c>
    </row>
    <row r="235" spans="1:13" x14ac:dyDescent="0.25">
      <c r="E235" s="1"/>
      <c r="F235" s="1"/>
      <c r="I235" t="s">
        <v>50</v>
      </c>
      <c r="J235">
        <f>3*J223+J221-J232</f>
        <v>9</v>
      </c>
      <c r="M235" s="5">
        <f t="shared" si="25"/>
        <v>0.81818181818181823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195</v>
      </c>
      <c r="B253" s="1">
        <v>0</v>
      </c>
      <c r="C253">
        <v>0</v>
      </c>
      <c r="D253" t="s">
        <v>208</v>
      </c>
      <c r="E253" s="1">
        <f t="shared" ref="E253:E262" si="28">B253+C253</f>
        <v>0</v>
      </c>
      <c r="F253" s="1">
        <f t="shared" ref="F253:F262" si="29">B253-C253</f>
        <v>0</v>
      </c>
      <c r="I253" t="s">
        <v>27</v>
      </c>
      <c r="J253">
        <f>COUNTIF(E253:E269,"&gt;1")</f>
        <v>9</v>
      </c>
      <c r="M253" s="5">
        <f>J253/$J$261</f>
        <v>0.75</v>
      </c>
      <c r="O253" s="5">
        <f>J253+J213</f>
        <v>19</v>
      </c>
      <c r="P253" s="5">
        <f>O253/$O$261</f>
        <v>0.82608695652173914</v>
      </c>
    </row>
    <row r="254" spans="1:16" x14ac:dyDescent="0.25">
      <c r="A254" s="2" t="s">
        <v>195</v>
      </c>
      <c r="B254" s="1">
        <v>2</v>
      </c>
      <c r="C254">
        <v>1</v>
      </c>
      <c r="D254" t="s">
        <v>192</v>
      </c>
      <c r="E254" s="1">
        <f t="shared" si="28"/>
        <v>3</v>
      </c>
      <c r="F254" s="1">
        <f t="shared" si="29"/>
        <v>1</v>
      </c>
      <c r="I254" t="s">
        <v>28</v>
      </c>
      <c r="J254">
        <f>COUNTIF(E253:E269,"&gt;2")</f>
        <v>6</v>
      </c>
      <c r="M254" s="5">
        <f t="shared" ref="M254:M275" si="30">J254/$J$261</f>
        <v>0.5</v>
      </c>
      <c r="O254" s="5">
        <f t="shared" ref="O254:O275" si="31">J254+J214</f>
        <v>15</v>
      </c>
      <c r="P254" s="5">
        <f t="shared" ref="P254:P275" si="32">O254/$O$261</f>
        <v>0.65217391304347827</v>
      </c>
    </row>
    <row r="255" spans="1:16" x14ac:dyDescent="0.25">
      <c r="A255" s="2" t="s">
        <v>195</v>
      </c>
      <c r="B255" s="1">
        <v>1</v>
      </c>
      <c r="C255">
        <v>1</v>
      </c>
      <c r="D255" t="s">
        <v>222</v>
      </c>
      <c r="E255" s="1">
        <f t="shared" si="28"/>
        <v>2</v>
      </c>
      <c r="F255" s="1">
        <f t="shared" si="29"/>
        <v>0</v>
      </c>
      <c r="I255" t="s">
        <v>29</v>
      </c>
      <c r="J255">
        <f>COUNTIF(E253:E269,"&lt;4")</f>
        <v>10</v>
      </c>
      <c r="M255" s="5">
        <f t="shared" si="30"/>
        <v>0.83333333333333337</v>
      </c>
      <c r="O255" s="5">
        <f t="shared" si="31"/>
        <v>18</v>
      </c>
      <c r="P255" s="5">
        <f t="shared" si="32"/>
        <v>0.78260869565217395</v>
      </c>
    </row>
    <row r="256" spans="1:16" x14ac:dyDescent="0.25">
      <c r="A256" s="2" t="s">
        <v>195</v>
      </c>
      <c r="B256" s="1">
        <v>4</v>
      </c>
      <c r="C256">
        <v>3</v>
      </c>
      <c r="D256" t="s">
        <v>204</v>
      </c>
      <c r="E256" s="1">
        <f t="shared" si="28"/>
        <v>7</v>
      </c>
      <c r="F256" s="1">
        <f t="shared" si="29"/>
        <v>1</v>
      </c>
      <c r="I256" t="s">
        <v>30</v>
      </c>
      <c r="J256">
        <f>COUNTIF(E253:E269,"&lt;5")</f>
        <v>11</v>
      </c>
      <c r="M256" s="5">
        <f t="shared" si="30"/>
        <v>0.91666666666666663</v>
      </c>
      <c r="O256" s="5">
        <f t="shared" si="31"/>
        <v>21</v>
      </c>
      <c r="P256" s="5">
        <f t="shared" si="32"/>
        <v>0.91304347826086951</v>
      </c>
    </row>
    <row r="257" spans="1:16" x14ac:dyDescent="0.25">
      <c r="A257" s="2" t="s">
        <v>195</v>
      </c>
      <c r="B257" s="1">
        <v>0</v>
      </c>
      <c r="C257">
        <v>0</v>
      </c>
      <c r="D257" t="s">
        <v>199</v>
      </c>
      <c r="E257" s="1">
        <f t="shared" si="28"/>
        <v>0</v>
      </c>
      <c r="F257" s="1">
        <f t="shared" si="29"/>
        <v>0</v>
      </c>
      <c r="I257" t="s">
        <v>31</v>
      </c>
      <c r="J257">
        <f>COUNTIF(F253:F269,"&lt;=0")</f>
        <v>8</v>
      </c>
      <c r="L257" t="s">
        <v>56</v>
      </c>
      <c r="M257" s="5">
        <f t="shared" si="30"/>
        <v>0.66666666666666663</v>
      </c>
      <c r="O257" s="5">
        <f t="shared" si="31"/>
        <v>16</v>
      </c>
      <c r="P257" s="5">
        <f t="shared" si="32"/>
        <v>0.69565217391304346</v>
      </c>
    </row>
    <row r="258" spans="1:16" x14ac:dyDescent="0.25">
      <c r="A258" s="2" t="s">
        <v>195</v>
      </c>
      <c r="B258" s="1">
        <v>1</v>
      </c>
      <c r="C258">
        <v>2</v>
      </c>
      <c r="D258" t="s">
        <v>202</v>
      </c>
      <c r="E258" s="1">
        <f t="shared" si="28"/>
        <v>3</v>
      </c>
      <c r="F258" s="1">
        <f t="shared" si="29"/>
        <v>-1</v>
      </c>
      <c r="I258" t="s">
        <v>32</v>
      </c>
      <c r="J258">
        <f>COUNTIF(F253:F269,"&gt;=0")</f>
        <v>8</v>
      </c>
      <c r="L258" t="s">
        <v>55</v>
      </c>
      <c r="M258" s="5">
        <f t="shared" si="30"/>
        <v>0.66666666666666663</v>
      </c>
      <c r="O258" s="5">
        <f t="shared" si="31"/>
        <v>11</v>
      </c>
      <c r="P258" s="5">
        <f t="shared" si="32"/>
        <v>0.47826086956521741</v>
      </c>
    </row>
    <row r="259" spans="1:16" x14ac:dyDescent="0.25">
      <c r="A259" s="2" t="s">
        <v>195</v>
      </c>
      <c r="B259" s="1">
        <v>2</v>
      </c>
      <c r="C259">
        <v>0</v>
      </c>
      <c r="D259" t="s">
        <v>219</v>
      </c>
      <c r="E259" s="1">
        <f t="shared" si="28"/>
        <v>2</v>
      </c>
      <c r="F259" s="1">
        <f t="shared" si="29"/>
        <v>2</v>
      </c>
      <c r="I259" t="s">
        <v>34</v>
      </c>
      <c r="J259">
        <f>COUNTIF(F253:F269,"&lt;=1")</f>
        <v>10</v>
      </c>
      <c r="L259" t="s">
        <v>60</v>
      </c>
      <c r="M259" s="5">
        <f t="shared" si="30"/>
        <v>0.83333333333333337</v>
      </c>
      <c r="O259" s="5">
        <f t="shared" si="31"/>
        <v>19</v>
      </c>
      <c r="P259" s="5">
        <f t="shared" si="32"/>
        <v>0.82608695652173914</v>
      </c>
    </row>
    <row r="260" spans="1:16" x14ac:dyDescent="0.25">
      <c r="A260" s="2" t="s">
        <v>195</v>
      </c>
      <c r="B260" s="1">
        <v>0</v>
      </c>
      <c r="C260">
        <v>1</v>
      </c>
      <c r="D260" t="s">
        <v>209</v>
      </c>
      <c r="E260" s="1">
        <f t="shared" si="28"/>
        <v>1</v>
      </c>
      <c r="F260" s="1">
        <f t="shared" si="29"/>
        <v>-1</v>
      </c>
      <c r="I260" t="s">
        <v>35</v>
      </c>
      <c r="J260">
        <f>COUNTIF(F253:F269,"&gt;=-1")</f>
        <v>12</v>
      </c>
      <c r="L260" t="s">
        <v>59</v>
      </c>
      <c r="M260" s="5">
        <f t="shared" si="30"/>
        <v>1</v>
      </c>
      <c r="O260" s="5">
        <f t="shared" si="31"/>
        <v>19</v>
      </c>
      <c r="P260" s="5">
        <f t="shared" si="32"/>
        <v>0.82608695652173914</v>
      </c>
    </row>
    <row r="261" spans="1:16" x14ac:dyDescent="0.25">
      <c r="A261" s="2" t="s">
        <v>195</v>
      </c>
      <c r="B261" s="1">
        <v>2</v>
      </c>
      <c r="C261">
        <v>0</v>
      </c>
      <c r="D261" t="s">
        <v>217</v>
      </c>
      <c r="E261" s="1">
        <f t="shared" si="28"/>
        <v>2</v>
      </c>
      <c r="F261" s="1">
        <f t="shared" si="29"/>
        <v>2</v>
      </c>
      <c r="I261" t="s">
        <v>36</v>
      </c>
      <c r="J261">
        <f>COUNT(E253:E269)</f>
        <v>12</v>
      </c>
      <c r="O261" s="5">
        <f t="shared" si="31"/>
        <v>23</v>
      </c>
      <c r="P261" s="5">
        <f t="shared" si="32"/>
        <v>1</v>
      </c>
    </row>
    <row r="262" spans="1:16" x14ac:dyDescent="0.25">
      <c r="A262" s="2" t="s">
        <v>195</v>
      </c>
      <c r="B262" s="1">
        <v>1</v>
      </c>
      <c r="C262">
        <v>2</v>
      </c>
      <c r="D262" t="s">
        <v>207</v>
      </c>
      <c r="E262" s="1">
        <f t="shared" si="28"/>
        <v>3</v>
      </c>
      <c r="F262" s="1">
        <f t="shared" si="29"/>
        <v>-1</v>
      </c>
      <c r="I262" t="s">
        <v>37</v>
      </c>
      <c r="J262">
        <f>J261-J258</f>
        <v>4</v>
      </c>
      <c r="L262" t="s">
        <v>57</v>
      </c>
      <c r="M262" s="5">
        <f t="shared" si="30"/>
        <v>0.33333333333333331</v>
      </c>
      <c r="O262" s="5">
        <f t="shared" si="31"/>
        <v>12</v>
      </c>
      <c r="P262" s="5">
        <f t="shared" si="32"/>
        <v>0.52173913043478259</v>
      </c>
    </row>
    <row r="263" spans="1:16" x14ac:dyDescent="0.25">
      <c r="A263" s="2" t="s">
        <v>195</v>
      </c>
      <c r="B263" s="1">
        <v>2</v>
      </c>
      <c r="C263">
        <v>2</v>
      </c>
      <c r="D263" t="s">
        <v>206</v>
      </c>
      <c r="E263" s="1">
        <f t="shared" ref="E263:E264" si="33">B263+C263</f>
        <v>4</v>
      </c>
      <c r="F263" s="1">
        <f t="shared" ref="F263:F264" si="34">B263-C263</f>
        <v>0</v>
      </c>
      <c r="I263" t="s">
        <v>38</v>
      </c>
      <c r="J263">
        <f>J261-J257</f>
        <v>4</v>
      </c>
      <c r="L263" t="s">
        <v>58</v>
      </c>
      <c r="M263" s="5">
        <f t="shared" si="30"/>
        <v>0.33333333333333331</v>
      </c>
      <c r="O263" s="5">
        <f t="shared" si="31"/>
        <v>7</v>
      </c>
      <c r="P263" s="5">
        <f t="shared" si="32"/>
        <v>0.30434782608695654</v>
      </c>
    </row>
    <row r="264" spans="1:16" x14ac:dyDescent="0.25">
      <c r="A264" s="2" t="s">
        <v>195</v>
      </c>
      <c r="B264" s="1">
        <v>1</v>
      </c>
      <c r="C264">
        <v>2</v>
      </c>
      <c r="D264" t="s">
        <v>213</v>
      </c>
      <c r="E264" s="1">
        <f t="shared" si="33"/>
        <v>3</v>
      </c>
      <c r="F264" s="1">
        <f t="shared" si="34"/>
        <v>-1</v>
      </c>
      <c r="I264" t="s">
        <v>39</v>
      </c>
      <c r="J264">
        <f>J261-J260</f>
        <v>0</v>
      </c>
      <c r="M264" s="5">
        <f t="shared" si="30"/>
        <v>0</v>
      </c>
      <c r="O264" s="5">
        <f t="shared" si="31"/>
        <v>4</v>
      </c>
      <c r="P264" s="5">
        <f t="shared" si="32"/>
        <v>0.17391304347826086</v>
      </c>
    </row>
    <row r="265" spans="1:16" x14ac:dyDescent="0.25">
      <c r="A265" s="2"/>
      <c r="B265" s="1"/>
      <c r="C265" s="1"/>
      <c r="D265" s="1"/>
      <c r="E265" s="1"/>
      <c r="F265" s="1"/>
      <c r="I265" t="s">
        <v>40</v>
      </c>
      <c r="J265">
        <f>J261-J259</f>
        <v>2</v>
      </c>
      <c r="M265" s="5">
        <f t="shared" si="30"/>
        <v>0.16666666666666666</v>
      </c>
      <c r="O265" s="5">
        <f t="shared" si="31"/>
        <v>4</v>
      </c>
      <c r="P265" s="5">
        <f t="shared" si="32"/>
        <v>0.17391304347826086</v>
      </c>
    </row>
    <row r="266" spans="1:16" x14ac:dyDescent="0.25">
      <c r="A266" s="2"/>
      <c r="B266" s="1"/>
      <c r="C266" s="1"/>
      <c r="D266" s="1"/>
      <c r="E266" s="1"/>
      <c r="F266" s="1"/>
      <c r="I266" t="s">
        <v>41</v>
      </c>
      <c r="J266">
        <f>COUNTIF(C253:C269,"&gt;0")</f>
        <v>8</v>
      </c>
      <c r="M266" s="5">
        <f t="shared" si="30"/>
        <v>0.66666666666666663</v>
      </c>
      <c r="O266" s="5">
        <f t="shared" si="31"/>
        <v>18</v>
      </c>
      <c r="P266" s="5">
        <f t="shared" si="32"/>
        <v>0.78260869565217395</v>
      </c>
    </row>
    <row r="267" spans="1:16" x14ac:dyDescent="0.25">
      <c r="A267" s="2"/>
      <c r="B267" s="1"/>
      <c r="C267" s="1"/>
      <c r="D267" s="1"/>
      <c r="E267" s="1"/>
      <c r="F267" s="1"/>
      <c r="I267" t="s">
        <v>42</v>
      </c>
      <c r="J267">
        <f>COUNTIF(B253:B269,"&gt;0")</f>
        <v>9</v>
      </c>
      <c r="M267" s="5">
        <f t="shared" si="30"/>
        <v>0.75</v>
      </c>
      <c r="O267" s="5">
        <f t="shared" si="31"/>
        <v>16</v>
      </c>
      <c r="P267" s="5">
        <f t="shared" si="32"/>
        <v>0.69565217391304346</v>
      </c>
    </row>
    <row r="268" spans="1:16" x14ac:dyDescent="0.25">
      <c r="A268" s="2"/>
      <c r="B268" s="1"/>
      <c r="C268" s="1"/>
      <c r="D268" s="1"/>
      <c r="E268" s="1"/>
      <c r="F268" s="1"/>
      <c r="I268" t="s">
        <v>43</v>
      </c>
      <c r="J268">
        <f>COUNTIF(C253:C269,"&lt;2")</f>
        <v>7</v>
      </c>
      <c r="M268" s="5">
        <f t="shared" si="30"/>
        <v>0.58333333333333337</v>
      </c>
      <c r="O268" s="5">
        <f t="shared" si="31"/>
        <v>11</v>
      </c>
      <c r="P268" s="5">
        <f t="shared" si="32"/>
        <v>0.47826086956521741</v>
      </c>
    </row>
    <row r="269" spans="1:16" x14ac:dyDescent="0.25">
      <c r="A269" s="2"/>
      <c r="B269" s="1"/>
      <c r="C269" s="1"/>
      <c r="D269" s="1"/>
      <c r="E269" s="1"/>
      <c r="F269" s="1"/>
      <c r="I269" t="s">
        <v>44</v>
      </c>
      <c r="J269">
        <f>COUNTIF(B253:B269,"&lt;2")</f>
        <v>7</v>
      </c>
      <c r="M269" s="5">
        <f t="shared" si="30"/>
        <v>0.58333333333333337</v>
      </c>
      <c r="O269" s="5">
        <f t="shared" si="31"/>
        <v>15</v>
      </c>
      <c r="P269" s="5">
        <f t="shared" si="32"/>
        <v>0.65217391304347827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11</v>
      </c>
      <c r="M270" s="5">
        <f t="shared" si="30"/>
        <v>0.91666666666666663</v>
      </c>
      <c r="O270" s="5">
        <f t="shared" si="31"/>
        <v>19</v>
      </c>
      <c r="P270" s="5">
        <f t="shared" si="32"/>
        <v>0.82608695652173914</v>
      </c>
    </row>
    <row r="271" spans="1:16" x14ac:dyDescent="0.25">
      <c r="I271" t="s">
        <v>46</v>
      </c>
      <c r="J271">
        <f>COUNTIF(B253:B269,"&lt;3")</f>
        <v>11</v>
      </c>
      <c r="M271" s="5">
        <f t="shared" si="30"/>
        <v>0.91666666666666663</v>
      </c>
      <c r="O271" s="5">
        <f t="shared" si="31"/>
        <v>20</v>
      </c>
      <c r="P271" s="5">
        <f t="shared" si="32"/>
        <v>0.86956521739130432</v>
      </c>
    </row>
    <row r="272" spans="1:16" x14ac:dyDescent="0.25">
      <c r="I272" t="s">
        <v>47</v>
      </c>
      <c r="J272">
        <f>J262+J263</f>
        <v>8</v>
      </c>
      <c r="M272" s="5">
        <f t="shared" si="30"/>
        <v>0.66666666666666663</v>
      </c>
      <c r="O272" s="5">
        <f t="shared" si="31"/>
        <v>19</v>
      </c>
      <c r="P272" s="5">
        <f t="shared" si="32"/>
        <v>0.82608695652173914</v>
      </c>
    </row>
    <row r="273" spans="5:16" x14ac:dyDescent="0.25">
      <c r="I273" t="s">
        <v>48</v>
      </c>
      <c r="J273" s="1">
        <f>SUM(B253:B269)</f>
        <v>16</v>
      </c>
      <c r="M273" s="5">
        <f t="shared" si="30"/>
        <v>1.3333333333333333</v>
      </c>
      <c r="O273" s="5">
        <f t="shared" si="31"/>
        <v>28</v>
      </c>
      <c r="P273" s="5">
        <f t="shared" si="32"/>
        <v>1.2173913043478262</v>
      </c>
    </row>
    <row r="274" spans="5:16" x14ac:dyDescent="0.25">
      <c r="I274" t="s">
        <v>49</v>
      </c>
      <c r="J274" s="1">
        <f>SUM(C253:C269)</f>
        <v>14</v>
      </c>
      <c r="M274" s="5">
        <f t="shared" si="30"/>
        <v>1.1666666666666667</v>
      </c>
      <c r="O274" s="5">
        <f t="shared" si="31"/>
        <v>37</v>
      </c>
      <c r="P274" s="5">
        <f t="shared" si="32"/>
        <v>1.6086956521739131</v>
      </c>
    </row>
    <row r="275" spans="5:16" x14ac:dyDescent="0.25">
      <c r="I275" t="s">
        <v>50</v>
      </c>
      <c r="J275">
        <f>J263*3+J261-J272</f>
        <v>16</v>
      </c>
      <c r="M275" s="5">
        <f t="shared" si="30"/>
        <v>1.3333333333333333</v>
      </c>
      <c r="O275" s="5">
        <f t="shared" si="31"/>
        <v>25</v>
      </c>
      <c r="P275" s="5">
        <f t="shared" si="32"/>
        <v>1.0869565217391304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199</v>
      </c>
      <c r="B291" s="1">
        <v>2</v>
      </c>
      <c r="C291">
        <v>1</v>
      </c>
      <c r="D291" s="6" t="s">
        <v>195</v>
      </c>
      <c r="E291" s="1">
        <f>B291+C291</f>
        <v>3</v>
      </c>
      <c r="F291" s="1">
        <f>B291-C291</f>
        <v>1</v>
      </c>
      <c r="I291" t="s">
        <v>27</v>
      </c>
      <c r="J291">
        <f>COUNTIF(E291:E315,"&gt;1")</f>
        <v>4</v>
      </c>
      <c r="M291" s="5">
        <f>J291/4</f>
        <v>1</v>
      </c>
    </row>
    <row r="292" spans="1:13" x14ac:dyDescent="0.25">
      <c r="A292" s="1" t="s">
        <v>202</v>
      </c>
      <c r="B292" s="1">
        <v>3</v>
      </c>
      <c r="C292">
        <v>1</v>
      </c>
      <c r="D292" s="6" t="s">
        <v>195</v>
      </c>
      <c r="E292" s="1">
        <f t="shared" ref="E292:E294" si="35">B292+C292</f>
        <v>4</v>
      </c>
      <c r="F292" s="1">
        <f t="shared" ref="F292:F294" si="36">B292-C292</f>
        <v>2</v>
      </c>
      <c r="I292" t="s">
        <v>28</v>
      </c>
      <c r="J292">
        <f>COUNTIF(E291:E315,"&gt;2")</f>
        <v>4</v>
      </c>
      <c r="M292" s="5">
        <f t="shared" ref="M292:M313" si="37">J292/4</f>
        <v>1</v>
      </c>
    </row>
    <row r="293" spans="1:13" x14ac:dyDescent="0.25">
      <c r="A293" s="1" t="s">
        <v>204</v>
      </c>
      <c r="B293" s="1">
        <v>1</v>
      </c>
      <c r="C293">
        <v>2</v>
      </c>
      <c r="D293" s="6" t="s">
        <v>195</v>
      </c>
      <c r="E293" s="1">
        <f t="shared" si="35"/>
        <v>3</v>
      </c>
      <c r="F293" s="1">
        <f t="shared" si="36"/>
        <v>-1</v>
      </c>
      <c r="I293" t="s">
        <v>29</v>
      </c>
      <c r="J293">
        <f>COUNTIF(E291:E315,"&lt;4")</f>
        <v>2</v>
      </c>
      <c r="M293" s="5">
        <f t="shared" si="37"/>
        <v>0.5</v>
      </c>
    </row>
    <row r="294" spans="1:13" x14ac:dyDescent="0.25">
      <c r="A294" s="1" t="s">
        <v>231</v>
      </c>
      <c r="B294" s="1">
        <v>6</v>
      </c>
      <c r="C294">
        <v>0</v>
      </c>
      <c r="D294" s="6" t="s">
        <v>195</v>
      </c>
      <c r="E294" s="1">
        <f t="shared" si="35"/>
        <v>6</v>
      </c>
      <c r="F294" s="1">
        <f t="shared" si="36"/>
        <v>6</v>
      </c>
      <c r="I294" t="s">
        <v>30</v>
      </c>
      <c r="J294">
        <f>COUNTIF(E291:E315,"&lt;5")</f>
        <v>3</v>
      </c>
      <c r="M294" s="5">
        <f t="shared" si="37"/>
        <v>0.75</v>
      </c>
    </row>
    <row r="295" spans="1:13" x14ac:dyDescent="0.25">
      <c r="E295" s="1"/>
      <c r="F295" s="1"/>
      <c r="I295" t="s">
        <v>31</v>
      </c>
      <c r="J295">
        <f>COUNTIF(F291:F315,"&gt;=0")</f>
        <v>3</v>
      </c>
      <c r="M295" s="5">
        <f t="shared" si="37"/>
        <v>0.75</v>
      </c>
    </row>
    <row r="296" spans="1:13" x14ac:dyDescent="0.25">
      <c r="I296" t="s">
        <v>32</v>
      </c>
      <c r="J296">
        <f>COUNTIF(F291:F315,"&lt;=0")</f>
        <v>1</v>
      </c>
      <c r="M296" s="5">
        <f t="shared" si="37"/>
        <v>0.25</v>
      </c>
    </row>
    <row r="297" spans="1:13" x14ac:dyDescent="0.25">
      <c r="I297" t="s">
        <v>34</v>
      </c>
      <c r="J297">
        <f>COUNTIF(F291:F315,"&gt;=-1")</f>
        <v>4</v>
      </c>
      <c r="M297" s="5">
        <f t="shared" si="37"/>
        <v>1</v>
      </c>
    </row>
    <row r="298" spans="1:13" x14ac:dyDescent="0.25">
      <c r="I298" t="s">
        <v>35</v>
      </c>
      <c r="J298">
        <f>COUNTIF(F291:F315,"&lt;=1")</f>
        <v>2</v>
      </c>
      <c r="M298" s="5">
        <f t="shared" si="37"/>
        <v>0.5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3</v>
      </c>
      <c r="M300" s="5">
        <f t="shared" si="37"/>
        <v>0.75</v>
      </c>
    </row>
    <row r="301" spans="1:13" x14ac:dyDescent="0.25">
      <c r="I301" t="s">
        <v>38</v>
      </c>
      <c r="J301">
        <f>J299-J295</f>
        <v>1</v>
      </c>
      <c r="M301" s="5">
        <f t="shared" si="37"/>
        <v>0.25</v>
      </c>
    </row>
    <row r="302" spans="1:13" x14ac:dyDescent="0.25">
      <c r="I302" t="s">
        <v>39</v>
      </c>
      <c r="J302">
        <f>J299-J298</f>
        <v>2</v>
      </c>
      <c r="M302" s="5">
        <f t="shared" si="37"/>
        <v>0.5</v>
      </c>
    </row>
    <row r="303" spans="1:13" x14ac:dyDescent="0.25">
      <c r="I303" t="s">
        <v>40</v>
      </c>
      <c r="J303">
        <f>J299-J297</f>
        <v>0</v>
      </c>
      <c r="M303" s="5">
        <f t="shared" si="37"/>
        <v>0</v>
      </c>
    </row>
    <row r="304" spans="1:13" x14ac:dyDescent="0.25">
      <c r="I304" t="s">
        <v>41</v>
      </c>
      <c r="J304">
        <f>COUNTIF(B291:B315,"&gt;0")</f>
        <v>4</v>
      </c>
      <c r="M304" s="5">
        <f t="shared" si="37"/>
        <v>1</v>
      </c>
    </row>
    <row r="305" spans="9:13" x14ac:dyDescent="0.25">
      <c r="I305" t="s">
        <v>42</v>
      </c>
      <c r="J305">
        <f>COUNTIF(C291:C315,"&gt;0")</f>
        <v>3</v>
      </c>
      <c r="M305" s="5">
        <f t="shared" si="37"/>
        <v>0.75</v>
      </c>
    </row>
    <row r="306" spans="9:13" x14ac:dyDescent="0.25">
      <c r="I306" t="s">
        <v>43</v>
      </c>
      <c r="J306">
        <f>COUNTIF(B291:B315,"&lt;2")</f>
        <v>1</v>
      </c>
      <c r="M306" s="5">
        <f t="shared" si="37"/>
        <v>0.25</v>
      </c>
    </row>
    <row r="307" spans="9:13" x14ac:dyDescent="0.25">
      <c r="I307" t="s">
        <v>44</v>
      </c>
      <c r="J307">
        <f>COUNTIF(C291:C315,"&lt;2")</f>
        <v>3</v>
      </c>
      <c r="M307" s="5">
        <f t="shared" si="37"/>
        <v>0.75</v>
      </c>
    </row>
    <row r="308" spans="9:13" x14ac:dyDescent="0.25">
      <c r="I308" t="s">
        <v>45</v>
      </c>
      <c r="J308">
        <f>COUNTIF(B291:B315,"&lt;3")</f>
        <v>2</v>
      </c>
      <c r="M308" s="5">
        <f t="shared" si="37"/>
        <v>0.5</v>
      </c>
    </row>
    <row r="309" spans="9:13" x14ac:dyDescent="0.25">
      <c r="I309" t="s">
        <v>46</v>
      </c>
      <c r="J309">
        <f>COUNTIF(C291:C315,"&lt;3")</f>
        <v>4</v>
      </c>
      <c r="M309" s="5">
        <f t="shared" si="37"/>
        <v>1</v>
      </c>
    </row>
    <row r="310" spans="9:13" x14ac:dyDescent="0.25">
      <c r="I310" t="s">
        <v>47</v>
      </c>
      <c r="J310">
        <f>J300+J301</f>
        <v>4</v>
      </c>
      <c r="M310" s="5">
        <f t="shared" si="37"/>
        <v>1</v>
      </c>
    </row>
    <row r="311" spans="9:13" x14ac:dyDescent="0.25">
      <c r="I311" t="s">
        <v>48</v>
      </c>
      <c r="J311" s="1">
        <f>SUM(C291:C315)</f>
        <v>4</v>
      </c>
      <c r="M311" s="5">
        <f t="shared" si="37"/>
        <v>1</v>
      </c>
    </row>
    <row r="312" spans="9:13" x14ac:dyDescent="0.25">
      <c r="I312" t="s">
        <v>49</v>
      </c>
      <c r="J312" s="1">
        <f>SUM(B291:B315)</f>
        <v>12</v>
      </c>
      <c r="M312" s="5">
        <f t="shared" si="37"/>
        <v>3</v>
      </c>
    </row>
    <row r="313" spans="9:13" x14ac:dyDescent="0.25">
      <c r="I313" t="s">
        <v>50</v>
      </c>
      <c r="J313">
        <f>3*J301+J299-J310</f>
        <v>3</v>
      </c>
      <c r="M313" s="5">
        <f t="shared" si="37"/>
        <v>0.75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199</v>
      </c>
      <c r="B329" s="1">
        <v>2</v>
      </c>
      <c r="C329">
        <v>1</v>
      </c>
      <c r="D329" s="6" t="s">
        <v>195</v>
      </c>
      <c r="E329" s="1">
        <f>B329+C329</f>
        <v>3</v>
      </c>
      <c r="F329" s="1">
        <f>B329-C329</f>
        <v>1</v>
      </c>
      <c r="I329" t="s">
        <v>27</v>
      </c>
      <c r="J329">
        <f>COUNTIF(E329:E353,"&gt;1")</f>
        <v>4</v>
      </c>
      <c r="M329" s="5">
        <f>J329/$J$337</f>
        <v>1</v>
      </c>
    </row>
    <row r="330" spans="1:13" x14ac:dyDescent="0.25">
      <c r="A330" s="1" t="s">
        <v>202</v>
      </c>
      <c r="B330" s="1">
        <v>3</v>
      </c>
      <c r="C330">
        <v>1</v>
      </c>
      <c r="D330" s="6" t="s">
        <v>195</v>
      </c>
      <c r="E330" s="1">
        <f t="shared" ref="E330:E331" si="38">B330+C330</f>
        <v>4</v>
      </c>
      <c r="F330" s="1">
        <f t="shared" ref="F330:F331" si="39">B330-C330</f>
        <v>2</v>
      </c>
      <c r="I330" t="s">
        <v>28</v>
      </c>
      <c r="J330">
        <f>COUNTIF(E329:E353,"&gt;2")</f>
        <v>4</v>
      </c>
      <c r="M330" s="5">
        <f t="shared" ref="M330:M351" si="40">J330/$J$337</f>
        <v>1</v>
      </c>
    </row>
    <row r="331" spans="1:13" x14ac:dyDescent="0.25">
      <c r="A331" s="1" t="s">
        <v>204</v>
      </c>
      <c r="B331" s="1">
        <v>1</v>
      </c>
      <c r="C331">
        <v>2</v>
      </c>
      <c r="D331" s="6" t="s">
        <v>195</v>
      </c>
      <c r="E331" s="1">
        <f t="shared" si="38"/>
        <v>3</v>
      </c>
      <c r="F331" s="1">
        <f t="shared" si="39"/>
        <v>-1</v>
      </c>
      <c r="I331" t="s">
        <v>29</v>
      </c>
      <c r="J331">
        <f>COUNTIF(E329:E353,"&lt;4")</f>
        <v>2</v>
      </c>
      <c r="M331" s="5">
        <f t="shared" si="40"/>
        <v>0.5</v>
      </c>
    </row>
    <row r="332" spans="1:13" x14ac:dyDescent="0.25">
      <c r="A332" s="1" t="s">
        <v>231</v>
      </c>
      <c r="B332" s="1">
        <v>6</v>
      </c>
      <c r="C332">
        <v>0</v>
      </c>
      <c r="D332" s="6" t="s">
        <v>195</v>
      </c>
      <c r="E332" s="1">
        <f t="shared" ref="E332" si="41">B332+C332</f>
        <v>6</v>
      </c>
      <c r="F332" s="1">
        <f t="shared" ref="F332" si="42">B332-C332</f>
        <v>6</v>
      </c>
      <c r="I332" t="s">
        <v>30</v>
      </c>
      <c r="J332">
        <f>COUNTIF(E329:E353,"&lt;5")</f>
        <v>3</v>
      </c>
      <c r="M332" s="5">
        <f t="shared" si="40"/>
        <v>0.75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3</v>
      </c>
      <c r="M333" s="5">
        <f t="shared" si="40"/>
        <v>0.75</v>
      </c>
    </row>
    <row r="334" spans="1:13" x14ac:dyDescent="0.25">
      <c r="E334" s="1"/>
      <c r="F334" s="1"/>
      <c r="I334" t="s">
        <v>32</v>
      </c>
      <c r="J334">
        <f>COUNTIF(F329:F353,"&lt;=0")</f>
        <v>1</v>
      </c>
      <c r="M334" s="5">
        <f t="shared" si="40"/>
        <v>0.25</v>
      </c>
    </row>
    <row r="335" spans="1:13" x14ac:dyDescent="0.25">
      <c r="E335" s="1"/>
      <c r="F335" s="1"/>
      <c r="I335" t="s">
        <v>34</v>
      </c>
      <c r="J335">
        <f>COUNTIF(F329:F353,"&gt;=-1")</f>
        <v>4</v>
      </c>
      <c r="M335" s="5">
        <f t="shared" si="40"/>
        <v>1</v>
      </c>
    </row>
    <row r="336" spans="1:13" x14ac:dyDescent="0.25">
      <c r="E336" s="1"/>
      <c r="F336" s="1"/>
      <c r="I336" t="s">
        <v>35</v>
      </c>
      <c r="J336">
        <f>COUNTIF(F329:F353,"&lt;=1")</f>
        <v>2</v>
      </c>
      <c r="M336" s="5">
        <f t="shared" si="40"/>
        <v>0.5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3</v>
      </c>
      <c r="M338" s="5">
        <f t="shared" si="40"/>
        <v>0.75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40"/>
        <v>0.25</v>
      </c>
    </row>
    <row r="340" spans="5:13" x14ac:dyDescent="0.25">
      <c r="E340" s="1"/>
      <c r="F340" s="1"/>
      <c r="I340" t="s">
        <v>39</v>
      </c>
      <c r="J340">
        <f>J337-J336</f>
        <v>2</v>
      </c>
      <c r="M340" s="5">
        <f t="shared" si="40"/>
        <v>0.5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40"/>
        <v>0</v>
      </c>
    </row>
    <row r="342" spans="5:13" x14ac:dyDescent="0.25">
      <c r="E342" s="1"/>
      <c r="F342" s="1"/>
      <c r="I342" t="s">
        <v>41</v>
      </c>
      <c r="J342">
        <f>COUNTIF(B329:B353,"&gt;0")</f>
        <v>4</v>
      </c>
      <c r="M342" s="5">
        <f t="shared" si="40"/>
        <v>1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40"/>
        <v>0.75</v>
      </c>
    </row>
    <row r="344" spans="5:13" x14ac:dyDescent="0.25">
      <c r="E344" s="1"/>
      <c r="F344" s="1"/>
      <c r="I344" t="s">
        <v>43</v>
      </c>
      <c r="J344">
        <f>COUNTIF(B329:B353,"&lt;2")</f>
        <v>1</v>
      </c>
      <c r="M344" s="5">
        <f t="shared" si="40"/>
        <v>0.25</v>
      </c>
    </row>
    <row r="345" spans="5:13" x14ac:dyDescent="0.25">
      <c r="E345" s="1"/>
      <c r="F345" s="1"/>
      <c r="I345" t="s">
        <v>44</v>
      </c>
      <c r="J345">
        <f>COUNTIF(C329:C353,"&lt;2")</f>
        <v>3</v>
      </c>
      <c r="M345" s="5">
        <f t="shared" si="40"/>
        <v>0.75</v>
      </c>
    </row>
    <row r="346" spans="5:13" x14ac:dyDescent="0.25">
      <c r="E346" s="1"/>
      <c r="F346" s="1"/>
      <c r="I346" t="s">
        <v>45</v>
      </c>
      <c r="J346">
        <f>COUNTIF(B329:B353,"&lt;3")</f>
        <v>2</v>
      </c>
      <c r="M346" s="5">
        <f t="shared" si="40"/>
        <v>0.5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40"/>
        <v>1</v>
      </c>
    </row>
    <row r="348" spans="5:13" x14ac:dyDescent="0.25">
      <c r="E348" s="1"/>
      <c r="F348" s="1"/>
      <c r="I348" t="s">
        <v>47</v>
      </c>
      <c r="J348">
        <f>J338+J339</f>
        <v>4</v>
      </c>
      <c r="M348" s="5">
        <f t="shared" si="40"/>
        <v>1</v>
      </c>
    </row>
    <row r="349" spans="5:13" x14ac:dyDescent="0.25">
      <c r="E349" s="1"/>
      <c r="F349" s="1"/>
      <c r="I349" t="s">
        <v>48</v>
      </c>
      <c r="J349" s="1">
        <f>SUM(C329:C353)</f>
        <v>4</v>
      </c>
      <c r="M349" s="5">
        <f t="shared" si="40"/>
        <v>1</v>
      </c>
    </row>
    <row r="350" spans="5:13" x14ac:dyDescent="0.25">
      <c r="E350" s="1"/>
      <c r="F350" s="1"/>
      <c r="I350" t="s">
        <v>49</v>
      </c>
      <c r="J350" s="1">
        <f>SUM(B329:B353)</f>
        <v>12</v>
      </c>
      <c r="M350" s="5">
        <f t="shared" si="40"/>
        <v>3</v>
      </c>
    </row>
    <row r="351" spans="5:13" x14ac:dyDescent="0.25">
      <c r="E351" s="1"/>
      <c r="F351" s="1"/>
      <c r="I351" t="s">
        <v>50</v>
      </c>
      <c r="J351">
        <f>3*J339+J337-J348</f>
        <v>3</v>
      </c>
      <c r="M351" s="5">
        <f t="shared" si="40"/>
        <v>0.75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195</v>
      </c>
      <c r="B368" s="1">
        <v>2</v>
      </c>
      <c r="C368">
        <v>0</v>
      </c>
      <c r="D368" t="s">
        <v>217</v>
      </c>
      <c r="E368" s="1">
        <f>B368+C368</f>
        <v>2</v>
      </c>
      <c r="F368" s="1">
        <f>B368-C368</f>
        <v>2</v>
      </c>
      <c r="I368" t="s">
        <v>27</v>
      </c>
      <c r="J368">
        <f>COUNTIF(E368:E384,"&gt;1")</f>
        <v>4</v>
      </c>
      <c r="M368" s="5">
        <f>J368/$J$376</f>
        <v>1</v>
      </c>
      <c r="O368" s="5">
        <f>J368+J329</f>
        <v>8</v>
      </c>
      <c r="P368" s="5">
        <f>O368/$O$376</f>
        <v>1</v>
      </c>
    </row>
    <row r="369" spans="1:16" x14ac:dyDescent="0.25">
      <c r="A369" s="2" t="s">
        <v>195</v>
      </c>
      <c r="B369" s="1">
        <v>1</v>
      </c>
      <c r="C369">
        <v>2</v>
      </c>
      <c r="D369" t="s">
        <v>207</v>
      </c>
      <c r="E369" s="1">
        <f>B369+C369</f>
        <v>3</v>
      </c>
      <c r="F369" s="1">
        <f>B369-C369</f>
        <v>-1</v>
      </c>
      <c r="I369" t="s">
        <v>28</v>
      </c>
      <c r="J369">
        <f>COUNTIF(E368:E384,"&gt;2")</f>
        <v>3</v>
      </c>
      <c r="M369" s="5">
        <f t="shared" ref="M369:M390" si="43">J369/$J$376</f>
        <v>0.75</v>
      </c>
      <c r="O369" s="5">
        <f t="shared" ref="O369:O390" si="44">J369+J330</f>
        <v>7</v>
      </c>
      <c r="P369" s="5">
        <f t="shared" ref="P369:P390" si="45">O369/$O$376</f>
        <v>0.875</v>
      </c>
    </row>
    <row r="370" spans="1:16" x14ac:dyDescent="0.25">
      <c r="A370" s="2" t="s">
        <v>195</v>
      </c>
      <c r="B370" s="1">
        <v>2</v>
      </c>
      <c r="C370">
        <v>2</v>
      </c>
      <c r="D370" t="s">
        <v>206</v>
      </c>
      <c r="E370" s="1">
        <f>B370+C370</f>
        <v>4</v>
      </c>
      <c r="F370" s="1">
        <f>B370-C370</f>
        <v>0</v>
      </c>
      <c r="I370" t="s">
        <v>29</v>
      </c>
      <c r="J370">
        <f>COUNTIF(E368:E384,"&lt;4")</f>
        <v>3</v>
      </c>
      <c r="M370" s="5">
        <f t="shared" si="43"/>
        <v>0.75</v>
      </c>
      <c r="O370" s="5">
        <f t="shared" si="44"/>
        <v>5</v>
      </c>
      <c r="P370" s="5">
        <f t="shared" si="45"/>
        <v>0.625</v>
      </c>
    </row>
    <row r="371" spans="1:16" x14ac:dyDescent="0.25">
      <c r="A371" s="2" t="s">
        <v>195</v>
      </c>
      <c r="B371" s="1">
        <v>1</v>
      </c>
      <c r="C371">
        <v>2</v>
      </c>
      <c r="D371" t="s">
        <v>213</v>
      </c>
      <c r="E371" s="1">
        <f t="shared" ref="E371" si="46">B371+C371</f>
        <v>3</v>
      </c>
      <c r="F371" s="1">
        <f t="shared" ref="F371" si="47">B371-C371</f>
        <v>-1</v>
      </c>
      <c r="I371" t="s">
        <v>30</v>
      </c>
      <c r="J371">
        <f>COUNTIF(E368:E384,"&lt;5")</f>
        <v>4</v>
      </c>
      <c r="M371" s="5">
        <f t="shared" si="43"/>
        <v>1</v>
      </c>
      <c r="O371" s="5">
        <f t="shared" si="44"/>
        <v>7</v>
      </c>
      <c r="P371" s="5">
        <f t="shared" si="45"/>
        <v>0.875</v>
      </c>
    </row>
    <row r="372" spans="1:16" x14ac:dyDescent="0.25">
      <c r="A372" s="2"/>
      <c r="B372" s="1"/>
      <c r="E372" s="1"/>
      <c r="F372" s="1"/>
      <c r="I372" t="s">
        <v>31</v>
      </c>
      <c r="J372">
        <f>COUNTIF(F368:F384,"&lt;=0")</f>
        <v>3</v>
      </c>
      <c r="M372" s="5">
        <f t="shared" si="43"/>
        <v>0.75</v>
      </c>
      <c r="O372" s="5">
        <f t="shared" si="44"/>
        <v>6</v>
      </c>
      <c r="P372" s="5">
        <f t="shared" si="45"/>
        <v>0.75</v>
      </c>
    </row>
    <row r="373" spans="1:16" x14ac:dyDescent="0.25">
      <c r="I373" t="s">
        <v>32</v>
      </c>
      <c r="J373">
        <f>COUNTIF(F368:F384,"&gt;=0")</f>
        <v>2</v>
      </c>
      <c r="M373" s="5">
        <f t="shared" si="43"/>
        <v>0.5</v>
      </c>
      <c r="O373" s="5">
        <f t="shared" si="44"/>
        <v>3</v>
      </c>
      <c r="P373" s="5">
        <f t="shared" si="45"/>
        <v>0.375</v>
      </c>
    </row>
    <row r="374" spans="1:16" x14ac:dyDescent="0.25">
      <c r="I374" t="s">
        <v>34</v>
      </c>
      <c r="J374">
        <f>COUNTIF(F368:F384,"&lt;=1")</f>
        <v>3</v>
      </c>
      <c r="M374" s="5">
        <f t="shared" si="43"/>
        <v>0.75</v>
      </c>
      <c r="O374" s="5">
        <f t="shared" si="44"/>
        <v>7</v>
      </c>
      <c r="P374" s="5">
        <f t="shared" si="45"/>
        <v>0.875</v>
      </c>
    </row>
    <row r="375" spans="1:16" x14ac:dyDescent="0.25">
      <c r="I375" t="s">
        <v>35</v>
      </c>
      <c r="J375">
        <f>COUNTIF(F368:F384,"&gt;=-1")</f>
        <v>4</v>
      </c>
      <c r="M375" s="5">
        <f t="shared" si="43"/>
        <v>1</v>
      </c>
      <c r="O375" s="5">
        <f t="shared" si="44"/>
        <v>6</v>
      </c>
      <c r="P375" s="5">
        <f t="shared" si="45"/>
        <v>0.75</v>
      </c>
    </row>
    <row r="376" spans="1:16" x14ac:dyDescent="0.25">
      <c r="I376" t="s">
        <v>36</v>
      </c>
      <c r="J376">
        <f>COUNT(E368:E384)</f>
        <v>4</v>
      </c>
      <c r="O376" s="5">
        <f t="shared" si="44"/>
        <v>8</v>
      </c>
      <c r="P376" s="5">
        <f t="shared" si="45"/>
        <v>1</v>
      </c>
    </row>
    <row r="377" spans="1:16" x14ac:dyDescent="0.25">
      <c r="I377" t="s">
        <v>37</v>
      </c>
      <c r="J377">
        <f>J376-J373</f>
        <v>2</v>
      </c>
      <c r="M377" s="5">
        <f t="shared" si="43"/>
        <v>0.5</v>
      </c>
      <c r="O377" s="5">
        <f t="shared" si="44"/>
        <v>5</v>
      </c>
      <c r="P377" s="5">
        <f t="shared" si="45"/>
        <v>0.625</v>
      </c>
    </row>
    <row r="378" spans="1:16" x14ac:dyDescent="0.25">
      <c r="I378" t="s">
        <v>38</v>
      </c>
      <c r="J378">
        <f>J376-J372</f>
        <v>1</v>
      </c>
      <c r="M378" s="5">
        <f t="shared" si="43"/>
        <v>0.25</v>
      </c>
      <c r="O378" s="5">
        <f t="shared" si="44"/>
        <v>2</v>
      </c>
      <c r="P378" s="5">
        <f t="shared" si="45"/>
        <v>0.25</v>
      </c>
    </row>
    <row r="379" spans="1:16" x14ac:dyDescent="0.25">
      <c r="I379" t="s">
        <v>39</v>
      </c>
      <c r="J379">
        <f>J376-J375</f>
        <v>0</v>
      </c>
      <c r="M379" s="5">
        <f t="shared" si="43"/>
        <v>0</v>
      </c>
      <c r="O379" s="5">
        <f t="shared" si="44"/>
        <v>2</v>
      </c>
      <c r="P379" s="5">
        <f t="shared" si="45"/>
        <v>0.25</v>
      </c>
    </row>
    <row r="380" spans="1:16" x14ac:dyDescent="0.25">
      <c r="I380" t="s">
        <v>40</v>
      </c>
      <c r="J380">
        <f>J376-J374</f>
        <v>1</v>
      </c>
      <c r="M380" s="5">
        <f t="shared" si="43"/>
        <v>0.25</v>
      </c>
      <c r="O380" s="5">
        <f t="shared" si="44"/>
        <v>1</v>
      </c>
      <c r="P380" s="5">
        <f t="shared" si="45"/>
        <v>0.125</v>
      </c>
    </row>
    <row r="381" spans="1:16" x14ac:dyDescent="0.25">
      <c r="I381" t="s">
        <v>41</v>
      </c>
      <c r="J381">
        <f>COUNTIF(C368:C384,"&gt;0")</f>
        <v>3</v>
      </c>
      <c r="M381" s="5">
        <f t="shared" si="43"/>
        <v>0.75</v>
      </c>
      <c r="O381" s="5">
        <f t="shared" si="44"/>
        <v>7</v>
      </c>
      <c r="P381" s="5">
        <f t="shared" si="45"/>
        <v>0.875</v>
      </c>
    </row>
    <row r="382" spans="1:16" x14ac:dyDescent="0.25">
      <c r="I382" t="s">
        <v>42</v>
      </c>
      <c r="J382">
        <f>COUNTIF(B368:B384,"&gt;0")</f>
        <v>4</v>
      </c>
      <c r="M382" s="5">
        <f t="shared" si="43"/>
        <v>1</v>
      </c>
      <c r="O382" s="5">
        <f t="shared" si="44"/>
        <v>7</v>
      </c>
      <c r="P382" s="5">
        <f t="shared" si="45"/>
        <v>0.875</v>
      </c>
    </row>
    <row r="383" spans="1:16" x14ac:dyDescent="0.25">
      <c r="I383" t="s">
        <v>43</v>
      </c>
      <c r="J383">
        <f>COUNTIF(C368:C384,"&lt;2")</f>
        <v>1</v>
      </c>
      <c r="M383" s="5">
        <f t="shared" si="43"/>
        <v>0.25</v>
      </c>
      <c r="O383" s="5">
        <f t="shared" si="44"/>
        <v>2</v>
      </c>
      <c r="P383" s="5">
        <f t="shared" si="45"/>
        <v>0.25</v>
      </c>
    </row>
    <row r="384" spans="1:16" x14ac:dyDescent="0.25">
      <c r="I384" t="s">
        <v>44</v>
      </c>
      <c r="J384">
        <f>COUNTIF(B368:B384,"&lt;2")</f>
        <v>2</v>
      </c>
      <c r="M384" s="5">
        <f t="shared" si="43"/>
        <v>0.5</v>
      </c>
      <c r="O384" s="5">
        <f t="shared" si="44"/>
        <v>5</v>
      </c>
      <c r="P384" s="5">
        <f t="shared" si="45"/>
        <v>0.625</v>
      </c>
    </row>
    <row r="385" spans="9:16" x14ac:dyDescent="0.25">
      <c r="I385" t="s">
        <v>45</v>
      </c>
      <c r="J385">
        <f>COUNTIF(C368:C384,"&lt;3")</f>
        <v>4</v>
      </c>
      <c r="M385" s="5">
        <f t="shared" si="43"/>
        <v>1</v>
      </c>
      <c r="O385" s="5">
        <f t="shared" si="44"/>
        <v>6</v>
      </c>
      <c r="P385" s="5">
        <f t="shared" si="45"/>
        <v>0.75</v>
      </c>
    </row>
    <row r="386" spans="9:16" x14ac:dyDescent="0.25">
      <c r="I386" t="s">
        <v>46</v>
      </c>
      <c r="J386">
        <f>COUNTIF(B368:B384,"&lt;3")</f>
        <v>4</v>
      </c>
      <c r="M386" s="5">
        <f t="shared" si="43"/>
        <v>1</v>
      </c>
      <c r="O386" s="5">
        <f t="shared" si="44"/>
        <v>8</v>
      </c>
      <c r="P386" s="5">
        <f t="shared" si="45"/>
        <v>1</v>
      </c>
    </row>
    <row r="387" spans="9:16" x14ac:dyDescent="0.25">
      <c r="I387" t="s">
        <v>47</v>
      </c>
      <c r="J387">
        <f>J377+J378</f>
        <v>3</v>
      </c>
      <c r="M387" s="5">
        <f t="shared" si="43"/>
        <v>0.75</v>
      </c>
      <c r="O387" s="5">
        <f t="shared" si="44"/>
        <v>7</v>
      </c>
      <c r="P387" s="5">
        <f t="shared" si="45"/>
        <v>0.875</v>
      </c>
    </row>
    <row r="388" spans="9:16" x14ac:dyDescent="0.25">
      <c r="I388" t="s">
        <v>48</v>
      </c>
      <c r="J388" s="1">
        <f>SUM(B368:B384)</f>
        <v>6</v>
      </c>
      <c r="M388" s="5">
        <f t="shared" si="43"/>
        <v>1.5</v>
      </c>
      <c r="O388" s="5">
        <f t="shared" si="44"/>
        <v>10</v>
      </c>
      <c r="P388" s="5">
        <f t="shared" si="45"/>
        <v>1.25</v>
      </c>
    </row>
    <row r="389" spans="9:16" x14ac:dyDescent="0.25">
      <c r="I389" t="s">
        <v>49</v>
      </c>
      <c r="J389" s="1">
        <f>SUM(C368:C384)</f>
        <v>6</v>
      </c>
      <c r="M389" s="5">
        <f t="shared" si="43"/>
        <v>1.5</v>
      </c>
      <c r="O389" s="5">
        <f t="shared" si="44"/>
        <v>18</v>
      </c>
      <c r="P389" s="5">
        <f t="shared" si="45"/>
        <v>2.25</v>
      </c>
    </row>
    <row r="390" spans="9:16" x14ac:dyDescent="0.25">
      <c r="I390" t="s">
        <v>50</v>
      </c>
      <c r="J390">
        <f>J378*3+J376-J387</f>
        <v>4</v>
      </c>
      <c r="M390" s="5">
        <f t="shared" si="43"/>
        <v>1</v>
      </c>
      <c r="O390" s="5">
        <f t="shared" si="44"/>
        <v>7</v>
      </c>
      <c r="P390" s="5">
        <f t="shared" si="45"/>
        <v>0.875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22</v>
      </c>
      <c r="H402" s="6"/>
      <c r="I402" s="7">
        <f>O261+O54</f>
        <v>46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11">
        <f>AVERAGE(H404,K404,N404,Q404)</f>
        <v>78.372035573122531</v>
      </c>
      <c r="F404" s="5">
        <f>(M6+M213)/2</f>
        <v>0.72727272727272729</v>
      </c>
      <c r="G404" s="10">
        <f>J6+J213</f>
        <v>16</v>
      </c>
      <c r="H404" s="11">
        <f>(G404/$G$402)*100</f>
        <v>72.727272727272734</v>
      </c>
      <c r="I404" s="5">
        <f t="shared" ref="I404:I411" si="48">(P46+P253)/2</f>
        <v>0.78260869565217384</v>
      </c>
      <c r="J404" s="10">
        <f t="shared" ref="J404:J411" si="49">O46+O253</f>
        <v>36</v>
      </c>
      <c r="K404" s="11">
        <f>(J404/$I$402)*100</f>
        <v>78.260869565217391</v>
      </c>
      <c r="L404" s="5">
        <f>(M84+M291)/2</f>
        <v>0.75</v>
      </c>
      <c r="M404" s="10">
        <f t="shared" ref="M404:M411" si="50">J84+J291</f>
        <v>6</v>
      </c>
      <c r="N404" s="11">
        <f>(M404/8)*100</f>
        <v>75</v>
      </c>
      <c r="O404" s="5">
        <f t="shared" ref="O404:O411" si="51">(P368+P161)/2</f>
        <v>0.875</v>
      </c>
      <c r="P404" s="10">
        <f t="shared" ref="P404:P411" si="52">O368+O161</f>
        <v>14</v>
      </c>
      <c r="Q404" s="11">
        <f>(P404/16)*100</f>
        <v>87.5</v>
      </c>
    </row>
    <row r="405" spans="4:17" x14ac:dyDescent="0.25">
      <c r="D405" t="s">
        <v>28</v>
      </c>
      <c r="E405" s="11">
        <f t="shared" ref="E405:E423" si="53">AVERAGE(H405,K405,N405,Q405)</f>
        <v>67.181324110671937</v>
      </c>
      <c r="F405" s="5">
        <f t="shared" ref="F405:F407" si="54">(M7+M214)/2</f>
        <v>0.68181818181818188</v>
      </c>
      <c r="G405" s="10">
        <f t="shared" ref="G405:G407" si="55">J7+J214</f>
        <v>15</v>
      </c>
      <c r="H405" s="11">
        <f t="shared" ref="H405:H423" si="56">(G405/$G$402)*100</f>
        <v>68.181818181818173</v>
      </c>
      <c r="I405" s="5">
        <f t="shared" si="48"/>
        <v>0.63043478260869568</v>
      </c>
      <c r="J405" s="10">
        <f t="shared" si="49"/>
        <v>29</v>
      </c>
      <c r="K405" s="11">
        <f t="shared" ref="K405:K423" si="57">(J405/$I$402)*100</f>
        <v>63.04347826086957</v>
      </c>
      <c r="L405" s="5">
        <f>(M85+M292)/2</f>
        <v>0.75</v>
      </c>
      <c r="M405" s="10">
        <f t="shared" si="50"/>
        <v>6</v>
      </c>
      <c r="N405" s="11">
        <f t="shared" ref="N405:N423" si="58">(M405/8)*100</f>
        <v>75</v>
      </c>
      <c r="O405" s="5">
        <f t="shared" si="51"/>
        <v>0.625</v>
      </c>
      <c r="P405" s="10">
        <f t="shared" si="52"/>
        <v>10</v>
      </c>
      <c r="Q405" s="11">
        <f t="shared" ref="Q405:Q423" si="59">(P405/16)*100</f>
        <v>62.5</v>
      </c>
    </row>
    <row r="406" spans="4:17" x14ac:dyDescent="0.25">
      <c r="D406" t="s">
        <v>29</v>
      </c>
      <c r="E406" s="11">
        <f t="shared" si="53"/>
        <v>63.105237154150196</v>
      </c>
      <c r="F406" s="5">
        <f t="shared" si="54"/>
        <v>0.68181818181818188</v>
      </c>
      <c r="G406" s="10">
        <f t="shared" si="55"/>
        <v>15</v>
      </c>
      <c r="H406" s="11">
        <f t="shared" si="56"/>
        <v>68.181818181818173</v>
      </c>
      <c r="I406" s="5">
        <f t="shared" si="48"/>
        <v>0.71739130434782616</v>
      </c>
      <c r="J406" s="10">
        <f t="shared" si="49"/>
        <v>33</v>
      </c>
      <c r="K406" s="11">
        <f t="shared" si="57"/>
        <v>71.739130434782609</v>
      </c>
      <c r="L406" s="5">
        <f>(M86+M293)/2</f>
        <v>0.5</v>
      </c>
      <c r="M406" s="10">
        <f t="shared" si="50"/>
        <v>4</v>
      </c>
      <c r="N406" s="11">
        <f t="shared" si="58"/>
        <v>50</v>
      </c>
      <c r="O406" s="5">
        <f t="shared" si="51"/>
        <v>0.625</v>
      </c>
      <c r="P406" s="10">
        <f t="shared" si="52"/>
        <v>10</v>
      </c>
      <c r="Q406" s="11">
        <f t="shared" si="59"/>
        <v>62.5</v>
      </c>
    </row>
    <row r="407" spans="4:17" x14ac:dyDescent="0.25">
      <c r="D407" t="s">
        <v>30</v>
      </c>
      <c r="E407" s="11">
        <f t="shared" si="53"/>
        <v>89.729496047430828</v>
      </c>
      <c r="F407" s="5">
        <f t="shared" si="54"/>
        <v>0.86363636363636365</v>
      </c>
      <c r="G407" s="10">
        <f t="shared" si="55"/>
        <v>19</v>
      </c>
      <c r="H407" s="11">
        <f t="shared" si="56"/>
        <v>86.36363636363636</v>
      </c>
      <c r="I407" s="5">
        <f t="shared" si="48"/>
        <v>0.91304347826086951</v>
      </c>
      <c r="J407" s="10">
        <f t="shared" si="49"/>
        <v>42</v>
      </c>
      <c r="K407" s="11">
        <f t="shared" si="57"/>
        <v>91.304347826086953</v>
      </c>
      <c r="L407" s="5">
        <f>(M87+M294)/2</f>
        <v>0.875</v>
      </c>
      <c r="M407" s="10">
        <f t="shared" si="50"/>
        <v>7</v>
      </c>
      <c r="N407" s="11">
        <f t="shared" si="58"/>
        <v>87.5</v>
      </c>
      <c r="O407" s="5">
        <f t="shared" si="51"/>
        <v>0.9375</v>
      </c>
      <c r="P407" s="10">
        <f t="shared" si="52"/>
        <v>15</v>
      </c>
      <c r="Q407" s="11">
        <f t="shared" si="59"/>
        <v>93.75</v>
      </c>
    </row>
    <row r="408" spans="4:17" x14ac:dyDescent="0.25">
      <c r="D408" t="s">
        <v>31</v>
      </c>
      <c r="E408" s="11">
        <f t="shared" si="53"/>
        <v>68.317687747035578</v>
      </c>
      <c r="F408" s="5">
        <f>(M10+M217)/2</f>
        <v>0.72727272727272729</v>
      </c>
      <c r="G408" s="10">
        <f>J10+J217</f>
        <v>16</v>
      </c>
      <c r="H408" s="11">
        <f t="shared" si="56"/>
        <v>72.727272727272734</v>
      </c>
      <c r="I408" s="5">
        <f t="shared" si="48"/>
        <v>0.63043478260869557</v>
      </c>
      <c r="J408" s="10">
        <f t="shared" si="49"/>
        <v>29</v>
      </c>
      <c r="K408" s="11">
        <f t="shared" si="57"/>
        <v>63.04347826086957</v>
      </c>
      <c r="L408" s="5">
        <f>(M295+M88)/2</f>
        <v>0.625</v>
      </c>
      <c r="M408" s="10">
        <f t="shared" si="50"/>
        <v>5</v>
      </c>
      <c r="N408" s="11">
        <f t="shared" si="58"/>
        <v>62.5</v>
      </c>
      <c r="O408" s="5">
        <f t="shared" si="51"/>
        <v>0.75</v>
      </c>
      <c r="P408" s="10">
        <f t="shared" si="52"/>
        <v>12</v>
      </c>
      <c r="Q408" s="11">
        <f t="shared" si="59"/>
        <v>75</v>
      </c>
    </row>
    <row r="409" spans="4:17" x14ac:dyDescent="0.25">
      <c r="D409" t="s">
        <v>32</v>
      </c>
      <c r="E409" s="11">
        <f t="shared" si="53"/>
        <v>51.463685770750992</v>
      </c>
      <c r="F409" s="5">
        <f t="shared" ref="F409:F411" si="60">(M11+M218)/2</f>
        <v>0.40909090909090906</v>
      </c>
      <c r="G409" s="10">
        <f t="shared" ref="G409:G411" si="61">J11+J218</f>
        <v>9</v>
      </c>
      <c r="H409" s="11">
        <f t="shared" si="56"/>
        <v>40.909090909090914</v>
      </c>
      <c r="I409" s="5">
        <f t="shared" si="48"/>
        <v>0.58695652173913038</v>
      </c>
      <c r="J409" s="10">
        <f t="shared" si="49"/>
        <v>27</v>
      </c>
      <c r="K409" s="11">
        <f t="shared" si="57"/>
        <v>58.695652173913047</v>
      </c>
      <c r="L409" s="5">
        <f>(M296+M89)/2</f>
        <v>0.5</v>
      </c>
      <c r="M409" s="10">
        <f t="shared" si="50"/>
        <v>4</v>
      </c>
      <c r="N409" s="11">
        <f t="shared" si="58"/>
        <v>50</v>
      </c>
      <c r="O409" s="5">
        <f t="shared" si="51"/>
        <v>0.5625</v>
      </c>
      <c r="P409" s="10">
        <f t="shared" si="52"/>
        <v>9</v>
      </c>
      <c r="Q409" s="11">
        <f t="shared" si="59"/>
        <v>56.25</v>
      </c>
    </row>
    <row r="410" spans="4:17" x14ac:dyDescent="0.25">
      <c r="D410" t="s">
        <v>34</v>
      </c>
      <c r="E410" s="11">
        <f t="shared" si="53"/>
        <v>79.082262845849812</v>
      </c>
      <c r="F410" s="5">
        <f t="shared" si="60"/>
        <v>0.81818181818181823</v>
      </c>
      <c r="G410" s="10">
        <f t="shared" si="61"/>
        <v>18</v>
      </c>
      <c r="H410" s="11">
        <f t="shared" si="56"/>
        <v>81.818181818181827</v>
      </c>
      <c r="I410" s="5">
        <f t="shared" si="48"/>
        <v>0.78260869565217384</v>
      </c>
      <c r="J410" s="10">
        <f t="shared" si="49"/>
        <v>36</v>
      </c>
      <c r="K410" s="11">
        <f t="shared" si="57"/>
        <v>78.260869565217391</v>
      </c>
      <c r="L410" s="5">
        <f>(M297+M90)/2</f>
        <v>0.75</v>
      </c>
      <c r="M410" s="10">
        <f t="shared" si="50"/>
        <v>6</v>
      </c>
      <c r="N410" s="11">
        <f t="shared" si="58"/>
        <v>75</v>
      </c>
      <c r="O410" s="5">
        <f t="shared" si="51"/>
        <v>0.8125</v>
      </c>
      <c r="P410" s="10">
        <f t="shared" si="52"/>
        <v>13</v>
      </c>
      <c r="Q410" s="11">
        <f t="shared" si="59"/>
        <v>81.25</v>
      </c>
    </row>
    <row r="411" spans="4:17" x14ac:dyDescent="0.25">
      <c r="D411" t="s">
        <v>35</v>
      </c>
      <c r="E411" s="11">
        <f t="shared" si="53"/>
        <v>81.799654150197625</v>
      </c>
      <c r="F411" s="5">
        <f t="shared" si="60"/>
        <v>0.81818181818181812</v>
      </c>
      <c r="G411" s="10">
        <f t="shared" si="61"/>
        <v>18</v>
      </c>
      <c r="H411" s="11">
        <f t="shared" si="56"/>
        <v>81.818181818181827</v>
      </c>
      <c r="I411" s="5">
        <f t="shared" si="48"/>
        <v>0.89130434782608692</v>
      </c>
      <c r="J411" s="10">
        <f t="shared" si="49"/>
        <v>41</v>
      </c>
      <c r="K411" s="11">
        <f t="shared" si="57"/>
        <v>89.130434782608688</v>
      </c>
      <c r="L411" s="5">
        <f>(M298+M91)/2</f>
        <v>0.75</v>
      </c>
      <c r="M411" s="10">
        <f t="shared" si="50"/>
        <v>6</v>
      </c>
      <c r="N411" s="11">
        <f t="shared" si="58"/>
        <v>75</v>
      </c>
      <c r="O411" s="5">
        <f t="shared" si="51"/>
        <v>0.8125</v>
      </c>
      <c r="P411" s="10">
        <f t="shared" si="52"/>
        <v>13</v>
      </c>
      <c r="Q411" s="11">
        <f t="shared" si="59"/>
        <v>81.25</v>
      </c>
    </row>
    <row r="412" spans="4:17" x14ac:dyDescent="0.25">
      <c r="D412" t="s">
        <v>36</v>
      </c>
      <c r="E412" s="11">
        <f t="shared" si="53"/>
        <v>100</v>
      </c>
      <c r="F412" s="5"/>
      <c r="G412" s="10">
        <f>J221+J14</f>
        <v>22</v>
      </c>
      <c r="H412" s="11">
        <f t="shared" si="56"/>
        <v>100</v>
      </c>
      <c r="I412" s="5"/>
      <c r="J412" s="10">
        <f t="shared" ref="J412:J423" si="62">O261+O54</f>
        <v>46</v>
      </c>
      <c r="K412" s="11">
        <f t="shared" si="57"/>
        <v>100</v>
      </c>
      <c r="L412" s="5"/>
      <c r="M412" s="10">
        <v>8</v>
      </c>
      <c r="N412" s="11">
        <f t="shared" si="58"/>
        <v>100</v>
      </c>
      <c r="P412" s="10">
        <v>16</v>
      </c>
      <c r="Q412" s="11">
        <f t="shared" si="59"/>
        <v>100</v>
      </c>
    </row>
    <row r="413" spans="4:17" x14ac:dyDescent="0.25">
      <c r="D413" t="s">
        <v>37</v>
      </c>
      <c r="E413" s="11">
        <f t="shared" si="53"/>
        <v>48.536314229249015</v>
      </c>
      <c r="F413" s="5">
        <f>(M15+M222)/2</f>
        <v>0.59090909090909094</v>
      </c>
      <c r="G413" s="10">
        <f>J222+J15</f>
        <v>13</v>
      </c>
      <c r="H413" s="11">
        <f t="shared" si="56"/>
        <v>59.090909090909093</v>
      </c>
      <c r="I413" s="5">
        <f t="shared" ref="I413:I423" si="63">(P262+P55)/2</f>
        <v>0.41304347826086957</v>
      </c>
      <c r="J413" s="10">
        <f t="shared" si="62"/>
        <v>19</v>
      </c>
      <c r="K413" s="11">
        <f t="shared" si="57"/>
        <v>41.304347826086953</v>
      </c>
      <c r="L413" s="5">
        <f t="shared" ref="L413:L423" si="64">(M300+M93)/2</f>
        <v>0.5</v>
      </c>
      <c r="M413" s="10">
        <f t="shared" ref="M413:M423" si="65">J300+J93</f>
        <v>4</v>
      </c>
      <c r="N413" s="11">
        <f t="shared" si="58"/>
        <v>50</v>
      </c>
      <c r="O413" s="5">
        <f t="shared" ref="O413:O423" si="66">(P377+P170)/2</f>
        <v>0.4375</v>
      </c>
      <c r="P413" s="10">
        <f t="shared" ref="P413:P423" si="67">O377+O170</f>
        <v>7</v>
      </c>
      <c r="Q413" s="11">
        <f t="shared" si="59"/>
        <v>43.75</v>
      </c>
    </row>
    <row r="414" spans="4:17" x14ac:dyDescent="0.25">
      <c r="D414" t="s">
        <v>38</v>
      </c>
      <c r="E414" s="11">
        <f t="shared" si="53"/>
        <v>31.682312252964426</v>
      </c>
      <c r="F414" s="5">
        <f t="shared" ref="F414:F423" si="68">(M16+M223)/2</f>
        <v>0.27272727272727271</v>
      </c>
      <c r="G414" s="10">
        <f t="shared" ref="G414:G423" si="69">J223+J16</f>
        <v>6</v>
      </c>
      <c r="H414" s="11">
        <f t="shared" si="56"/>
        <v>27.27272727272727</v>
      </c>
      <c r="I414" s="5">
        <f t="shared" si="63"/>
        <v>0.36956521739130432</v>
      </c>
      <c r="J414" s="10">
        <f t="shared" si="62"/>
        <v>17</v>
      </c>
      <c r="K414" s="11">
        <f t="shared" si="57"/>
        <v>36.95652173913043</v>
      </c>
      <c r="L414" s="5">
        <f t="shared" si="64"/>
        <v>0.375</v>
      </c>
      <c r="M414" s="10">
        <f t="shared" si="65"/>
        <v>3</v>
      </c>
      <c r="N414" s="11">
        <f t="shared" si="58"/>
        <v>37.5</v>
      </c>
      <c r="O414" s="5">
        <f t="shared" si="66"/>
        <v>0.25</v>
      </c>
      <c r="P414" s="10">
        <f t="shared" si="67"/>
        <v>4</v>
      </c>
      <c r="Q414" s="11">
        <f t="shared" si="59"/>
        <v>25</v>
      </c>
    </row>
    <row r="415" spans="4:17" x14ac:dyDescent="0.25">
      <c r="D415" t="s">
        <v>39</v>
      </c>
      <c r="E415" s="11">
        <f t="shared" si="53"/>
        <v>18.200345849802371</v>
      </c>
      <c r="F415" s="5">
        <f t="shared" si="68"/>
        <v>0.18181818181818182</v>
      </c>
      <c r="G415" s="10">
        <f t="shared" si="69"/>
        <v>4</v>
      </c>
      <c r="H415" s="11">
        <f t="shared" si="56"/>
        <v>18.181818181818183</v>
      </c>
      <c r="I415" s="5">
        <f t="shared" si="63"/>
        <v>0.10869565217391304</v>
      </c>
      <c r="J415" s="10">
        <f t="shared" si="62"/>
        <v>5</v>
      </c>
      <c r="K415" s="11">
        <f t="shared" si="57"/>
        <v>10.869565217391305</v>
      </c>
      <c r="L415" s="5">
        <f t="shared" si="64"/>
        <v>0.25</v>
      </c>
      <c r="M415" s="10">
        <f t="shared" si="65"/>
        <v>2</v>
      </c>
      <c r="N415" s="11">
        <f t="shared" si="58"/>
        <v>25</v>
      </c>
      <c r="O415" s="5">
        <f t="shared" si="66"/>
        <v>0.1875</v>
      </c>
      <c r="P415" s="10">
        <f t="shared" si="67"/>
        <v>3</v>
      </c>
      <c r="Q415" s="11">
        <f t="shared" si="59"/>
        <v>18.75</v>
      </c>
    </row>
    <row r="416" spans="4:17" x14ac:dyDescent="0.25">
      <c r="D416" t="s">
        <v>40</v>
      </c>
      <c r="E416" s="11">
        <f t="shared" si="53"/>
        <v>20.917737154150199</v>
      </c>
      <c r="F416" s="5">
        <f t="shared" si="68"/>
        <v>0.18181818181818182</v>
      </c>
      <c r="G416" s="10">
        <f t="shared" si="69"/>
        <v>4</v>
      </c>
      <c r="H416" s="11">
        <f t="shared" si="56"/>
        <v>18.181818181818183</v>
      </c>
      <c r="I416" s="5">
        <f t="shared" si="63"/>
        <v>0.21739130434782608</v>
      </c>
      <c r="J416" s="10">
        <f t="shared" si="62"/>
        <v>10</v>
      </c>
      <c r="K416" s="11">
        <f t="shared" si="57"/>
        <v>21.739130434782609</v>
      </c>
      <c r="L416" s="5">
        <f t="shared" si="64"/>
        <v>0.25</v>
      </c>
      <c r="M416" s="10">
        <f t="shared" si="65"/>
        <v>2</v>
      </c>
      <c r="N416" s="11">
        <f t="shared" si="58"/>
        <v>25</v>
      </c>
      <c r="O416" s="5">
        <f t="shared" si="66"/>
        <v>0.1875</v>
      </c>
      <c r="P416" s="10">
        <f t="shared" si="67"/>
        <v>3</v>
      </c>
      <c r="Q416" s="11">
        <f t="shared" si="59"/>
        <v>18.75</v>
      </c>
    </row>
    <row r="417" spans="4:17" x14ac:dyDescent="0.25">
      <c r="D417" t="s">
        <v>41</v>
      </c>
      <c r="E417" s="11">
        <f t="shared" si="53"/>
        <v>84.906126482213438</v>
      </c>
      <c r="F417" s="5">
        <f t="shared" si="68"/>
        <v>0.86363636363636365</v>
      </c>
      <c r="G417" s="10">
        <f t="shared" si="69"/>
        <v>19</v>
      </c>
      <c r="H417" s="11">
        <f t="shared" si="56"/>
        <v>86.36363636363636</v>
      </c>
      <c r="I417" s="5">
        <f t="shared" si="63"/>
        <v>0.78260869565217395</v>
      </c>
      <c r="J417" s="10">
        <f t="shared" si="62"/>
        <v>36</v>
      </c>
      <c r="K417" s="11">
        <f t="shared" si="57"/>
        <v>78.260869565217391</v>
      </c>
      <c r="L417" s="5">
        <f t="shared" si="64"/>
        <v>0.875</v>
      </c>
      <c r="M417" s="10">
        <f t="shared" si="65"/>
        <v>7</v>
      </c>
      <c r="N417" s="11">
        <f t="shared" si="58"/>
        <v>87.5</v>
      </c>
      <c r="O417" s="5">
        <f t="shared" si="66"/>
        <v>0.875</v>
      </c>
      <c r="P417" s="10">
        <f t="shared" si="67"/>
        <v>14</v>
      </c>
      <c r="Q417" s="11">
        <f t="shared" si="59"/>
        <v>87.5</v>
      </c>
    </row>
    <row r="418" spans="4:17" x14ac:dyDescent="0.25">
      <c r="D418" t="s">
        <v>42</v>
      </c>
      <c r="E418" s="11">
        <f t="shared" si="53"/>
        <v>66.539031620553359</v>
      </c>
      <c r="F418" s="5">
        <f t="shared" si="68"/>
        <v>0.59090909090909083</v>
      </c>
      <c r="G418" s="10">
        <f t="shared" si="69"/>
        <v>13</v>
      </c>
      <c r="H418" s="11">
        <f t="shared" si="56"/>
        <v>59.090909090909093</v>
      </c>
      <c r="I418" s="5">
        <f t="shared" si="63"/>
        <v>0.69565217391304346</v>
      </c>
      <c r="J418" s="10">
        <f t="shared" si="62"/>
        <v>32</v>
      </c>
      <c r="K418" s="11">
        <f t="shared" si="57"/>
        <v>69.565217391304344</v>
      </c>
      <c r="L418" s="5">
        <f t="shared" si="64"/>
        <v>0.625</v>
      </c>
      <c r="M418" s="10">
        <f t="shared" si="65"/>
        <v>5</v>
      </c>
      <c r="N418" s="11">
        <f t="shared" si="58"/>
        <v>62.5</v>
      </c>
      <c r="O418" s="5">
        <f t="shared" si="66"/>
        <v>0.75</v>
      </c>
      <c r="P418" s="10">
        <f t="shared" si="67"/>
        <v>12</v>
      </c>
      <c r="Q418" s="11">
        <f t="shared" si="59"/>
        <v>75</v>
      </c>
    </row>
    <row r="419" spans="4:17" x14ac:dyDescent="0.25">
      <c r="D419" t="s">
        <v>43</v>
      </c>
      <c r="E419" s="11">
        <f t="shared" si="53"/>
        <v>55.842391304347828</v>
      </c>
      <c r="F419" s="5">
        <f t="shared" si="68"/>
        <v>0.5</v>
      </c>
      <c r="G419" s="10">
        <f t="shared" si="69"/>
        <v>11</v>
      </c>
      <c r="H419" s="11">
        <f t="shared" si="56"/>
        <v>50</v>
      </c>
      <c r="I419" s="5">
        <f t="shared" si="63"/>
        <v>0.60869565217391308</v>
      </c>
      <c r="J419" s="10">
        <f t="shared" si="62"/>
        <v>28</v>
      </c>
      <c r="K419" s="11">
        <f t="shared" si="57"/>
        <v>60.869565217391312</v>
      </c>
      <c r="L419" s="5">
        <f t="shared" si="64"/>
        <v>0.625</v>
      </c>
      <c r="M419" s="10">
        <f t="shared" si="65"/>
        <v>5</v>
      </c>
      <c r="N419" s="11">
        <f t="shared" si="58"/>
        <v>62.5</v>
      </c>
      <c r="O419" s="5">
        <f t="shared" si="66"/>
        <v>0.5</v>
      </c>
      <c r="P419" s="10">
        <f t="shared" si="67"/>
        <v>8</v>
      </c>
      <c r="Q419" s="11">
        <f t="shared" si="59"/>
        <v>50</v>
      </c>
    </row>
    <row r="420" spans="4:17" x14ac:dyDescent="0.25">
      <c r="D420" t="s">
        <v>44</v>
      </c>
      <c r="E420" s="11">
        <f t="shared" si="53"/>
        <v>62.425889328063235</v>
      </c>
      <c r="F420" s="5">
        <f t="shared" si="68"/>
        <v>0.68181818181818188</v>
      </c>
      <c r="G420" s="10">
        <f t="shared" si="69"/>
        <v>15</v>
      </c>
      <c r="H420" s="11">
        <f t="shared" si="56"/>
        <v>68.181818181818173</v>
      </c>
      <c r="I420" s="5">
        <f t="shared" si="63"/>
        <v>0.56521739130434789</v>
      </c>
      <c r="J420" s="10">
        <f t="shared" si="62"/>
        <v>26</v>
      </c>
      <c r="K420" s="11">
        <f t="shared" si="57"/>
        <v>56.521739130434781</v>
      </c>
      <c r="L420" s="5">
        <f t="shared" si="64"/>
        <v>0.625</v>
      </c>
      <c r="M420" s="10">
        <f t="shared" si="65"/>
        <v>5</v>
      </c>
      <c r="N420" s="11">
        <f t="shared" si="58"/>
        <v>62.5</v>
      </c>
      <c r="O420" s="5">
        <f t="shared" si="66"/>
        <v>0.625</v>
      </c>
      <c r="P420" s="10">
        <f t="shared" si="67"/>
        <v>10</v>
      </c>
      <c r="Q420" s="11">
        <f t="shared" si="59"/>
        <v>62.5</v>
      </c>
    </row>
    <row r="421" spans="4:17" x14ac:dyDescent="0.25">
      <c r="D421" t="s">
        <v>45</v>
      </c>
      <c r="E421" s="11">
        <f t="shared" si="53"/>
        <v>83.362154150197625</v>
      </c>
      <c r="F421" s="5">
        <f t="shared" si="68"/>
        <v>0.81818181818181812</v>
      </c>
      <c r="G421" s="10">
        <f t="shared" si="69"/>
        <v>18</v>
      </c>
      <c r="H421" s="11">
        <f t="shared" si="56"/>
        <v>81.818181818181827</v>
      </c>
      <c r="I421" s="5">
        <f t="shared" si="63"/>
        <v>0.89130434782608692</v>
      </c>
      <c r="J421" s="10">
        <f t="shared" si="62"/>
        <v>41</v>
      </c>
      <c r="K421" s="11">
        <f t="shared" si="57"/>
        <v>89.130434782608688</v>
      </c>
      <c r="L421" s="5">
        <f t="shared" si="64"/>
        <v>0.75</v>
      </c>
      <c r="M421" s="10">
        <f t="shared" si="65"/>
        <v>6</v>
      </c>
      <c r="N421" s="11">
        <f t="shared" si="58"/>
        <v>75</v>
      </c>
      <c r="O421" s="5">
        <f t="shared" si="66"/>
        <v>0.875</v>
      </c>
      <c r="P421" s="10">
        <f t="shared" si="67"/>
        <v>14</v>
      </c>
      <c r="Q421" s="11">
        <f t="shared" si="59"/>
        <v>87.5</v>
      </c>
    </row>
    <row r="422" spans="4:17" x14ac:dyDescent="0.25">
      <c r="D422" t="s">
        <v>46</v>
      </c>
      <c r="E422" s="11">
        <f t="shared" si="53"/>
        <v>77.828557312252968</v>
      </c>
      <c r="F422" s="5">
        <f t="shared" si="68"/>
        <v>0.72727272727272729</v>
      </c>
      <c r="G422" s="10">
        <f t="shared" si="69"/>
        <v>16</v>
      </c>
      <c r="H422" s="11">
        <f t="shared" si="56"/>
        <v>72.727272727272734</v>
      </c>
      <c r="I422" s="5">
        <f t="shared" si="63"/>
        <v>0.76086956521739135</v>
      </c>
      <c r="J422" s="10">
        <f t="shared" si="62"/>
        <v>35</v>
      </c>
      <c r="K422" s="11">
        <f t="shared" si="57"/>
        <v>76.08695652173914</v>
      </c>
      <c r="L422" s="5">
        <f t="shared" si="64"/>
        <v>0.75</v>
      </c>
      <c r="M422" s="10">
        <f t="shared" si="65"/>
        <v>6</v>
      </c>
      <c r="N422" s="11">
        <f t="shared" si="58"/>
        <v>75</v>
      </c>
      <c r="O422" s="5">
        <f t="shared" si="66"/>
        <v>0.875</v>
      </c>
      <c r="P422" s="10">
        <f t="shared" si="67"/>
        <v>14</v>
      </c>
      <c r="Q422" s="11">
        <f t="shared" si="59"/>
        <v>87.5</v>
      </c>
    </row>
    <row r="423" spans="4:17" x14ac:dyDescent="0.25">
      <c r="D423" t="s">
        <v>47</v>
      </c>
      <c r="E423" s="11">
        <f t="shared" si="53"/>
        <v>80.218626482213438</v>
      </c>
      <c r="F423" s="5">
        <f t="shared" si="68"/>
        <v>0.86363636363636365</v>
      </c>
      <c r="G423" s="10">
        <f t="shared" si="69"/>
        <v>19</v>
      </c>
      <c r="H423" s="11">
        <f t="shared" si="56"/>
        <v>86.36363636363636</v>
      </c>
      <c r="I423" s="5">
        <f t="shared" si="63"/>
        <v>0.78260869565217384</v>
      </c>
      <c r="J423" s="10">
        <f t="shared" si="62"/>
        <v>36</v>
      </c>
      <c r="K423" s="11">
        <f t="shared" si="57"/>
        <v>78.260869565217391</v>
      </c>
      <c r="L423" s="5">
        <f t="shared" si="64"/>
        <v>0.875</v>
      </c>
      <c r="M423" s="10">
        <f t="shared" si="65"/>
        <v>7</v>
      </c>
      <c r="N423" s="11">
        <f t="shared" si="58"/>
        <v>87.5</v>
      </c>
      <c r="O423" s="5">
        <f t="shared" si="66"/>
        <v>0.6875</v>
      </c>
      <c r="P423" s="10">
        <f t="shared" si="67"/>
        <v>11</v>
      </c>
      <c r="Q423" s="11">
        <f t="shared" si="59"/>
        <v>68.75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11">
        <f>AVERAGE(F425,I425,L425,O425)</f>
        <v>0.38253458498023718</v>
      </c>
      <c r="F425" s="11">
        <f>M28-M235</f>
        <v>0.81818181818181823</v>
      </c>
      <c r="G425" s="10">
        <f>J28-J235</f>
        <v>9</v>
      </c>
      <c r="H425" s="10" t="s">
        <v>73</v>
      </c>
      <c r="I425" s="11">
        <f>P68-P275</f>
        <v>8.6956521739130599E-2</v>
      </c>
      <c r="J425" s="10">
        <f>O68-O275</f>
        <v>2</v>
      </c>
      <c r="K425" s="10" t="s">
        <v>73</v>
      </c>
      <c r="L425" s="11">
        <f>M106-M313</f>
        <v>0.25</v>
      </c>
      <c r="M425" s="10">
        <f>J106-J313</f>
        <v>1</v>
      </c>
      <c r="N425" s="10" t="s">
        <v>73</v>
      </c>
      <c r="O425" s="11">
        <f>P183-P390</f>
        <v>0.375</v>
      </c>
      <c r="P425" s="10">
        <f>O183-O390</f>
        <v>3</v>
      </c>
      <c r="Q425" s="10" t="s">
        <v>73</v>
      </c>
    </row>
    <row r="426" spans="4:17" x14ac:dyDescent="0.25">
      <c r="D426" t="s">
        <v>70</v>
      </c>
      <c r="E426" s="11">
        <f>AVERAGE(H426,K426,N426,Q426)</f>
        <v>2.9271862648221343</v>
      </c>
      <c r="F426" s="5">
        <f>(M26+M27+M233+M234)/2</f>
        <v>2.8636363636363633</v>
      </c>
      <c r="G426" s="10">
        <f>J233+J234+J26+J27</f>
        <v>63</v>
      </c>
      <c r="H426" s="11">
        <f>G426/G402</f>
        <v>2.8636363636363638</v>
      </c>
      <c r="I426" s="5">
        <f>(P66+P67+P273+P274)/2</f>
        <v>2.7826086956521738</v>
      </c>
      <c r="J426" s="10">
        <f>O66+O67+O273+O274</f>
        <v>128</v>
      </c>
      <c r="K426" s="11">
        <f>J426/$I$402</f>
        <v>2.7826086956521738</v>
      </c>
      <c r="L426" s="5">
        <f>(M104+M105+M311+M312)/2</f>
        <v>3.125</v>
      </c>
      <c r="M426" s="10">
        <f>J104+J105+J311+J312</f>
        <v>25</v>
      </c>
      <c r="N426" s="11">
        <f>M426/8</f>
        <v>3.125</v>
      </c>
      <c r="O426" s="5">
        <f>(P389+P388+P182+P181)/2</f>
        <v>2.9375</v>
      </c>
      <c r="P426" s="10">
        <f>O389+O388+O182+O181</f>
        <v>47</v>
      </c>
      <c r="Q426" s="11">
        <f>P426/16</f>
        <v>2.9375</v>
      </c>
    </row>
    <row r="427" spans="4:17" x14ac:dyDescent="0.25">
      <c r="D427" t="s">
        <v>71</v>
      </c>
      <c r="E427" s="11">
        <f t="shared" ref="E427:E428" si="70">AVERAGE(H427,K427,N427,Q427)</f>
        <v>1.6480360671936758</v>
      </c>
      <c r="F427" s="5">
        <f>(M26+M234)/2</f>
        <v>1.6818181818181817</v>
      </c>
      <c r="G427" s="10">
        <f>J26+J234</f>
        <v>37</v>
      </c>
      <c r="H427" s="11">
        <f>G427/G402</f>
        <v>1.6818181818181819</v>
      </c>
      <c r="I427" s="5">
        <f>(P66+P274)/2</f>
        <v>1.3478260869565217</v>
      </c>
      <c r="J427" s="10">
        <f>O66+O274</f>
        <v>62</v>
      </c>
      <c r="K427" s="11">
        <f t="shared" ref="K427:K428" si="71">J427/$I$402</f>
        <v>1.3478260869565217</v>
      </c>
      <c r="L427" s="5">
        <f>(M104+M312)/2</f>
        <v>1.875</v>
      </c>
      <c r="M427" s="10">
        <f>J104+J312</f>
        <v>15</v>
      </c>
      <c r="N427" s="11">
        <f t="shared" ref="N427:N428" si="72">M427/8</f>
        <v>1.875</v>
      </c>
      <c r="O427" s="5">
        <f>(P389+P181)/2</f>
        <v>1.6875</v>
      </c>
      <c r="P427" s="10">
        <f>O389+O181</f>
        <v>27</v>
      </c>
      <c r="Q427" s="11">
        <f t="shared" ref="Q427:Q428" si="73">P427/16</f>
        <v>1.6875</v>
      </c>
    </row>
    <row r="428" spans="4:17" x14ac:dyDescent="0.25">
      <c r="D428" t="s">
        <v>72</v>
      </c>
      <c r="E428" s="11">
        <f t="shared" si="70"/>
        <v>1.2791501976284585</v>
      </c>
      <c r="F428" s="5">
        <f>(M27+M233)/2</f>
        <v>1.1818181818181817</v>
      </c>
      <c r="G428" s="10">
        <f>J27+J233</f>
        <v>26</v>
      </c>
      <c r="H428" s="11">
        <f>G428/G402</f>
        <v>1.1818181818181819</v>
      </c>
      <c r="I428" s="5">
        <f>(P67+P273)/2</f>
        <v>1.4347826086956523</v>
      </c>
      <c r="J428" s="10">
        <f>O67+O273</f>
        <v>66</v>
      </c>
      <c r="K428" s="11">
        <f t="shared" si="71"/>
        <v>1.4347826086956521</v>
      </c>
      <c r="L428" s="5">
        <f>(M105+M311)/2</f>
        <v>1.25</v>
      </c>
      <c r="M428" s="10">
        <f>J105+J311</f>
        <v>10</v>
      </c>
      <c r="N428" s="11">
        <f t="shared" si="72"/>
        <v>1.25</v>
      </c>
      <c r="O428" s="5">
        <f>(P388+P182)/2</f>
        <v>1.25</v>
      </c>
      <c r="P428" s="10">
        <f>O388+O182</f>
        <v>20</v>
      </c>
      <c r="Q428" s="11">
        <f t="shared" si="73"/>
        <v>1.25</v>
      </c>
    </row>
    <row r="449" spans="4:20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20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20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20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  <c r="T452" s="5"/>
    </row>
    <row r="453" spans="4:20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20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20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20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20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20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20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20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20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20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20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20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29" si="74">E501-E471</f>
        <v>-1.3241106719306117E-3</v>
      </c>
      <c r="F529" s="14">
        <f t="shared" si="74"/>
        <v>-1.8181818181659537E-3</v>
      </c>
      <c r="G529" s="14">
        <f t="shared" si="74"/>
        <v>-3.478260869570704E-3</v>
      </c>
      <c r="H529" s="14">
        <f t="shared" si="74"/>
        <v>0</v>
      </c>
      <c r="I529" s="14">
        <f t="shared" si="74"/>
        <v>0</v>
      </c>
    </row>
    <row r="530" spans="5:9" x14ac:dyDescent="0.25">
      <c r="E530" s="14">
        <f t="shared" ref="E530:I530" si="75">E502-E472</f>
        <v>4.7628458498039095E-3</v>
      </c>
      <c r="F530" s="14">
        <f t="shared" si="75"/>
        <v>-1.8181818181659537E-3</v>
      </c>
      <c r="G530" s="14">
        <f t="shared" si="75"/>
        <v>8.6956521738557058E-4</v>
      </c>
      <c r="H530" s="14">
        <f t="shared" si="75"/>
        <v>0</v>
      </c>
      <c r="I530" s="14">
        <f t="shared" si="75"/>
        <v>0</v>
      </c>
    </row>
    <row r="531" spans="5:9" x14ac:dyDescent="0.25">
      <c r="E531" s="14">
        <f t="shared" ref="E531:I531" si="76">E503-E473</f>
        <v>5.0395256917568076E-4</v>
      </c>
      <c r="F531" s="14">
        <f t="shared" si="76"/>
        <v>-3.6363636363603291E-3</v>
      </c>
      <c r="G531" s="14">
        <f t="shared" si="76"/>
        <v>-4.3478260869562746E-3</v>
      </c>
      <c r="H531" s="14">
        <f t="shared" si="76"/>
        <v>0</v>
      </c>
      <c r="I531" s="14">
        <f t="shared" si="76"/>
        <v>0</v>
      </c>
    </row>
    <row r="532" spans="5:9" x14ac:dyDescent="0.25">
      <c r="E532" s="14">
        <f t="shared" ref="E532:I532" si="77">E504-E474</f>
        <v>2.3122529644155065E-3</v>
      </c>
      <c r="F532" s="14">
        <f t="shared" si="77"/>
        <v>2.7272727272702468E-3</v>
      </c>
      <c r="G532" s="14">
        <f t="shared" si="77"/>
        <v>-3.478260869570704E-3</v>
      </c>
      <c r="H532" s="14">
        <f t="shared" si="77"/>
        <v>0</v>
      </c>
      <c r="I532" s="14">
        <f t="shared" si="77"/>
        <v>0</v>
      </c>
    </row>
    <row r="533" spans="5:9" x14ac:dyDescent="0.25">
      <c r="E533" s="14">
        <f t="shared" ref="E533:I533" si="78">E505-E475</f>
        <v>6.3142292490070417E-3</v>
      </c>
      <c r="F533" s="14">
        <f t="shared" si="78"/>
        <v>9.0909090908297685E-4</v>
      </c>
      <c r="G533" s="14">
        <f t="shared" si="78"/>
        <v>4.3478260869562746E-3</v>
      </c>
      <c r="H533" s="14">
        <f t="shared" si="78"/>
        <v>0</v>
      </c>
      <c r="I533" s="14">
        <f t="shared" si="78"/>
        <v>0</v>
      </c>
    </row>
    <row r="534" spans="5:9" x14ac:dyDescent="0.25">
      <c r="E534" s="14">
        <f t="shared" ref="E534:I534" si="79">E506-E476</f>
        <v>-2.2628458498132886E-3</v>
      </c>
      <c r="F534" s="14">
        <f t="shared" si="79"/>
        <v>1.8181818181659537E-3</v>
      </c>
      <c r="G534" s="14">
        <f t="shared" si="79"/>
        <v>-8.6956521738557058E-4</v>
      </c>
      <c r="H534" s="14">
        <f t="shared" si="79"/>
        <v>0</v>
      </c>
      <c r="I534" s="14">
        <f t="shared" si="79"/>
        <v>0</v>
      </c>
    </row>
    <row r="535" spans="5:9" x14ac:dyDescent="0.25">
      <c r="E535" s="14">
        <f t="shared" ref="E535:I535" si="80">E507-E477</f>
        <v>3.4584980237184482E-4</v>
      </c>
      <c r="F535" s="14">
        <f t="shared" si="80"/>
        <v>1.8181818181659537E-3</v>
      </c>
      <c r="G535" s="14">
        <f t="shared" si="80"/>
        <v>-4.3478260869278529E-4</v>
      </c>
      <c r="H535" s="14">
        <f t="shared" si="80"/>
        <v>0</v>
      </c>
      <c r="I535" s="14">
        <f t="shared" si="80"/>
        <v>0</v>
      </c>
    </row>
    <row r="536" spans="5:9" x14ac:dyDescent="0.25">
      <c r="E536" s="14">
        <f t="shared" ref="E536:I536" si="81">E508-E478</f>
        <v>-6.3142292490141472E-3</v>
      </c>
      <c r="F536" s="14">
        <f t="shared" si="81"/>
        <v>-9.0909090909008228E-4</v>
      </c>
      <c r="G536" s="14">
        <f t="shared" si="81"/>
        <v>-4.3478260869562746E-3</v>
      </c>
      <c r="H536" s="14">
        <f t="shared" si="81"/>
        <v>0</v>
      </c>
      <c r="I536" s="14">
        <f t="shared" si="81"/>
        <v>0</v>
      </c>
    </row>
    <row r="537" spans="5:9" x14ac:dyDescent="0.25">
      <c r="E537" s="14">
        <f t="shared" ref="E537:I537" si="82">E509-E479</f>
        <v>-2.3122529644261647E-3</v>
      </c>
      <c r="F537" s="14">
        <f t="shared" si="82"/>
        <v>-2.7272727272702468E-3</v>
      </c>
      <c r="G537" s="14">
        <f t="shared" si="82"/>
        <v>3.478260869570704E-3</v>
      </c>
      <c r="H537" s="14">
        <f t="shared" si="82"/>
        <v>0</v>
      </c>
      <c r="I537" s="14">
        <f t="shared" si="82"/>
        <v>0</v>
      </c>
    </row>
    <row r="538" spans="5:9" x14ac:dyDescent="0.25">
      <c r="E538" s="14">
        <f t="shared" ref="E538:I538" si="83">E510-E480</f>
        <v>3.8735177865589776E-3</v>
      </c>
      <c r="F538" s="14">
        <f t="shared" si="83"/>
        <v>-3.6363636363603291E-3</v>
      </c>
      <c r="G538" s="14">
        <f t="shared" si="83"/>
        <v>-8.6956521738557058E-4</v>
      </c>
      <c r="H538" s="14">
        <f t="shared" si="83"/>
        <v>0</v>
      </c>
      <c r="I538" s="14">
        <f t="shared" si="83"/>
        <v>0</v>
      </c>
    </row>
    <row r="539" spans="5:9" x14ac:dyDescent="0.25">
      <c r="E539" s="14">
        <f t="shared" ref="E539:I539" si="84">E511-E481</f>
        <v>9.6837944664684983E-4</v>
      </c>
      <c r="F539" s="14">
        <f t="shared" si="84"/>
        <v>-9.0909090909008228E-4</v>
      </c>
      <c r="G539" s="14">
        <f t="shared" si="84"/>
        <v>4.7826086956490599E-3</v>
      </c>
      <c r="H539" s="14">
        <f t="shared" si="84"/>
        <v>0</v>
      </c>
      <c r="I539" s="14">
        <f t="shared" si="84"/>
        <v>0</v>
      </c>
    </row>
    <row r="540" spans="5:9" x14ac:dyDescent="0.25">
      <c r="E540" s="14">
        <f t="shared" ref="E540:I540" si="85">E512-E482</f>
        <v>-2.3913043478245299E-3</v>
      </c>
      <c r="F540" s="14">
        <f t="shared" si="85"/>
        <v>0</v>
      </c>
      <c r="G540" s="14">
        <f t="shared" si="85"/>
        <v>4.3478260868567986E-4</v>
      </c>
      <c r="H540" s="14">
        <f t="shared" si="85"/>
        <v>0</v>
      </c>
      <c r="I540" s="14">
        <f t="shared" si="85"/>
        <v>0</v>
      </c>
    </row>
    <row r="541" spans="5:9" x14ac:dyDescent="0.25">
      <c r="E541" s="14">
        <f t="shared" ref="E541:I541" si="86">E513-E483</f>
        <v>4.1106719367647315E-3</v>
      </c>
      <c r="F541" s="14">
        <f t="shared" si="86"/>
        <v>-1.8181818181659537E-3</v>
      </c>
      <c r="G541" s="14">
        <f t="shared" si="86"/>
        <v>-1.7391304347782466E-3</v>
      </c>
      <c r="H541" s="14">
        <f t="shared" si="86"/>
        <v>0</v>
      </c>
      <c r="I541" s="14">
        <f t="shared" si="86"/>
        <v>0</v>
      </c>
    </row>
    <row r="542" spans="5:9" x14ac:dyDescent="0.25">
      <c r="E542" s="14">
        <f t="shared" ref="E542:I542" si="87">E514-E484</f>
        <v>-2.1541501976258814E-3</v>
      </c>
      <c r="F542" s="14">
        <f t="shared" si="87"/>
        <v>1.8181818181659537E-3</v>
      </c>
      <c r="G542" s="14">
        <f t="shared" si="87"/>
        <v>-4.3478260869278529E-4</v>
      </c>
      <c r="H542" s="14">
        <f t="shared" si="87"/>
        <v>0</v>
      </c>
      <c r="I542" s="14">
        <f t="shared" si="87"/>
        <v>0</v>
      </c>
    </row>
    <row r="543" spans="5:9" x14ac:dyDescent="0.25">
      <c r="E543" s="14">
        <f t="shared" ref="E543:I543" si="88">E515-E485</f>
        <v>1.442687747029936E-3</v>
      </c>
      <c r="F543" s="14">
        <f t="shared" si="88"/>
        <v>2.7272727272702468E-3</v>
      </c>
      <c r="G543" s="14">
        <f t="shared" si="88"/>
        <v>3.0434782608637079E-3</v>
      </c>
      <c r="H543" s="14">
        <f t="shared" si="88"/>
        <v>0</v>
      </c>
      <c r="I543" s="14">
        <f t="shared" si="88"/>
        <v>0</v>
      </c>
    </row>
    <row r="544" spans="5:9" x14ac:dyDescent="0.25">
      <c r="E544" s="14">
        <f t="shared" ref="E544:I544" si="89">E516-E486</f>
        <v>1.3735177865612513E-3</v>
      </c>
      <c r="F544" s="14">
        <f t="shared" si="89"/>
        <v>-3.6363636363603291E-3</v>
      </c>
      <c r="G544" s="14">
        <f t="shared" si="89"/>
        <v>-8.6956521738557058E-4</v>
      </c>
      <c r="H544" s="14">
        <f t="shared" si="89"/>
        <v>0</v>
      </c>
      <c r="I544" s="14">
        <f t="shared" si="89"/>
        <v>0</v>
      </c>
    </row>
    <row r="549" spans="5:9" x14ac:dyDescent="0.25">
      <c r="E549" s="14">
        <f t="shared" ref="E549:I552" si="90">E517-E491</f>
        <v>-2.5345849802371756E-3</v>
      </c>
      <c r="F549" s="14">
        <f t="shared" si="90"/>
        <v>1.8181818181817189E-3</v>
      </c>
      <c r="G549" s="14">
        <f t="shared" si="90"/>
        <v>-6.9565217391305972E-3</v>
      </c>
      <c r="H549" s="14">
        <f t="shared" si="90"/>
        <v>0</v>
      </c>
      <c r="I549" s="14">
        <f t="shared" si="90"/>
        <v>-5.0000000000000044E-3</v>
      </c>
    </row>
    <row r="550" spans="5:9" x14ac:dyDescent="0.25">
      <c r="E550" s="14">
        <f t="shared" si="90"/>
        <v>2.8137351778658726E-3</v>
      </c>
      <c r="F550" s="14">
        <f t="shared" si="90"/>
        <v>-3.6363636363638818E-3</v>
      </c>
      <c r="G550" s="14">
        <f t="shared" si="90"/>
        <v>7.3913043478261997E-3</v>
      </c>
      <c r="H550" s="14">
        <f t="shared" si="90"/>
        <v>4.9999999999998934E-3</v>
      </c>
      <c r="I550" s="14">
        <f t="shared" si="90"/>
        <v>2.4999999999999467E-3</v>
      </c>
    </row>
    <row r="551" spans="5:9" x14ac:dyDescent="0.25">
      <c r="E551" s="14">
        <f t="shared" si="90"/>
        <v>1.9639328063241202E-3</v>
      </c>
      <c r="F551" s="14">
        <f t="shared" si="90"/>
        <v>-1.8181818181819409E-3</v>
      </c>
      <c r="G551" s="14">
        <f t="shared" si="90"/>
        <v>2.1739130434783593E-3</v>
      </c>
      <c r="H551" s="14">
        <f t="shared" si="90"/>
        <v>4.9999999999998934E-3</v>
      </c>
      <c r="I551" s="14">
        <f t="shared" si="90"/>
        <v>2.4999999999999467E-3</v>
      </c>
    </row>
    <row r="552" spans="5:9" x14ac:dyDescent="0.25">
      <c r="E552" s="14">
        <f t="shared" si="90"/>
        <v>8.4980237154153038E-4</v>
      </c>
      <c r="F552" s="14">
        <f t="shared" si="90"/>
        <v>-1.8181818181819409E-3</v>
      </c>
      <c r="G552" s="14">
        <f t="shared" si="90"/>
        <v>5.2173913043478404E-3</v>
      </c>
      <c r="H552" s="14">
        <f t="shared" si="90"/>
        <v>0</v>
      </c>
      <c r="I552" s="14">
        <f t="shared" si="90"/>
        <v>0</v>
      </c>
    </row>
  </sheetData>
  <mergeCells count="14">
    <mergeCell ref="A289:F289"/>
    <mergeCell ref="A327:F327"/>
    <mergeCell ref="A120:F120"/>
    <mergeCell ref="A208:P209"/>
    <mergeCell ref="A211:F211"/>
    <mergeCell ref="A238:F238"/>
    <mergeCell ref="A251:F251"/>
    <mergeCell ref="A270:F270"/>
    <mergeCell ref="A82:F82"/>
    <mergeCell ref="A1:F2"/>
    <mergeCell ref="A4:F4"/>
    <mergeCell ref="A31:F31"/>
    <mergeCell ref="A44:F44"/>
    <mergeCell ref="A63:F63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5EA0-1AF5-467C-B313-A425CE33E8F2}">
  <dimension ref="A1:AC552"/>
  <sheetViews>
    <sheetView topLeftCell="C506" zoomScaleNormal="100" workbookViewId="0">
      <selection activeCell="D515" sqref="D515:I517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0.140625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29" x14ac:dyDescent="0.25">
      <c r="A1" s="20" t="s">
        <v>18</v>
      </c>
      <c r="B1" s="20"/>
      <c r="C1" s="20"/>
      <c r="D1" s="20"/>
      <c r="E1" s="20"/>
      <c r="F1" s="20"/>
    </row>
    <row r="2" spans="1:29" x14ac:dyDescent="0.25">
      <c r="A2" s="20"/>
      <c r="B2" s="20"/>
      <c r="C2" s="20"/>
      <c r="D2" s="20"/>
      <c r="E2" s="20"/>
      <c r="F2" s="20"/>
      <c r="R2" s="1" t="s">
        <v>122</v>
      </c>
      <c r="S2" s="2" t="s">
        <v>103</v>
      </c>
      <c r="T2" s="1">
        <v>1</v>
      </c>
      <c r="U2">
        <v>3</v>
      </c>
      <c r="V2" t="s">
        <v>89</v>
      </c>
      <c r="W2" s="1" t="s">
        <v>107</v>
      </c>
      <c r="X2" s="1" t="s">
        <v>107</v>
      </c>
      <c r="Y2" s="1" t="s">
        <v>161</v>
      </c>
      <c r="Z2" s="1" t="s">
        <v>109</v>
      </c>
      <c r="AA2" s="1"/>
      <c r="AB2" s="1"/>
      <c r="AC2" s="1"/>
    </row>
    <row r="3" spans="1:29" x14ac:dyDescent="0.25">
      <c r="R3" s="1" t="s">
        <v>162</v>
      </c>
      <c r="S3" s="1" t="s">
        <v>87</v>
      </c>
      <c r="T3" s="1">
        <v>1</v>
      </c>
      <c r="U3">
        <v>3</v>
      </c>
      <c r="V3" s="6" t="s">
        <v>103</v>
      </c>
      <c r="W3" s="1" t="s">
        <v>107</v>
      </c>
      <c r="X3" s="1" t="s">
        <v>107</v>
      </c>
      <c r="Y3" s="1" t="s">
        <v>152</v>
      </c>
      <c r="Z3" s="1" t="s">
        <v>109</v>
      </c>
      <c r="AA3" s="1"/>
      <c r="AB3" s="1"/>
      <c r="AC3" s="1"/>
    </row>
    <row r="4" spans="1:29" x14ac:dyDescent="0.25">
      <c r="A4" s="19" t="s">
        <v>20</v>
      </c>
      <c r="B4" s="19"/>
      <c r="C4" s="19"/>
      <c r="D4" s="19"/>
      <c r="E4" s="19"/>
      <c r="F4" s="19"/>
      <c r="R4" s="1" t="s">
        <v>163</v>
      </c>
      <c r="S4" s="1" t="s">
        <v>164</v>
      </c>
      <c r="T4" s="1">
        <v>1</v>
      </c>
      <c r="U4">
        <v>1</v>
      </c>
      <c r="V4" s="6" t="s">
        <v>103</v>
      </c>
      <c r="W4" s="1" t="s">
        <v>107</v>
      </c>
      <c r="X4" s="1" t="s">
        <v>107</v>
      </c>
      <c r="Y4" s="1" t="s">
        <v>113</v>
      </c>
      <c r="Z4" s="1" t="s">
        <v>109</v>
      </c>
      <c r="AA4" s="1"/>
      <c r="AB4" s="1"/>
      <c r="AC4" s="1"/>
    </row>
    <row r="5" spans="1:29" x14ac:dyDescent="0.25">
      <c r="E5" s="3" t="s">
        <v>24</v>
      </c>
      <c r="F5" s="3" t="s">
        <v>25</v>
      </c>
      <c r="I5" s="4" t="s">
        <v>26</v>
      </c>
      <c r="J5" t="s">
        <v>51</v>
      </c>
      <c r="R5" s="1" t="s">
        <v>165</v>
      </c>
      <c r="S5" s="2" t="s">
        <v>103</v>
      </c>
      <c r="T5" s="1">
        <v>1</v>
      </c>
      <c r="U5">
        <v>1</v>
      </c>
      <c r="V5" t="s">
        <v>166</v>
      </c>
      <c r="W5" s="1" t="s">
        <v>107</v>
      </c>
      <c r="X5" s="1" t="s">
        <v>107</v>
      </c>
      <c r="Y5" s="1" t="s">
        <v>113</v>
      </c>
      <c r="Z5" s="1" t="s">
        <v>109</v>
      </c>
      <c r="AA5" s="1"/>
      <c r="AB5" s="1"/>
      <c r="AC5" s="1"/>
    </row>
    <row r="6" spans="1:29" x14ac:dyDescent="0.25">
      <c r="A6" s="2" t="s">
        <v>103</v>
      </c>
      <c r="B6" s="1">
        <v>1</v>
      </c>
      <c r="C6">
        <v>3</v>
      </c>
      <c r="D6" t="s">
        <v>89</v>
      </c>
      <c r="E6" s="1">
        <f>B6+C6</f>
        <v>4</v>
      </c>
      <c r="F6" s="1">
        <f>B6-C6</f>
        <v>-2</v>
      </c>
      <c r="I6" t="s">
        <v>27</v>
      </c>
      <c r="J6">
        <f>COUNTIF(E6:E30,"&gt;1")</f>
        <v>5</v>
      </c>
      <c r="M6" s="5">
        <f>J6/$J$14</f>
        <v>0.55555555555555558</v>
      </c>
      <c r="R6" s="1" t="s">
        <v>134</v>
      </c>
      <c r="S6" s="1" t="s">
        <v>77</v>
      </c>
      <c r="T6" s="1">
        <v>0</v>
      </c>
      <c r="U6">
        <v>1</v>
      </c>
      <c r="V6" s="6" t="s">
        <v>103</v>
      </c>
      <c r="W6" s="1" t="s">
        <v>76</v>
      </c>
      <c r="X6" s="1" t="s">
        <v>107</v>
      </c>
      <c r="Y6" s="1" t="s">
        <v>113</v>
      </c>
      <c r="Z6" s="1" t="s">
        <v>109</v>
      </c>
      <c r="AA6" s="1"/>
      <c r="AB6" s="1"/>
      <c r="AC6" s="1"/>
    </row>
    <row r="7" spans="1:29" x14ac:dyDescent="0.25">
      <c r="A7" s="2" t="s">
        <v>103</v>
      </c>
      <c r="B7" s="1">
        <v>1</v>
      </c>
      <c r="C7">
        <v>1</v>
      </c>
      <c r="D7" t="s">
        <v>166</v>
      </c>
      <c r="E7" s="1">
        <f t="shared" ref="E7:E14" si="0">B7+C7</f>
        <v>2</v>
      </c>
      <c r="F7" s="1">
        <f t="shared" ref="F7:F14" si="1">B7-C7</f>
        <v>0</v>
      </c>
      <c r="I7" t="s">
        <v>28</v>
      </c>
      <c r="J7">
        <f>COUNTIF(E6:E30,"&gt;2")</f>
        <v>3</v>
      </c>
      <c r="M7" s="5">
        <f t="shared" ref="M7:M28" si="2">J7/$J$14</f>
        <v>0.33333333333333331</v>
      </c>
      <c r="R7" s="1" t="s">
        <v>135</v>
      </c>
      <c r="S7" s="2" t="s">
        <v>103</v>
      </c>
      <c r="T7" s="1">
        <v>3</v>
      </c>
      <c r="U7">
        <v>1</v>
      </c>
      <c r="V7" t="s">
        <v>91</v>
      </c>
      <c r="W7" s="1" t="s">
        <v>107</v>
      </c>
      <c r="X7" s="1" t="s">
        <v>107</v>
      </c>
      <c r="Y7" s="1" t="s">
        <v>152</v>
      </c>
      <c r="Z7" s="1" t="s">
        <v>109</v>
      </c>
      <c r="AA7" s="1"/>
      <c r="AB7" s="1"/>
      <c r="AC7" s="1"/>
    </row>
    <row r="8" spans="1:29" x14ac:dyDescent="0.25">
      <c r="A8" s="2" t="s">
        <v>103</v>
      </c>
      <c r="B8" s="1">
        <v>3</v>
      </c>
      <c r="C8">
        <v>1</v>
      </c>
      <c r="D8" t="s">
        <v>91</v>
      </c>
      <c r="E8" s="1">
        <f t="shared" si="0"/>
        <v>4</v>
      </c>
      <c r="F8" s="1">
        <f t="shared" si="1"/>
        <v>2</v>
      </c>
      <c r="I8" t="s">
        <v>29</v>
      </c>
      <c r="J8">
        <f>COUNTIF(E6:E30,"&lt;4")</f>
        <v>7</v>
      </c>
      <c r="M8" s="5">
        <f t="shared" si="2"/>
        <v>0.77777777777777779</v>
      </c>
      <c r="R8" s="1" t="s">
        <v>154</v>
      </c>
      <c r="S8" s="1" t="s">
        <v>167</v>
      </c>
      <c r="T8" s="1">
        <v>1</v>
      </c>
      <c r="U8">
        <v>1</v>
      </c>
      <c r="V8" s="6" t="s">
        <v>103</v>
      </c>
      <c r="W8" s="1" t="s">
        <v>107</v>
      </c>
      <c r="X8" s="1" t="s">
        <v>107</v>
      </c>
      <c r="Y8" s="1" t="s">
        <v>111</v>
      </c>
      <c r="Z8" s="1" t="s">
        <v>109</v>
      </c>
      <c r="AA8" s="1"/>
      <c r="AB8" s="1"/>
      <c r="AC8" s="1"/>
    </row>
    <row r="9" spans="1:29" x14ac:dyDescent="0.25">
      <c r="A9" s="2" t="s">
        <v>103</v>
      </c>
      <c r="B9" s="1">
        <v>1</v>
      </c>
      <c r="C9">
        <v>2</v>
      </c>
      <c r="D9" t="s">
        <v>92</v>
      </c>
      <c r="E9" s="1">
        <f t="shared" si="0"/>
        <v>3</v>
      </c>
      <c r="F9" s="1">
        <f t="shared" si="1"/>
        <v>-1</v>
      </c>
      <c r="I9" t="s">
        <v>30</v>
      </c>
      <c r="J9">
        <f>COUNTIF(E6:E30,"&lt;5")</f>
        <v>9</v>
      </c>
      <c r="M9" s="5">
        <f t="shared" si="2"/>
        <v>1</v>
      </c>
      <c r="R9" s="1" t="s">
        <v>168</v>
      </c>
      <c r="S9" s="1" t="s">
        <v>169</v>
      </c>
      <c r="T9" s="1">
        <v>1</v>
      </c>
      <c r="U9">
        <v>0</v>
      </c>
      <c r="V9" s="6" t="s">
        <v>103</v>
      </c>
      <c r="W9" s="1" t="s">
        <v>107</v>
      </c>
      <c r="X9" s="1" t="s">
        <v>76</v>
      </c>
      <c r="Y9" s="1" t="s">
        <v>111</v>
      </c>
      <c r="Z9" s="1" t="s">
        <v>109</v>
      </c>
      <c r="AA9" s="1"/>
      <c r="AB9" s="1"/>
      <c r="AC9" s="1"/>
    </row>
    <row r="10" spans="1:29" x14ac:dyDescent="0.25">
      <c r="A10" s="2" t="s">
        <v>103</v>
      </c>
      <c r="B10" s="1">
        <v>0</v>
      </c>
      <c r="C10">
        <v>1</v>
      </c>
      <c r="D10" t="s">
        <v>82</v>
      </c>
      <c r="E10" s="1">
        <f t="shared" si="0"/>
        <v>1</v>
      </c>
      <c r="F10" s="1">
        <f t="shared" si="1"/>
        <v>-1</v>
      </c>
      <c r="I10" t="s">
        <v>31</v>
      </c>
      <c r="J10">
        <f>COUNTIF(F6:F30,"&gt;=0")</f>
        <v>4</v>
      </c>
      <c r="M10" s="5">
        <f t="shared" si="2"/>
        <v>0.44444444444444442</v>
      </c>
      <c r="R10" s="1" t="s">
        <v>170</v>
      </c>
      <c r="S10" s="2" t="s">
        <v>103</v>
      </c>
      <c r="T10" s="1">
        <v>1</v>
      </c>
      <c r="U10">
        <v>2</v>
      </c>
      <c r="V10" t="s">
        <v>92</v>
      </c>
      <c r="W10" s="1" t="s">
        <v>107</v>
      </c>
      <c r="X10" s="1" t="s">
        <v>107</v>
      </c>
      <c r="Y10" s="1" t="s">
        <v>111</v>
      </c>
      <c r="Z10" s="1" t="s">
        <v>109</v>
      </c>
      <c r="AA10" s="1"/>
      <c r="AB10" s="1"/>
      <c r="AC10" s="1"/>
    </row>
    <row r="11" spans="1:29" x14ac:dyDescent="0.25">
      <c r="A11" s="2" t="s">
        <v>103</v>
      </c>
      <c r="B11" s="1">
        <v>1</v>
      </c>
      <c r="C11">
        <v>0</v>
      </c>
      <c r="D11" t="s">
        <v>90</v>
      </c>
      <c r="E11" s="1">
        <f t="shared" si="0"/>
        <v>1</v>
      </c>
      <c r="F11" s="1">
        <f t="shared" si="1"/>
        <v>1</v>
      </c>
      <c r="I11" t="s">
        <v>32</v>
      </c>
      <c r="J11">
        <f>COUNTIF(F6:F30,"&lt;=0")</f>
        <v>6</v>
      </c>
      <c r="M11" s="5">
        <f t="shared" si="2"/>
        <v>0.66666666666666663</v>
      </c>
      <c r="R11" s="1" t="s">
        <v>171</v>
      </c>
      <c r="S11" s="1" t="s">
        <v>78</v>
      </c>
      <c r="T11" s="1">
        <v>4</v>
      </c>
      <c r="U11">
        <v>0</v>
      </c>
      <c r="V11" s="6" t="s">
        <v>103</v>
      </c>
      <c r="W11" s="1" t="s">
        <v>107</v>
      </c>
      <c r="X11" s="1" t="s">
        <v>76</v>
      </c>
      <c r="Y11" s="1" t="s">
        <v>172</v>
      </c>
      <c r="Z11" s="1" t="s">
        <v>109</v>
      </c>
      <c r="AA11" s="1"/>
      <c r="AB11" s="1"/>
      <c r="AC11" s="1"/>
    </row>
    <row r="12" spans="1:29" x14ac:dyDescent="0.25">
      <c r="A12" s="2" t="s">
        <v>103</v>
      </c>
      <c r="B12" s="1">
        <v>0</v>
      </c>
      <c r="C12">
        <v>1</v>
      </c>
      <c r="D12" t="s">
        <v>88</v>
      </c>
      <c r="E12" s="1">
        <f t="shared" si="0"/>
        <v>1</v>
      </c>
      <c r="F12" s="1">
        <f t="shared" si="1"/>
        <v>-1</v>
      </c>
      <c r="I12" t="s">
        <v>34</v>
      </c>
      <c r="J12">
        <f>COUNTIF(F6:F30,"&gt;=-1")</f>
        <v>8</v>
      </c>
      <c r="M12" s="5">
        <f t="shared" si="2"/>
        <v>0.88888888888888884</v>
      </c>
      <c r="R12" s="1" t="s">
        <v>173</v>
      </c>
      <c r="S12" s="2" t="s">
        <v>103</v>
      </c>
      <c r="T12" s="1">
        <v>0</v>
      </c>
      <c r="U12">
        <v>1</v>
      </c>
      <c r="V12" t="s">
        <v>82</v>
      </c>
      <c r="W12" s="1" t="s">
        <v>107</v>
      </c>
      <c r="X12" s="1" t="s">
        <v>76</v>
      </c>
      <c r="Y12" s="1" t="s">
        <v>108</v>
      </c>
      <c r="Z12" s="1" t="s">
        <v>109</v>
      </c>
      <c r="AA12" s="1"/>
      <c r="AB12" s="1"/>
      <c r="AC12" s="1"/>
    </row>
    <row r="13" spans="1:29" x14ac:dyDescent="0.25">
      <c r="A13" s="2" t="s">
        <v>103</v>
      </c>
      <c r="B13" s="1">
        <v>0</v>
      </c>
      <c r="C13">
        <v>1</v>
      </c>
      <c r="D13" t="s">
        <v>104</v>
      </c>
      <c r="E13" s="1">
        <f t="shared" si="0"/>
        <v>1</v>
      </c>
      <c r="F13" s="1">
        <f t="shared" si="1"/>
        <v>-1</v>
      </c>
      <c r="I13" t="s">
        <v>35</v>
      </c>
      <c r="J13">
        <f>COUNTIF(F6:F30,"&lt;=1")</f>
        <v>7</v>
      </c>
      <c r="M13" s="5">
        <f t="shared" si="2"/>
        <v>0.77777777777777779</v>
      </c>
      <c r="R13" s="1" t="s">
        <v>174</v>
      </c>
      <c r="S13" s="2" t="s">
        <v>103</v>
      </c>
      <c r="T13" s="1">
        <v>1</v>
      </c>
      <c r="U13">
        <v>0</v>
      </c>
      <c r="V13" t="s">
        <v>90</v>
      </c>
      <c r="W13" s="1" t="s">
        <v>76</v>
      </c>
      <c r="X13" s="1" t="s">
        <v>107</v>
      </c>
      <c r="Y13" s="1" t="s">
        <v>113</v>
      </c>
      <c r="Z13" s="1" t="s">
        <v>109</v>
      </c>
      <c r="AA13" s="1"/>
      <c r="AB13" s="1"/>
      <c r="AC13" s="1"/>
    </row>
    <row r="14" spans="1:29" x14ac:dyDescent="0.25">
      <c r="A14" s="2" t="s">
        <v>103</v>
      </c>
      <c r="B14" s="1">
        <v>2</v>
      </c>
      <c r="C14">
        <v>0</v>
      </c>
      <c r="D14" t="s">
        <v>85</v>
      </c>
      <c r="E14" s="1">
        <f t="shared" si="0"/>
        <v>2</v>
      </c>
      <c r="F14" s="1">
        <f t="shared" si="1"/>
        <v>2</v>
      </c>
      <c r="I14" t="s">
        <v>36</v>
      </c>
      <c r="J14">
        <f>COUNT(F6:F30)</f>
        <v>9</v>
      </c>
      <c r="R14" s="1" t="s">
        <v>139</v>
      </c>
      <c r="S14" s="1" t="s">
        <v>75</v>
      </c>
      <c r="T14" s="1">
        <v>2</v>
      </c>
      <c r="U14">
        <v>3</v>
      </c>
      <c r="V14" s="6" t="s">
        <v>103</v>
      </c>
      <c r="W14" s="1" t="s">
        <v>107</v>
      </c>
      <c r="X14" s="1" t="s">
        <v>107</v>
      </c>
      <c r="Y14" s="1" t="s">
        <v>143</v>
      </c>
      <c r="Z14" s="1" t="s">
        <v>109</v>
      </c>
      <c r="AA14" s="1"/>
      <c r="AB14" s="1"/>
      <c r="AC14" s="1"/>
    </row>
    <row r="15" spans="1:29" x14ac:dyDescent="0.25">
      <c r="A15" s="2"/>
      <c r="B15" s="1"/>
      <c r="D15" s="1"/>
      <c r="E15" s="1"/>
      <c r="F15" s="1"/>
      <c r="I15" t="s">
        <v>37</v>
      </c>
      <c r="J15">
        <f>J14-J11</f>
        <v>3</v>
      </c>
      <c r="M15" s="5">
        <f t="shared" si="2"/>
        <v>0.33333333333333331</v>
      </c>
      <c r="R15" s="1" t="s">
        <v>157</v>
      </c>
      <c r="S15" s="2" t="s">
        <v>103</v>
      </c>
      <c r="T15" s="1">
        <v>0</v>
      </c>
      <c r="U15">
        <v>1</v>
      </c>
      <c r="V15" t="s">
        <v>88</v>
      </c>
      <c r="W15" s="1" t="s">
        <v>107</v>
      </c>
      <c r="X15" s="1" t="s">
        <v>76</v>
      </c>
      <c r="Y15" s="1" t="s">
        <v>113</v>
      </c>
      <c r="Z15" s="1" t="s">
        <v>109</v>
      </c>
      <c r="AA15" s="1"/>
      <c r="AB15" s="1"/>
      <c r="AC15" s="1"/>
    </row>
    <row r="16" spans="1:29" x14ac:dyDescent="0.25">
      <c r="A16" s="2"/>
      <c r="B16" s="1"/>
      <c r="D16" s="1"/>
      <c r="E16" s="1"/>
      <c r="F16" s="1"/>
      <c r="I16" t="s">
        <v>38</v>
      </c>
      <c r="J16">
        <f>J14-J10</f>
        <v>5</v>
      </c>
      <c r="M16" s="5">
        <f t="shared" si="2"/>
        <v>0.55555555555555558</v>
      </c>
      <c r="R16" s="1" t="s">
        <v>175</v>
      </c>
      <c r="S16" s="1" t="s">
        <v>176</v>
      </c>
      <c r="T16" s="1">
        <v>0</v>
      </c>
      <c r="U16">
        <v>1</v>
      </c>
      <c r="V16" s="6" t="s">
        <v>103</v>
      </c>
      <c r="W16" s="1" t="s">
        <v>76</v>
      </c>
      <c r="X16" s="1" t="s">
        <v>107</v>
      </c>
      <c r="Y16" s="1" t="s">
        <v>113</v>
      </c>
      <c r="Z16" s="1" t="s">
        <v>109</v>
      </c>
      <c r="AA16" s="1"/>
      <c r="AB16" s="1"/>
      <c r="AC16" s="1"/>
    </row>
    <row r="17" spans="1:29" x14ac:dyDescent="0.25">
      <c r="A17" s="2"/>
      <c r="B17" s="1"/>
      <c r="C17" s="1"/>
      <c r="D17" s="1"/>
      <c r="E17" s="1"/>
      <c r="F17" s="1"/>
      <c r="I17" t="s">
        <v>39</v>
      </c>
      <c r="J17">
        <f>J14-J13</f>
        <v>2</v>
      </c>
      <c r="M17" s="5">
        <f t="shared" si="2"/>
        <v>0.22222222222222221</v>
      </c>
      <c r="R17" s="1" t="s">
        <v>145</v>
      </c>
      <c r="S17" s="1" t="s">
        <v>177</v>
      </c>
      <c r="T17" s="1">
        <v>2</v>
      </c>
      <c r="U17">
        <v>0</v>
      </c>
      <c r="V17" s="6" t="s">
        <v>103</v>
      </c>
      <c r="W17" s="1" t="s">
        <v>107</v>
      </c>
      <c r="X17" s="1" t="s">
        <v>76</v>
      </c>
      <c r="Y17" s="1" t="s">
        <v>111</v>
      </c>
      <c r="Z17" s="1" t="s">
        <v>109</v>
      </c>
      <c r="AA17" s="1"/>
      <c r="AB17" s="1"/>
      <c r="AC17" s="1"/>
    </row>
    <row r="18" spans="1:29" x14ac:dyDescent="0.25">
      <c r="A18" s="2"/>
      <c r="B18" s="1"/>
      <c r="C18" s="1"/>
      <c r="D18" s="1"/>
      <c r="E18" s="1"/>
      <c r="F18" s="1"/>
      <c r="I18" t="s">
        <v>40</v>
      </c>
      <c r="J18">
        <f>J14-J12</f>
        <v>1</v>
      </c>
      <c r="M18" s="5">
        <f t="shared" si="2"/>
        <v>0.1111111111111111</v>
      </c>
      <c r="R18" s="1" t="s">
        <v>178</v>
      </c>
      <c r="S18" s="2" t="s">
        <v>103</v>
      </c>
      <c r="T18" s="1">
        <v>0</v>
      </c>
      <c r="U18">
        <v>1</v>
      </c>
      <c r="V18" t="s">
        <v>104</v>
      </c>
      <c r="W18" s="1" t="s">
        <v>107</v>
      </c>
      <c r="X18" s="1" t="s">
        <v>76</v>
      </c>
      <c r="Y18" s="1" t="s">
        <v>113</v>
      </c>
      <c r="Z18" s="1" t="s">
        <v>109</v>
      </c>
      <c r="AA18" s="1"/>
      <c r="AB18" s="1"/>
      <c r="AC18" s="1"/>
    </row>
    <row r="19" spans="1:29" x14ac:dyDescent="0.25">
      <c r="A19" s="2"/>
      <c r="B19" s="1"/>
      <c r="C19" s="1"/>
      <c r="D19" s="1"/>
      <c r="E19" s="1"/>
      <c r="F19" s="1"/>
      <c r="I19" t="s">
        <v>41</v>
      </c>
      <c r="J19">
        <f>COUNTIF(B6:B30,"&gt;0")</f>
        <v>6</v>
      </c>
      <c r="M19" s="5">
        <f t="shared" si="2"/>
        <v>0.66666666666666663</v>
      </c>
      <c r="R19" s="1" t="s">
        <v>179</v>
      </c>
      <c r="S19" s="1" t="s">
        <v>81</v>
      </c>
      <c r="T19" s="1">
        <v>2</v>
      </c>
      <c r="U19">
        <v>0</v>
      </c>
      <c r="V19" s="6" t="s">
        <v>103</v>
      </c>
      <c r="W19" s="1" t="s">
        <v>107</v>
      </c>
      <c r="X19" s="1" t="s">
        <v>76</v>
      </c>
      <c r="Y19" s="1" t="s">
        <v>111</v>
      </c>
      <c r="Z19" s="1" t="s">
        <v>109</v>
      </c>
      <c r="AA19" s="1"/>
      <c r="AB19" s="1"/>
      <c r="AC19" s="1"/>
    </row>
    <row r="20" spans="1:29" x14ac:dyDescent="0.25">
      <c r="A20" s="2"/>
      <c r="B20" s="1"/>
      <c r="C20" s="1"/>
      <c r="D20" s="1"/>
      <c r="E20" s="1"/>
      <c r="F20" s="1"/>
      <c r="I20" t="s">
        <v>42</v>
      </c>
      <c r="J20">
        <f>COUNTIF(C6:C30,"&gt;0")</f>
        <v>7</v>
      </c>
      <c r="M20" s="5">
        <f t="shared" si="2"/>
        <v>0.77777777777777779</v>
      </c>
      <c r="R20" s="1" t="s">
        <v>180</v>
      </c>
      <c r="S20" s="2" t="s">
        <v>103</v>
      </c>
      <c r="T20" s="1">
        <v>2</v>
      </c>
      <c r="U20">
        <v>0</v>
      </c>
      <c r="V20" t="s">
        <v>85</v>
      </c>
      <c r="W20" s="1" t="s">
        <v>76</v>
      </c>
      <c r="X20" s="1" t="s">
        <v>107</v>
      </c>
      <c r="Y20" s="1" t="s">
        <v>111</v>
      </c>
      <c r="Z20" s="1" t="s">
        <v>109</v>
      </c>
      <c r="AA20" s="1"/>
      <c r="AB20" s="1"/>
      <c r="AC20" s="1"/>
    </row>
    <row r="21" spans="1:29" x14ac:dyDescent="0.25">
      <c r="A21" s="2"/>
      <c r="B21" s="1"/>
      <c r="C21" s="1"/>
      <c r="D21" s="1"/>
      <c r="E21" s="1"/>
      <c r="F21" s="1"/>
      <c r="I21" t="s">
        <v>43</v>
      </c>
      <c r="J21">
        <f>COUNTIF(B6:B30,"&lt;2")</f>
        <v>7</v>
      </c>
      <c r="M21" s="5">
        <f t="shared" si="2"/>
        <v>0.77777777777777779</v>
      </c>
      <c r="R21" s="1" t="s">
        <v>147</v>
      </c>
      <c r="S21" s="1" t="s">
        <v>89</v>
      </c>
      <c r="T21" s="1">
        <v>1</v>
      </c>
      <c r="U21">
        <v>0</v>
      </c>
      <c r="V21" s="6" t="s">
        <v>103</v>
      </c>
      <c r="W21" s="1"/>
      <c r="X21" s="1"/>
      <c r="Y21" s="1"/>
      <c r="Z21" s="1"/>
      <c r="AA21" s="1"/>
      <c r="AB21" s="1"/>
      <c r="AC21" s="1"/>
    </row>
    <row r="22" spans="1:29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7</v>
      </c>
      <c r="M22" s="5">
        <f t="shared" si="2"/>
        <v>0.77777777777777779</v>
      </c>
      <c r="R22" s="1"/>
      <c r="S22" s="1"/>
      <c r="T22" s="1"/>
      <c r="W22" s="1"/>
      <c r="X22" s="1"/>
      <c r="Y22" s="1"/>
      <c r="Z22" s="1"/>
      <c r="AA22" s="1"/>
      <c r="AB22" s="1"/>
      <c r="AC22" s="1"/>
    </row>
    <row r="23" spans="1:29" x14ac:dyDescent="0.25">
      <c r="E23" s="1"/>
      <c r="F23" s="1"/>
      <c r="I23" t="s">
        <v>45</v>
      </c>
      <c r="J23">
        <f>COUNTIF(B6:B30,"&lt;3")</f>
        <v>8</v>
      </c>
      <c r="M23" s="5">
        <f t="shared" si="2"/>
        <v>0.88888888888888884</v>
      </c>
      <c r="R23" s="1" t="s">
        <v>122</v>
      </c>
      <c r="S23" s="1" t="s">
        <v>78</v>
      </c>
      <c r="T23" s="1">
        <v>2</v>
      </c>
      <c r="U23">
        <v>3</v>
      </c>
      <c r="V23" s="6" t="s">
        <v>87</v>
      </c>
      <c r="W23" s="1" t="s">
        <v>107</v>
      </c>
      <c r="X23" s="1" t="s">
        <v>107</v>
      </c>
      <c r="Y23" s="1" t="s">
        <v>153</v>
      </c>
      <c r="Z23" s="1" t="s">
        <v>109</v>
      </c>
      <c r="AA23" s="1"/>
      <c r="AB23" s="1"/>
      <c r="AC23" s="1"/>
    </row>
    <row r="24" spans="1:29" x14ac:dyDescent="0.25">
      <c r="E24" s="1"/>
      <c r="F24" s="1"/>
      <c r="I24" t="s">
        <v>46</v>
      </c>
      <c r="J24">
        <f>COUNTIF(C6:C30,"&lt;3")</f>
        <v>8</v>
      </c>
      <c r="M24" s="5">
        <f t="shared" si="2"/>
        <v>0.88888888888888884</v>
      </c>
      <c r="R24" s="1" t="s">
        <v>162</v>
      </c>
      <c r="S24" s="2" t="s">
        <v>87</v>
      </c>
      <c r="T24" s="1">
        <v>1</v>
      </c>
      <c r="U24">
        <v>3</v>
      </c>
      <c r="V24" t="s">
        <v>103</v>
      </c>
      <c r="W24" s="1" t="s">
        <v>107</v>
      </c>
      <c r="X24" s="1" t="s">
        <v>107</v>
      </c>
      <c r="Y24" s="1" t="s">
        <v>152</v>
      </c>
      <c r="Z24" s="1" t="s">
        <v>109</v>
      </c>
      <c r="AA24" s="1"/>
      <c r="AB24" s="1"/>
      <c r="AC24" s="1"/>
    </row>
    <row r="25" spans="1:29" x14ac:dyDescent="0.25">
      <c r="E25" s="1"/>
      <c r="F25" s="1"/>
      <c r="I25" t="s">
        <v>47</v>
      </c>
      <c r="J25">
        <f>J15+J16</f>
        <v>8</v>
      </c>
      <c r="M25" s="5">
        <f t="shared" si="2"/>
        <v>0.88888888888888884</v>
      </c>
      <c r="R25" s="1" t="s">
        <v>181</v>
      </c>
      <c r="S25" s="2" t="s">
        <v>87</v>
      </c>
      <c r="T25" s="1">
        <v>0</v>
      </c>
      <c r="U25">
        <v>1</v>
      </c>
      <c r="V25" t="s">
        <v>176</v>
      </c>
      <c r="W25" s="1" t="s">
        <v>107</v>
      </c>
      <c r="X25" s="1" t="s">
        <v>76</v>
      </c>
      <c r="Y25" s="1" t="s">
        <v>108</v>
      </c>
      <c r="Z25" s="1" t="s">
        <v>109</v>
      </c>
      <c r="AA25" s="1"/>
      <c r="AB25" s="1"/>
      <c r="AC25" s="1"/>
    </row>
    <row r="26" spans="1:29" x14ac:dyDescent="0.25">
      <c r="E26" s="1"/>
      <c r="F26" s="1"/>
      <c r="I26" t="s">
        <v>48</v>
      </c>
      <c r="J26" s="1">
        <f>SUM(B6:B30)</f>
        <v>9</v>
      </c>
      <c r="M26" s="5">
        <f t="shared" si="2"/>
        <v>1</v>
      </c>
      <c r="R26" s="1" t="s">
        <v>182</v>
      </c>
      <c r="S26" s="1" t="s">
        <v>85</v>
      </c>
      <c r="T26" s="1">
        <v>1</v>
      </c>
      <c r="U26">
        <v>0</v>
      </c>
      <c r="V26" s="2" t="s">
        <v>87</v>
      </c>
      <c r="W26" s="1" t="s">
        <v>107</v>
      </c>
      <c r="X26" s="1" t="s">
        <v>76</v>
      </c>
      <c r="Y26" s="1" t="s">
        <v>113</v>
      </c>
      <c r="Z26" s="1" t="s">
        <v>109</v>
      </c>
      <c r="AA26" s="1"/>
      <c r="AB26" s="1"/>
      <c r="AC26" s="1"/>
    </row>
    <row r="27" spans="1:29" x14ac:dyDescent="0.25">
      <c r="E27" s="1"/>
      <c r="F27" s="1"/>
      <c r="I27" t="s">
        <v>49</v>
      </c>
      <c r="J27" s="1">
        <f>SUM(C6:C30)</f>
        <v>10</v>
      </c>
      <c r="M27" s="5">
        <f t="shared" si="2"/>
        <v>1.1111111111111112</v>
      </c>
      <c r="R27" s="1" t="s">
        <v>183</v>
      </c>
      <c r="S27" s="2" t="s">
        <v>87</v>
      </c>
      <c r="T27" s="1">
        <v>2</v>
      </c>
      <c r="U27">
        <v>2</v>
      </c>
      <c r="V27" t="s">
        <v>77</v>
      </c>
      <c r="W27" s="1" t="s">
        <v>107</v>
      </c>
      <c r="X27" s="1" t="s">
        <v>107</v>
      </c>
      <c r="Y27" s="1" t="s">
        <v>153</v>
      </c>
      <c r="Z27" s="1" t="s">
        <v>109</v>
      </c>
      <c r="AA27" s="1"/>
      <c r="AB27" s="1"/>
      <c r="AC27" s="1"/>
    </row>
    <row r="28" spans="1:29" x14ac:dyDescent="0.25">
      <c r="E28" s="1"/>
      <c r="F28" s="1"/>
      <c r="I28" t="s">
        <v>50</v>
      </c>
      <c r="J28">
        <f>3*J15+J14-J25</f>
        <v>10</v>
      </c>
      <c r="M28" s="5">
        <f t="shared" si="2"/>
        <v>1.1111111111111112</v>
      </c>
      <c r="R28" s="1" t="s">
        <v>137</v>
      </c>
      <c r="S28" s="1" t="s">
        <v>81</v>
      </c>
      <c r="T28" s="1">
        <v>0</v>
      </c>
      <c r="U28">
        <v>0</v>
      </c>
      <c r="V28" s="6" t="s">
        <v>87</v>
      </c>
      <c r="W28" s="1" t="s">
        <v>76</v>
      </c>
      <c r="X28" s="1" t="s">
        <v>76</v>
      </c>
      <c r="Y28" s="1" t="s">
        <v>113</v>
      </c>
      <c r="Z28" s="1" t="s">
        <v>109</v>
      </c>
      <c r="AA28" s="1"/>
      <c r="AB28" s="1"/>
      <c r="AC28" s="1"/>
    </row>
    <row r="29" spans="1:29" x14ac:dyDescent="0.25">
      <c r="E29" s="1"/>
      <c r="F29" s="1"/>
      <c r="R29" s="1" t="s">
        <v>138</v>
      </c>
      <c r="S29" s="1" t="s">
        <v>90</v>
      </c>
      <c r="T29" s="1">
        <v>2</v>
      </c>
      <c r="U29">
        <v>2</v>
      </c>
      <c r="V29" s="6" t="s">
        <v>87</v>
      </c>
      <c r="W29" s="1" t="s">
        <v>107</v>
      </c>
      <c r="X29" s="1" t="s">
        <v>107</v>
      </c>
      <c r="Y29" s="1" t="s">
        <v>143</v>
      </c>
      <c r="Z29" s="1" t="s">
        <v>109</v>
      </c>
    </row>
    <row r="30" spans="1:29" x14ac:dyDescent="0.25">
      <c r="E30" s="1"/>
      <c r="F30" s="1"/>
      <c r="R30" s="1" t="s">
        <v>184</v>
      </c>
      <c r="S30" s="1" t="s">
        <v>91</v>
      </c>
      <c r="T30" s="1">
        <v>0</v>
      </c>
      <c r="U30">
        <v>1</v>
      </c>
      <c r="V30" s="6" t="s">
        <v>87</v>
      </c>
      <c r="W30" s="1" t="s">
        <v>76</v>
      </c>
      <c r="X30" s="1" t="s">
        <v>107</v>
      </c>
      <c r="Y30" s="1" t="s">
        <v>108</v>
      </c>
      <c r="Z30" s="1" t="s">
        <v>109</v>
      </c>
    </row>
    <row r="31" spans="1:29" x14ac:dyDescent="0.25">
      <c r="A31" s="21" t="s">
        <v>33</v>
      </c>
      <c r="B31" s="21"/>
      <c r="C31" s="21"/>
      <c r="D31" s="21"/>
      <c r="E31" s="21"/>
      <c r="F31" s="21"/>
      <c r="R31" s="1" t="s">
        <v>185</v>
      </c>
      <c r="S31" s="2" t="s">
        <v>87</v>
      </c>
      <c r="T31" s="1">
        <v>1</v>
      </c>
      <c r="U31">
        <v>1</v>
      </c>
      <c r="V31" t="s">
        <v>169</v>
      </c>
      <c r="W31" s="1" t="s">
        <v>107</v>
      </c>
      <c r="X31" s="1" t="s">
        <v>107</v>
      </c>
      <c r="Y31" s="1" t="s">
        <v>111</v>
      </c>
      <c r="Z31" s="1" t="s">
        <v>109</v>
      </c>
    </row>
    <row r="32" spans="1:29" x14ac:dyDescent="0.25">
      <c r="E32" s="1"/>
      <c r="F32" s="1"/>
      <c r="R32" s="1" t="s">
        <v>186</v>
      </c>
      <c r="S32" s="1" t="s">
        <v>167</v>
      </c>
      <c r="T32" s="1">
        <v>0</v>
      </c>
      <c r="U32">
        <v>2</v>
      </c>
      <c r="V32" s="6" t="s">
        <v>87</v>
      </c>
      <c r="W32" s="1" t="s">
        <v>76</v>
      </c>
      <c r="X32" s="1" t="s">
        <v>107</v>
      </c>
      <c r="Y32" s="1" t="s">
        <v>108</v>
      </c>
      <c r="Z32" s="1" t="s">
        <v>109</v>
      </c>
    </row>
    <row r="33" spans="1:26" x14ac:dyDescent="0.25">
      <c r="E33" s="1"/>
      <c r="F33" s="1"/>
      <c r="R33" s="1" t="s">
        <v>187</v>
      </c>
      <c r="S33" s="1" t="s">
        <v>92</v>
      </c>
      <c r="T33" s="1">
        <v>1</v>
      </c>
      <c r="U33">
        <v>1</v>
      </c>
      <c r="V33" s="6" t="s">
        <v>87</v>
      </c>
      <c r="W33" s="1" t="s">
        <v>107</v>
      </c>
      <c r="X33" s="1" t="s">
        <v>107</v>
      </c>
      <c r="Y33" s="1" t="s">
        <v>108</v>
      </c>
      <c r="Z33" s="1" t="s">
        <v>109</v>
      </c>
    </row>
    <row r="34" spans="1:26" x14ac:dyDescent="0.25">
      <c r="E34" s="1"/>
      <c r="F34" s="1"/>
      <c r="R34" s="1" t="s">
        <v>188</v>
      </c>
      <c r="S34" s="2" t="s">
        <v>87</v>
      </c>
      <c r="T34" s="1">
        <v>0</v>
      </c>
      <c r="U34">
        <v>0</v>
      </c>
      <c r="V34" t="s">
        <v>104</v>
      </c>
      <c r="W34" s="1" t="s">
        <v>76</v>
      </c>
      <c r="X34" s="1" t="s">
        <v>76</v>
      </c>
      <c r="Y34" s="1" t="s">
        <v>113</v>
      </c>
      <c r="Z34" s="1" t="s">
        <v>109</v>
      </c>
    </row>
    <row r="35" spans="1:26" x14ac:dyDescent="0.25">
      <c r="E35" s="1"/>
      <c r="F35" s="1"/>
      <c r="R35" s="1" t="s">
        <v>155</v>
      </c>
      <c r="S35" s="1" t="s">
        <v>177</v>
      </c>
      <c r="T35" s="1">
        <v>0</v>
      </c>
      <c r="U35">
        <v>0</v>
      </c>
      <c r="V35" s="6" t="s">
        <v>87</v>
      </c>
      <c r="W35" s="1" t="s">
        <v>76</v>
      </c>
      <c r="X35" s="1" t="s">
        <v>76</v>
      </c>
      <c r="Y35" s="1" t="s">
        <v>113</v>
      </c>
      <c r="Z35" s="1" t="s">
        <v>109</v>
      </c>
    </row>
    <row r="36" spans="1:26" x14ac:dyDescent="0.25">
      <c r="E36" s="1"/>
      <c r="F36" s="1"/>
      <c r="R36" s="1" t="s">
        <v>157</v>
      </c>
      <c r="S36" s="2" t="s">
        <v>87</v>
      </c>
      <c r="T36" s="1">
        <v>1</v>
      </c>
      <c r="U36">
        <v>1</v>
      </c>
      <c r="V36" t="s">
        <v>164</v>
      </c>
      <c r="W36" s="1" t="s">
        <v>107</v>
      </c>
      <c r="X36" s="1" t="s">
        <v>107</v>
      </c>
      <c r="Y36" s="1" t="s">
        <v>108</v>
      </c>
      <c r="Z36" s="1" t="s">
        <v>109</v>
      </c>
    </row>
    <row r="37" spans="1:26" x14ac:dyDescent="0.25">
      <c r="R37" s="1" t="s">
        <v>142</v>
      </c>
      <c r="S37" s="2" t="s">
        <v>87</v>
      </c>
      <c r="T37" s="1">
        <v>1</v>
      </c>
      <c r="U37">
        <v>1</v>
      </c>
      <c r="V37" t="s">
        <v>75</v>
      </c>
      <c r="W37" s="1" t="s">
        <v>107</v>
      </c>
      <c r="X37" s="1" t="s">
        <v>107</v>
      </c>
      <c r="Y37" s="1" t="s">
        <v>152</v>
      </c>
      <c r="Z37" s="1" t="s">
        <v>109</v>
      </c>
    </row>
    <row r="38" spans="1:26" x14ac:dyDescent="0.25">
      <c r="R38" s="1" t="s">
        <v>189</v>
      </c>
      <c r="S38" s="1" t="s">
        <v>88</v>
      </c>
      <c r="T38" s="1">
        <v>2</v>
      </c>
      <c r="U38">
        <v>1</v>
      </c>
      <c r="V38" s="6" t="s">
        <v>87</v>
      </c>
      <c r="W38" s="1" t="s">
        <v>107</v>
      </c>
      <c r="X38" s="1" t="s">
        <v>107</v>
      </c>
      <c r="Y38" s="1" t="s">
        <v>111</v>
      </c>
      <c r="Z38" s="1" t="s">
        <v>109</v>
      </c>
    </row>
    <row r="39" spans="1:26" x14ac:dyDescent="0.25">
      <c r="R39" s="1" t="s">
        <v>178</v>
      </c>
      <c r="S39" s="2" t="s">
        <v>87</v>
      </c>
      <c r="T39" s="1">
        <v>3</v>
      </c>
      <c r="U39">
        <v>1</v>
      </c>
      <c r="V39" t="s">
        <v>89</v>
      </c>
      <c r="W39" s="1" t="s">
        <v>107</v>
      </c>
      <c r="X39" s="1" t="s">
        <v>107</v>
      </c>
      <c r="Y39" s="1" t="s">
        <v>143</v>
      </c>
      <c r="Z39" s="1" t="s">
        <v>109</v>
      </c>
    </row>
    <row r="40" spans="1:26" x14ac:dyDescent="0.25">
      <c r="R40" s="1" t="s">
        <v>190</v>
      </c>
      <c r="S40" s="2" t="s">
        <v>87</v>
      </c>
      <c r="T40" s="1">
        <v>1</v>
      </c>
      <c r="U40">
        <v>0</v>
      </c>
      <c r="V40" t="s">
        <v>82</v>
      </c>
      <c r="W40" s="1" t="s">
        <v>76</v>
      </c>
      <c r="X40" s="1" t="s">
        <v>107</v>
      </c>
      <c r="Y40" s="1" t="s">
        <v>111</v>
      </c>
      <c r="Z40" s="1" t="s">
        <v>109</v>
      </c>
    </row>
    <row r="41" spans="1:26" x14ac:dyDescent="0.25">
      <c r="R41" s="1" t="s">
        <v>180</v>
      </c>
      <c r="S41" s="1" t="s">
        <v>166</v>
      </c>
      <c r="T41" s="1">
        <v>1</v>
      </c>
      <c r="U41">
        <v>0</v>
      </c>
      <c r="V41" s="6" t="s">
        <v>87</v>
      </c>
      <c r="W41" s="1" t="s">
        <v>107</v>
      </c>
      <c r="X41" s="1" t="s">
        <v>76</v>
      </c>
      <c r="Y41" s="1" t="s">
        <v>113</v>
      </c>
      <c r="Z41" s="1" t="s">
        <v>109</v>
      </c>
    </row>
    <row r="42" spans="1:26" x14ac:dyDescent="0.25">
      <c r="R42" s="1" t="s">
        <v>147</v>
      </c>
      <c r="S42" s="2" t="s">
        <v>87</v>
      </c>
      <c r="T42" s="1">
        <v>1</v>
      </c>
      <c r="U42">
        <v>2</v>
      </c>
      <c r="V42" t="s">
        <v>78</v>
      </c>
      <c r="W42" s="1"/>
      <c r="X42" s="1"/>
      <c r="Y42" s="1"/>
      <c r="Z42" s="1"/>
    </row>
    <row r="43" spans="1:26" x14ac:dyDescent="0.25">
      <c r="R43" s="1"/>
      <c r="S43" s="1"/>
      <c r="T43" s="1"/>
      <c r="W43" s="1"/>
      <c r="X43" s="1"/>
      <c r="Y43" s="1"/>
      <c r="Z43" s="1"/>
    </row>
    <row r="44" spans="1:26" x14ac:dyDescent="0.25">
      <c r="A44" s="19" t="s">
        <v>19</v>
      </c>
      <c r="B44" s="19"/>
      <c r="C44" s="19"/>
      <c r="D44" s="19"/>
      <c r="E44" s="19"/>
      <c r="F44" s="19"/>
      <c r="R44" s="1"/>
      <c r="S44" s="1"/>
      <c r="T44" s="1"/>
      <c r="W44" s="1"/>
      <c r="X44" s="1"/>
      <c r="Y44" s="1"/>
      <c r="Z44" s="1"/>
    </row>
    <row r="45" spans="1:2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  <c r="T45" s="1"/>
      <c r="W45" s="1"/>
      <c r="X45" s="1"/>
      <c r="Y45" s="1"/>
      <c r="Z45" s="1"/>
    </row>
    <row r="46" spans="1:26" x14ac:dyDescent="0.25">
      <c r="A46" s="1" t="s">
        <v>87</v>
      </c>
      <c r="B46" s="1">
        <v>1</v>
      </c>
      <c r="C46">
        <v>3</v>
      </c>
      <c r="D46" s="6" t="s">
        <v>103</v>
      </c>
      <c r="E46" s="1">
        <f t="shared" ref="E46:E56" si="3">B46+C46</f>
        <v>4</v>
      </c>
      <c r="F46" s="1">
        <f t="shared" ref="F46:F56" si="4">B46-C46</f>
        <v>-2</v>
      </c>
      <c r="I46" t="s">
        <v>27</v>
      </c>
      <c r="J46">
        <f>COUNTIF(E46:E62,"&gt;1")</f>
        <v>7</v>
      </c>
      <c r="M46" s="5">
        <f>J46/$J$54</f>
        <v>0.63636363636363635</v>
      </c>
      <c r="O46" s="5">
        <f>J46+J6</f>
        <v>12</v>
      </c>
      <c r="P46" s="5">
        <f>O46/$O$54</f>
        <v>0.6</v>
      </c>
      <c r="R46" s="1"/>
      <c r="S46" s="1"/>
      <c r="T46" s="1"/>
      <c r="W46" s="1"/>
      <c r="X46" s="1"/>
      <c r="Y46" s="1"/>
      <c r="Z46" s="1"/>
    </row>
    <row r="47" spans="1:26" x14ac:dyDescent="0.25">
      <c r="A47" s="1" t="s">
        <v>164</v>
      </c>
      <c r="B47" s="1">
        <v>1</v>
      </c>
      <c r="C47">
        <v>1</v>
      </c>
      <c r="D47" s="6" t="s">
        <v>103</v>
      </c>
      <c r="E47" s="1">
        <f t="shared" si="3"/>
        <v>2</v>
      </c>
      <c r="F47" s="1">
        <f t="shared" si="4"/>
        <v>0</v>
      </c>
      <c r="I47" t="s">
        <v>28</v>
      </c>
      <c r="J47">
        <f>COUNTIF(E46:E62,"&gt;2")</f>
        <v>3</v>
      </c>
      <c r="M47" s="5">
        <f t="shared" ref="M47:M68" si="5">J47/$J$54</f>
        <v>0.27272727272727271</v>
      </c>
      <c r="O47" s="5">
        <f t="shared" ref="O47:O68" si="6">J47+J7</f>
        <v>6</v>
      </c>
      <c r="P47" s="5">
        <f t="shared" ref="P47:P68" si="7">O47/$O$54</f>
        <v>0.3</v>
      </c>
      <c r="R47" s="1"/>
      <c r="S47" s="1"/>
      <c r="T47" s="1"/>
      <c r="W47" s="1"/>
      <c r="X47" s="1"/>
      <c r="Y47" s="1"/>
      <c r="Z47" s="1"/>
    </row>
    <row r="48" spans="1:26" x14ac:dyDescent="0.25">
      <c r="A48" s="1" t="s">
        <v>77</v>
      </c>
      <c r="B48" s="1">
        <v>0</v>
      </c>
      <c r="C48">
        <v>1</v>
      </c>
      <c r="D48" s="6" t="s">
        <v>103</v>
      </c>
      <c r="E48" s="1">
        <f t="shared" si="3"/>
        <v>1</v>
      </c>
      <c r="F48" s="1">
        <f t="shared" si="4"/>
        <v>-1</v>
      </c>
      <c r="I48" t="s">
        <v>29</v>
      </c>
      <c r="J48">
        <f>COUNTIF(E46:E62,"&lt;4")</f>
        <v>8</v>
      </c>
      <c r="M48" s="5">
        <f t="shared" si="5"/>
        <v>0.72727272727272729</v>
      </c>
      <c r="O48" s="5">
        <f t="shared" si="6"/>
        <v>15</v>
      </c>
      <c r="P48" s="5">
        <f t="shared" si="7"/>
        <v>0.75</v>
      </c>
      <c r="R48" s="1"/>
      <c r="S48" s="1"/>
      <c r="T48" s="1"/>
      <c r="W48" s="1"/>
      <c r="X48" s="1"/>
      <c r="Y48" s="1"/>
      <c r="Z48" s="1"/>
    </row>
    <row r="49" spans="1:26" x14ac:dyDescent="0.25">
      <c r="A49" s="1" t="s">
        <v>167</v>
      </c>
      <c r="B49" s="1">
        <v>1</v>
      </c>
      <c r="C49">
        <v>1</v>
      </c>
      <c r="D49" s="6" t="s">
        <v>103</v>
      </c>
      <c r="E49" s="1">
        <f t="shared" si="3"/>
        <v>2</v>
      </c>
      <c r="F49" s="1">
        <f t="shared" si="4"/>
        <v>0</v>
      </c>
      <c r="I49" t="s">
        <v>30</v>
      </c>
      <c r="J49">
        <f>COUNTIF(E46:E62,"&lt;5")</f>
        <v>10</v>
      </c>
      <c r="M49" s="5">
        <f t="shared" si="5"/>
        <v>0.90909090909090906</v>
      </c>
      <c r="N49" s="1"/>
      <c r="O49" s="5">
        <f t="shared" si="6"/>
        <v>19</v>
      </c>
      <c r="P49" s="5">
        <f t="shared" si="7"/>
        <v>0.95</v>
      </c>
      <c r="R49" s="1"/>
      <c r="S49" s="1"/>
      <c r="T49" s="1"/>
      <c r="W49" s="1"/>
      <c r="X49" s="1"/>
      <c r="Y49" s="1"/>
      <c r="Z49" s="1"/>
    </row>
    <row r="50" spans="1:26" x14ac:dyDescent="0.25">
      <c r="A50" s="1" t="s">
        <v>169</v>
      </c>
      <c r="B50" s="1">
        <v>1</v>
      </c>
      <c r="C50">
        <v>0</v>
      </c>
      <c r="D50" s="6" t="s">
        <v>103</v>
      </c>
      <c r="E50" s="1">
        <f t="shared" si="3"/>
        <v>1</v>
      </c>
      <c r="F50" s="1">
        <f t="shared" si="4"/>
        <v>1</v>
      </c>
      <c r="I50" t="s">
        <v>31</v>
      </c>
      <c r="J50">
        <f>COUNTIF(F46:F62,"&lt;=0")</f>
        <v>6</v>
      </c>
      <c r="M50" s="5">
        <f t="shared" si="5"/>
        <v>0.54545454545454541</v>
      </c>
      <c r="O50" s="5">
        <f t="shared" si="6"/>
        <v>10</v>
      </c>
      <c r="P50" s="5">
        <f t="shared" si="7"/>
        <v>0.5</v>
      </c>
      <c r="R50" s="1"/>
      <c r="S50" s="1"/>
      <c r="T50" s="1"/>
      <c r="W50" s="1"/>
      <c r="X50" s="1"/>
      <c r="Y50" s="1"/>
      <c r="Z50" s="1"/>
    </row>
    <row r="51" spans="1:26" x14ac:dyDescent="0.25">
      <c r="A51" s="1" t="s">
        <v>78</v>
      </c>
      <c r="B51" s="1">
        <v>4</v>
      </c>
      <c r="C51">
        <v>0</v>
      </c>
      <c r="D51" s="6" t="s">
        <v>103</v>
      </c>
      <c r="E51" s="1">
        <f t="shared" si="3"/>
        <v>4</v>
      </c>
      <c r="F51" s="1">
        <f t="shared" si="4"/>
        <v>4</v>
      </c>
      <c r="I51" t="s">
        <v>32</v>
      </c>
      <c r="J51">
        <f>COUNTIF(F46:F62,"&gt;=0")</f>
        <v>7</v>
      </c>
      <c r="M51" s="5">
        <f t="shared" si="5"/>
        <v>0.63636363636363635</v>
      </c>
      <c r="O51" s="5">
        <f t="shared" si="6"/>
        <v>13</v>
      </c>
      <c r="P51" s="5">
        <f t="shared" si="7"/>
        <v>0.65</v>
      </c>
      <c r="R51" s="1"/>
      <c r="S51" s="1"/>
      <c r="T51" s="1"/>
      <c r="V51" s="1"/>
      <c r="W51" s="1"/>
      <c r="X51" s="1"/>
      <c r="Y51" s="1"/>
      <c r="Z51" s="1"/>
    </row>
    <row r="52" spans="1:26" x14ac:dyDescent="0.25">
      <c r="A52" s="1" t="s">
        <v>75</v>
      </c>
      <c r="B52" s="1">
        <v>2</v>
      </c>
      <c r="C52">
        <v>3</v>
      </c>
      <c r="D52" s="6" t="s">
        <v>103</v>
      </c>
      <c r="E52" s="1">
        <f t="shared" si="3"/>
        <v>5</v>
      </c>
      <c r="F52" s="1">
        <f t="shared" si="4"/>
        <v>-1</v>
      </c>
      <c r="I52" t="s">
        <v>34</v>
      </c>
      <c r="J52">
        <f>COUNTIF(F46:F62,"&lt;=1")</f>
        <v>8</v>
      </c>
      <c r="M52" s="5">
        <f t="shared" si="5"/>
        <v>0.72727272727272729</v>
      </c>
      <c r="O52" s="5">
        <f t="shared" si="6"/>
        <v>16</v>
      </c>
      <c r="P52" s="5">
        <f t="shared" si="7"/>
        <v>0.8</v>
      </c>
      <c r="R52" s="1"/>
      <c r="S52" s="1"/>
      <c r="T52" s="1"/>
      <c r="V52" s="1"/>
      <c r="W52" s="1"/>
      <c r="X52" s="1"/>
      <c r="Y52" s="1"/>
      <c r="Z52" s="1"/>
    </row>
    <row r="53" spans="1:26" x14ac:dyDescent="0.25">
      <c r="A53" s="1" t="s">
        <v>176</v>
      </c>
      <c r="B53" s="1">
        <v>0</v>
      </c>
      <c r="C53">
        <v>1</v>
      </c>
      <c r="D53" s="6" t="s">
        <v>103</v>
      </c>
      <c r="E53" s="1">
        <f t="shared" si="3"/>
        <v>1</v>
      </c>
      <c r="F53" s="1">
        <f t="shared" si="4"/>
        <v>-1</v>
      </c>
      <c r="I53" t="s">
        <v>35</v>
      </c>
      <c r="J53">
        <f>COUNTIF(F46:F62,"&gt;=-1")</f>
        <v>10</v>
      </c>
      <c r="M53" s="5">
        <f t="shared" si="5"/>
        <v>0.90909090909090906</v>
      </c>
      <c r="O53" s="5">
        <f t="shared" si="6"/>
        <v>17</v>
      </c>
      <c r="P53" s="5">
        <f t="shared" si="7"/>
        <v>0.85</v>
      </c>
      <c r="R53" s="1"/>
      <c r="S53" s="1"/>
      <c r="T53" s="1"/>
      <c r="V53" s="1"/>
      <c r="W53" s="1"/>
      <c r="X53" s="1"/>
      <c r="Y53" s="1"/>
      <c r="Z53" s="1"/>
    </row>
    <row r="54" spans="1:26" x14ac:dyDescent="0.25">
      <c r="A54" s="1" t="s">
        <v>177</v>
      </c>
      <c r="B54" s="1">
        <v>2</v>
      </c>
      <c r="C54">
        <v>0</v>
      </c>
      <c r="D54" s="6" t="s">
        <v>103</v>
      </c>
      <c r="E54" s="1">
        <f t="shared" si="3"/>
        <v>2</v>
      </c>
      <c r="F54" s="1">
        <f t="shared" si="4"/>
        <v>2</v>
      </c>
      <c r="I54" t="s">
        <v>36</v>
      </c>
      <c r="J54">
        <f>COUNT(E46:E62)</f>
        <v>11</v>
      </c>
      <c r="O54" s="5">
        <f t="shared" si="6"/>
        <v>20</v>
      </c>
      <c r="P54" s="5">
        <f t="shared" si="7"/>
        <v>1</v>
      </c>
      <c r="R54" s="1"/>
      <c r="S54" s="1"/>
      <c r="T54" s="1"/>
      <c r="V54" s="1"/>
      <c r="W54" s="1"/>
      <c r="X54" s="1"/>
      <c r="Y54" s="1"/>
      <c r="Z54" s="1"/>
    </row>
    <row r="55" spans="1:26" x14ac:dyDescent="0.25">
      <c r="A55" s="1" t="s">
        <v>81</v>
      </c>
      <c r="B55" s="1">
        <v>2</v>
      </c>
      <c r="C55">
        <v>0</v>
      </c>
      <c r="D55" s="6" t="s">
        <v>103</v>
      </c>
      <c r="E55" s="1">
        <f t="shared" si="3"/>
        <v>2</v>
      </c>
      <c r="F55" s="1">
        <f t="shared" si="4"/>
        <v>2</v>
      </c>
      <c r="I55" t="s">
        <v>37</v>
      </c>
      <c r="J55">
        <f>J54-J51</f>
        <v>4</v>
      </c>
      <c r="M55" s="5">
        <f t="shared" si="5"/>
        <v>0.36363636363636365</v>
      </c>
      <c r="O55" s="5">
        <f t="shared" si="6"/>
        <v>7</v>
      </c>
      <c r="P55" s="5">
        <f t="shared" si="7"/>
        <v>0.35</v>
      </c>
      <c r="R55" s="1"/>
      <c r="S55" s="1"/>
      <c r="T55" s="1"/>
      <c r="V55" s="1"/>
      <c r="W55" s="1"/>
      <c r="X55" s="1"/>
      <c r="Y55" s="1"/>
      <c r="Z55" s="1"/>
    </row>
    <row r="56" spans="1:26" x14ac:dyDescent="0.25">
      <c r="A56" s="1" t="s">
        <v>89</v>
      </c>
      <c r="B56" s="1">
        <v>1</v>
      </c>
      <c r="C56">
        <v>0</v>
      </c>
      <c r="D56" s="6" t="s">
        <v>103</v>
      </c>
      <c r="E56" s="1">
        <f t="shared" si="3"/>
        <v>1</v>
      </c>
      <c r="F56" s="1">
        <f t="shared" si="4"/>
        <v>1</v>
      </c>
      <c r="I56" t="s">
        <v>38</v>
      </c>
      <c r="J56">
        <f>J54-J50</f>
        <v>5</v>
      </c>
      <c r="M56" s="5">
        <f t="shared" si="5"/>
        <v>0.45454545454545453</v>
      </c>
      <c r="O56" s="5">
        <f t="shared" si="6"/>
        <v>10</v>
      </c>
      <c r="P56" s="5">
        <f t="shared" si="7"/>
        <v>0.5</v>
      </c>
    </row>
    <row r="57" spans="1:26" x14ac:dyDescent="0.25">
      <c r="A57" s="1"/>
      <c r="B57" s="1"/>
      <c r="D57" s="2"/>
      <c r="E57" s="1"/>
      <c r="F57" s="1"/>
      <c r="I57" t="s">
        <v>39</v>
      </c>
      <c r="J57">
        <f>J54-J53</f>
        <v>1</v>
      </c>
      <c r="M57" s="5">
        <f t="shared" si="5"/>
        <v>9.0909090909090912E-2</v>
      </c>
      <c r="O57" s="5">
        <f t="shared" si="6"/>
        <v>3</v>
      </c>
      <c r="P57" s="5">
        <f t="shared" si="7"/>
        <v>0.15</v>
      </c>
    </row>
    <row r="58" spans="1:26" x14ac:dyDescent="0.25">
      <c r="A58" s="1"/>
      <c r="B58" s="1"/>
      <c r="D58" s="2"/>
      <c r="E58" s="1"/>
      <c r="F58" s="1"/>
      <c r="I58" t="s">
        <v>40</v>
      </c>
      <c r="J58">
        <f>J54-J52</f>
        <v>3</v>
      </c>
      <c r="M58" s="5">
        <f t="shared" si="5"/>
        <v>0.27272727272727271</v>
      </c>
      <c r="O58" s="5">
        <f t="shared" si="6"/>
        <v>4</v>
      </c>
      <c r="P58" s="5">
        <f t="shared" si="7"/>
        <v>0.2</v>
      </c>
    </row>
    <row r="59" spans="1:26" x14ac:dyDescent="0.25">
      <c r="A59" s="1"/>
      <c r="B59" s="1"/>
      <c r="C59" s="1"/>
      <c r="D59" s="2"/>
      <c r="E59" s="1"/>
      <c r="F59" s="1"/>
      <c r="I59" t="s">
        <v>41</v>
      </c>
      <c r="J59">
        <f>COUNTIF(C46:C62,"&gt;0")</f>
        <v>6</v>
      </c>
      <c r="M59" s="5">
        <f t="shared" si="5"/>
        <v>0.54545454545454541</v>
      </c>
      <c r="O59" s="5">
        <f t="shared" si="6"/>
        <v>12</v>
      </c>
      <c r="P59" s="5">
        <f t="shared" si="7"/>
        <v>0.6</v>
      </c>
    </row>
    <row r="60" spans="1:26" x14ac:dyDescent="0.25">
      <c r="A60" s="1"/>
      <c r="B60" s="1"/>
      <c r="C60" s="1"/>
      <c r="D60" s="2"/>
      <c r="E60" s="1"/>
      <c r="F60" s="1"/>
      <c r="I60" t="s">
        <v>42</v>
      </c>
      <c r="J60">
        <f>COUNTIF(B46:B62,"&gt;0")</f>
        <v>9</v>
      </c>
      <c r="M60" s="5">
        <f t="shared" si="5"/>
        <v>0.81818181818181823</v>
      </c>
      <c r="O60" s="5">
        <f t="shared" si="6"/>
        <v>16</v>
      </c>
      <c r="P60" s="5">
        <f t="shared" si="7"/>
        <v>0.8</v>
      </c>
    </row>
    <row r="61" spans="1:26" x14ac:dyDescent="0.25">
      <c r="A61" s="1"/>
      <c r="B61" s="1"/>
      <c r="C61" s="1"/>
      <c r="D61" s="2"/>
      <c r="E61" s="1"/>
      <c r="F61" s="1"/>
      <c r="I61" t="s">
        <v>43</v>
      </c>
      <c r="J61">
        <f>COUNTIF(C46:C62,"&lt;2")</f>
        <v>9</v>
      </c>
      <c r="M61" s="5">
        <f t="shared" si="5"/>
        <v>0.81818181818181823</v>
      </c>
      <c r="O61" s="5">
        <f t="shared" si="6"/>
        <v>16</v>
      </c>
      <c r="P61" s="5">
        <f t="shared" si="7"/>
        <v>0.8</v>
      </c>
    </row>
    <row r="62" spans="1:26" x14ac:dyDescent="0.25">
      <c r="A62" s="1"/>
      <c r="B62" s="1"/>
      <c r="C62" s="1"/>
      <c r="D62" s="2"/>
      <c r="E62" s="1"/>
      <c r="F62" s="1"/>
      <c r="I62" t="s">
        <v>44</v>
      </c>
      <c r="J62">
        <f>COUNTIF(B46:B62,"&lt;2")</f>
        <v>7</v>
      </c>
      <c r="M62" s="5">
        <f t="shared" si="5"/>
        <v>0.63636363636363635</v>
      </c>
      <c r="O62" s="5">
        <f t="shared" si="6"/>
        <v>14</v>
      </c>
      <c r="P62" s="5">
        <f t="shared" si="7"/>
        <v>0.7</v>
      </c>
    </row>
    <row r="63" spans="1:2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9</v>
      </c>
      <c r="M63" s="5">
        <f t="shared" si="5"/>
        <v>0.81818181818181823</v>
      </c>
      <c r="O63" s="5">
        <f t="shared" si="6"/>
        <v>17</v>
      </c>
      <c r="P63" s="5">
        <f t="shared" si="7"/>
        <v>0.85</v>
      </c>
    </row>
    <row r="64" spans="1:26" x14ac:dyDescent="0.25">
      <c r="I64" t="s">
        <v>46</v>
      </c>
      <c r="J64">
        <f>COUNTIF(B46:B62,"&lt;3")</f>
        <v>10</v>
      </c>
      <c r="M64" s="5">
        <f t="shared" si="5"/>
        <v>0.90909090909090906</v>
      </c>
      <c r="O64" s="5">
        <f t="shared" si="6"/>
        <v>18</v>
      </c>
      <c r="P64" s="5">
        <f t="shared" si="7"/>
        <v>0.9</v>
      </c>
    </row>
    <row r="65" spans="5:16" x14ac:dyDescent="0.25">
      <c r="I65" t="s">
        <v>47</v>
      </c>
      <c r="J65">
        <f>J55+J56</f>
        <v>9</v>
      </c>
      <c r="M65" s="5">
        <f t="shared" si="5"/>
        <v>0.81818181818181823</v>
      </c>
      <c r="O65" s="5">
        <f t="shared" si="6"/>
        <v>17</v>
      </c>
      <c r="P65" s="5">
        <f t="shared" si="7"/>
        <v>0.85</v>
      </c>
    </row>
    <row r="66" spans="5:16" x14ac:dyDescent="0.25">
      <c r="I66" t="s">
        <v>48</v>
      </c>
      <c r="J66" s="1">
        <f>SUM(C46:C62)</f>
        <v>10</v>
      </c>
      <c r="K66" s="1"/>
      <c r="M66" s="5">
        <f t="shared" si="5"/>
        <v>0.90909090909090906</v>
      </c>
      <c r="O66" s="5">
        <f t="shared" si="6"/>
        <v>19</v>
      </c>
      <c r="P66" s="5">
        <f t="shared" si="7"/>
        <v>0.95</v>
      </c>
    </row>
    <row r="67" spans="5:16" x14ac:dyDescent="0.25">
      <c r="I67" t="s">
        <v>49</v>
      </c>
      <c r="J67" s="1">
        <f>SUM(B46:B62)</f>
        <v>15</v>
      </c>
      <c r="K67" s="1"/>
      <c r="M67" s="5">
        <f t="shared" si="5"/>
        <v>1.3636363636363635</v>
      </c>
      <c r="O67" s="5">
        <f t="shared" si="6"/>
        <v>25</v>
      </c>
      <c r="P67" s="5">
        <f t="shared" si="7"/>
        <v>1.25</v>
      </c>
    </row>
    <row r="68" spans="5:16" x14ac:dyDescent="0.25">
      <c r="I68" t="s">
        <v>50</v>
      </c>
      <c r="J68">
        <f>J55*3+J54-J65</f>
        <v>14</v>
      </c>
      <c r="M68" s="5">
        <f t="shared" si="5"/>
        <v>1.2727272727272727</v>
      </c>
      <c r="O68" s="5">
        <f t="shared" si="6"/>
        <v>24</v>
      </c>
      <c r="P68" s="5">
        <f t="shared" si="7"/>
        <v>1.2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103</v>
      </c>
      <c r="B84" s="1">
        <v>1</v>
      </c>
      <c r="C84">
        <v>0</v>
      </c>
      <c r="D84" t="s">
        <v>90</v>
      </c>
      <c r="E84" s="1">
        <f>B84+C84</f>
        <v>1</v>
      </c>
      <c r="F84" s="1">
        <f>B84-C84</f>
        <v>1</v>
      </c>
      <c r="I84" t="s">
        <v>27</v>
      </c>
      <c r="J84">
        <f>COUNTIF(E84:E108,"&gt;1")</f>
        <v>1</v>
      </c>
      <c r="M84" s="5">
        <f>J84/4</f>
        <v>0.25</v>
      </c>
    </row>
    <row r="85" spans="1:13" x14ac:dyDescent="0.25">
      <c r="A85" s="2" t="s">
        <v>103</v>
      </c>
      <c r="B85" s="1">
        <v>0</v>
      </c>
      <c r="C85">
        <v>1</v>
      </c>
      <c r="D85" t="s">
        <v>88</v>
      </c>
      <c r="E85" s="1">
        <f t="shared" ref="E85:E87" si="8">B85+C85</f>
        <v>1</v>
      </c>
      <c r="F85" s="1">
        <f t="shared" ref="F85:F87" si="9">B85-C85</f>
        <v>-1</v>
      </c>
      <c r="I85" t="s">
        <v>28</v>
      </c>
      <c r="J85">
        <f>COUNTIF(E84:E108,"&gt;2")</f>
        <v>0</v>
      </c>
      <c r="M85" s="5">
        <f t="shared" ref="M85:M106" si="10">J85/4</f>
        <v>0</v>
      </c>
    </row>
    <row r="86" spans="1:13" x14ac:dyDescent="0.25">
      <c r="A86" s="2" t="s">
        <v>103</v>
      </c>
      <c r="B86" s="1">
        <v>0</v>
      </c>
      <c r="C86">
        <v>1</v>
      </c>
      <c r="D86" t="s">
        <v>104</v>
      </c>
      <c r="E86" s="1">
        <f t="shared" si="8"/>
        <v>1</v>
      </c>
      <c r="F86" s="1">
        <f t="shared" si="9"/>
        <v>-1</v>
      </c>
      <c r="I86" t="s">
        <v>29</v>
      </c>
      <c r="J86">
        <f>COUNTIF(E84:E108,"&lt;4")</f>
        <v>4</v>
      </c>
      <c r="M86" s="5">
        <f t="shared" si="10"/>
        <v>1</v>
      </c>
    </row>
    <row r="87" spans="1:13" x14ac:dyDescent="0.25">
      <c r="A87" s="2" t="s">
        <v>103</v>
      </c>
      <c r="B87" s="1">
        <v>2</v>
      </c>
      <c r="C87">
        <v>0</v>
      </c>
      <c r="D87" t="s">
        <v>85</v>
      </c>
      <c r="E87" s="1">
        <f t="shared" si="8"/>
        <v>2</v>
      </c>
      <c r="F87" s="1">
        <f t="shared" si="9"/>
        <v>2</v>
      </c>
      <c r="I87" t="s">
        <v>30</v>
      </c>
      <c r="J87">
        <f>COUNTIF(E84:E108,"&lt;5")</f>
        <v>4</v>
      </c>
      <c r="M87" s="5">
        <f t="shared" si="10"/>
        <v>1</v>
      </c>
    </row>
    <row r="88" spans="1:13" x14ac:dyDescent="0.25">
      <c r="E88" s="1"/>
      <c r="F88" s="1"/>
      <c r="I88" t="s">
        <v>31</v>
      </c>
      <c r="J88">
        <f>COUNTIF(F84:F108,"&gt;=0")</f>
        <v>2</v>
      </c>
      <c r="M88" s="5">
        <f t="shared" si="10"/>
        <v>0.5</v>
      </c>
    </row>
    <row r="89" spans="1:13" x14ac:dyDescent="0.25">
      <c r="I89" t="s">
        <v>32</v>
      </c>
      <c r="J89">
        <f>COUNTIF(F84:F108,"&lt;=0")</f>
        <v>2</v>
      </c>
      <c r="M89" s="5">
        <f t="shared" si="10"/>
        <v>0.5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10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2</v>
      </c>
      <c r="M93" s="5">
        <f t="shared" si="10"/>
        <v>0.5</v>
      </c>
    </row>
    <row r="94" spans="1:13" x14ac:dyDescent="0.25">
      <c r="I94" t="s">
        <v>38</v>
      </c>
      <c r="J94">
        <f>J92-J88</f>
        <v>2</v>
      </c>
      <c r="M94" s="5">
        <f t="shared" si="10"/>
        <v>0.5</v>
      </c>
    </row>
    <row r="95" spans="1:13" x14ac:dyDescent="0.25">
      <c r="I95" t="s">
        <v>39</v>
      </c>
      <c r="J95">
        <f>J92-J91</f>
        <v>1</v>
      </c>
      <c r="M95" s="5">
        <f t="shared" si="10"/>
        <v>0.25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2</v>
      </c>
      <c r="M97" s="5">
        <f t="shared" si="10"/>
        <v>0.5</v>
      </c>
    </row>
    <row r="98" spans="9:13" x14ac:dyDescent="0.25">
      <c r="I98" t="s">
        <v>42</v>
      </c>
      <c r="J98">
        <f>COUNTIF(C84:C108,"&gt;0")</f>
        <v>2</v>
      </c>
      <c r="M98" s="5">
        <f t="shared" si="10"/>
        <v>0.5</v>
      </c>
    </row>
    <row r="99" spans="9:13" x14ac:dyDescent="0.25">
      <c r="I99" t="s">
        <v>43</v>
      </c>
      <c r="J99">
        <f>COUNTIF(B84:B108,"&lt;2")</f>
        <v>3</v>
      </c>
      <c r="M99" s="5">
        <f t="shared" si="10"/>
        <v>0.75</v>
      </c>
    </row>
    <row r="100" spans="9:13" x14ac:dyDescent="0.25">
      <c r="I100" t="s">
        <v>44</v>
      </c>
      <c r="J100">
        <f>COUNTIF(C84:C108,"&lt;2")</f>
        <v>4</v>
      </c>
      <c r="M100" s="5">
        <f t="shared" si="10"/>
        <v>1</v>
      </c>
    </row>
    <row r="101" spans="9:13" x14ac:dyDescent="0.25">
      <c r="I101" t="s">
        <v>45</v>
      </c>
      <c r="J101">
        <f>COUNTIF(B84:B108,"&lt;3")</f>
        <v>4</v>
      </c>
      <c r="M101" s="5">
        <f t="shared" si="10"/>
        <v>1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4</v>
      </c>
      <c r="M103" s="5">
        <f t="shared" si="10"/>
        <v>1</v>
      </c>
    </row>
    <row r="104" spans="9:13" x14ac:dyDescent="0.25">
      <c r="I104" t="s">
        <v>48</v>
      </c>
      <c r="J104" s="1">
        <f>SUM(B84:B108)</f>
        <v>3</v>
      </c>
      <c r="M104" s="5">
        <f t="shared" si="10"/>
        <v>0.75</v>
      </c>
    </row>
    <row r="105" spans="9:13" x14ac:dyDescent="0.25">
      <c r="I105" t="s">
        <v>49</v>
      </c>
      <c r="J105" s="1">
        <f>SUM(C84:C108)</f>
        <v>2</v>
      </c>
      <c r="M105" s="5">
        <f t="shared" si="10"/>
        <v>0.5</v>
      </c>
    </row>
    <row r="106" spans="9:13" x14ac:dyDescent="0.25">
      <c r="I106" t="s">
        <v>50</v>
      </c>
      <c r="J106">
        <f>3*J93+J92-J103</f>
        <v>6</v>
      </c>
      <c r="M106" s="5">
        <f t="shared" si="10"/>
        <v>1.5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103</v>
      </c>
      <c r="B122" s="1">
        <v>0</v>
      </c>
      <c r="C122">
        <v>1</v>
      </c>
      <c r="D122" t="s">
        <v>88</v>
      </c>
      <c r="E122" s="1">
        <f>B122+C122</f>
        <v>1</v>
      </c>
      <c r="F122" s="1">
        <f>B122-C122</f>
        <v>-1</v>
      </c>
      <c r="I122" t="s">
        <v>27</v>
      </c>
      <c r="J122">
        <f>COUNTIF(E122:E146,"&gt;1")</f>
        <v>1</v>
      </c>
      <c r="M122" s="5">
        <f>J122/$J$130</f>
        <v>0.33333333333333331</v>
      </c>
    </row>
    <row r="123" spans="1:13" x14ac:dyDescent="0.25">
      <c r="A123" s="2" t="s">
        <v>103</v>
      </c>
      <c r="B123" s="1">
        <v>0</v>
      </c>
      <c r="C123">
        <v>1</v>
      </c>
      <c r="D123" t="s">
        <v>104</v>
      </c>
      <c r="E123" s="1">
        <f t="shared" ref="E123:E124" si="11">B123+C123</f>
        <v>1</v>
      </c>
      <c r="F123" s="1">
        <f t="shared" ref="F123:F124" si="12">B123-C123</f>
        <v>-1</v>
      </c>
      <c r="I123" t="s">
        <v>28</v>
      </c>
      <c r="J123">
        <f>COUNTIF(E122:E146,"&gt;2")</f>
        <v>0</v>
      </c>
      <c r="M123" s="5">
        <f t="shared" ref="M123:M144" si="13">J123/$J$130</f>
        <v>0</v>
      </c>
    </row>
    <row r="124" spans="1:13" x14ac:dyDescent="0.25">
      <c r="A124" s="2" t="s">
        <v>103</v>
      </c>
      <c r="B124" s="1">
        <v>2</v>
      </c>
      <c r="C124">
        <v>0</v>
      </c>
      <c r="D124" t="s">
        <v>85</v>
      </c>
      <c r="E124" s="1">
        <f t="shared" si="11"/>
        <v>2</v>
      </c>
      <c r="F124" s="1">
        <f t="shared" si="12"/>
        <v>2</v>
      </c>
      <c r="I124" t="s">
        <v>29</v>
      </c>
      <c r="J124">
        <f>COUNTIF(E122:E146,"&lt;4")</f>
        <v>3</v>
      </c>
      <c r="M124" s="5">
        <f t="shared" si="13"/>
        <v>1</v>
      </c>
    </row>
    <row r="125" spans="1:13" x14ac:dyDescent="0.25">
      <c r="A125" s="2"/>
      <c r="B125" s="1"/>
      <c r="D125" s="1"/>
      <c r="E125" s="1"/>
      <c r="F125" s="1"/>
      <c r="I125" t="s">
        <v>30</v>
      </c>
      <c r="J125">
        <f>COUNTIF(E122:E146,"&lt;5")</f>
        <v>3</v>
      </c>
      <c r="M125" s="5">
        <f t="shared" si="13"/>
        <v>1</v>
      </c>
    </row>
    <row r="126" spans="1:13" x14ac:dyDescent="0.25">
      <c r="E126" s="1"/>
      <c r="F126" s="1"/>
      <c r="I126" t="s">
        <v>31</v>
      </c>
      <c r="J126">
        <f>COUNTIF(F122:F146,"&gt;=0")</f>
        <v>1</v>
      </c>
      <c r="M126" s="5">
        <f t="shared" si="13"/>
        <v>0.33333333333333331</v>
      </c>
    </row>
    <row r="127" spans="1:13" x14ac:dyDescent="0.25">
      <c r="E127" s="1"/>
      <c r="F127" s="1"/>
      <c r="I127" t="s">
        <v>32</v>
      </c>
      <c r="J127">
        <f>COUNTIF(F122:F146,"&lt;=0")</f>
        <v>2</v>
      </c>
      <c r="M127" s="5">
        <f t="shared" si="13"/>
        <v>0.66666666666666663</v>
      </c>
    </row>
    <row r="128" spans="1:13" x14ac:dyDescent="0.25">
      <c r="E128" s="1"/>
      <c r="F128" s="1"/>
      <c r="I128" t="s">
        <v>34</v>
      </c>
      <c r="J128">
        <f>COUNTIF(F122:F146,"&gt;=-1")</f>
        <v>3</v>
      </c>
      <c r="M128" s="5">
        <f t="shared" si="13"/>
        <v>1</v>
      </c>
    </row>
    <row r="129" spans="5:13" x14ac:dyDescent="0.25">
      <c r="E129" s="1"/>
      <c r="F129" s="1"/>
      <c r="I129" t="s">
        <v>35</v>
      </c>
      <c r="J129">
        <f>COUNTIF(F122:F146,"&lt;=1")</f>
        <v>2</v>
      </c>
      <c r="M129" s="5">
        <f t="shared" si="13"/>
        <v>0.66666666666666663</v>
      </c>
    </row>
    <row r="130" spans="5:13" x14ac:dyDescent="0.25">
      <c r="E130" s="1"/>
      <c r="F130" s="1"/>
      <c r="I130" t="s">
        <v>36</v>
      </c>
      <c r="J130">
        <f>COUNT(F122:F146)</f>
        <v>3</v>
      </c>
    </row>
    <row r="131" spans="5:13" x14ac:dyDescent="0.25">
      <c r="E131" s="1"/>
      <c r="F131" s="1"/>
      <c r="I131" t="s">
        <v>37</v>
      </c>
      <c r="J131">
        <f>J130-J127</f>
        <v>1</v>
      </c>
      <c r="M131" s="5">
        <f t="shared" si="13"/>
        <v>0.33333333333333331</v>
      </c>
    </row>
    <row r="132" spans="5:13" x14ac:dyDescent="0.25">
      <c r="E132" s="1"/>
      <c r="F132" s="1"/>
      <c r="I132" t="s">
        <v>38</v>
      </c>
      <c r="J132">
        <f>J130-J126</f>
        <v>2</v>
      </c>
      <c r="M132" s="5">
        <f t="shared" si="13"/>
        <v>0.66666666666666663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3"/>
        <v>0.33333333333333331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3"/>
        <v>0</v>
      </c>
    </row>
    <row r="135" spans="5:13" x14ac:dyDescent="0.25">
      <c r="E135" s="1"/>
      <c r="F135" s="1"/>
      <c r="I135" t="s">
        <v>41</v>
      </c>
      <c r="J135">
        <f>COUNTIF(B122:B146,"&gt;0")</f>
        <v>1</v>
      </c>
      <c r="M135" s="5">
        <f t="shared" si="13"/>
        <v>0.33333333333333331</v>
      </c>
    </row>
    <row r="136" spans="5:13" x14ac:dyDescent="0.25">
      <c r="E136" s="1"/>
      <c r="F136" s="1"/>
      <c r="I136" t="s">
        <v>42</v>
      </c>
      <c r="J136">
        <f>COUNTIF(C122:C146,"&gt;0")</f>
        <v>2</v>
      </c>
      <c r="M136" s="5">
        <f t="shared" si="13"/>
        <v>0.66666666666666663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3"/>
        <v>0.66666666666666663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3"/>
        <v>1</v>
      </c>
    </row>
    <row r="139" spans="5:13" x14ac:dyDescent="0.25">
      <c r="E139" s="1"/>
      <c r="F139" s="1"/>
      <c r="I139" t="s">
        <v>45</v>
      </c>
      <c r="J139">
        <f>COUNTIF(B122:B146,"&lt;3")</f>
        <v>3</v>
      </c>
      <c r="M139" s="5">
        <f t="shared" si="13"/>
        <v>1</v>
      </c>
    </row>
    <row r="140" spans="5:13" x14ac:dyDescent="0.25">
      <c r="E140" s="1"/>
      <c r="F140" s="1"/>
      <c r="I140" t="s">
        <v>46</v>
      </c>
      <c r="J140">
        <f>COUNTIF(C122:C146,"&lt;3")</f>
        <v>3</v>
      </c>
      <c r="M140" s="5">
        <f t="shared" si="13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3"/>
        <v>1</v>
      </c>
    </row>
    <row r="142" spans="5:13" x14ac:dyDescent="0.25">
      <c r="E142" s="1"/>
      <c r="F142" s="1"/>
      <c r="I142" t="s">
        <v>48</v>
      </c>
      <c r="J142" s="1">
        <f>SUM(B122:B146)</f>
        <v>2</v>
      </c>
      <c r="M142" s="5">
        <f t="shared" si="13"/>
        <v>0.66666666666666663</v>
      </c>
    </row>
    <row r="143" spans="5:13" x14ac:dyDescent="0.25">
      <c r="E143" s="1"/>
      <c r="F143" s="1"/>
      <c r="I143" t="s">
        <v>49</v>
      </c>
      <c r="J143" s="1">
        <f>SUM(C122:C146)</f>
        <v>2</v>
      </c>
      <c r="M143" s="5">
        <f t="shared" si="13"/>
        <v>0.66666666666666663</v>
      </c>
    </row>
    <row r="144" spans="5:13" x14ac:dyDescent="0.25">
      <c r="E144" s="1"/>
      <c r="F144" s="1"/>
      <c r="I144" t="s">
        <v>50</v>
      </c>
      <c r="J144">
        <f>3*J131+J130-J141</f>
        <v>3</v>
      </c>
      <c r="M144" s="5">
        <f t="shared" si="13"/>
        <v>1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75</v>
      </c>
      <c r="B161" s="1">
        <v>2</v>
      </c>
      <c r="C161">
        <v>3</v>
      </c>
      <c r="D161" s="6" t="s">
        <v>103</v>
      </c>
      <c r="E161" s="1">
        <f>B161+C161</f>
        <v>5</v>
      </c>
      <c r="F161" s="1">
        <f>B161-C161</f>
        <v>-1</v>
      </c>
      <c r="I161" t="s">
        <v>27</v>
      </c>
      <c r="J161">
        <f>COUNTIF(E161:E177,"&gt;1")</f>
        <v>3</v>
      </c>
      <c r="M161" s="5">
        <f>J161/$J$169</f>
        <v>0.6</v>
      </c>
      <c r="O161" s="5">
        <f>J161+J122</f>
        <v>4</v>
      </c>
      <c r="P161" s="5">
        <f>O161/$O$169</f>
        <v>0.5</v>
      </c>
    </row>
    <row r="162" spans="1:16" x14ac:dyDescent="0.25">
      <c r="A162" s="1" t="s">
        <v>176</v>
      </c>
      <c r="B162" s="1">
        <v>0</v>
      </c>
      <c r="C162">
        <v>1</v>
      </c>
      <c r="D162" s="6" t="s">
        <v>103</v>
      </c>
      <c r="E162" s="1">
        <f>B162+C162</f>
        <v>1</v>
      </c>
      <c r="F162" s="1">
        <f>B162-C162</f>
        <v>-1</v>
      </c>
      <c r="I162" t="s">
        <v>28</v>
      </c>
      <c r="J162">
        <f>COUNTIF(E161:E177,"&gt;2")</f>
        <v>1</v>
      </c>
      <c r="M162" s="5">
        <f t="shared" ref="M162:M183" si="14">J162/$J$169</f>
        <v>0.2</v>
      </c>
      <c r="O162" s="5">
        <f t="shared" ref="O162:O183" si="15">J162+J123</f>
        <v>1</v>
      </c>
      <c r="P162" s="5">
        <f t="shared" ref="P162:P183" si="16">O162/$O$169</f>
        <v>0.125</v>
      </c>
    </row>
    <row r="163" spans="1:16" x14ac:dyDescent="0.25">
      <c r="A163" s="1" t="s">
        <v>177</v>
      </c>
      <c r="B163" s="1">
        <v>2</v>
      </c>
      <c r="C163">
        <v>0</v>
      </c>
      <c r="D163" s="6" t="s">
        <v>103</v>
      </c>
      <c r="E163" s="1">
        <f>B163+C163</f>
        <v>2</v>
      </c>
      <c r="F163" s="1">
        <f>B163-C163</f>
        <v>2</v>
      </c>
      <c r="I163" t="s">
        <v>29</v>
      </c>
      <c r="J163">
        <f>COUNTIF(E161:E177,"&lt;4")</f>
        <v>4</v>
      </c>
      <c r="M163" s="5">
        <f t="shared" si="14"/>
        <v>0.8</v>
      </c>
      <c r="O163" s="5">
        <f t="shared" si="15"/>
        <v>7</v>
      </c>
      <c r="P163" s="5">
        <f t="shared" si="16"/>
        <v>0.875</v>
      </c>
    </row>
    <row r="164" spans="1:16" x14ac:dyDescent="0.25">
      <c r="A164" s="1" t="s">
        <v>81</v>
      </c>
      <c r="B164" s="1">
        <v>2</v>
      </c>
      <c r="C164">
        <v>0</v>
      </c>
      <c r="D164" s="6" t="s">
        <v>103</v>
      </c>
      <c r="E164" s="1">
        <f>B164+C164</f>
        <v>2</v>
      </c>
      <c r="F164" s="1">
        <f>B164-C164</f>
        <v>2</v>
      </c>
      <c r="I164" t="s">
        <v>30</v>
      </c>
      <c r="J164">
        <f>COUNTIF(E161:E177,"&lt;5")</f>
        <v>4</v>
      </c>
      <c r="M164" s="5">
        <f t="shared" si="14"/>
        <v>0.8</v>
      </c>
      <c r="O164" s="5">
        <f t="shared" si="15"/>
        <v>7</v>
      </c>
      <c r="P164" s="5">
        <f t="shared" si="16"/>
        <v>0.875</v>
      </c>
    </row>
    <row r="165" spans="1:16" x14ac:dyDescent="0.25">
      <c r="A165" s="1" t="s">
        <v>89</v>
      </c>
      <c r="B165" s="1">
        <v>1</v>
      </c>
      <c r="C165">
        <v>0</v>
      </c>
      <c r="D165" s="6" t="s">
        <v>103</v>
      </c>
      <c r="E165" s="1">
        <f>B165+C165</f>
        <v>1</v>
      </c>
      <c r="F165" s="1">
        <f>B165-C165</f>
        <v>1</v>
      </c>
      <c r="I165" t="s">
        <v>31</v>
      </c>
      <c r="J165">
        <f>COUNTIF(F161:F177,"&lt;=0")</f>
        <v>2</v>
      </c>
      <c r="M165" s="5">
        <f t="shared" si="14"/>
        <v>0.4</v>
      </c>
      <c r="O165" s="5">
        <f t="shared" si="15"/>
        <v>3</v>
      </c>
      <c r="P165" s="5">
        <f t="shared" si="16"/>
        <v>0.375</v>
      </c>
    </row>
    <row r="166" spans="1:16" x14ac:dyDescent="0.25">
      <c r="I166" t="s">
        <v>32</v>
      </c>
      <c r="J166">
        <f>COUNTIF(F161:F177,"&gt;=0")</f>
        <v>3</v>
      </c>
      <c r="M166" s="5">
        <f t="shared" si="14"/>
        <v>0.6</v>
      </c>
      <c r="O166" s="5">
        <f t="shared" si="15"/>
        <v>5</v>
      </c>
      <c r="P166" s="5">
        <f t="shared" si="16"/>
        <v>0.625</v>
      </c>
    </row>
    <row r="167" spans="1:16" x14ac:dyDescent="0.25">
      <c r="I167" t="s">
        <v>34</v>
      </c>
      <c r="J167">
        <f>COUNTIF(F161:F177,"&lt;=1")</f>
        <v>3</v>
      </c>
      <c r="M167" s="5">
        <f t="shared" si="14"/>
        <v>0.6</v>
      </c>
      <c r="O167" s="5">
        <f t="shared" si="15"/>
        <v>6</v>
      </c>
      <c r="P167" s="5">
        <f t="shared" si="16"/>
        <v>0.75</v>
      </c>
    </row>
    <row r="168" spans="1:16" x14ac:dyDescent="0.25">
      <c r="I168" t="s">
        <v>35</v>
      </c>
      <c r="J168">
        <f>COUNTIF(F161:F177,"&gt;=-1")</f>
        <v>5</v>
      </c>
      <c r="M168" s="5">
        <f t="shared" si="14"/>
        <v>1</v>
      </c>
      <c r="O168" s="5">
        <f t="shared" si="15"/>
        <v>7</v>
      </c>
      <c r="P168" s="5">
        <f t="shared" si="16"/>
        <v>0.875</v>
      </c>
    </row>
    <row r="169" spans="1:16" x14ac:dyDescent="0.25">
      <c r="I169" t="s">
        <v>36</v>
      </c>
      <c r="J169">
        <f>COUNT(E161:E177)</f>
        <v>5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2</v>
      </c>
      <c r="M170" s="5">
        <f t="shared" si="14"/>
        <v>0.4</v>
      </c>
      <c r="O170" s="5">
        <f t="shared" si="15"/>
        <v>3</v>
      </c>
      <c r="P170" s="5">
        <f t="shared" si="16"/>
        <v>0.375</v>
      </c>
    </row>
    <row r="171" spans="1:16" x14ac:dyDescent="0.25">
      <c r="I171" t="s">
        <v>38</v>
      </c>
      <c r="J171">
        <f>J169-J165</f>
        <v>3</v>
      </c>
      <c r="M171" s="5">
        <f t="shared" si="14"/>
        <v>0.6</v>
      </c>
      <c r="O171" s="5">
        <f t="shared" si="15"/>
        <v>5</v>
      </c>
      <c r="P171" s="5">
        <f t="shared" si="16"/>
        <v>0.625</v>
      </c>
    </row>
    <row r="172" spans="1:16" x14ac:dyDescent="0.25">
      <c r="I172" t="s">
        <v>39</v>
      </c>
      <c r="J172">
        <f>J169-J168</f>
        <v>0</v>
      </c>
      <c r="M172" s="5">
        <f t="shared" si="14"/>
        <v>0</v>
      </c>
      <c r="O172" s="5">
        <f t="shared" si="15"/>
        <v>1</v>
      </c>
      <c r="P172" s="5">
        <f t="shared" si="16"/>
        <v>0.125</v>
      </c>
    </row>
    <row r="173" spans="1:16" x14ac:dyDescent="0.25">
      <c r="I173" t="s">
        <v>40</v>
      </c>
      <c r="J173">
        <f>J169-J167</f>
        <v>2</v>
      </c>
      <c r="M173" s="5">
        <f t="shared" si="14"/>
        <v>0.4</v>
      </c>
      <c r="O173" s="5">
        <f t="shared" si="15"/>
        <v>2</v>
      </c>
      <c r="P173" s="5">
        <f t="shared" si="16"/>
        <v>0.25</v>
      </c>
    </row>
    <row r="174" spans="1:16" x14ac:dyDescent="0.25">
      <c r="I174" t="s">
        <v>41</v>
      </c>
      <c r="J174">
        <f>COUNTIF(C161:C177,"&gt;0")</f>
        <v>2</v>
      </c>
      <c r="M174" s="5">
        <f t="shared" si="14"/>
        <v>0.4</v>
      </c>
      <c r="O174" s="5">
        <f t="shared" si="15"/>
        <v>3</v>
      </c>
      <c r="P174" s="5">
        <f t="shared" si="16"/>
        <v>0.375</v>
      </c>
    </row>
    <row r="175" spans="1:16" x14ac:dyDescent="0.25">
      <c r="I175" t="s">
        <v>42</v>
      </c>
      <c r="J175">
        <f>COUNTIF(B161:B177,"&gt;0")</f>
        <v>4</v>
      </c>
      <c r="M175" s="5">
        <f t="shared" si="14"/>
        <v>0.8</v>
      </c>
      <c r="O175" s="5">
        <f t="shared" si="15"/>
        <v>6</v>
      </c>
      <c r="P175" s="5">
        <f t="shared" si="16"/>
        <v>0.75</v>
      </c>
    </row>
    <row r="176" spans="1:16" x14ac:dyDescent="0.25">
      <c r="I176" t="s">
        <v>43</v>
      </c>
      <c r="J176">
        <f>COUNTIF(C161:C177,"&lt;2")</f>
        <v>4</v>
      </c>
      <c r="M176" s="5">
        <f t="shared" si="14"/>
        <v>0.8</v>
      </c>
      <c r="O176" s="5">
        <f t="shared" si="15"/>
        <v>6</v>
      </c>
      <c r="P176" s="5">
        <f t="shared" si="16"/>
        <v>0.75</v>
      </c>
    </row>
    <row r="177" spans="9:16" x14ac:dyDescent="0.25">
      <c r="I177" t="s">
        <v>44</v>
      </c>
      <c r="J177">
        <f>COUNTIF(B161:B177,"&lt;2")</f>
        <v>2</v>
      </c>
      <c r="M177" s="5">
        <f t="shared" si="14"/>
        <v>0.4</v>
      </c>
      <c r="O177" s="5">
        <f t="shared" si="15"/>
        <v>5</v>
      </c>
      <c r="P177" s="5">
        <f t="shared" si="16"/>
        <v>0.625</v>
      </c>
    </row>
    <row r="178" spans="9:16" x14ac:dyDescent="0.25">
      <c r="I178" t="s">
        <v>45</v>
      </c>
      <c r="J178">
        <f>COUNTIF(C161:C177,"&lt;3")</f>
        <v>4</v>
      </c>
      <c r="M178" s="5">
        <f t="shared" si="14"/>
        <v>0.8</v>
      </c>
      <c r="O178" s="5">
        <f t="shared" si="15"/>
        <v>7</v>
      </c>
      <c r="P178" s="5">
        <f t="shared" si="16"/>
        <v>0.875</v>
      </c>
    </row>
    <row r="179" spans="9:16" x14ac:dyDescent="0.25">
      <c r="I179" t="s">
        <v>46</v>
      </c>
      <c r="J179">
        <f>COUNTIF(B161:B177,"&lt;3")</f>
        <v>5</v>
      </c>
      <c r="M179" s="5">
        <f t="shared" si="14"/>
        <v>1</v>
      </c>
      <c r="O179" s="5">
        <f t="shared" si="15"/>
        <v>8</v>
      </c>
      <c r="P179" s="5">
        <f t="shared" si="16"/>
        <v>1</v>
      </c>
    </row>
    <row r="180" spans="9:16" x14ac:dyDescent="0.25">
      <c r="I180" t="s">
        <v>47</v>
      </c>
      <c r="J180">
        <f>J170+J171</f>
        <v>5</v>
      </c>
      <c r="M180" s="5">
        <f t="shared" si="14"/>
        <v>1</v>
      </c>
      <c r="O180" s="5">
        <f t="shared" si="15"/>
        <v>8</v>
      </c>
      <c r="P180" s="5">
        <f t="shared" si="16"/>
        <v>1</v>
      </c>
    </row>
    <row r="181" spans="9:16" x14ac:dyDescent="0.25">
      <c r="I181" t="s">
        <v>48</v>
      </c>
      <c r="J181" s="1">
        <f>SUM(C161:C177)</f>
        <v>4</v>
      </c>
      <c r="M181" s="5">
        <f t="shared" si="14"/>
        <v>0.8</v>
      </c>
      <c r="O181" s="5">
        <f t="shared" si="15"/>
        <v>6</v>
      </c>
      <c r="P181" s="5">
        <f t="shared" si="16"/>
        <v>0.75</v>
      </c>
    </row>
    <row r="182" spans="9:16" x14ac:dyDescent="0.25">
      <c r="I182" t="s">
        <v>49</v>
      </c>
      <c r="J182" s="1">
        <f>SUM(B161:B177)</f>
        <v>7</v>
      </c>
      <c r="M182" s="5">
        <f t="shared" si="14"/>
        <v>1.4</v>
      </c>
      <c r="O182" s="5">
        <f t="shared" si="15"/>
        <v>9</v>
      </c>
      <c r="P182" s="5">
        <f t="shared" si="16"/>
        <v>1.125</v>
      </c>
    </row>
    <row r="183" spans="9:16" x14ac:dyDescent="0.25">
      <c r="I183" t="s">
        <v>50</v>
      </c>
      <c r="J183">
        <f>J170*3+J169-J180</f>
        <v>6</v>
      </c>
      <c r="M183" s="5">
        <f t="shared" si="14"/>
        <v>1.2</v>
      </c>
      <c r="O183" s="5">
        <f t="shared" si="15"/>
        <v>9</v>
      </c>
      <c r="P183" s="5">
        <f t="shared" si="16"/>
        <v>1.125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78</v>
      </c>
      <c r="B213" s="1">
        <v>2</v>
      </c>
      <c r="C213">
        <v>3</v>
      </c>
      <c r="D213" s="6" t="s">
        <v>87</v>
      </c>
      <c r="E213" s="1">
        <f>B213+C213</f>
        <v>5</v>
      </c>
      <c r="F213" s="1">
        <f>B213-C213</f>
        <v>-1</v>
      </c>
      <c r="I213" t="s">
        <v>27</v>
      </c>
      <c r="J213">
        <f>COUNTIF(E213:E237,"&gt;1")</f>
        <v>5</v>
      </c>
      <c r="M213" s="5">
        <f>J213/$J$221</f>
        <v>0.5</v>
      </c>
    </row>
    <row r="214" spans="1:16" x14ac:dyDescent="0.25">
      <c r="A214" s="1" t="s">
        <v>85</v>
      </c>
      <c r="B214" s="1">
        <v>1</v>
      </c>
      <c r="C214">
        <v>0</v>
      </c>
      <c r="D214" s="2" t="s">
        <v>87</v>
      </c>
      <c r="E214" s="1">
        <f t="shared" ref="E214:E222" si="17">B214+C214</f>
        <v>1</v>
      </c>
      <c r="F214" s="1">
        <f t="shared" ref="F214:F222" si="18">B214-C214</f>
        <v>1</v>
      </c>
      <c r="I214" t="s">
        <v>28</v>
      </c>
      <c r="J214">
        <f>COUNTIF(E213:E237,"&gt;2")</f>
        <v>3</v>
      </c>
      <c r="M214" s="5">
        <f t="shared" ref="M214:M235" si="19">J214/$J$221</f>
        <v>0.3</v>
      </c>
    </row>
    <row r="215" spans="1:16" x14ac:dyDescent="0.25">
      <c r="A215" s="1" t="s">
        <v>81</v>
      </c>
      <c r="B215" s="1">
        <v>0</v>
      </c>
      <c r="C215">
        <v>0</v>
      </c>
      <c r="D215" s="6" t="s">
        <v>87</v>
      </c>
      <c r="E215" s="1">
        <f t="shared" si="17"/>
        <v>0</v>
      </c>
      <c r="F215" s="1">
        <f t="shared" si="18"/>
        <v>0</v>
      </c>
      <c r="I215" t="s">
        <v>29</v>
      </c>
      <c r="J215">
        <f>COUNTIF(E213:E237,"&lt;4")</f>
        <v>8</v>
      </c>
      <c r="M215" s="5">
        <f t="shared" si="19"/>
        <v>0.8</v>
      </c>
    </row>
    <row r="216" spans="1:16" x14ac:dyDescent="0.25">
      <c r="A216" s="1" t="s">
        <v>90</v>
      </c>
      <c r="B216" s="1">
        <v>2</v>
      </c>
      <c r="C216">
        <v>2</v>
      </c>
      <c r="D216" s="6" t="s">
        <v>87</v>
      </c>
      <c r="E216" s="1">
        <f t="shared" si="17"/>
        <v>4</v>
      </c>
      <c r="F216" s="1">
        <f t="shared" si="18"/>
        <v>0</v>
      </c>
      <c r="I216" t="s">
        <v>30</v>
      </c>
      <c r="J216">
        <f>COUNTIF(E213:E237,"&lt;5")</f>
        <v>9</v>
      </c>
      <c r="M216" s="5">
        <f t="shared" si="19"/>
        <v>0.9</v>
      </c>
    </row>
    <row r="217" spans="1:16" x14ac:dyDescent="0.25">
      <c r="A217" s="1" t="s">
        <v>91</v>
      </c>
      <c r="B217" s="1">
        <v>0</v>
      </c>
      <c r="C217">
        <v>1</v>
      </c>
      <c r="D217" s="6" t="s">
        <v>87</v>
      </c>
      <c r="E217" s="1">
        <f t="shared" si="17"/>
        <v>1</v>
      </c>
      <c r="F217" s="1">
        <f t="shared" si="18"/>
        <v>-1</v>
      </c>
      <c r="I217" t="s">
        <v>31</v>
      </c>
      <c r="J217">
        <f>COUNTIF(F213:F237,"&gt;=0")</f>
        <v>7</v>
      </c>
      <c r="L217" t="s">
        <v>56</v>
      </c>
      <c r="M217" s="5">
        <f t="shared" si="19"/>
        <v>0.7</v>
      </c>
    </row>
    <row r="218" spans="1:16" x14ac:dyDescent="0.25">
      <c r="A218" s="1" t="s">
        <v>167</v>
      </c>
      <c r="B218" s="1">
        <v>0</v>
      </c>
      <c r="C218">
        <v>2</v>
      </c>
      <c r="D218" s="6" t="s">
        <v>87</v>
      </c>
      <c r="E218" s="1">
        <f t="shared" si="17"/>
        <v>2</v>
      </c>
      <c r="F218" s="1">
        <f t="shared" si="18"/>
        <v>-2</v>
      </c>
      <c r="I218" t="s">
        <v>32</v>
      </c>
      <c r="J218">
        <f>COUNTIF(F213:F237,"&lt;=0")</f>
        <v>7</v>
      </c>
      <c r="L218" t="s">
        <v>55</v>
      </c>
      <c r="M218" s="5">
        <f t="shared" si="19"/>
        <v>0.7</v>
      </c>
    </row>
    <row r="219" spans="1:16" x14ac:dyDescent="0.25">
      <c r="A219" s="1" t="s">
        <v>92</v>
      </c>
      <c r="B219" s="1">
        <v>1</v>
      </c>
      <c r="C219">
        <v>1</v>
      </c>
      <c r="D219" s="6" t="s">
        <v>87</v>
      </c>
      <c r="E219" s="1">
        <f t="shared" si="17"/>
        <v>2</v>
      </c>
      <c r="F219" s="1">
        <f t="shared" si="18"/>
        <v>0</v>
      </c>
      <c r="I219" t="s">
        <v>34</v>
      </c>
      <c r="J219">
        <f>COUNTIF(F213:F237,"&gt;=-1")</f>
        <v>9</v>
      </c>
      <c r="M219" s="5">
        <f t="shared" si="19"/>
        <v>0.9</v>
      </c>
    </row>
    <row r="220" spans="1:16" x14ac:dyDescent="0.25">
      <c r="A220" s="1" t="s">
        <v>177</v>
      </c>
      <c r="B220" s="1">
        <v>0</v>
      </c>
      <c r="C220">
        <v>0</v>
      </c>
      <c r="D220" s="6" t="s">
        <v>87</v>
      </c>
      <c r="E220" s="1">
        <f t="shared" si="17"/>
        <v>0</v>
      </c>
      <c r="F220" s="1">
        <f t="shared" si="18"/>
        <v>0</v>
      </c>
      <c r="I220" t="s">
        <v>35</v>
      </c>
      <c r="J220">
        <f>COUNTIF(F213:F237,"&lt;=1")</f>
        <v>10</v>
      </c>
      <c r="M220" s="5">
        <f t="shared" si="19"/>
        <v>1</v>
      </c>
    </row>
    <row r="221" spans="1:16" x14ac:dyDescent="0.25">
      <c r="A221" s="1" t="s">
        <v>88</v>
      </c>
      <c r="B221" s="1">
        <v>2</v>
      </c>
      <c r="C221">
        <v>1</v>
      </c>
      <c r="D221" s="6" t="s">
        <v>87</v>
      </c>
      <c r="E221" s="1">
        <f t="shared" si="17"/>
        <v>3</v>
      </c>
      <c r="F221" s="1">
        <f t="shared" si="18"/>
        <v>1</v>
      </c>
      <c r="I221" t="s">
        <v>36</v>
      </c>
      <c r="J221">
        <f>COUNT(F213:F237)</f>
        <v>10</v>
      </c>
    </row>
    <row r="222" spans="1:16" x14ac:dyDescent="0.25">
      <c r="A222" s="1" t="s">
        <v>166</v>
      </c>
      <c r="B222" s="1">
        <v>1</v>
      </c>
      <c r="C222">
        <v>0</v>
      </c>
      <c r="D222" s="6" t="s">
        <v>87</v>
      </c>
      <c r="E222" s="1">
        <f t="shared" si="17"/>
        <v>1</v>
      </c>
      <c r="F222" s="1">
        <f t="shared" si="18"/>
        <v>1</v>
      </c>
      <c r="I222" t="s">
        <v>37</v>
      </c>
      <c r="J222">
        <f>J221-J218</f>
        <v>3</v>
      </c>
      <c r="L222" t="s">
        <v>57</v>
      </c>
      <c r="M222" s="5">
        <f t="shared" si="19"/>
        <v>0.3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3</v>
      </c>
      <c r="L223" t="s">
        <v>58</v>
      </c>
      <c r="M223" s="5">
        <f t="shared" si="19"/>
        <v>0.3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0</v>
      </c>
      <c r="M224" s="5">
        <f t="shared" si="19"/>
        <v>0</v>
      </c>
    </row>
    <row r="225" spans="1:13" x14ac:dyDescent="0.25">
      <c r="A225" s="1"/>
      <c r="B225" s="1"/>
      <c r="C225" s="1"/>
      <c r="D225" s="2"/>
      <c r="E225" s="1"/>
      <c r="F225" s="1"/>
      <c r="I225" t="s">
        <v>40</v>
      </c>
      <c r="J225">
        <f>J221-J219</f>
        <v>1</v>
      </c>
      <c r="M225" s="5">
        <f t="shared" si="19"/>
        <v>0.1</v>
      </c>
    </row>
    <row r="226" spans="1:13" x14ac:dyDescent="0.25">
      <c r="A226" s="1"/>
      <c r="B226" s="1"/>
      <c r="C226" s="1"/>
      <c r="D226" s="2"/>
      <c r="E226" s="1"/>
      <c r="F226" s="1"/>
      <c r="I226" t="s">
        <v>41</v>
      </c>
      <c r="J226">
        <f>COUNTIF(B213:B237,"&gt;0")</f>
        <v>6</v>
      </c>
      <c r="M226" s="5">
        <f t="shared" si="19"/>
        <v>0.6</v>
      </c>
    </row>
    <row r="227" spans="1:13" x14ac:dyDescent="0.25">
      <c r="A227" s="1"/>
      <c r="B227" s="1"/>
      <c r="C227" s="1"/>
      <c r="D227" s="2"/>
      <c r="E227" s="1"/>
      <c r="F227" s="1"/>
      <c r="I227" t="s">
        <v>42</v>
      </c>
      <c r="J227">
        <f>COUNTIF(C213:C237,"&gt;0")</f>
        <v>6</v>
      </c>
      <c r="M227" s="5">
        <f t="shared" si="19"/>
        <v>0.6</v>
      </c>
    </row>
    <row r="228" spans="1:13" x14ac:dyDescent="0.25">
      <c r="A228" s="1"/>
      <c r="B228" s="1"/>
      <c r="C228" s="1"/>
      <c r="D228" s="2"/>
      <c r="E228" s="1"/>
      <c r="F228" s="1"/>
      <c r="I228" t="s">
        <v>43</v>
      </c>
      <c r="J228">
        <f>COUNTIF(B213:B237,"&lt;2")</f>
        <v>7</v>
      </c>
      <c r="M228" s="5">
        <f t="shared" si="19"/>
        <v>0.7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7</v>
      </c>
      <c r="M229" s="5">
        <f t="shared" si="19"/>
        <v>0.7</v>
      </c>
    </row>
    <row r="230" spans="1:13" x14ac:dyDescent="0.25">
      <c r="E230" s="1"/>
      <c r="F230" s="1"/>
      <c r="I230" t="s">
        <v>45</v>
      </c>
      <c r="J230">
        <f>COUNTIF(B213:B237,"&lt;3")</f>
        <v>10</v>
      </c>
      <c r="M230" s="5">
        <f t="shared" si="19"/>
        <v>1</v>
      </c>
    </row>
    <row r="231" spans="1:13" x14ac:dyDescent="0.25">
      <c r="E231" s="1"/>
      <c r="F231" s="1"/>
      <c r="I231" t="s">
        <v>46</v>
      </c>
      <c r="J231">
        <f>COUNTIF(C213:C237,"&lt;3")</f>
        <v>9</v>
      </c>
      <c r="M231" s="5">
        <f t="shared" si="19"/>
        <v>0.9</v>
      </c>
    </row>
    <row r="232" spans="1:13" x14ac:dyDescent="0.25">
      <c r="E232" s="1"/>
      <c r="F232" s="1"/>
      <c r="I232" t="s">
        <v>47</v>
      </c>
      <c r="J232">
        <f>J222+J223</f>
        <v>6</v>
      </c>
      <c r="M232" s="5">
        <f t="shared" si="19"/>
        <v>0.6</v>
      </c>
    </row>
    <row r="233" spans="1:13" x14ac:dyDescent="0.25">
      <c r="E233" s="1"/>
      <c r="F233" s="1"/>
      <c r="I233" t="s">
        <v>48</v>
      </c>
      <c r="J233" s="1">
        <f>SUM(C213:C237)</f>
        <v>10</v>
      </c>
      <c r="M233" s="5">
        <f t="shared" si="19"/>
        <v>1</v>
      </c>
    </row>
    <row r="234" spans="1:13" x14ac:dyDescent="0.25">
      <c r="E234" s="1"/>
      <c r="F234" s="1"/>
      <c r="I234" t="s">
        <v>49</v>
      </c>
      <c r="J234" s="1">
        <f>SUM(B213:B237)</f>
        <v>9</v>
      </c>
      <c r="M234" s="5">
        <f t="shared" si="19"/>
        <v>0.9</v>
      </c>
    </row>
    <row r="235" spans="1:13" x14ac:dyDescent="0.25">
      <c r="E235" s="1"/>
      <c r="F235" s="1"/>
      <c r="I235" t="s">
        <v>50</v>
      </c>
      <c r="J235">
        <f>3*J223+J221-J232</f>
        <v>13</v>
      </c>
      <c r="M235" s="5">
        <f t="shared" si="19"/>
        <v>1.3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87</v>
      </c>
      <c r="B253" s="1">
        <v>1</v>
      </c>
      <c r="C253">
        <v>3</v>
      </c>
      <c r="D253" t="s">
        <v>103</v>
      </c>
      <c r="E253" s="1">
        <f t="shared" ref="E253:E262" si="20">B253+C253</f>
        <v>4</v>
      </c>
      <c r="F253" s="1">
        <f t="shared" ref="F253:F262" si="21">B253-C253</f>
        <v>-2</v>
      </c>
      <c r="I253" t="s">
        <v>27</v>
      </c>
      <c r="J253">
        <f>COUNTIF(E253:E269,"&gt;1")</f>
        <v>7</v>
      </c>
      <c r="M253" s="5">
        <f>J253/$J$261</f>
        <v>0.7</v>
      </c>
      <c r="O253" s="5">
        <f>J253+J213</f>
        <v>12</v>
      </c>
      <c r="P253" s="5">
        <f>O253/$O$261</f>
        <v>0.6</v>
      </c>
    </row>
    <row r="254" spans="1:16" x14ac:dyDescent="0.25">
      <c r="A254" s="2" t="s">
        <v>87</v>
      </c>
      <c r="B254" s="1">
        <v>0</v>
      </c>
      <c r="C254">
        <v>1</v>
      </c>
      <c r="D254" t="s">
        <v>176</v>
      </c>
      <c r="E254" s="1">
        <f t="shared" si="20"/>
        <v>1</v>
      </c>
      <c r="F254" s="1">
        <f t="shared" si="21"/>
        <v>-1</v>
      </c>
      <c r="I254" t="s">
        <v>28</v>
      </c>
      <c r="J254">
        <f>COUNTIF(E253:E269,"&gt;2")</f>
        <v>4</v>
      </c>
      <c r="M254" s="5">
        <f t="shared" ref="M254:M275" si="22">J254/$J$261</f>
        <v>0.4</v>
      </c>
      <c r="O254" s="5">
        <f t="shared" ref="O254:O275" si="23">J254+J214</f>
        <v>7</v>
      </c>
      <c r="P254" s="5">
        <f t="shared" ref="P254:P275" si="24">O254/$O$261</f>
        <v>0.35</v>
      </c>
    </row>
    <row r="255" spans="1:16" x14ac:dyDescent="0.25">
      <c r="A255" s="2" t="s">
        <v>87</v>
      </c>
      <c r="B255" s="1">
        <v>2</v>
      </c>
      <c r="C255">
        <v>2</v>
      </c>
      <c r="D255" t="s">
        <v>77</v>
      </c>
      <c r="E255" s="1">
        <f t="shared" si="20"/>
        <v>4</v>
      </c>
      <c r="F255" s="1">
        <f t="shared" si="21"/>
        <v>0</v>
      </c>
      <c r="I255" t="s">
        <v>29</v>
      </c>
      <c r="J255">
        <f>COUNTIF(E253:E269,"&lt;4")</f>
        <v>7</v>
      </c>
      <c r="M255" s="5">
        <f t="shared" si="22"/>
        <v>0.7</v>
      </c>
      <c r="O255" s="5">
        <f t="shared" si="23"/>
        <v>15</v>
      </c>
      <c r="P255" s="5">
        <f t="shared" si="24"/>
        <v>0.75</v>
      </c>
    </row>
    <row r="256" spans="1:16" x14ac:dyDescent="0.25">
      <c r="A256" s="2" t="s">
        <v>87</v>
      </c>
      <c r="B256" s="1">
        <v>1</v>
      </c>
      <c r="C256">
        <v>1</v>
      </c>
      <c r="D256" t="s">
        <v>169</v>
      </c>
      <c r="E256" s="1">
        <f t="shared" si="20"/>
        <v>2</v>
      </c>
      <c r="F256" s="1">
        <f t="shared" si="21"/>
        <v>0</v>
      </c>
      <c r="I256" t="s">
        <v>30</v>
      </c>
      <c r="J256">
        <f>COUNTIF(E253:E269,"&lt;5")</f>
        <v>10</v>
      </c>
      <c r="M256" s="5">
        <f t="shared" si="22"/>
        <v>1</v>
      </c>
      <c r="O256" s="5">
        <f t="shared" si="23"/>
        <v>19</v>
      </c>
      <c r="P256" s="5">
        <f t="shared" si="24"/>
        <v>0.95</v>
      </c>
    </row>
    <row r="257" spans="1:16" x14ac:dyDescent="0.25">
      <c r="A257" s="2" t="s">
        <v>87</v>
      </c>
      <c r="B257" s="1">
        <v>0</v>
      </c>
      <c r="C257">
        <v>0</v>
      </c>
      <c r="D257" t="s">
        <v>104</v>
      </c>
      <c r="E257" s="1">
        <f t="shared" si="20"/>
        <v>0</v>
      </c>
      <c r="F257" s="1">
        <f t="shared" si="21"/>
        <v>0</v>
      </c>
      <c r="I257" t="s">
        <v>31</v>
      </c>
      <c r="J257">
        <f>COUNTIF(F253:F269,"&lt;=0")</f>
        <v>8</v>
      </c>
      <c r="L257" t="s">
        <v>56</v>
      </c>
      <c r="M257" s="5">
        <f t="shared" si="22"/>
        <v>0.8</v>
      </c>
      <c r="O257" s="5">
        <f t="shared" si="23"/>
        <v>15</v>
      </c>
      <c r="P257" s="5">
        <f t="shared" si="24"/>
        <v>0.75</v>
      </c>
    </row>
    <row r="258" spans="1:16" x14ac:dyDescent="0.25">
      <c r="A258" s="2" t="s">
        <v>87</v>
      </c>
      <c r="B258" s="1">
        <v>1</v>
      </c>
      <c r="C258">
        <v>1</v>
      </c>
      <c r="D258" t="s">
        <v>164</v>
      </c>
      <c r="E258" s="1">
        <f t="shared" si="20"/>
        <v>2</v>
      </c>
      <c r="F258" s="1">
        <f t="shared" si="21"/>
        <v>0</v>
      </c>
      <c r="I258" t="s">
        <v>32</v>
      </c>
      <c r="J258">
        <f>COUNTIF(F253:F269,"&gt;=0")</f>
        <v>7</v>
      </c>
      <c r="L258" t="s">
        <v>55</v>
      </c>
      <c r="M258" s="5">
        <f t="shared" si="22"/>
        <v>0.7</v>
      </c>
      <c r="O258" s="5">
        <f t="shared" si="23"/>
        <v>14</v>
      </c>
      <c r="P258" s="5">
        <f t="shared" si="24"/>
        <v>0.7</v>
      </c>
    </row>
    <row r="259" spans="1:16" x14ac:dyDescent="0.25">
      <c r="A259" s="2" t="s">
        <v>87</v>
      </c>
      <c r="B259" s="1">
        <v>1</v>
      </c>
      <c r="C259">
        <v>1</v>
      </c>
      <c r="D259" t="s">
        <v>75</v>
      </c>
      <c r="E259" s="1">
        <f t="shared" si="20"/>
        <v>2</v>
      </c>
      <c r="F259" s="1">
        <f t="shared" si="21"/>
        <v>0</v>
      </c>
      <c r="I259" t="s">
        <v>34</v>
      </c>
      <c r="J259">
        <f>COUNTIF(F253:F269,"&lt;=1")</f>
        <v>9</v>
      </c>
      <c r="L259" t="s">
        <v>60</v>
      </c>
      <c r="M259" s="5">
        <f t="shared" si="22"/>
        <v>0.9</v>
      </c>
      <c r="O259" s="5">
        <f t="shared" si="23"/>
        <v>18</v>
      </c>
      <c r="P259" s="5">
        <f t="shared" si="24"/>
        <v>0.9</v>
      </c>
    </row>
    <row r="260" spans="1:16" x14ac:dyDescent="0.25">
      <c r="A260" s="2" t="s">
        <v>87</v>
      </c>
      <c r="B260" s="1">
        <v>3</v>
      </c>
      <c r="C260">
        <v>1</v>
      </c>
      <c r="D260" t="s">
        <v>89</v>
      </c>
      <c r="E260" s="1">
        <f t="shared" si="20"/>
        <v>4</v>
      </c>
      <c r="F260" s="1">
        <f t="shared" si="21"/>
        <v>2</v>
      </c>
      <c r="I260" t="s">
        <v>35</v>
      </c>
      <c r="J260">
        <f>COUNTIF(F253:F269,"&gt;=-1")</f>
        <v>9</v>
      </c>
      <c r="L260" t="s">
        <v>59</v>
      </c>
      <c r="M260" s="5">
        <f t="shared" si="22"/>
        <v>0.9</v>
      </c>
      <c r="O260" s="5">
        <f t="shared" si="23"/>
        <v>19</v>
      </c>
      <c r="P260" s="5">
        <f t="shared" si="24"/>
        <v>0.95</v>
      </c>
    </row>
    <row r="261" spans="1:16" x14ac:dyDescent="0.25">
      <c r="A261" s="2" t="s">
        <v>87</v>
      </c>
      <c r="B261" s="1">
        <v>1</v>
      </c>
      <c r="C261">
        <v>0</v>
      </c>
      <c r="D261" t="s">
        <v>82</v>
      </c>
      <c r="E261" s="1">
        <f t="shared" si="20"/>
        <v>1</v>
      </c>
      <c r="F261" s="1">
        <f t="shared" si="21"/>
        <v>1</v>
      </c>
      <c r="I261" t="s">
        <v>36</v>
      </c>
      <c r="J261">
        <f>COUNT(E253:E269)</f>
        <v>10</v>
      </c>
      <c r="O261" s="5">
        <f t="shared" si="23"/>
        <v>20</v>
      </c>
      <c r="P261" s="5">
        <f t="shared" si="24"/>
        <v>1</v>
      </c>
    </row>
    <row r="262" spans="1:16" x14ac:dyDescent="0.25">
      <c r="A262" s="2" t="s">
        <v>87</v>
      </c>
      <c r="B262" s="1">
        <v>1</v>
      </c>
      <c r="C262">
        <v>2</v>
      </c>
      <c r="D262" t="s">
        <v>78</v>
      </c>
      <c r="E262" s="1">
        <f t="shared" si="20"/>
        <v>3</v>
      </c>
      <c r="F262" s="1">
        <f t="shared" si="21"/>
        <v>-1</v>
      </c>
      <c r="I262" t="s">
        <v>37</v>
      </c>
      <c r="J262">
        <f>J261-J258</f>
        <v>3</v>
      </c>
      <c r="L262" t="s">
        <v>57</v>
      </c>
      <c r="M262" s="5">
        <f t="shared" si="22"/>
        <v>0.3</v>
      </c>
      <c r="O262" s="5">
        <f t="shared" si="23"/>
        <v>6</v>
      </c>
      <c r="P262" s="5">
        <f t="shared" si="24"/>
        <v>0.3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2</v>
      </c>
      <c r="L263" t="s">
        <v>58</v>
      </c>
      <c r="M263" s="5">
        <f t="shared" si="22"/>
        <v>0.2</v>
      </c>
      <c r="O263" s="5">
        <f t="shared" si="23"/>
        <v>5</v>
      </c>
      <c r="P263" s="5">
        <f t="shared" si="24"/>
        <v>0.25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1</v>
      </c>
      <c r="M264" s="5">
        <f t="shared" si="22"/>
        <v>0.1</v>
      </c>
      <c r="O264" s="5">
        <f t="shared" si="23"/>
        <v>1</v>
      </c>
      <c r="P264" s="5">
        <f t="shared" si="24"/>
        <v>0.05</v>
      </c>
    </row>
    <row r="265" spans="1:16" x14ac:dyDescent="0.25">
      <c r="A265" s="2"/>
      <c r="B265" s="1"/>
      <c r="C265" s="1"/>
      <c r="D265" s="1"/>
      <c r="E265" s="1"/>
      <c r="F265" s="1"/>
      <c r="I265" t="s">
        <v>40</v>
      </c>
      <c r="J265">
        <f>J261-J259</f>
        <v>1</v>
      </c>
      <c r="M265" s="5">
        <f t="shared" si="22"/>
        <v>0.1</v>
      </c>
      <c r="O265" s="5">
        <f t="shared" si="23"/>
        <v>2</v>
      </c>
      <c r="P265" s="5">
        <f t="shared" si="24"/>
        <v>0.1</v>
      </c>
    </row>
    <row r="266" spans="1:16" x14ac:dyDescent="0.25">
      <c r="A266" s="2"/>
      <c r="B266" s="1"/>
      <c r="C266" s="1"/>
      <c r="D266" s="1"/>
      <c r="E266" s="1"/>
      <c r="F266" s="1"/>
      <c r="I266" t="s">
        <v>41</v>
      </c>
      <c r="J266">
        <f>COUNTIF(C253:C269,"&gt;0")</f>
        <v>8</v>
      </c>
      <c r="M266" s="5">
        <f t="shared" si="22"/>
        <v>0.8</v>
      </c>
      <c r="O266" s="5">
        <f t="shared" si="23"/>
        <v>14</v>
      </c>
      <c r="P266" s="5">
        <f t="shared" si="24"/>
        <v>0.7</v>
      </c>
    </row>
    <row r="267" spans="1:16" x14ac:dyDescent="0.25">
      <c r="A267" s="2"/>
      <c r="B267" s="1"/>
      <c r="C267" s="1"/>
      <c r="D267" s="1"/>
      <c r="E267" s="1"/>
      <c r="F267" s="1"/>
      <c r="I267" t="s">
        <v>42</v>
      </c>
      <c r="J267">
        <f>COUNTIF(B253:B269,"&gt;0")</f>
        <v>8</v>
      </c>
      <c r="M267" s="5">
        <f t="shared" si="22"/>
        <v>0.8</v>
      </c>
      <c r="O267" s="5">
        <f t="shared" si="23"/>
        <v>14</v>
      </c>
      <c r="P267" s="5">
        <f t="shared" si="24"/>
        <v>0.7</v>
      </c>
    </row>
    <row r="268" spans="1:16" x14ac:dyDescent="0.25">
      <c r="A268" s="2"/>
      <c r="B268" s="1"/>
      <c r="C268" s="1"/>
      <c r="D268" s="1"/>
      <c r="E268" s="1"/>
      <c r="F268" s="1"/>
      <c r="I268" t="s">
        <v>43</v>
      </c>
      <c r="J268">
        <f>COUNTIF(C253:C269,"&lt;2")</f>
        <v>7</v>
      </c>
      <c r="M268" s="5">
        <f t="shared" si="22"/>
        <v>0.7</v>
      </c>
      <c r="O268" s="5">
        <f t="shared" si="23"/>
        <v>14</v>
      </c>
      <c r="P268" s="5">
        <f t="shared" si="24"/>
        <v>0.7</v>
      </c>
    </row>
    <row r="269" spans="1:16" x14ac:dyDescent="0.25">
      <c r="A269" s="2"/>
      <c r="B269" s="1"/>
      <c r="C269" s="1"/>
      <c r="D269" s="1"/>
      <c r="E269" s="1"/>
      <c r="F269" s="1"/>
      <c r="I269" t="s">
        <v>44</v>
      </c>
      <c r="J269">
        <f>COUNTIF(B253:B269,"&lt;2")</f>
        <v>8</v>
      </c>
      <c r="M269" s="5">
        <f t="shared" si="22"/>
        <v>0.8</v>
      </c>
      <c r="O269" s="5">
        <f t="shared" si="23"/>
        <v>15</v>
      </c>
      <c r="P269" s="5">
        <f t="shared" si="24"/>
        <v>0.75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9</v>
      </c>
      <c r="M270" s="5">
        <f t="shared" si="22"/>
        <v>0.9</v>
      </c>
      <c r="O270" s="5">
        <f t="shared" si="23"/>
        <v>19</v>
      </c>
      <c r="P270" s="5">
        <f t="shared" si="24"/>
        <v>0.95</v>
      </c>
    </row>
    <row r="271" spans="1:16" x14ac:dyDescent="0.25">
      <c r="I271" t="s">
        <v>46</v>
      </c>
      <c r="J271">
        <f>COUNTIF(B253:B269,"&lt;3")</f>
        <v>9</v>
      </c>
      <c r="M271" s="5">
        <f t="shared" si="22"/>
        <v>0.9</v>
      </c>
      <c r="O271" s="5">
        <f t="shared" si="23"/>
        <v>18</v>
      </c>
      <c r="P271" s="5">
        <f t="shared" si="24"/>
        <v>0.9</v>
      </c>
    </row>
    <row r="272" spans="1:16" x14ac:dyDescent="0.25">
      <c r="I272" t="s">
        <v>47</v>
      </c>
      <c r="J272">
        <f>J262+J263</f>
        <v>5</v>
      </c>
      <c r="M272" s="5">
        <f t="shared" si="22"/>
        <v>0.5</v>
      </c>
      <c r="O272" s="5">
        <f t="shared" si="23"/>
        <v>11</v>
      </c>
      <c r="P272" s="5">
        <f t="shared" si="24"/>
        <v>0.55000000000000004</v>
      </c>
    </row>
    <row r="273" spans="5:16" x14ac:dyDescent="0.25">
      <c r="I273" t="s">
        <v>48</v>
      </c>
      <c r="J273" s="1">
        <f>SUM(B253:B269)</f>
        <v>11</v>
      </c>
      <c r="M273" s="5">
        <f t="shared" si="22"/>
        <v>1.1000000000000001</v>
      </c>
      <c r="O273" s="5">
        <f t="shared" si="23"/>
        <v>21</v>
      </c>
      <c r="P273" s="5">
        <f t="shared" si="24"/>
        <v>1.05</v>
      </c>
    </row>
    <row r="274" spans="5:16" x14ac:dyDescent="0.25">
      <c r="I274" t="s">
        <v>49</v>
      </c>
      <c r="J274" s="1">
        <f>SUM(C253:C269)</f>
        <v>12</v>
      </c>
      <c r="M274" s="5">
        <f t="shared" si="22"/>
        <v>1.2</v>
      </c>
      <c r="O274" s="5">
        <f t="shared" si="23"/>
        <v>21</v>
      </c>
      <c r="P274" s="5">
        <f t="shared" si="24"/>
        <v>1.05</v>
      </c>
    </row>
    <row r="275" spans="5:16" x14ac:dyDescent="0.25">
      <c r="I275" t="s">
        <v>50</v>
      </c>
      <c r="J275">
        <f>J263*3+J261-J272</f>
        <v>11</v>
      </c>
      <c r="M275" s="5">
        <f t="shared" si="22"/>
        <v>1.1000000000000001</v>
      </c>
      <c r="O275" s="5">
        <f t="shared" si="23"/>
        <v>24</v>
      </c>
      <c r="P275" s="5">
        <f t="shared" si="24"/>
        <v>1.2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92</v>
      </c>
      <c r="B291" s="1">
        <v>1</v>
      </c>
      <c r="C291">
        <v>1</v>
      </c>
      <c r="D291" s="6" t="s">
        <v>87</v>
      </c>
      <c r="E291" s="1">
        <f>B291+C291</f>
        <v>2</v>
      </c>
      <c r="F291" s="1">
        <f>B291-C291</f>
        <v>0</v>
      </c>
      <c r="I291" t="s">
        <v>27</v>
      </c>
      <c r="J291">
        <f>COUNTIF(E291:E315,"&gt;1")</f>
        <v>2</v>
      </c>
      <c r="M291" s="5">
        <f>J291/4</f>
        <v>0.5</v>
      </c>
    </row>
    <row r="292" spans="1:13" x14ac:dyDescent="0.25">
      <c r="A292" s="1" t="s">
        <v>177</v>
      </c>
      <c r="B292" s="1">
        <v>0</v>
      </c>
      <c r="C292">
        <v>0</v>
      </c>
      <c r="D292" s="6" t="s">
        <v>87</v>
      </c>
      <c r="E292" s="1">
        <f t="shared" ref="E292:E294" si="25">B292+C292</f>
        <v>0</v>
      </c>
      <c r="F292" s="1">
        <f t="shared" ref="F292:F294" si="26">B292-C292</f>
        <v>0</v>
      </c>
      <c r="I292" t="s">
        <v>28</v>
      </c>
      <c r="J292">
        <f>COUNTIF(E291:E315,"&gt;2")</f>
        <v>1</v>
      </c>
      <c r="M292" s="5">
        <f t="shared" ref="M292:M313" si="27">J292/4</f>
        <v>0.25</v>
      </c>
    </row>
    <row r="293" spans="1:13" x14ac:dyDescent="0.25">
      <c r="A293" s="1" t="s">
        <v>88</v>
      </c>
      <c r="B293" s="1">
        <v>2</v>
      </c>
      <c r="C293">
        <v>1</v>
      </c>
      <c r="D293" s="6" t="s">
        <v>87</v>
      </c>
      <c r="E293" s="1">
        <f t="shared" si="25"/>
        <v>3</v>
      </c>
      <c r="F293" s="1">
        <f t="shared" si="26"/>
        <v>1</v>
      </c>
      <c r="I293" t="s">
        <v>29</v>
      </c>
      <c r="J293">
        <f>COUNTIF(E291:E315,"&lt;4")</f>
        <v>4</v>
      </c>
      <c r="M293" s="5">
        <f t="shared" si="27"/>
        <v>1</v>
      </c>
    </row>
    <row r="294" spans="1:13" x14ac:dyDescent="0.25">
      <c r="A294" s="1" t="s">
        <v>166</v>
      </c>
      <c r="B294" s="1">
        <v>1</v>
      </c>
      <c r="C294">
        <v>0</v>
      </c>
      <c r="D294" s="6" t="s">
        <v>87</v>
      </c>
      <c r="E294" s="1">
        <f t="shared" si="25"/>
        <v>1</v>
      </c>
      <c r="F294" s="1">
        <f t="shared" si="26"/>
        <v>1</v>
      </c>
      <c r="I294" t="s">
        <v>30</v>
      </c>
      <c r="J294">
        <f>COUNTIF(E291:E315,"&lt;5")</f>
        <v>4</v>
      </c>
      <c r="M294" s="5">
        <f t="shared" si="27"/>
        <v>1</v>
      </c>
    </row>
    <row r="295" spans="1:13" x14ac:dyDescent="0.25">
      <c r="E295" s="1"/>
      <c r="F295" s="1"/>
      <c r="I295" t="s">
        <v>31</v>
      </c>
      <c r="J295">
        <f>COUNTIF(F291:F315,"&gt;=0")</f>
        <v>4</v>
      </c>
      <c r="M295" s="5">
        <f t="shared" si="27"/>
        <v>1</v>
      </c>
    </row>
    <row r="296" spans="1:13" x14ac:dyDescent="0.25">
      <c r="I296" t="s">
        <v>32</v>
      </c>
      <c r="J296">
        <f>COUNTIF(F291:F315,"&lt;=0")</f>
        <v>2</v>
      </c>
      <c r="M296" s="5">
        <f t="shared" si="27"/>
        <v>0.5</v>
      </c>
    </row>
    <row r="297" spans="1:13" x14ac:dyDescent="0.25">
      <c r="I297" t="s">
        <v>34</v>
      </c>
      <c r="J297">
        <f>COUNTIF(F291:F315,"&gt;=-1")</f>
        <v>4</v>
      </c>
      <c r="M297" s="5">
        <f t="shared" si="27"/>
        <v>1</v>
      </c>
    </row>
    <row r="298" spans="1:13" x14ac:dyDescent="0.25">
      <c r="I298" t="s">
        <v>35</v>
      </c>
      <c r="J298">
        <f>COUNTIF(F291:F315,"&lt;=1")</f>
        <v>4</v>
      </c>
      <c r="M298" s="5">
        <f t="shared" si="27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2</v>
      </c>
      <c r="M300" s="5">
        <f t="shared" si="27"/>
        <v>0.5</v>
      </c>
    </row>
    <row r="301" spans="1:13" x14ac:dyDescent="0.25">
      <c r="I301" t="s">
        <v>38</v>
      </c>
      <c r="J301">
        <f>J299-J295</f>
        <v>0</v>
      </c>
      <c r="M301" s="5">
        <f t="shared" si="27"/>
        <v>0</v>
      </c>
    </row>
    <row r="302" spans="1:13" x14ac:dyDescent="0.25">
      <c r="I302" t="s">
        <v>39</v>
      </c>
      <c r="J302">
        <f>J299-J298</f>
        <v>0</v>
      </c>
      <c r="M302" s="5">
        <f t="shared" si="27"/>
        <v>0</v>
      </c>
    </row>
    <row r="303" spans="1:13" x14ac:dyDescent="0.25">
      <c r="I303" t="s">
        <v>40</v>
      </c>
      <c r="J303">
        <f>J299-J297</f>
        <v>0</v>
      </c>
      <c r="M303" s="5">
        <f t="shared" si="27"/>
        <v>0</v>
      </c>
    </row>
    <row r="304" spans="1:13" x14ac:dyDescent="0.25">
      <c r="I304" t="s">
        <v>41</v>
      </c>
      <c r="J304">
        <f>COUNTIF(B291:B315,"&gt;0")</f>
        <v>3</v>
      </c>
      <c r="M304" s="5">
        <f t="shared" si="27"/>
        <v>0.75</v>
      </c>
    </row>
    <row r="305" spans="9:13" x14ac:dyDescent="0.25">
      <c r="I305" t="s">
        <v>42</v>
      </c>
      <c r="J305">
        <f>COUNTIF(C291:C315,"&gt;0")</f>
        <v>2</v>
      </c>
      <c r="M305" s="5">
        <f t="shared" si="27"/>
        <v>0.5</v>
      </c>
    </row>
    <row r="306" spans="9:13" x14ac:dyDescent="0.25">
      <c r="I306" t="s">
        <v>43</v>
      </c>
      <c r="J306">
        <f>COUNTIF(B291:B315,"&lt;2")</f>
        <v>3</v>
      </c>
      <c r="M306" s="5">
        <f t="shared" si="27"/>
        <v>0.75</v>
      </c>
    </row>
    <row r="307" spans="9:13" x14ac:dyDescent="0.25">
      <c r="I307" t="s">
        <v>44</v>
      </c>
      <c r="J307">
        <f>COUNTIF(C291:C315,"&lt;2")</f>
        <v>4</v>
      </c>
      <c r="M307" s="5">
        <f t="shared" si="27"/>
        <v>1</v>
      </c>
    </row>
    <row r="308" spans="9:13" x14ac:dyDescent="0.25">
      <c r="I308" t="s">
        <v>45</v>
      </c>
      <c r="J308">
        <f>COUNTIF(B291:B315,"&lt;3")</f>
        <v>4</v>
      </c>
      <c r="M308" s="5">
        <f t="shared" si="27"/>
        <v>1</v>
      </c>
    </row>
    <row r="309" spans="9:13" x14ac:dyDescent="0.25">
      <c r="I309" t="s">
        <v>46</v>
      </c>
      <c r="J309">
        <f>COUNTIF(C291:C315,"&lt;3")</f>
        <v>4</v>
      </c>
      <c r="M309" s="5">
        <f t="shared" si="27"/>
        <v>1</v>
      </c>
    </row>
    <row r="310" spans="9:13" x14ac:dyDescent="0.25">
      <c r="I310" t="s">
        <v>47</v>
      </c>
      <c r="J310">
        <f>J300+J301</f>
        <v>2</v>
      </c>
      <c r="M310" s="5">
        <f t="shared" si="27"/>
        <v>0.5</v>
      </c>
    </row>
    <row r="311" spans="9:13" x14ac:dyDescent="0.25">
      <c r="I311" t="s">
        <v>48</v>
      </c>
      <c r="J311" s="1">
        <f>SUM(C291:C315)</f>
        <v>2</v>
      </c>
      <c r="M311" s="5">
        <f t="shared" si="27"/>
        <v>0.5</v>
      </c>
    </row>
    <row r="312" spans="9:13" x14ac:dyDescent="0.25">
      <c r="I312" t="s">
        <v>49</v>
      </c>
      <c r="J312" s="1">
        <f>SUM(B291:B315)</f>
        <v>4</v>
      </c>
      <c r="M312" s="5">
        <f t="shared" si="27"/>
        <v>1</v>
      </c>
    </row>
    <row r="313" spans="9:13" x14ac:dyDescent="0.25">
      <c r="I313" t="s">
        <v>50</v>
      </c>
      <c r="J313">
        <f>3*J301+J299-J310</f>
        <v>2</v>
      </c>
      <c r="M313" s="5">
        <f t="shared" si="27"/>
        <v>0.5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177</v>
      </c>
      <c r="B329" s="1">
        <v>0</v>
      </c>
      <c r="C329">
        <v>0</v>
      </c>
      <c r="D329" s="6" t="s">
        <v>87</v>
      </c>
      <c r="E329" s="1">
        <f>B329+C329</f>
        <v>0</v>
      </c>
      <c r="F329" s="1">
        <f>B329-C329</f>
        <v>0</v>
      </c>
      <c r="I329" t="s">
        <v>27</v>
      </c>
      <c r="J329">
        <f>COUNTIF(E329:E353,"&gt;1")</f>
        <v>1</v>
      </c>
      <c r="M329" s="5">
        <f>J329/$J$337</f>
        <v>0.33333333333333331</v>
      </c>
    </row>
    <row r="330" spans="1:13" x14ac:dyDescent="0.25">
      <c r="A330" s="1" t="s">
        <v>88</v>
      </c>
      <c r="B330" s="1">
        <v>2</v>
      </c>
      <c r="C330">
        <v>1</v>
      </c>
      <c r="D330" s="6" t="s">
        <v>87</v>
      </c>
      <c r="E330" s="1">
        <f t="shared" ref="E330:E331" si="28">B330+C330</f>
        <v>3</v>
      </c>
      <c r="F330" s="1">
        <f t="shared" ref="F330:F331" si="29">B330-C330</f>
        <v>1</v>
      </c>
      <c r="I330" t="s">
        <v>28</v>
      </c>
      <c r="J330">
        <f>COUNTIF(E329:E353,"&gt;2")</f>
        <v>1</v>
      </c>
      <c r="M330" s="5">
        <f t="shared" ref="M330:M351" si="30">J330/$J$337</f>
        <v>0.33333333333333331</v>
      </c>
    </row>
    <row r="331" spans="1:13" x14ac:dyDescent="0.25">
      <c r="A331" s="1" t="s">
        <v>166</v>
      </c>
      <c r="B331" s="1">
        <v>1</v>
      </c>
      <c r="C331">
        <v>0</v>
      </c>
      <c r="D331" s="6" t="s">
        <v>87</v>
      </c>
      <c r="E331" s="1">
        <f t="shared" si="28"/>
        <v>1</v>
      </c>
      <c r="F331" s="1">
        <f t="shared" si="29"/>
        <v>1</v>
      </c>
      <c r="I331" t="s">
        <v>29</v>
      </c>
      <c r="J331">
        <f>COUNTIF(E329:E353,"&lt;4")</f>
        <v>3</v>
      </c>
      <c r="M331" s="5">
        <f t="shared" si="30"/>
        <v>1</v>
      </c>
    </row>
    <row r="332" spans="1:13" x14ac:dyDescent="0.25">
      <c r="A332" s="1"/>
      <c r="B332" s="1"/>
      <c r="D332" s="2"/>
      <c r="E332" s="1"/>
      <c r="F332" s="1"/>
      <c r="I332" t="s">
        <v>30</v>
      </c>
      <c r="J332">
        <f>COUNTIF(E329:E353,"&lt;5")</f>
        <v>3</v>
      </c>
      <c r="M332" s="5">
        <f t="shared" si="30"/>
        <v>1</v>
      </c>
    </row>
    <row r="333" spans="1:13" x14ac:dyDescent="0.25">
      <c r="A333" s="1"/>
      <c r="B333" s="1"/>
      <c r="D333" s="2"/>
      <c r="E333" s="1"/>
      <c r="F333" s="1"/>
      <c r="I333" t="s">
        <v>31</v>
      </c>
      <c r="J333">
        <f>COUNTIF(F329:F353,"&gt;=0")</f>
        <v>3</v>
      </c>
      <c r="M333" s="5">
        <f t="shared" si="30"/>
        <v>1</v>
      </c>
    </row>
    <row r="334" spans="1:13" x14ac:dyDescent="0.25">
      <c r="E334" s="1"/>
      <c r="F334" s="1"/>
      <c r="I334" t="s">
        <v>32</v>
      </c>
      <c r="J334">
        <f>COUNTIF(F329:F353,"&lt;=0")</f>
        <v>1</v>
      </c>
      <c r="M334" s="5">
        <f t="shared" si="30"/>
        <v>0.33333333333333331</v>
      </c>
    </row>
    <row r="335" spans="1:13" x14ac:dyDescent="0.25">
      <c r="E335" s="1"/>
      <c r="F335" s="1"/>
      <c r="I335" t="s">
        <v>34</v>
      </c>
      <c r="J335">
        <f>COUNTIF(F329:F353,"&gt;=-1")</f>
        <v>3</v>
      </c>
      <c r="M335" s="5">
        <f t="shared" si="30"/>
        <v>1</v>
      </c>
    </row>
    <row r="336" spans="1:13" x14ac:dyDescent="0.25">
      <c r="E336" s="1"/>
      <c r="F336" s="1"/>
      <c r="I336" t="s">
        <v>35</v>
      </c>
      <c r="J336">
        <f>COUNTIF(F329:F353,"&lt;=1")</f>
        <v>3</v>
      </c>
      <c r="M336" s="5">
        <f t="shared" si="30"/>
        <v>1</v>
      </c>
    </row>
    <row r="337" spans="5:13" x14ac:dyDescent="0.25">
      <c r="E337" s="1"/>
      <c r="F337" s="1"/>
      <c r="I337" t="s">
        <v>36</v>
      </c>
      <c r="J337">
        <f>COUNT(F329:F353)</f>
        <v>3</v>
      </c>
    </row>
    <row r="338" spans="5:13" x14ac:dyDescent="0.25">
      <c r="E338" s="1"/>
      <c r="F338" s="1"/>
      <c r="I338" t="s">
        <v>37</v>
      </c>
      <c r="J338">
        <f>J337-J334</f>
        <v>2</v>
      </c>
      <c r="M338" s="5">
        <f t="shared" si="30"/>
        <v>0.66666666666666663</v>
      </c>
    </row>
    <row r="339" spans="5:13" x14ac:dyDescent="0.25">
      <c r="E339" s="1"/>
      <c r="F339" s="1"/>
      <c r="I339" t="s">
        <v>38</v>
      </c>
      <c r="J339">
        <f>J337-J333</f>
        <v>0</v>
      </c>
      <c r="M339" s="5">
        <f t="shared" si="30"/>
        <v>0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0"/>
        <v>0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30"/>
        <v>0</v>
      </c>
    </row>
    <row r="342" spans="5:13" x14ac:dyDescent="0.25">
      <c r="E342" s="1"/>
      <c r="F342" s="1"/>
      <c r="I342" t="s">
        <v>41</v>
      </c>
      <c r="J342">
        <f>COUNTIF(B329:B353,"&gt;0")</f>
        <v>2</v>
      </c>
      <c r="M342" s="5">
        <f t="shared" si="30"/>
        <v>0.66666666666666663</v>
      </c>
    </row>
    <row r="343" spans="5:13" x14ac:dyDescent="0.25">
      <c r="E343" s="1"/>
      <c r="F343" s="1"/>
      <c r="I343" t="s">
        <v>42</v>
      </c>
      <c r="J343">
        <f>COUNTIF(C329:C353,"&gt;0")</f>
        <v>1</v>
      </c>
      <c r="M343" s="5">
        <f t="shared" si="30"/>
        <v>0.33333333333333331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30"/>
        <v>0.66666666666666663</v>
      </c>
    </row>
    <row r="345" spans="5:13" x14ac:dyDescent="0.25">
      <c r="E345" s="1"/>
      <c r="F345" s="1"/>
      <c r="I345" t="s">
        <v>44</v>
      </c>
      <c r="J345">
        <f>COUNTIF(C329:C353,"&lt;2")</f>
        <v>3</v>
      </c>
      <c r="M345" s="5">
        <f t="shared" si="30"/>
        <v>1</v>
      </c>
    </row>
    <row r="346" spans="5:13" x14ac:dyDescent="0.25">
      <c r="E346" s="1"/>
      <c r="F346" s="1"/>
      <c r="I346" t="s">
        <v>45</v>
      </c>
      <c r="J346">
        <f>COUNTIF(B329:B353,"&lt;3")</f>
        <v>3</v>
      </c>
      <c r="M346" s="5">
        <f t="shared" si="30"/>
        <v>1</v>
      </c>
    </row>
    <row r="347" spans="5:13" x14ac:dyDescent="0.25">
      <c r="E347" s="1"/>
      <c r="F347" s="1"/>
      <c r="I347" t="s">
        <v>46</v>
      </c>
      <c r="J347">
        <f>COUNTIF(C329:C353,"&lt;3")</f>
        <v>3</v>
      </c>
      <c r="M347" s="5">
        <f t="shared" si="30"/>
        <v>1</v>
      </c>
    </row>
    <row r="348" spans="5:13" x14ac:dyDescent="0.25">
      <c r="E348" s="1"/>
      <c r="F348" s="1"/>
      <c r="I348" t="s">
        <v>47</v>
      </c>
      <c r="J348">
        <f>J338+J339</f>
        <v>2</v>
      </c>
      <c r="M348" s="5">
        <f t="shared" si="30"/>
        <v>0.66666666666666663</v>
      </c>
    </row>
    <row r="349" spans="5:13" x14ac:dyDescent="0.25">
      <c r="E349" s="1"/>
      <c r="F349" s="1"/>
      <c r="I349" t="s">
        <v>48</v>
      </c>
      <c r="J349" s="1">
        <f>SUM(C329:C353)</f>
        <v>1</v>
      </c>
      <c r="M349" s="5">
        <f t="shared" si="30"/>
        <v>0.33333333333333331</v>
      </c>
    </row>
    <row r="350" spans="5:13" x14ac:dyDescent="0.25">
      <c r="E350" s="1"/>
      <c r="F350" s="1"/>
      <c r="I350" t="s">
        <v>49</v>
      </c>
      <c r="J350" s="1">
        <f>SUM(B329:B353)</f>
        <v>3</v>
      </c>
      <c r="M350" s="5">
        <f t="shared" si="30"/>
        <v>1</v>
      </c>
    </row>
    <row r="351" spans="5:13" x14ac:dyDescent="0.25">
      <c r="E351" s="1"/>
      <c r="F351" s="1"/>
      <c r="I351" t="s">
        <v>50</v>
      </c>
      <c r="J351">
        <f>3*J339+J337-J348</f>
        <v>1</v>
      </c>
      <c r="M351" s="5">
        <f t="shared" si="30"/>
        <v>0.33333333333333331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87</v>
      </c>
      <c r="B368" s="1">
        <v>1</v>
      </c>
      <c r="C368">
        <v>1</v>
      </c>
      <c r="D368" t="s">
        <v>164</v>
      </c>
      <c r="E368" s="1">
        <f>B368+C368</f>
        <v>2</v>
      </c>
      <c r="F368" s="1">
        <f>B368-C368</f>
        <v>0</v>
      </c>
      <c r="I368" t="s">
        <v>27</v>
      </c>
      <c r="J368">
        <f>COUNTIF(E368:E384,"&gt;1")</f>
        <v>4</v>
      </c>
      <c r="M368" s="5">
        <f>J368/$J$376</f>
        <v>0.8</v>
      </c>
      <c r="O368" s="5">
        <f>J368+J329</f>
        <v>5</v>
      </c>
      <c r="P368" s="5">
        <f>O368/$O$376</f>
        <v>0.625</v>
      </c>
    </row>
    <row r="369" spans="1:16" x14ac:dyDescent="0.25">
      <c r="A369" s="2" t="s">
        <v>87</v>
      </c>
      <c r="B369" s="1">
        <v>1</v>
      </c>
      <c r="C369">
        <v>1</v>
      </c>
      <c r="D369" t="s">
        <v>75</v>
      </c>
      <c r="E369" s="1">
        <f>B369+C369</f>
        <v>2</v>
      </c>
      <c r="F369" s="1">
        <f>B369-C369</f>
        <v>0</v>
      </c>
      <c r="I369" t="s">
        <v>28</v>
      </c>
      <c r="J369">
        <f>COUNTIF(E368:E384,"&gt;2")</f>
        <v>2</v>
      </c>
      <c r="M369" s="5">
        <f t="shared" ref="M369:M390" si="31">J369/$J$376</f>
        <v>0.4</v>
      </c>
      <c r="O369" s="5">
        <f t="shared" ref="O369:O390" si="32">J369+J330</f>
        <v>3</v>
      </c>
      <c r="P369" s="5">
        <f t="shared" ref="P369:P390" si="33">O369/$O$376</f>
        <v>0.375</v>
      </c>
    </row>
    <row r="370" spans="1:16" x14ac:dyDescent="0.25">
      <c r="A370" s="2" t="s">
        <v>87</v>
      </c>
      <c r="B370" s="1">
        <v>3</v>
      </c>
      <c r="C370">
        <v>1</v>
      </c>
      <c r="D370" t="s">
        <v>89</v>
      </c>
      <c r="E370" s="1">
        <f>B370+C370</f>
        <v>4</v>
      </c>
      <c r="F370" s="1">
        <f>B370-C370</f>
        <v>2</v>
      </c>
      <c r="I370" t="s">
        <v>29</v>
      </c>
      <c r="J370">
        <f>COUNTIF(E368:E384,"&lt;4")</f>
        <v>4</v>
      </c>
      <c r="M370" s="5">
        <f t="shared" si="31"/>
        <v>0.8</v>
      </c>
      <c r="O370" s="5">
        <f t="shared" si="32"/>
        <v>7</v>
      </c>
      <c r="P370" s="5">
        <f t="shared" si="33"/>
        <v>0.875</v>
      </c>
    </row>
    <row r="371" spans="1:16" x14ac:dyDescent="0.25">
      <c r="A371" s="2" t="s">
        <v>87</v>
      </c>
      <c r="B371" s="1">
        <v>1</v>
      </c>
      <c r="C371">
        <v>0</v>
      </c>
      <c r="D371" t="s">
        <v>82</v>
      </c>
      <c r="E371" s="1">
        <f t="shared" ref="E371:E372" si="34">B371+C371</f>
        <v>1</v>
      </c>
      <c r="F371" s="1">
        <f t="shared" ref="F371:F372" si="35">B371-C371</f>
        <v>1</v>
      </c>
      <c r="I371" t="s">
        <v>30</v>
      </c>
      <c r="J371">
        <f>COUNTIF(E368:E384,"&lt;5")</f>
        <v>5</v>
      </c>
      <c r="M371" s="5">
        <f t="shared" si="31"/>
        <v>1</v>
      </c>
      <c r="O371" s="5">
        <f t="shared" si="32"/>
        <v>8</v>
      </c>
      <c r="P371" s="5">
        <f t="shared" si="33"/>
        <v>1</v>
      </c>
    </row>
    <row r="372" spans="1:16" x14ac:dyDescent="0.25">
      <c r="A372" s="2" t="s">
        <v>87</v>
      </c>
      <c r="B372" s="1">
        <v>1</v>
      </c>
      <c r="C372">
        <v>2</v>
      </c>
      <c r="D372" t="s">
        <v>78</v>
      </c>
      <c r="E372" s="1">
        <f t="shared" si="34"/>
        <v>3</v>
      </c>
      <c r="F372" s="1">
        <f t="shared" si="35"/>
        <v>-1</v>
      </c>
      <c r="I372" t="s">
        <v>31</v>
      </c>
      <c r="J372">
        <f>COUNTIF(F368:F384,"&lt;=0")</f>
        <v>3</v>
      </c>
      <c r="M372" s="5">
        <f t="shared" si="31"/>
        <v>0.6</v>
      </c>
      <c r="O372" s="5">
        <f t="shared" si="32"/>
        <v>6</v>
      </c>
      <c r="P372" s="5">
        <f t="shared" si="33"/>
        <v>0.75</v>
      </c>
    </row>
    <row r="373" spans="1:16" x14ac:dyDescent="0.25">
      <c r="I373" t="s">
        <v>32</v>
      </c>
      <c r="J373">
        <f>COUNTIF(F368:F384,"&gt;=0")</f>
        <v>4</v>
      </c>
      <c r="M373" s="5">
        <f t="shared" si="31"/>
        <v>0.8</v>
      </c>
      <c r="O373" s="5">
        <f t="shared" si="32"/>
        <v>5</v>
      </c>
      <c r="P373" s="5">
        <f t="shared" si="33"/>
        <v>0.625</v>
      </c>
    </row>
    <row r="374" spans="1:16" x14ac:dyDescent="0.25">
      <c r="I374" t="s">
        <v>34</v>
      </c>
      <c r="J374">
        <f>COUNTIF(F368:F384,"&lt;=1")</f>
        <v>4</v>
      </c>
      <c r="M374" s="5">
        <f t="shared" si="31"/>
        <v>0.8</v>
      </c>
      <c r="O374" s="5">
        <f t="shared" si="32"/>
        <v>7</v>
      </c>
      <c r="P374" s="5">
        <f t="shared" si="33"/>
        <v>0.875</v>
      </c>
    </row>
    <row r="375" spans="1:16" x14ac:dyDescent="0.25">
      <c r="I375" t="s">
        <v>35</v>
      </c>
      <c r="J375">
        <f>COUNTIF(F368:F384,"&gt;=-1")</f>
        <v>5</v>
      </c>
      <c r="M375" s="5">
        <f t="shared" si="31"/>
        <v>1</v>
      </c>
      <c r="O375" s="5">
        <f t="shared" si="32"/>
        <v>8</v>
      </c>
      <c r="P375" s="5">
        <f t="shared" si="33"/>
        <v>1</v>
      </c>
    </row>
    <row r="376" spans="1:16" x14ac:dyDescent="0.25">
      <c r="I376" t="s">
        <v>36</v>
      </c>
      <c r="J376">
        <f>COUNT(E368:E384)</f>
        <v>5</v>
      </c>
      <c r="O376" s="5">
        <f t="shared" si="32"/>
        <v>8</v>
      </c>
      <c r="P376" s="5">
        <f t="shared" si="33"/>
        <v>1</v>
      </c>
    </row>
    <row r="377" spans="1:16" x14ac:dyDescent="0.25">
      <c r="I377" t="s">
        <v>37</v>
      </c>
      <c r="J377">
        <f>J376-J373</f>
        <v>1</v>
      </c>
      <c r="M377" s="5">
        <f t="shared" si="31"/>
        <v>0.2</v>
      </c>
      <c r="O377" s="5">
        <f t="shared" si="32"/>
        <v>3</v>
      </c>
      <c r="P377" s="5">
        <f t="shared" si="33"/>
        <v>0.375</v>
      </c>
    </row>
    <row r="378" spans="1:16" x14ac:dyDescent="0.25">
      <c r="I378" t="s">
        <v>38</v>
      </c>
      <c r="J378">
        <f>J376-J372</f>
        <v>2</v>
      </c>
      <c r="M378" s="5">
        <f t="shared" si="31"/>
        <v>0.4</v>
      </c>
      <c r="O378" s="5">
        <f t="shared" si="32"/>
        <v>2</v>
      </c>
      <c r="P378" s="5">
        <f t="shared" si="33"/>
        <v>0.25</v>
      </c>
    </row>
    <row r="379" spans="1:16" x14ac:dyDescent="0.25">
      <c r="I379" t="s">
        <v>39</v>
      </c>
      <c r="J379">
        <f>J376-J375</f>
        <v>0</v>
      </c>
      <c r="M379" s="5">
        <f t="shared" si="31"/>
        <v>0</v>
      </c>
      <c r="O379" s="5">
        <f t="shared" si="32"/>
        <v>0</v>
      </c>
      <c r="P379" s="5">
        <f t="shared" si="33"/>
        <v>0</v>
      </c>
    </row>
    <row r="380" spans="1:16" x14ac:dyDescent="0.25">
      <c r="I380" t="s">
        <v>40</v>
      </c>
      <c r="J380">
        <f>J376-J374</f>
        <v>1</v>
      </c>
      <c r="M380" s="5">
        <f t="shared" si="31"/>
        <v>0.2</v>
      </c>
      <c r="O380" s="5">
        <f t="shared" si="32"/>
        <v>1</v>
      </c>
      <c r="P380" s="5">
        <f t="shared" si="33"/>
        <v>0.125</v>
      </c>
    </row>
    <row r="381" spans="1:16" x14ac:dyDescent="0.25">
      <c r="I381" t="s">
        <v>41</v>
      </c>
      <c r="J381">
        <f>COUNTIF(C368:C384,"&gt;0")</f>
        <v>4</v>
      </c>
      <c r="M381" s="5">
        <f t="shared" si="31"/>
        <v>0.8</v>
      </c>
      <c r="O381" s="5">
        <f t="shared" si="32"/>
        <v>6</v>
      </c>
      <c r="P381" s="5">
        <f t="shared" si="33"/>
        <v>0.75</v>
      </c>
    </row>
    <row r="382" spans="1:16" x14ac:dyDescent="0.25">
      <c r="I382" t="s">
        <v>42</v>
      </c>
      <c r="J382">
        <f>COUNTIF(B368:B384,"&gt;0")</f>
        <v>5</v>
      </c>
      <c r="M382" s="5">
        <f t="shared" si="31"/>
        <v>1</v>
      </c>
      <c r="O382" s="5">
        <f t="shared" si="32"/>
        <v>6</v>
      </c>
      <c r="P382" s="5">
        <f t="shared" si="33"/>
        <v>0.75</v>
      </c>
    </row>
    <row r="383" spans="1:16" x14ac:dyDescent="0.25">
      <c r="I383" t="s">
        <v>43</v>
      </c>
      <c r="J383">
        <f>COUNTIF(C368:C384,"&lt;2")</f>
        <v>4</v>
      </c>
      <c r="M383" s="5">
        <f t="shared" si="31"/>
        <v>0.8</v>
      </c>
      <c r="O383" s="5">
        <f t="shared" si="32"/>
        <v>6</v>
      </c>
      <c r="P383" s="5">
        <f t="shared" si="33"/>
        <v>0.75</v>
      </c>
    </row>
    <row r="384" spans="1:16" x14ac:dyDescent="0.25">
      <c r="I384" t="s">
        <v>44</v>
      </c>
      <c r="J384">
        <f>COUNTIF(B368:B384,"&lt;2")</f>
        <v>4</v>
      </c>
      <c r="M384" s="5">
        <f t="shared" si="31"/>
        <v>0.8</v>
      </c>
      <c r="O384" s="5">
        <f t="shared" si="32"/>
        <v>7</v>
      </c>
      <c r="P384" s="5">
        <f t="shared" si="33"/>
        <v>0.875</v>
      </c>
    </row>
    <row r="385" spans="9:16" x14ac:dyDescent="0.25">
      <c r="I385" t="s">
        <v>45</v>
      </c>
      <c r="J385">
        <f>COUNTIF(C368:C384,"&lt;3")</f>
        <v>5</v>
      </c>
      <c r="M385" s="5">
        <f t="shared" si="31"/>
        <v>1</v>
      </c>
      <c r="O385" s="5">
        <f t="shared" si="32"/>
        <v>8</v>
      </c>
      <c r="P385" s="5">
        <f t="shared" si="33"/>
        <v>1</v>
      </c>
    </row>
    <row r="386" spans="9:16" x14ac:dyDescent="0.25">
      <c r="I386" t="s">
        <v>46</v>
      </c>
      <c r="J386">
        <f>COUNTIF(B368:B384,"&lt;3")</f>
        <v>4</v>
      </c>
      <c r="M386" s="5">
        <f t="shared" si="31"/>
        <v>0.8</v>
      </c>
      <c r="O386" s="5">
        <f t="shared" si="32"/>
        <v>7</v>
      </c>
      <c r="P386" s="5">
        <f t="shared" si="33"/>
        <v>0.875</v>
      </c>
    </row>
    <row r="387" spans="9:16" x14ac:dyDescent="0.25">
      <c r="I387" t="s">
        <v>47</v>
      </c>
      <c r="J387">
        <f>J377+J378</f>
        <v>3</v>
      </c>
      <c r="M387" s="5">
        <f t="shared" si="31"/>
        <v>0.6</v>
      </c>
      <c r="O387" s="5">
        <f t="shared" si="32"/>
        <v>5</v>
      </c>
      <c r="P387" s="5">
        <f t="shared" si="33"/>
        <v>0.625</v>
      </c>
    </row>
    <row r="388" spans="9:16" x14ac:dyDescent="0.25">
      <c r="I388" t="s">
        <v>48</v>
      </c>
      <c r="J388" s="1">
        <f>SUM(B368:B384)</f>
        <v>7</v>
      </c>
      <c r="M388" s="5">
        <f t="shared" si="31"/>
        <v>1.4</v>
      </c>
      <c r="O388" s="5">
        <f t="shared" si="32"/>
        <v>8</v>
      </c>
      <c r="P388" s="5">
        <f t="shared" si="33"/>
        <v>1</v>
      </c>
    </row>
    <row r="389" spans="9:16" x14ac:dyDescent="0.25">
      <c r="I389" t="s">
        <v>49</v>
      </c>
      <c r="J389" s="1">
        <f>SUM(C368:C384)</f>
        <v>5</v>
      </c>
      <c r="M389" s="5">
        <f t="shared" si="31"/>
        <v>1</v>
      </c>
      <c r="O389" s="5">
        <f t="shared" si="32"/>
        <v>8</v>
      </c>
      <c r="P389" s="5">
        <f t="shared" si="33"/>
        <v>1</v>
      </c>
    </row>
    <row r="390" spans="9:16" x14ac:dyDescent="0.25">
      <c r="I390" t="s">
        <v>50</v>
      </c>
      <c r="J390">
        <f>J378*3+J376-J387</f>
        <v>8</v>
      </c>
      <c r="M390" s="5">
        <f t="shared" si="31"/>
        <v>1.6</v>
      </c>
      <c r="O390" s="5">
        <f t="shared" si="32"/>
        <v>9</v>
      </c>
      <c r="P390" s="5">
        <f t="shared" si="33"/>
        <v>1.125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19</v>
      </c>
      <c r="H402" s="6"/>
      <c r="I402" s="7">
        <f>O261+O54</f>
        <v>40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11">
        <f>AVERAGE(H404,K404,N404,Q404)</f>
        <v>51.595394736842103</v>
      </c>
      <c r="F404" s="5">
        <f>(M6+M213)/2</f>
        <v>0.52777777777777779</v>
      </c>
      <c r="G404" s="10">
        <f>J6+J213</f>
        <v>10</v>
      </c>
      <c r="H404" s="11">
        <f>(G404/$G$402)*100</f>
        <v>52.631578947368418</v>
      </c>
      <c r="I404" s="5">
        <f t="shared" ref="I404:I411" si="36">(P46+P253)/2</f>
        <v>0.6</v>
      </c>
      <c r="J404" s="10">
        <f t="shared" ref="J404:J411" si="37">O46+O253</f>
        <v>24</v>
      </c>
      <c r="K404" s="11">
        <f>(J404/$I$402)*100</f>
        <v>60</v>
      </c>
      <c r="L404" s="5">
        <f>(M84+M291)/2</f>
        <v>0.375</v>
      </c>
      <c r="M404" s="10">
        <f t="shared" ref="M404:M411" si="38">J84+J291</f>
        <v>3</v>
      </c>
      <c r="N404" s="11">
        <f>(M404/8)*100</f>
        <v>37.5</v>
      </c>
      <c r="O404" s="5">
        <f t="shared" ref="O404:O411" si="39">(P368+P161)/2</f>
        <v>0.5625</v>
      </c>
      <c r="P404" s="10">
        <f t="shared" ref="P404:P411" si="40">O368+O161</f>
        <v>9</v>
      </c>
      <c r="Q404" s="11">
        <f>(P404/16)*100</f>
        <v>56.25</v>
      </c>
    </row>
    <row r="405" spans="4:17" x14ac:dyDescent="0.25">
      <c r="D405" t="s">
        <v>28</v>
      </c>
      <c r="E405" s="11">
        <f t="shared" ref="E405:E423" si="41">AVERAGE(H405,K405,N405,Q405)</f>
        <v>25.394736842105264</v>
      </c>
      <c r="F405" s="5">
        <f t="shared" ref="F405:F407" si="42">(M7+M214)/2</f>
        <v>0.31666666666666665</v>
      </c>
      <c r="G405" s="10">
        <f t="shared" ref="G405:G407" si="43">J7+J214</f>
        <v>6</v>
      </c>
      <c r="H405" s="11">
        <f t="shared" ref="H405:H423" si="44">(G405/$G$402)*100</f>
        <v>31.578947368421051</v>
      </c>
      <c r="I405" s="5">
        <f t="shared" si="36"/>
        <v>0.32499999999999996</v>
      </c>
      <c r="J405" s="10">
        <f t="shared" si="37"/>
        <v>13</v>
      </c>
      <c r="K405" s="11">
        <f t="shared" ref="K405:K423" si="45">(J405/$I$402)*100</f>
        <v>32.5</v>
      </c>
      <c r="L405" s="5">
        <f>(M85+M292)/2</f>
        <v>0.125</v>
      </c>
      <c r="M405" s="10">
        <f t="shared" si="38"/>
        <v>1</v>
      </c>
      <c r="N405" s="11">
        <f t="shared" ref="N405:N423" si="46">(M405/8)*100</f>
        <v>12.5</v>
      </c>
      <c r="O405" s="5">
        <f t="shared" si="39"/>
        <v>0.25</v>
      </c>
      <c r="P405" s="10">
        <f t="shared" si="40"/>
        <v>4</v>
      </c>
      <c r="Q405" s="11">
        <f t="shared" ref="Q405:Q423" si="47">(P405/16)*100</f>
        <v>25</v>
      </c>
    </row>
    <row r="406" spans="4:17" x14ac:dyDescent="0.25">
      <c r="D406" t="s">
        <v>29</v>
      </c>
      <c r="E406" s="11">
        <f t="shared" si="41"/>
        <v>85.36184210526315</v>
      </c>
      <c r="F406" s="5">
        <f t="shared" si="42"/>
        <v>0.78888888888888897</v>
      </c>
      <c r="G406" s="10">
        <f t="shared" si="43"/>
        <v>15</v>
      </c>
      <c r="H406" s="11">
        <f t="shared" si="44"/>
        <v>78.94736842105263</v>
      </c>
      <c r="I406" s="5">
        <f t="shared" si="36"/>
        <v>0.75</v>
      </c>
      <c r="J406" s="10">
        <f t="shared" si="37"/>
        <v>30</v>
      </c>
      <c r="K406" s="11">
        <f t="shared" si="45"/>
        <v>75</v>
      </c>
      <c r="L406" s="5">
        <f>(M86+M293)/2</f>
        <v>1</v>
      </c>
      <c r="M406" s="10">
        <f t="shared" si="38"/>
        <v>8</v>
      </c>
      <c r="N406" s="11">
        <f t="shared" si="46"/>
        <v>100</v>
      </c>
      <c r="O406" s="5">
        <f t="shared" si="39"/>
        <v>0.875</v>
      </c>
      <c r="P406" s="10">
        <f t="shared" si="40"/>
        <v>14</v>
      </c>
      <c r="Q406" s="11">
        <f t="shared" si="47"/>
        <v>87.5</v>
      </c>
    </row>
    <row r="407" spans="4:17" x14ac:dyDescent="0.25">
      <c r="D407" t="s">
        <v>30</v>
      </c>
      <c r="E407" s="11">
        <f t="shared" si="41"/>
        <v>95.87171052631578</v>
      </c>
      <c r="F407" s="5">
        <f t="shared" si="42"/>
        <v>0.95</v>
      </c>
      <c r="G407" s="10">
        <f t="shared" si="43"/>
        <v>18</v>
      </c>
      <c r="H407" s="11">
        <f t="shared" si="44"/>
        <v>94.73684210526315</v>
      </c>
      <c r="I407" s="5">
        <f t="shared" si="36"/>
        <v>0.95</v>
      </c>
      <c r="J407" s="10">
        <f t="shared" si="37"/>
        <v>38</v>
      </c>
      <c r="K407" s="11">
        <f t="shared" si="45"/>
        <v>95</v>
      </c>
      <c r="L407" s="5">
        <f>(M87+M294)/2</f>
        <v>1</v>
      </c>
      <c r="M407" s="10">
        <f t="shared" si="38"/>
        <v>8</v>
      </c>
      <c r="N407" s="11">
        <f t="shared" si="46"/>
        <v>100</v>
      </c>
      <c r="O407" s="5">
        <f t="shared" si="39"/>
        <v>0.9375</v>
      </c>
      <c r="P407" s="10">
        <f t="shared" si="40"/>
        <v>15</v>
      </c>
      <c r="Q407" s="11">
        <f t="shared" si="47"/>
        <v>93.75</v>
      </c>
    </row>
    <row r="408" spans="4:17" x14ac:dyDescent="0.25">
      <c r="D408" t="s">
        <v>31</v>
      </c>
      <c r="E408" s="11">
        <f t="shared" si="41"/>
        <v>62.911184210526315</v>
      </c>
      <c r="F408" s="5">
        <f>(M10+M217)/2</f>
        <v>0.57222222222222219</v>
      </c>
      <c r="G408" s="10">
        <f>J10+J217</f>
        <v>11</v>
      </c>
      <c r="H408" s="11">
        <f t="shared" si="44"/>
        <v>57.894736842105267</v>
      </c>
      <c r="I408" s="5">
        <f t="shared" si="36"/>
        <v>0.625</v>
      </c>
      <c r="J408" s="10">
        <f t="shared" si="37"/>
        <v>25</v>
      </c>
      <c r="K408" s="11">
        <f t="shared" si="45"/>
        <v>62.5</v>
      </c>
      <c r="L408" s="5">
        <f>(M295+M88)/2</f>
        <v>0.75</v>
      </c>
      <c r="M408" s="10">
        <f t="shared" si="38"/>
        <v>6</v>
      </c>
      <c r="N408" s="11">
        <f t="shared" si="46"/>
        <v>75</v>
      </c>
      <c r="O408" s="5">
        <f t="shared" si="39"/>
        <v>0.5625</v>
      </c>
      <c r="P408" s="10">
        <f t="shared" si="40"/>
        <v>9</v>
      </c>
      <c r="Q408" s="11">
        <f t="shared" si="47"/>
        <v>56.25</v>
      </c>
    </row>
    <row r="409" spans="4:17" x14ac:dyDescent="0.25">
      <c r="D409" t="s">
        <v>32</v>
      </c>
      <c r="E409" s="11">
        <f t="shared" si="41"/>
        <v>62.10526315789474</v>
      </c>
      <c r="F409" s="5">
        <f t="shared" ref="F409:F411" si="48">(M11+M218)/2</f>
        <v>0.68333333333333335</v>
      </c>
      <c r="G409" s="10">
        <f t="shared" ref="G409:G411" si="49">J11+J218</f>
        <v>13</v>
      </c>
      <c r="H409" s="11">
        <f t="shared" si="44"/>
        <v>68.421052631578945</v>
      </c>
      <c r="I409" s="5">
        <f t="shared" si="36"/>
        <v>0.67500000000000004</v>
      </c>
      <c r="J409" s="10">
        <f t="shared" si="37"/>
        <v>27</v>
      </c>
      <c r="K409" s="11">
        <f t="shared" si="45"/>
        <v>67.5</v>
      </c>
      <c r="L409" s="5">
        <f>(M296+M89)/2</f>
        <v>0.5</v>
      </c>
      <c r="M409" s="10">
        <f t="shared" si="38"/>
        <v>4</v>
      </c>
      <c r="N409" s="11">
        <f t="shared" si="46"/>
        <v>50</v>
      </c>
      <c r="O409" s="5">
        <f t="shared" si="39"/>
        <v>0.625</v>
      </c>
      <c r="P409" s="10">
        <f t="shared" si="40"/>
        <v>10</v>
      </c>
      <c r="Q409" s="11">
        <f t="shared" si="47"/>
        <v>62.5</v>
      </c>
    </row>
    <row r="410" spans="4:17" x14ac:dyDescent="0.25">
      <c r="D410" t="s">
        <v>34</v>
      </c>
      <c r="E410" s="11">
        <f t="shared" si="41"/>
        <v>88.930921052631575</v>
      </c>
      <c r="F410" s="5">
        <f t="shared" si="48"/>
        <v>0.89444444444444438</v>
      </c>
      <c r="G410" s="10">
        <f t="shared" si="49"/>
        <v>17</v>
      </c>
      <c r="H410" s="11">
        <f t="shared" si="44"/>
        <v>89.473684210526315</v>
      </c>
      <c r="I410" s="5">
        <f t="shared" si="36"/>
        <v>0.85000000000000009</v>
      </c>
      <c r="J410" s="10">
        <f t="shared" si="37"/>
        <v>34</v>
      </c>
      <c r="K410" s="11">
        <f t="shared" si="45"/>
        <v>85</v>
      </c>
      <c r="L410" s="5">
        <f>(M297+M90)/2</f>
        <v>1</v>
      </c>
      <c r="M410" s="10">
        <f t="shared" si="38"/>
        <v>8</v>
      </c>
      <c r="N410" s="11">
        <f t="shared" si="46"/>
        <v>100</v>
      </c>
      <c r="O410" s="5">
        <f t="shared" si="39"/>
        <v>0.8125</v>
      </c>
      <c r="P410" s="10">
        <f t="shared" si="40"/>
        <v>13</v>
      </c>
      <c r="Q410" s="11">
        <f t="shared" si="47"/>
        <v>81.25</v>
      </c>
    </row>
    <row r="411" spans="4:17" x14ac:dyDescent="0.25">
      <c r="D411" t="s">
        <v>35</v>
      </c>
      <c r="E411" s="11">
        <f t="shared" si="41"/>
        <v>90.180921052631575</v>
      </c>
      <c r="F411" s="5">
        <f t="shared" si="48"/>
        <v>0.88888888888888884</v>
      </c>
      <c r="G411" s="10">
        <f t="shared" si="49"/>
        <v>17</v>
      </c>
      <c r="H411" s="11">
        <f t="shared" si="44"/>
        <v>89.473684210526315</v>
      </c>
      <c r="I411" s="5">
        <f t="shared" si="36"/>
        <v>0.89999999999999991</v>
      </c>
      <c r="J411" s="10">
        <f t="shared" si="37"/>
        <v>36</v>
      </c>
      <c r="K411" s="11">
        <f t="shared" si="45"/>
        <v>90</v>
      </c>
      <c r="L411" s="5">
        <f>(M298+M91)/2</f>
        <v>0.875</v>
      </c>
      <c r="M411" s="10">
        <f t="shared" si="38"/>
        <v>7</v>
      </c>
      <c r="N411" s="11">
        <f t="shared" si="46"/>
        <v>87.5</v>
      </c>
      <c r="O411" s="5">
        <f t="shared" si="39"/>
        <v>0.9375</v>
      </c>
      <c r="P411" s="10">
        <f t="shared" si="40"/>
        <v>15</v>
      </c>
      <c r="Q411" s="11">
        <f t="shared" si="47"/>
        <v>93.75</v>
      </c>
    </row>
    <row r="412" spans="4:17" x14ac:dyDescent="0.25">
      <c r="D412" t="s">
        <v>36</v>
      </c>
      <c r="E412" s="11">
        <f t="shared" si="41"/>
        <v>100</v>
      </c>
      <c r="F412" s="5"/>
      <c r="G412" s="10">
        <f>J221+J14</f>
        <v>19</v>
      </c>
      <c r="H412" s="11">
        <f t="shared" si="44"/>
        <v>100</v>
      </c>
      <c r="I412" s="5"/>
      <c r="J412" s="10">
        <f t="shared" ref="J412:J423" si="50">O261+O54</f>
        <v>40</v>
      </c>
      <c r="K412" s="11">
        <f t="shared" si="45"/>
        <v>100</v>
      </c>
      <c r="L412" s="5"/>
      <c r="M412" s="10">
        <v>8</v>
      </c>
      <c r="N412" s="11">
        <f t="shared" si="46"/>
        <v>100</v>
      </c>
      <c r="P412" s="10">
        <v>16</v>
      </c>
      <c r="Q412" s="11">
        <f t="shared" si="47"/>
        <v>100</v>
      </c>
    </row>
    <row r="413" spans="4:17" x14ac:dyDescent="0.25">
      <c r="D413" t="s">
        <v>37</v>
      </c>
      <c r="E413" s="11">
        <f t="shared" si="41"/>
        <v>37.89473684210526</v>
      </c>
      <c r="F413" s="5">
        <f>(M15+M222)/2</f>
        <v>0.31666666666666665</v>
      </c>
      <c r="G413" s="10">
        <f>J222+J15</f>
        <v>6</v>
      </c>
      <c r="H413" s="11">
        <f t="shared" si="44"/>
        <v>31.578947368421051</v>
      </c>
      <c r="I413" s="5">
        <f t="shared" ref="I413:I423" si="51">(P262+P55)/2</f>
        <v>0.32499999999999996</v>
      </c>
      <c r="J413" s="10">
        <f t="shared" si="50"/>
        <v>13</v>
      </c>
      <c r="K413" s="11">
        <f t="shared" si="45"/>
        <v>32.5</v>
      </c>
      <c r="L413" s="5">
        <f t="shared" ref="L413:L423" si="52">(M300+M93)/2</f>
        <v>0.5</v>
      </c>
      <c r="M413" s="10">
        <f t="shared" ref="M413:M423" si="53">J300+J93</f>
        <v>4</v>
      </c>
      <c r="N413" s="11">
        <f t="shared" si="46"/>
        <v>50</v>
      </c>
      <c r="O413" s="5">
        <f t="shared" ref="O413:O423" si="54">(P377+P170)/2</f>
        <v>0.375</v>
      </c>
      <c r="P413" s="10">
        <f t="shared" ref="P413:P423" si="55">O377+O170</f>
        <v>6</v>
      </c>
      <c r="Q413" s="11">
        <f t="shared" si="47"/>
        <v>37.5</v>
      </c>
    </row>
    <row r="414" spans="4:17" x14ac:dyDescent="0.25">
      <c r="D414" t="s">
        <v>38</v>
      </c>
      <c r="E414" s="11">
        <f t="shared" si="41"/>
        <v>37.088815789473685</v>
      </c>
      <c r="F414" s="5">
        <f t="shared" ref="F414:F423" si="56">(M16+M223)/2</f>
        <v>0.42777777777777781</v>
      </c>
      <c r="G414" s="10">
        <f t="shared" ref="G414:G423" si="57">J223+J16</f>
        <v>8</v>
      </c>
      <c r="H414" s="11">
        <f t="shared" si="44"/>
        <v>42.105263157894733</v>
      </c>
      <c r="I414" s="5">
        <f t="shared" si="51"/>
        <v>0.375</v>
      </c>
      <c r="J414" s="10">
        <f t="shared" si="50"/>
        <v>15</v>
      </c>
      <c r="K414" s="11">
        <f t="shared" si="45"/>
        <v>37.5</v>
      </c>
      <c r="L414" s="5">
        <f t="shared" si="52"/>
        <v>0.25</v>
      </c>
      <c r="M414" s="10">
        <f t="shared" si="53"/>
        <v>2</v>
      </c>
      <c r="N414" s="11">
        <f t="shared" si="46"/>
        <v>25</v>
      </c>
      <c r="O414" s="5">
        <f t="shared" si="54"/>
        <v>0.4375</v>
      </c>
      <c r="P414" s="10">
        <f t="shared" si="55"/>
        <v>7</v>
      </c>
      <c r="Q414" s="11">
        <f t="shared" si="47"/>
        <v>43.75</v>
      </c>
    </row>
    <row r="415" spans="4:17" x14ac:dyDescent="0.25">
      <c r="D415" t="s">
        <v>39</v>
      </c>
      <c r="E415" s="11">
        <f t="shared" si="41"/>
        <v>9.8190789473684212</v>
      </c>
      <c r="F415" s="5">
        <f t="shared" si="56"/>
        <v>0.1111111111111111</v>
      </c>
      <c r="G415" s="10">
        <f t="shared" si="57"/>
        <v>2</v>
      </c>
      <c r="H415" s="11">
        <f t="shared" si="44"/>
        <v>10.526315789473683</v>
      </c>
      <c r="I415" s="5">
        <f t="shared" si="51"/>
        <v>0.1</v>
      </c>
      <c r="J415" s="10">
        <f t="shared" si="50"/>
        <v>4</v>
      </c>
      <c r="K415" s="11">
        <f t="shared" si="45"/>
        <v>10</v>
      </c>
      <c r="L415" s="5">
        <f t="shared" si="52"/>
        <v>0.125</v>
      </c>
      <c r="M415" s="10">
        <f t="shared" si="53"/>
        <v>1</v>
      </c>
      <c r="N415" s="11">
        <f t="shared" si="46"/>
        <v>12.5</v>
      </c>
      <c r="O415" s="5">
        <f t="shared" si="54"/>
        <v>6.25E-2</v>
      </c>
      <c r="P415" s="10">
        <f t="shared" si="55"/>
        <v>1</v>
      </c>
      <c r="Q415" s="11">
        <f t="shared" si="47"/>
        <v>6.25</v>
      </c>
    </row>
    <row r="416" spans="4:17" x14ac:dyDescent="0.25">
      <c r="D416" t="s">
        <v>40</v>
      </c>
      <c r="E416" s="11">
        <f t="shared" si="41"/>
        <v>11.069078947368421</v>
      </c>
      <c r="F416" s="5">
        <f t="shared" si="56"/>
        <v>0.10555555555555556</v>
      </c>
      <c r="G416" s="10">
        <f t="shared" si="57"/>
        <v>2</v>
      </c>
      <c r="H416" s="11">
        <f t="shared" si="44"/>
        <v>10.526315789473683</v>
      </c>
      <c r="I416" s="5">
        <f t="shared" si="51"/>
        <v>0.15000000000000002</v>
      </c>
      <c r="J416" s="10">
        <f t="shared" si="50"/>
        <v>6</v>
      </c>
      <c r="K416" s="11">
        <f t="shared" si="45"/>
        <v>15</v>
      </c>
      <c r="L416" s="5">
        <f t="shared" si="52"/>
        <v>0</v>
      </c>
      <c r="M416" s="10">
        <f t="shared" si="53"/>
        <v>0</v>
      </c>
      <c r="N416" s="11">
        <f t="shared" si="46"/>
        <v>0</v>
      </c>
      <c r="O416" s="5">
        <f t="shared" si="54"/>
        <v>0.1875</v>
      </c>
      <c r="P416" s="10">
        <f t="shared" si="55"/>
        <v>3</v>
      </c>
      <c r="Q416" s="11">
        <f t="shared" si="47"/>
        <v>18.75</v>
      </c>
    </row>
    <row r="417" spans="4:17" x14ac:dyDescent="0.25">
      <c r="D417" t="s">
        <v>41</v>
      </c>
      <c r="E417" s="11">
        <f t="shared" si="41"/>
        <v>61.726973684210527</v>
      </c>
      <c r="F417" s="5">
        <f t="shared" si="56"/>
        <v>0.6333333333333333</v>
      </c>
      <c r="G417" s="10">
        <f t="shared" si="57"/>
        <v>12</v>
      </c>
      <c r="H417" s="11">
        <f t="shared" si="44"/>
        <v>63.157894736842103</v>
      </c>
      <c r="I417" s="5">
        <f t="shared" si="51"/>
        <v>0.64999999999999991</v>
      </c>
      <c r="J417" s="10">
        <f t="shared" si="50"/>
        <v>26</v>
      </c>
      <c r="K417" s="11">
        <f t="shared" si="45"/>
        <v>65</v>
      </c>
      <c r="L417" s="5">
        <f t="shared" si="52"/>
        <v>0.625</v>
      </c>
      <c r="M417" s="10">
        <f t="shared" si="53"/>
        <v>5</v>
      </c>
      <c r="N417" s="11">
        <f t="shared" si="46"/>
        <v>62.5</v>
      </c>
      <c r="O417" s="5">
        <f t="shared" si="54"/>
        <v>0.5625</v>
      </c>
      <c r="P417" s="10">
        <f t="shared" si="55"/>
        <v>9</v>
      </c>
      <c r="Q417" s="11">
        <f t="shared" si="47"/>
        <v>56.25</v>
      </c>
    </row>
    <row r="418" spans="4:17" x14ac:dyDescent="0.25">
      <c r="D418" t="s">
        <v>42</v>
      </c>
      <c r="E418" s="11">
        <f t="shared" si="41"/>
        <v>67.10526315789474</v>
      </c>
      <c r="F418" s="5">
        <f t="shared" si="56"/>
        <v>0.68888888888888888</v>
      </c>
      <c r="G418" s="10">
        <f t="shared" si="57"/>
        <v>13</v>
      </c>
      <c r="H418" s="11">
        <f t="shared" si="44"/>
        <v>68.421052631578945</v>
      </c>
      <c r="I418" s="5">
        <f t="shared" si="51"/>
        <v>0.75</v>
      </c>
      <c r="J418" s="10">
        <f t="shared" si="50"/>
        <v>30</v>
      </c>
      <c r="K418" s="11">
        <f t="shared" si="45"/>
        <v>75</v>
      </c>
      <c r="L418" s="5">
        <f t="shared" si="52"/>
        <v>0.5</v>
      </c>
      <c r="M418" s="10">
        <f t="shared" si="53"/>
        <v>4</v>
      </c>
      <c r="N418" s="11">
        <f t="shared" si="46"/>
        <v>50</v>
      </c>
      <c r="O418" s="5">
        <f t="shared" si="54"/>
        <v>0.75</v>
      </c>
      <c r="P418" s="10">
        <f t="shared" si="55"/>
        <v>12</v>
      </c>
      <c r="Q418" s="11">
        <f t="shared" si="47"/>
        <v>75</v>
      </c>
    </row>
    <row r="419" spans="4:17" x14ac:dyDescent="0.25">
      <c r="D419" t="s">
        <v>43</v>
      </c>
      <c r="E419" s="11">
        <f t="shared" si="41"/>
        <v>74.671052631578945</v>
      </c>
      <c r="F419" s="5">
        <f t="shared" si="56"/>
        <v>0.73888888888888893</v>
      </c>
      <c r="G419" s="10">
        <f t="shared" si="57"/>
        <v>14</v>
      </c>
      <c r="H419" s="11">
        <f t="shared" si="44"/>
        <v>73.68421052631578</v>
      </c>
      <c r="I419" s="5">
        <f t="shared" si="51"/>
        <v>0.75</v>
      </c>
      <c r="J419" s="10">
        <f t="shared" si="50"/>
        <v>30</v>
      </c>
      <c r="K419" s="11">
        <f t="shared" si="45"/>
        <v>75</v>
      </c>
      <c r="L419" s="5">
        <f t="shared" si="52"/>
        <v>0.75</v>
      </c>
      <c r="M419" s="10">
        <f t="shared" si="53"/>
        <v>6</v>
      </c>
      <c r="N419" s="11">
        <f t="shared" si="46"/>
        <v>75</v>
      </c>
      <c r="O419" s="5">
        <f t="shared" si="54"/>
        <v>0.75</v>
      </c>
      <c r="P419" s="10">
        <f t="shared" si="55"/>
        <v>12</v>
      </c>
      <c r="Q419" s="11">
        <f t="shared" si="47"/>
        <v>75</v>
      </c>
    </row>
    <row r="420" spans="4:17" x14ac:dyDescent="0.25">
      <c r="D420" t="s">
        <v>44</v>
      </c>
      <c r="E420" s="11">
        <f t="shared" si="41"/>
        <v>80.296052631578945</v>
      </c>
      <c r="F420" s="5">
        <f t="shared" si="56"/>
        <v>0.73888888888888893</v>
      </c>
      <c r="G420" s="10">
        <f t="shared" si="57"/>
        <v>14</v>
      </c>
      <c r="H420" s="11">
        <f t="shared" si="44"/>
        <v>73.68421052631578</v>
      </c>
      <c r="I420" s="5">
        <f t="shared" si="51"/>
        <v>0.72499999999999998</v>
      </c>
      <c r="J420" s="10">
        <f t="shared" si="50"/>
        <v>29</v>
      </c>
      <c r="K420" s="11">
        <f t="shared" si="45"/>
        <v>72.5</v>
      </c>
      <c r="L420" s="5">
        <f t="shared" si="52"/>
        <v>1</v>
      </c>
      <c r="M420" s="10">
        <f t="shared" si="53"/>
        <v>8</v>
      </c>
      <c r="N420" s="11">
        <f t="shared" si="46"/>
        <v>100</v>
      </c>
      <c r="O420" s="5">
        <f t="shared" si="54"/>
        <v>0.75</v>
      </c>
      <c r="P420" s="10">
        <f t="shared" si="55"/>
        <v>12</v>
      </c>
      <c r="Q420" s="11">
        <f t="shared" si="47"/>
        <v>75</v>
      </c>
    </row>
    <row r="421" spans="4:17" x14ac:dyDescent="0.25">
      <c r="D421" t="s">
        <v>45</v>
      </c>
      <c r="E421" s="11">
        <f t="shared" si="41"/>
        <v>94.62171052631578</v>
      </c>
      <c r="F421" s="5">
        <f t="shared" si="56"/>
        <v>0.94444444444444442</v>
      </c>
      <c r="G421" s="10">
        <f t="shared" si="57"/>
        <v>18</v>
      </c>
      <c r="H421" s="11">
        <f t="shared" si="44"/>
        <v>94.73684210526315</v>
      </c>
      <c r="I421" s="5">
        <f t="shared" si="51"/>
        <v>0.89999999999999991</v>
      </c>
      <c r="J421" s="10">
        <f t="shared" si="50"/>
        <v>36</v>
      </c>
      <c r="K421" s="11">
        <f t="shared" si="45"/>
        <v>90</v>
      </c>
      <c r="L421" s="5">
        <f t="shared" si="52"/>
        <v>1</v>
      </c>
      <c r="M421" s="10">
        <f t="shared" si="53"/>
        <v>8</v>
      </c>
      <c r="N421" s="11">
        <f t="shared" si="46"/>
        <v>100</v>
      </c>
      <c r="O421" s="5">
        <f t="shared" si="54"/>
        <v>0.9375</v>
      </c>
      <c r="P421" s="10">
        <f t="shared" si="55"/>
        <v>15</v>
      </c>
      <c r="Q421" s="11">
        <f t="shared" si="47"/>
        <v>93.75</v>
      </c>
    </row>
    <row r="422" spans="4:17" x14ac:dyDescent="0.25">
      <c r="D422" t="s">
        <v>46</v>
      </c>
      <c r="E422" s="11">
        <f t="shared" si="41"/>
        <v>93.305921052631575</v>
      </c>
      <c r="F422" s="5">
        <f t="shared" si="56"/>
        <v>0.89444444444444438</v>
      </c>
      <c r="G422" s="10">
        <f t="shared" si="57"/>
        <v>17</v>
      </c>
      <c r="H422" s="11">
        <f t="shared" si="44"/>
        <v>89.473684210526315</v>
      </c>
      <c r="I422" s="5">
        <f t="shared" si="51"/>
        <v>0.9</v>
      </c>
      <c r="J422" s="10">
        <f t="shared" si="50"/>
        <v>36</v>
      </c>
      <c r="K422" s="11">
        <f t="shared" si="45"/>
        <v>90</v>
      </c>
      <c r="L422" s="5">
        <f t="shared" si="52"/>
        <v>1</v>
      </c>
      <c r="M422" s="10">
        <f t="shared" si="53"/>
        <v>8</v>
      </c>
      <c r="N422" s="11">
        <f t="shared" si="46"/>
        <v>100</v>
      </c>
      <c r="O422" s="5">
        <f t="shared" si="54"/>
        <v>0.9375</v>
      </c>
      <c r="P422" s="10">
        <f t="shared" si="55"/>
        <v>15</v>
      </c>
      <c r="Q422" s="11">
        <f t="shared" si="47"/>
        <v>93.75</v>
      </c>
    </row>
    <row r="423" spans="4:17" x14ac:dyDescent="0.25">
      <c r="D423" t="s">
        <v>47</v>
      </c>
      <c r="E423" s="11">
        <f t="shared" si="41"/>
        <v>74.983552631578945</v>
      </c>
      <c r="F423" s="5">
        <f t="shared" si="56"/>
        <v>0.74444444444444446</v>
      </c>
      <c r="G423" s="10">
        <f t="shared" si="57"/>
        <v>14</v>
      </c>
      <c r="H423" s="11">
        <f t="shared" si="44"/>
        <v>73.68421052631578</v>
      </c>
      <c r="I423" s="5">
        <f t="shared" si="51"/>
        <v>0.7</v>
      </c>
      <c r="J423" s="10">
        <f t="shared" si="50"/>
        <v>28</v>
      </c>
      <c r="K423" s="11">
        <f t="shared" si="45"/>
        <v>70</v>
      </c>
      <c r="L423" s="5">
        <f t="shared" si="52"/>
        <v>0.75</v>
      </c>
      <c r="M423" s="10">
        <f t="shared" si="53"/>
        <v>6</v>
      </c>
      <c r="N423" s="11">
        <f t="shared" si="46"/>
        <v>75</v>
      </c>
      <c r="O423" s="5">
        <f t="shared" si="54"/>
        <v>0.8125</v>
      </c>
      <c r="P423" s="10">
        <f t="shared" si="55"/>
        <v>13</v>
      </c>
      <c r="Q423" s="11">
        <f t="shared" si="47"/>
        <v>81.25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11">
        <f>AVERAGE(F425,I425,L425,O425)</f>
        <v>0.20277777777777778</v>
      </c>
      <c r="F425" s="11">
        <f>M28-M235</f>
        <v>-0.18888888888888888</v>
      </c>
      <c r="G425" s="10">
        <f>J28-J235</f>
        <v>-3</v>
      </c>
      <c r="H425" s="10" t="s">
        <v>73</v>
      </c>
      <c r="I425" s="11">
        <f>P68-P275</f>
        <v>0</v>
      </c>
      <c r="J425" s="10">
        <f>O68-O275</f>
        <v>0</v>
      </c>
      <c r="K425" s="10" t="s">
        <v>73</v>
      </c>
      <c r="L425" s="11">
        <f>M106-M313</f>
        <v>1</v>
      </c>
      <c r="M425" s="10">
        <f>J106-J313</f>
        <v>4</v>
      </c>
      <c r="N425" s="10" t="s">
        <v>73</v>
      </c>
      <c r="O425" s="11">
        <f>P183-P390</f>
        <v>0</v>
      </c>
      <c r="P425" s="10">
        <f>O183-O390</f>
        <v>0</v>
      </c>
      <c r="Q425" s="10" t="s">
        <v>73</v>
      </c>
    </row>
    <row r="426" spans="4:17" x14ac:dyDescent="0.25">
      <c r="D426" t="s">
        <v>70</v>
      </c>
      <c r="E426" s="11">
        <f>AVERAGE(H426,K426,N426,Q426)</f>
        <v>1.8656250000000001</v>
      </c>
      <c r="F426" s="5">
        <f>(M26+M27+M233+M234)/2</f>
        <v>2.0055555555555555</v>
      </c>
      <c r="G426" s="10">
        <f>J233+J234+J26+J27</f>
        <v>38</v>
      </c>
      <c r="H426" s="11">
        <f>G426/G402</f>
        <v>2</v>
      </c>
      <c r="I426" s="5">
        <f>(P66+P67+P273+P274)/2</f>
        <v>2.15</v>
      </c>
      <c r="J426" s="10">
        <f>O66+O67+O273+O274</f>
        <v>86</v>
      </c>
      <c r="K426" s="11">
        <f>J426/$I$402</f>
        <v>2.15</v>
      </c>
      <c r="L426" s="5">
        <f>(M104+M105+M311+M312)/2</f>
        <v>1.375</v>
      </c>
      <c r="M426" s="10">
        <f>J104+J105+J311+J312</f>
        <v>11</v>
      </c>
      <c r="N426" s="11">
        <f>M426/8</f>
        <v>1.375</v>
      </c>
      <c r="O426" s="5">
        <f>(P389+P388+P182+P181)/2</f>
        <v>1.9375</v>
      </c>
      <c r="P426" s="10">
        <f>O389+O388+O182+O181</f>
        <v>31</v>
      </c>
      <c r="Q426" s="11">
        <f>P426/16</f>
        <v>1.9375</v>
      </c>
    </row>
    <row r="427" spans="4:17" x14ac:dyDescent="0.25">
      <c r="D427" t="s">
        <v>71</v>
      </c>
      <c r="E427" s="11">
        <f t="shared" ref="E427:E428" si="58">AVERAGE(H427,K427,N427,Q427)</f>
        <v>0.92434210526315785</v>
      </c>
      <c r="F427" s="5">
        <f>(M26+M234)/2</f>
        <v>0.95</v>
      </c>
      <c r="G427" s="10">
        <f>J26+J234</f>
        <v>18</v>
      </c>
      <c r="H427" s="11">
        <f>G427/G402</f>
        <v>0.94736842105263153</v>
      </c>
      <c r="I427" s="5">
        <f>(P66+P274)/2</f>
        <v>1</v>
      </c>
      <c r="J427" s="10">
        <f>O66+O274</f>
        <v>40</v>
      </c>
      <c r="K427" s="11">
        <f t="shared" ref="K427:K428" si="59">J427/$I$402</f>
        <v>1</v>
      </c>
      <c r="L427" s="5">
        <f>(M104+M312)/2</f>
        <v>0.875</v>
      </c>
      <c r="M427" s="10">
        <f>J104+J312</f>
        <v>7</v>
      </c>
      <c r="N427" s="11">
        <f t="shared" ref="N427:N428" si="60">M427/8</f>
        <v>0.875</v>
      </c>
      <c r="O427" s="5">
        <f>(P389+P181)/2</f>
        <v>0.875</v>
      </c>
      <c r="P427" s="10">
        <f>O389+O181</f>
        <v>14</v>
      </c>
      <c r="Q427" s="11">
        <f t="shared" ref="Q427:Q428" si="61">P427/16</f>
        <v>0.875</v>
      </c>
    </row>
    <row r="428" spans="4:17" x14ac:dyDescent="0.25">
      <c r="D428" t="s">
        <v>72</v>
      </c>
      <c r="E428" s="11">
        <f t="shared" si="58"/>
        <v>0.94128289473684212</v>
      </c>
      <c r="F428" s="5">
        <f>(M27+M233)/2</f>
        <v>1.0555555555555556</v>
      </c>
      <c r="G428" s="10">
        <f>J27+J233</f>
        <v>20</v>
      </c>
      <c r="H428" s="11">
        <f>G428/G402</f>
        <v>1.0526315789473684</v>
      </c>
      <c r="I428" s="5">
        <f>(P67+P273)/2</f>
        <v>1.1499999999999999</v>
      </c>
      <c r="J428" s="10">
        <f>O67+O273</f>
        <v>46</v>
      </c>
      <c r="K428" s="11">
        <f t="shared" si="59"/>
        <v>1.1499999999999999</v>
      </c>
      <c r="L428" s="5">
        <f>(M105+M311)/2</f>
        <v>0.5</v>
      </c>
      <c r="M428" s="10">
        <f>J105+J311</f>
        <v>4</v>
      </c>
      <c r="N428" s="11">
        <f t="shared" si="60"/>
        <v>0.5</v>
      </c>
      <c r="O428" s="5">
        <f>(P388+P182)/2</f>
        <v>1.0625</v>
      </c>
      <c r="P428" s="10">
        <f>O388+O182</f>
        <v>17</v>
      </c>
      <c r="Q428" s="11">
        <f t="shared" si="61"/>
        <v>1.0625</v>
      </c>
    </row>
    <row r="439" spans="18:20" x14ac:dyDescent="0.25">
      <c r="S439">
        <v>0.5</v>
      </c>
      <c r="T439">
        <v>1.4</v>
      </c>
    </row>
    <row r="447" spans="18:20" x14ac:dyDescent="0.25">
      <c r="R447">
        <f>AVERAGE(N449:Q449)</f>
        <v>1.9624999999999999</v>
      </c>
    </row>
    <row r="449" spans="4:20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20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20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  <c r="R451">
        <v>1.82</v>
      </c>
    </row>
    <row r="452" spans="4:20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  <c r="R452">
        <v>1.82</v>
      </c>
      <c r="T452" s="5">
        <f>AVERAGE(O453:R453)</f>
        <v>0.40249999999999997</v>
      </c>
    </row>
    <row r="453" spans="4:20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  <c r="R453">
        <v>0.5</v>
      </c>
    </row>
    <row r="454" spans="4:20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  <c r="R454">
        <v>0.75</v>
      </c>
      <c r="S454">
        <v>0.5</v>
      </c>
    </row>
    <row r="455" spans="4:20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  <c r="R455">
        <v>0.5</v>
      </c>
    </row>
    <row r="456" spans="4:20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  <c r="R456">
        <v>0.25</v>
      </c>
      <c r="S456">
        <v>0.75</v>
      </c>
      <c r="T456">
        <v>0.5</v>
      </c>
    </row>
    <row r="457" spans="4:20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  <c r="R457">
        <v>0.75</v>
      </c>
      <c r="S457">
        <v>0.5</v>
      </c>
    </row>
    <row r="458" spans="4:20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  <c r="R458">
        <v>0.5</v>
      </c>
    </row>
    <row r="459" spans="4:20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20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  <c r="S460">
        <f>AVERAGE(N460:Q460)</f>
        <v>0.87249999999999994</v>
      </c>
    </row>
    <row r="461" spans="4:20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20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  <c r="R462">
        <v>0.75</v>
      </c>
    </row>
    <row r="463" spans="4:20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20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  <c r="R464">
        <v>0.75</v>
      </c>
    </row>
    <row r="465" spans="4:18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  <c r="R465">
        <v>0.5</v>
      </c>
    </row>
    <row r="471" spans="4:18" x14ac:dyDescent="0.25">
      <c r="D471" t="s">
        <v>27</v>
      </c>
      <c r="E471" s="11">
        <v>51.595394736842103</v>
      </c>
      <c r="F471" s="11">
        <v>52.631578947368418</v>
      </c>
      <c r="G471" s="11">
        <v>60</v>
      </c>
      <c r="H471" s="11">
        <v>37.5</v>
      </c>
      <c r="I471" s="11">
        <v>56.25</v>
      </c>
    </row>
    <row r="472" spans="4:18" x14ac:dyDescent="0.25">
      <c r="D472" t="s">
        <v>28</v>
      </c>
      <c r="E472" s="11">
        <v>25.394736842105264</v>
      </c>
      <c r="F472" s="11">
        <v>31.578947368421051</v>
      </c>
      <c r="G472" s="11">
        <v>32.5</v>
      </c>
      <c r="H472" s="11">
        <v>12.5</v>
      </c>
      <c r="I472" s="11">
        <v>25</v>
      </c>
    </row>
    <row r="473" spans="4:18" x14ac:dyDescent="0.25">
      <c r="D473" t="s">
        <v>29</v>
      </c>
      <c r="E473" s="11">
        <v>85.36184210526315</v>
      </c>
      <c r="F473" s="11">
        <v>78.94736842105263</v>
      </c>
      <c r="G473" s="11">
        <v>75</v>
      </c>
      <c r="H473" s="11">
        <v>100</v>
      </c>
      <c r="I473" s="11">
        <v>87.5</v>
      </c>
    </row>
    <row r="474" spans="4:18" x14ac:dyDescent="0.25">
      <c r="D474" t="s">
        <v>30</v>
      </c>
      <c r="E474" s="11">
        <v>95.87171052631578</v>
      </c>
      <c r="F474" s="11">
        <v>94.73684210526315</v>
      </c>
      <c r="G474" s="11">
        <v>95</v>
      </c>
      <c r="H474" s="11">
        <v>100</v>
      </c>
      <c r="I474" s="11">
        <v>93.75</v>
      </c>
    </row>
    <row r="475" spans="4:18" x14ac:dyDescent="0.25">
      <c r="D475" t="s">
        <v>31</v>
      </c>
      <c r="E475" s="11">
        <v>62.911184210526315</v>
      </c>
      <c r="F475" s="11">
        <v>57.894736842105267</v>
      </c>
      <c r="G475" s="11">
        <v>62.5</v>
      </c>
      <c r="H475" s="11">
        <v>75</v>
      </c>
      <c r="I475" s="11">
        <v>56.25</v>
      </c>
    </row>
    <row r="476" spans="4:18" x14ac:dyDescent="0.25">
      <c r="D476" t="s">
        <v>32</v>
      </c>
      <c r="E476" s="11">
        <v>62.10526315789474</v>
      </c>
      <c r="F476" s="11">
        <v>68.421052631578945</v>
      </c>
      <c r="G476" s="11">
        <v>67.5</v>
      </c>
      <c r="H476" s="11">
        <v>50</v>
      </c>
      <c r="I476" s="11">
        <v>62.5</v>
      </c>
    </row>
    <row r="477" spans="4:18" x14ac:dyDescent="0.25">
      <c r="D477" t="s">
        <v>34</v>
      </c>
      <c r="E477" s="11">
        <v>88.930921052631575</v>
      </c>
      <c r="F477" s="11">
        <v>89.473684210526315</v>
      </c>
      <c r="G477" s="11">
        <v>85</v>
      </c>
      <c r="H477" s="11">
        <v>100</v>
      </c>
      <c r="I477" s="11">
        <v>81.25</v>
      </c>
    </row>
    <row r="478" spans="4:18" x14ac:dyDescent="0.25">
      <c r="D478" t="s">
        <v>35</v>
      </c>
      <c r="E478" s="11">
        <v>90.180921052631575</v>
      </c>
      <c r="F478" s="11">
        <v>89.473684210526315</v>
      </c>
      <c r="G478" s="11">
        <v>90</v>
      </c>
      <c r="H478" s="11">
        <v>87.5</v>
      </c>
      <c r="I478" s="11">
        <v>93.75</v>
      </c>
    </row>
    <row r="479" spans="4:18" x14ac:dyDescent="0.25">
      <c r="D479" t="s">
        <v>37</v>
      </c>
      <c r="E479" s="11">
        <v>37.89473684210526</v>
      </c>
      <c r="F479" s="11">
        <v>31.578947368421051</v>
      </c>
      <c r="G479" s="11">
        <v>32.5</v>
      </c>
      <c r="H479" s="11">
        <v>50</v>
      </c>
      <c r="I479" s="11">
        <v>37.5</v>
      </c>
    </row>
    <row r="480" spans="4:18" x14ac:dyDescent="0.25">
      <c r="D480" t="s">
        <v>38</v>
      </c>
      <c r="E480" s="11">
        <v>37.088815789473685</v>
      </c>
      <c r="F480" s="11">
        <v>42.105263157894733</v>
      </c>
      <c r="G480" s="11">
        <v>37.5</v>
      </c>
      <c r="H480" s="11">
        <v>25</v>
      </c>
      <c r="I480" s="11">
        <v>43.75</v>
      </c>
    </row>
    <row r="481" spans="4:9" x14ac:dyDescent="0.25">
      <c r="D481" t="s">
        <v>41</v>
      </c>
      <c r="E481" s="11">
        <v>61.726973684210527</v>
      </c>
      <c r="F481" s="11">
        <v>63.157894736842103</v>
      </c>
      <c r="G481" s="11">
        <v>65</v>
      </c>
      <c r="H481" s="11">
        <v>62.5</v>
      </c>
      <c r="I481" s="11">
        <v>56.25</v>
      </c>
    </row>
    <row r="482" spans="4:9" x14ac:dyDescent="0.25">
      <c r="D482" t="s">
        <v>42</v>
      </c>
      <c r="E482" s="11">
        <v>67.10526315789474</v>
      </c>
      <c r="F482" s="11">
        <v>68.421052631578945</v>
      </c>
      <c r="G482" s="11">
        <v>75</v>
      </c>
      <c r="H482" s="11">
        <v>50</v>
      </c>
      <c r="I482" s="11">
        <v>75</v>
      </c>
    </row>
    <row r="483" spans="4:9" x14ac:dyDescent="0.25">
      <c r="D483" t="s">
        <v>43</v>
      </c>
      <c r="E483" s="11">
        <v>74.671052631578945</v>
      </c>
      <c r="F483" s="11">
        <v>73.68421052631578</v>
      </c>
      <c r="G483" s="11">
        <v>75</v>
      </c>
      <c r="H483" s="11">
        <v>75</v>
      </c>
      <c r="I483" s="11">
        <v>75</v>
      </c>
    </row>
    <row r="484" spans="4:9" x14ac:dyDescent="0.25">
      <c r="D484" t="s">
        <v>44</v>
      </c>
      <c r="E484" s="11">
        <v>80.296052631578945</v>
      </c>
      <c r="F484" s="11">
        <v>73.68421052631578</v>
      </c>
      <c r="G484" s="11">
        <v>72.5</v>
      </c>
      <c r="H484" s="11">
        <v>100</v>
      </c>
      <c r="I484" s="11">
        <v>75</v>
      </c>
    </row>
    <row r="485" spans="4:9" x14ac:dyDescent="0.25">
      <c r="D485" t="s">
        <v>45</v>
      </c>
      <c r="E485" s="11">
        <v>94.62171052631578</v>
      </c>
      <c r="F485" s="11">
        <v>94.73684210526315</v>
      </c>
      <c r="G485" s="11">
        <v>90</v>
      </c>
      <c r="H485" s="11">
        <v>100</v>
      </c>
      <c r="I485" s="11">
        <v>93.75</v>
      </c>
    </row>
    <row r="486" spans="4:9" x14ac:dyDescent="0.25">
      <c r="D486" t="s">
        <v>46</v>
      </c>
      <c r="E486" s="11">
        <v>93.305921052631575</v>
      </c>
      <c r="F486" s="11">
        <v>89.473684210526315</v>
      </c>
      <c r="G486" s="11">
        <v>90</v>
      </c>
      <c r="H486" s="11">
        <v>100</v>
      </c>
      <c r="I486" s="11">
        <v>93.75</v>
      </c>
    </row>
    <row r="487" spans="4:9" x14ac:dyDescent="0.25">
      <c r="D487" t="s">
        <v>47</v>
      </c>
      <c r="E487" s="11">
        <v>74.983552631578945</v>
      </c>
      <c r="F487" s="11">
        <v>73.68421052631578</v>
      </c>
      <c r="G487" s="11">
        <v>70</v>
      </c>
      <c r="H487" s="11">
        <v>75</v>
      </c>
      <c r="I487" s="11">
        <v>81.25</v>
      </c>
    </row>
    <row r="492" spans="4:9" x14ac:dyDescent="0.25">
      <c r="D492" t="s">
        <v>69</v>
      </c>
      <c r="E492" s="13">
        <v>0.20277777777777778</v>
      </c>
      <c r="F492" s="13">
        <v>-0.18888888888888888</v>
      </c>
      <c r="G492" s="11">
        <v>0</v>
      </c>
      <c r="H492" s="11">
        <v>1</v>
      </c>
      <c r="I492" s="11">
        <v>0</v>
      </c>
    </row>
    <row r="493" spans="4:9" x14ac:dyDescent="0.25">
      <c r="D493" t="s">
        <v>70</v>
      </c>
      <c r="E493" s="13">
        <v>1.8656250000000001</v>
      </c>
      <c r="F493" s="11">
        <v>2</v>
      </c>
      <c r="G493" s="11">
        <v>2.15</v>
      </c>
      <c r="H493" s="11">
        <v>1.375</v>
      </c>
      <c r="I493" s="11">
        <v>1.9375</v>
      </c>
    </row>
    <row r="494" spans="4:9" x14ac:dyDescent="0.25">
      <c r="D494" t="s">
        <v>71</v>
      </c>
      <c r="E494" s="13">
        <v>0.92434210526315785</v>
      </c>
      <c r="F494" s="11">
        <v>0.94736842105263153</v>
      </c>
      <c r="G494" s="11">
        <v>1</v>
      </c>
      <c r="H494" s="11">
        <v>0.875</v>
      </c>
      <c r="I494" s="11">
        <v>0.875</v>
      </c>
    </row>
    <row r="495" spans="4:9" x14ac:dyDescent="0.25">
      <c r="D495" t="s">
        <v>72</v>
      </c>
      <c r="E495" s="13">
        <v>0.94128289473684212</v>
      </c>
      <c r="F495" s="11">
        <v>1.0526315789473684</v>
      </c>
      <c r="G495" s="11">
        <v>1.1499999999999999</v>
      </c>
      <c r="H495" s="11">
        <v>0.5</v>
      </c>
      <c r="I495" s="11">
        <v>1.0625</v>
      </c>
    </row>
    <row r="501" spans="4:9" x14ac:dyDescent="0.25">
      <c r="D501" s="16" t="s">
        <v>93</v>
      </c>
      <c r="E501" s="16">
        <v>51.6</v>
      </c>
      <c r="F501" s="16">
        <v>52.63</v>
      </c>
      <c r="G501" s="16">
        <v>60</v>
      </c>
      <c r="H501" s="16">
        <v>37.5</v>
      </c>
      <c r="I501" s="16">
        <v>56.25</v>
      </c>
    </row>
    <row r="502" spans="4:9" x14ac:dyDescent="0.25">
      <c r="D502" s="16" t="s">
        <v>94</v>
      </c>
      <c r="E502" s="16">
        <v>25.4</v>
      </c>
      <c r="F502" s="16">
        <v>31.58</v>
      </c>
      <c r="G502" s="16">
        <v>32.5</v>
      </c>
      <c r="H502" s="16">
        <v>12.5</v>
      </c>
      <c r="I502" s="16">
        <v>25</v>
      </c>
    </row>
    <row r="503" spans="4:9" x14ac:dyDescent="0.25">
      <c r="D503" s="16" t="s">
        <v>95</v>
      </c>
      <c r="E503" s="16">
        <v>85.36</v>
      </c>
      <c r="F503" s="16">
        <v>78.95</v>
      </c>
      <c r="G503" s="16">
        <v>75</v>
      </c>
      <c r="H503" s="16">
        <v>100</v>
      </c>
      <c r="I503" s="16">
        <v>87.5</v>
      </c>
    </row>
    <row r="504" spans="4:9" x14ac:dyDescent="0.25">
      <c r="D504" s="16" t="s">
        <v>96</v>
      </c>
      <c r="E504" s="16">
        <v>95.87</v>
      </c>
      <c r="F504" s="16">
        <v>94.74</v>
      </c>
      <c r="G504" s="16">
        <v>95</v>
      </c>
      <c r="H504" s="16">
        <v>100</v>
      </c>
      <c r="I504" s="16">
        <v>93.75</v>
      </c>
    </row>
    <row r="505" spans="4:9" x14ac:dyDescent="0.25">
      <c r="D505" s="16" t="s">
        <v>31</v>
      </c>
      <c r="E505" s="16">
        <v>62.91</v>
      </c>
      <c r="F505" s="16">
        <v>57.89</v>
      </c>
      <c r="G505" s="16">
        <v>62.5</v>
      </c>
      <c r="H505" s="16">
        <v>75</v>
      </c>
      <c r="I505" s="16">
        <v>56.25</v>
      </c>
    </row>
    <row r="506" spans="4:9" x14ac:dyDescent="0.25">
      <c r="D506" s="16" t="s">
        <v>32</v>
      </c>
      <c r="E506" s="16">
        <v>62.11</v>
      </c>
      <c r="F506" s="16">
        <v>68.42</v>
      </c>
      <c r="G506" s="16">
        <v>67.5</v>
      </c>
      <c r="H506" s="16">
        <v>50</v>
      </c>
      <c r="I506" s="16">
        <v>62.5</v>
      </c>
    </row>
    <row r="507" spans="4:9" x14ac:dyDescent="0.25">
      <c r="D507" s="16" t="s">
        <v>34</v>
      </c>
      <c r="E507" s="16">
        <v>88.93</v>
      </c>
      <c r="F507" s="16">
        <v>89.47</v>
      </c>
      <c r="G507" s="16">
        <v>85</v>
      </c>
      <c r="H507" s="16">
        <v>100</v>
      </c>
      <c r="I507" s="16">
        <v>81.25</v>
      </c>
    </row>
    <row r="508" spans="4:9" x14ac:dyDescent="0.25">
      <c r="D508" s="16" t="s">
        <v>35</v>
      </c>
      <c r="E508" s="16">
        <v>90.18</v>
      </c>
      <c r="F508" s="16">
        <v>89.47</v>
      </c>
      <c r="G508" s="16">
        <v>90</v>
      </c>
      <c r="H508" s="16">
        <v>87.5</v>
      </c>
      <c r="I508" s="16">
        <v>93.75</v>
      </c>
    </row>
    <row r="509" spans="4:9" x14ac:dyDescent="0.25">
      <c r="D509" s="16" t="s">
        <v>37</v>
      </c>
      <c r="E509" s="16">
        <v>37.89</v>
      </c>
      <c r="F509" s="16">
        <v>31.58</v>
      </c>
      <c r="G509" s="16">
        <v>32.5</v>
      </c>
      <c r="H509" s="16">
        <v>50</v>
      </c>
      <c r="I509" s="16">
        <v>37.5</v>
      </c>
    </row>
    <row r="510" spans="4:9" x14ac:dyDescent="0.25">
      <c r="D510" s="16" t="s">
        <v>38</v>
      </c>
      <c r="E510" s="16">
        <v>37.090000000000003</v>
      </c>
      <c r="F510" s="16">
        <v>42.11</v>
      </c>
      <c r="G510" s="16">
        <v>37.5</v>
      </c>
      <c r="H510" s="16">
        <v>25</v>
      </c>
      <c r="I510" s="16">
        <v>43.75</v>
      </c>
    </row>
    <row r="511" spans="4:9" x14ac:dyDescent="0.25">
      <c r="D511" s="16" t="s">
        <v>41</v>
      </c>
      <c r="E511" s="16">
        <v>61.73</v>
      </c>
      <c r="F511" s="16">
        <v>63.16</v>
      </c>
      <c r="G511" s="16">
        <v>65</v>
      </c>
      <c r="H511" s="16">
        <v>62.5</v>
      </c>
      <c r="I511" s="16">
        <v>56.25</v>
      </c>
    </row>
    <row r="512" spans="4:9" x14ac:dyDescent="0.25">
      <c r="D512" s="16" t="s">
        <v>42</v>
      </c>
      <c r="E512" s="16">
        <v>67.11</v>
      </c>
      <c r="F512" s="16">
        <v>68.42</v>
      </c>
      <c r="G512" s="16">
        <v>75</v>
      </c>
      <c r="H512" s="16">
        <v>50</v>
      </c>
      <c r="I512" s="16">
        <v>75</v>
      </c>
    </row>
    <row r="513" spans="4:9" x14ac:dyDescent="0.25">
      <c r="D513" s="16" t="s">
        <v>43</v>
      </c>
      <c r="E513" s="16">
        <v>74.67</v>
      </c>
      <c r="F513" s="16">
        <v>73.680000000000007</v>
      </c>
      <c r="G513" s="16">
        <v>75</v>
      </c>
      <c r="H513" s="16">
        <v>75</v>
      </c>
      <c r="I513" s="16">
        <v>75</v>
      </c>
    </row>
    <row r="514" spans="4:9" x14ac:dyDescent="0.25">
      <c r="D514" s="16" t="s">
        <v>100</v>
      </c>
      <c r="E514" s="16">
        <v>80.3</v>
      </c>
      <c r="F514" s="16">
        <v>73.680000000000007</v>
      </c>
      <c r="G514" s="16">
        <v>72.5</v>
      </c>
      <c r="H514" s="16">
        <v>100</v>
      </c>
      <c r="I514" s="16">
        <v>75</v>
      </c>
    </row>
    <row r="515" spans="4:9" x14ac:dyDescent="0.25">
      <c r="D515" s="16" t="s">
        <v>45</v>
      </c>
      <c r="E515" s="16">
        <v>94.62</v>
      </c>
      <c r="F515" s="16">
        <v>94.74</v>
      </c>
      <c r="G515" s="16">
        <v>90</v>
      </c>
      <c r="H515" s="16">
        <v>100</v>
      </c>
      <c r="I515" s="16">
        <v>93.75</v>
      </c>
    </row>
    <row r="516" spans="4:9" x14ac:dyDescent="0.25">
      <c r="D516" s="16" t="s">
        <v>46</v>
      </c>
      <c r="E516" s="16">
        <v>93.31</v>
      </c>
      <c r="F516" s="16">
        <v>89.47</v>
      </c>
      <c r="G516" s="16">
        <v>90</v>
      </c>
      <c r="H516" s="16">
        <v>100</v>
      </c>
      <c r="I516" s="16">
        <v>93.75</v>
      </c>
    </row>
    <row r="517" spans="4:9" x14ac:dyDescent="0.25">
      <c r="D517" s="16" t="s">
        <v>47</v>
      </c>
      <c r="E517" s="16">
        <v>74.98</v>
      </c>
      <c r="F517" s="16">
        <v>73.680000000000007</v>
      </c>
      <c r="G517" s="16">
        <v>70</v>
      </c>
      <c r="H517" s="16">
        <v>75</v>
      </c>
      <c r="I517" s="16">
        <v>81.25</v>
      </c>
    </row>
    <row r="519" spans="4:9" x14ac:dyDescent="0.25">
      <c r="E519" s="6">
        <v>0.2</v>
      </c>
      <c r="F519" s="6">
        <v>-0.19</v>
      </c>
      <c r="G519" s="6">
        <v>0</v>
      </c>
      <c r="H519" s="6">
        <v>1</v>
      </c>
      <c r="I519" s="6">
        <v>0</v>
      </c>
    </row>
    <row r="520" spans="4:9" x14ac:dyDescent="0.25">
      <c r="E520" s="6">
        <v>1.87</v>
      </c>
      <c r="F520" s="6">
        <v>2.0099999999999998</v>
      </c>
      <c r="G520" s="6">
        <v>2.15</v>
      </c>
      <c r="H520" s="6">
        <v>1.38</v>
      </c>
      <c r="I520" s="6">
        <v>1.94</v>
      </c>
    </row>
    <row r="521" spans="4:9" x14ac:dyDescent="0.25">
      <c r="E521" s="6">
        <v>0.93</v>
      </c>
      <c r="F521" s="6">
        <v>0.95</v>
      </c>
      <c r="G521" s="6">
        <v>1</v>
      </c>
      <c r="H521" s="6">
        <v>0.88</v>
      </c>
      <c r="I521" s="6">
        <v>0.88</v>
      </c>
    </row>
    <row r="522" spans="4:9" x14ac:dyDescent="0.25">
      <c r="E522" s="6">
        <v>0.95</v>
      </c>
      <c r="F522" s="6">
        <v>1.06</v>
      </c>
      <c r="G522" s="6">
        <v>1.1499999999999999</v>
      </c>
      <c r="H522" s="6">
        <v>0.5</v>
      </c>
      <c r="I522" s="6">
        <v>1.07</v>
      </c>
    </row>
    <row r="530" spans="5:9" x14ac:dyDescent="0.25">
      <c r="E530" s="15">
        <f>E501-E471</f>
        <v>4.6052631578987757E-3</v>
      </c>
      <c r="F530" s="15">
        <f t="shared" ref="F530:I530" si="62">F501-F471</f>
        <v>-1.5789473684151289E-3</v>
      </c>
      <c r="G530" s="15">
        <f t="shared" si="62"/>
        <v>0</v>
      </c>
      <c r="H530" s="15">
        <f t="shared" si="62"/>
        <v>0</v>
      </c>
      <c r="I530" s="15">
        <f t="shared" si="62"/>
        <v>0</v>
      </c>
    </row>
    <row r="531" spans="5:9" x14ac:dyDescent="0.25">
      <c r="E531" s="15">
        <f t="shared" ref="E531:I531" si="63">E502-E472</f>
        <v>5.2631578947348601E-3</v>
      </c>
      <c r="F531" s="15">
        <f t="shared" si="63"/>
        <v>1.052631578946972E-3</v>
      </c>
      <c r="G531" s="15">
        <f t="shared" si="63"/>
        <v>0</v>
      </c>
      <c r="H531" s="15">
        <f t="shared" si="63"/>
        <v>0</v>
      </c>
      <c r="I531" s="15">
        <f t="shared" si="63"/>
        <v>0</v>
      </c>
    </row>
    <row r="532" spans="5:9" x14ac:dyDescent="0.25">
      <c r="E532" s="15">
        <f t="shared" ref="E532:I532" si="64">E503-E473</f>
        <v>-1.8421052631509838E-3</v>
      </c>
      <c r="F532" s="15">
        <f t="shared" si="64"/>
        <v>2.6315789473727591E-3</v>
      </c>
      <c r="G532" s="15">
        <f t="shared" si="64"/>
        <v>0</v>
      </c>
      <c r="H532" s="15">
        <f t="shared" si="64"/>
        <v>0</v>
      </c>
      <c r="I532" s="15">
        <f t="shared" si="64"/>
        <v>0</v>
      </c>
    </row>
    <row r="533" spans="5:9" x14ac:dyDescent="0.25">
      <c r="E533" s="15">
        <f t="shared" ref="E533:I533" si="65">E504-E474</f>
        <v>-1.7105263157759509E-3</v>
      </c>
      <c r="F533" s="15">
        <f t="shared" si="65"/>
        <v>3.1578947368444688E-3</v>
      </c>
      <c r="G533" s="15">
        <f t="shared" si="65"/>
        <v>0</v>
      </c>
      <c r="H533" s="15">
        <f t="shared" si="65"/>
        <v>0</v>
      </c>
      <c r="I533" s="15">
        <f t="shared" si="65"/>
        <v>0</v>
      </c>
    </row>
    <row r="534" spans="5:9" x14ac:dyDescent="0.25">
      <c r="E534" s="15">
        <f t="shared" ref="E534:I534" si="66">E505-E475</f>
        <v>-1.1842105263184521E-3</v>
      </c>
      <c r="F534" s="15">
        <f t="shared" si="66"/>
        <v>-4.7368421052667031E-3</v>
      </c>
      <c r="G534" s="15">
        <f t="shared" si="66"/>
        <v>0</v>
      </c>
      <c r="H534" s="15">
        <f t="shared" si="66"/>
        <v>0</v>
      </c>
      <c r="I534" s="15">
        <f t="shared" si="66"/>
        <v>0</v>
      </c>
    </row>
    <row r="535" spans="5:9" x14ac:dyDescent="0.25">
      <c r="E535" s="15">
        <f t="shared" ref="E535:I535" si="67">E506-E476</f>
        <v>4.7368421052595977E-3</v>
      </c>
      <c r="F535" s="15">
        <f t="shared" si="67"/>
        <v>-1.0526315789434193E-3</v>
      </c>
      <c r="G535" s="15">
        <f t="shared" si="67"/>
        <v>0</v>
      </c>
      <c r="H535" s="15">
        <f t="shared" si="67"/>
        <v>0</v>
      </c>
      <c r="I535" s="15">
        <f t="shared" si="67"/>
        <v>0</v>
      </c>
    </row>
    <row r="536" spans="5:9" x14ac:dyDescent="0.25">
      <c r="E536" s="15">
        <f t="shared" ref="E536:I536" si="68">E507-E477</f>
        <v>-9.2105263156838646E-4</v>
      </c>
      <c r="F536" s="15">
        <f t="shared" si="68"/>
        <v>-3.6842105263161784E-3</v>
      </c>
      <c r="G536" s="15">
        <f t="shared" si="68"/>
        <v>0</v>
      </c>
      <c r="H536" s="15">
        <f t="shared" si="68"/>
        <v>0</v>
      </c>
      <c r="I536" s="15">
        <f t="shared" si="68"/>
        <v>0</v>
      </c>
    </row>
    <row r="537" spans="5:9" x14ac:dyDescent="0.25">
      <c r="E537" s="15">
        <f t="shared" ref="E537:I537" si="69">E508-E478</f>
        <v>-9.2105263156838646E-4</v>
      </c>
      <c r="F537" s="15">
        <f t="shared" si="69"/>
        <v>-3.6842105263161784E-3</v>
      </c>
      <c r="G537" s="15">
        <f t="shared" si="69"/>
        <v>0</v>
      </c>
      <c r="H537" s="15">
        <f t="shared" si="69"/>
        <v>0</v>
      </c>
      <c r="I537" s="15">
        <f t="shared" si="69"/>
        <v>0</v>
      </c>
    </row>
    <row r="538" spans="5:9" x14ac:dyDescent="0.25">
      <c r="E538" s="15">
        <f t="shared" ref="E538:I538" si="70">E509-E479</f>
        <v>-4.7368421052595977E-3</v>
      </c>
      <c r="F538" s="15">
        <f t="shared" si="70"/>
        <v>1.052631578946972E-3</v>
      </c>
      <c r="G538" s="15">
        <f t="shared" si="70"/>
        <v>0</v>
      </c>
      <c r="H538" s="15">
        <f t="shared" si="70"/>
        <v>0</v>
      </c>
      <c r="I538" s="15">
        <f t="shared" si="70"/>
        <v>0</v>
      </c>
    </row>
    <row r="539" spans="5:9" x14ac:dyDescent="0.25">
      <c r="E539" s="15">
        <f t="shared" ref="E539:I539" si="71">E510-E480</f>
        <v>1.1842105263184521E-3</v>
      </c>
      <c r="F539" s="15">
        <f t="shared" si="71"/>
        <v>4.7368421052667031E-3</v>
      </c>
      <c r="G539" s="15">
        <f t="shared" si="71"/>
        <v>0</v>
      </c>
      <c r="H539" s="15">
        <f t="shared" si="71"/>
        <v>0</v>
      </c>
      <c r="I539" s="15">
        <f t="shared" si="71"/>
        <v>0</v>
      </c>
    </row>
    <row r="540" spans="5:9" x14ac:dyDescent="0.25">
      <c r="E540" s="15">
        <f t="shared" ref="E540:I540" si="72">E511-E481</f>
        <v>3.0263157894694359E-3</v>
      </c>
      <c r="F540" s="15">
        <f t="shared" si="72"/>
        <v>2.105263157893944E-3</v>
      </c>
      <c r="G540" s="15">
        <f t="shared" si="72"/>
        <v>0</v>
      </c>
      <c r="H540" s="15">
        <f t="shared" si="72"/>
        <v>0</v>
      </c>
      <c r="I540" s="15">
        <f t="shared" si="72"/>
        <v>0</v>
      </c>
    </row>
    <row r="541" spans="5:9" x14ac:dyDescent="0.25">
      <c r="E541" s="15">
        <f t="shared" ref="E541:I541" si="73">E512-E482</f>
        <v>4.7368421052595977E-3</v>
      </c>
      <c r="F541" s="15">
        <f t="shared" si="73"/>
        <v>-1.0526315789434193E-3</v>
      </c>
      <c r="G541" s="15">
        <f t="shared" si="73"/>
        <v>0</v>
      </c>
      <c r="H541" s="15">
        <f t="shared" si="73"/>
        <v>0</v>
      </c>
      <c r="I541" s="15">
        <f t="shared" si="73"/>
        <v>0</v>
      </c>
    </row>
    <row r="542" spans="5:9" x14ac:dyDescent="0.25">
      <c r="E542" s="15">
        <f t="shared" ref="E542:I542" si="74">E513-E483</f>
        <v>-1.0526315789434193E-3</v>
      </c>
      <c r="F542" s="15">
        <f t="shared" si="74"/>
        <v>-4.2105263157736772E-3</v>
      </c>
      <c r="G542" s="15">
        <f t="shared" si="74"/>
        <v>0</v>
      </c>
      <c r="H542" s="15">
        <f t="shared" si="74"/>
        <v>0</v>
      </c>
      <c r="I542" s="15">
        <f t="shared" si="74"/>
        <v>0</v>
      </c>
    </row>
    <row r="543" spans="5:9" x14ac:dyDescent="0.25">
      <c r="E543" s="15">
        <f t="shared" ref="E543:I543" si="75">E514-E484</f>
        <v>3.9473684210520332E-3</v>
      </c>
      <c r="F543" s="15">
        <f t="shared" si="75"/>
        <v>-4.2105263157736772E-3</v>
      </c>
      <c r="G543" s="15">
        <f t="shared" si="75"/>
        <v>0</v>
      </c>
      <c r="H543" s="15">
        <f t="shared" si="75"/>
        <v>0</v>
      </c>
      <c r="I543" s="15">
        <f t="shared" si="75"/>
        <v>0</v>
      </c>
    </row>
    <row r="544" spans="5:9" x14ac:dyDescent="0.25">
      <c r="E544" s="15">
        <f t="shared" ref="E544:I544" si="76">E515-E485</f>
        <v>-1.7105263157759509E-3</v>
      </c>
      <c r="F544" s="15">
        <f t="shared" si="76"/>
        <v>3.1578947368444688E-3</v>
      </c>
      <c r="G544" s="15">
        <f t="shared" si="76"/>
        <v>0</v>
      </c>
      <c r="H544" s="15">
        <f t="shared" si="76"/>
        <v>0</v>
      </c>
      <c r="I544" s="15">
        <f t="shared" si="76"/>
        <v>0</v>
      </c>
    </row>
    <row r="545" spans="5:9" x14ac:dyDescent="0.25">
      <c r="E545" s="15">
        <f t="shared" ref="E545:I545" si="77">E516-E486</f>
        <v>4.0789473684270661E-3</v>
      </c>
      <c r="F545" s="15">
        <f t="shared" si="77"/>
        <v>-3.6842105263161784E-3</v>
      </c>
      <c r="G545" s="15">
        <f t="shared" si="77"/>
        <v>0</v>
      </c>
      <c r="H545" s="15">
        <f t="shared" si="77"/>
        <v>0</v>
      </c>
      <c r="I545" s="15">
        <f t="shared" si="77"/>
        <v>0</v>
      </c>
    </row>
    <row r="546" spans="5:9" x14ac:dyDescent="0.25">
      <c r="E546" s="15">
        <f t="shared" ref="E546:I546" si="78">E517-E487</f>
        <v>-3.5526315789411456E-3</v>
      </c>
      <c r="F546" s="15">
        <f t="shared" si="78"/>
        <v>-4.2105263157736772E-3</v>
      </c>
      <c r="G546" s="15">
        <f t="shared" si="78"/>
        <v>0</v>
      </c>
      <c r="H546" s="15">
        <f t="shared" si="78"/>
        <v>0</v>
      </c>
      <c r="I546" s="15">
        <f t="shared" si="78"/>
        <v>0</v>
      </c>
    </row>
    <row r="547" spans="5:9" x14ac:dyDescent="0.25">
      <c r="E547" s="5"/>
      <c r="F547" s="5"/>
      <c r="G547" s="5"/>
      <c r="H547" s="5"/>
      <c r="I547" s="5"/>
    </row>
    <row r="548" spans="5:9" x14ac:dyDescent="0.25">
      <c r="E548" s="5"/>
      <c r="F548" s="5"/>
      <c r="G548" s="5"/>
      <c r="H548" s="5"/>
      <c r="I548" s="5"/>
    </row>
    <row r="549" spans="5:9" x14ac:dyDescent="0.25">
      <c r="E549" s="15">
        <f t="shared" ref="E549:I552" si="79">E519-E492</f>
        <v>-2.7777777777777679E-3</v>
      </c>
      <c r="F549" s="15">
        <f t="shared" si="79"/>
        <v>-1.1111111111111183E-3</v>
      </c>
      <c r="G549" s="15">
        <f t="shared" si="79"/>
        <v>0</v>
      </c>
      <c r="H549" s="15">
        <f t="shared" si="79"/>
        <v>0</v>
      </c>
      <c r="I549" s="15">
        <f t="shared" si="79"/>
        <v>0</v>
      </c>
    </row>
    <row r="550" spans="5:9" x14ac:dyDescent="0.25">
      <c r="E550" s="15">
        <f t="shared" si="79"/>
        <v>4.3750000000000178E-3</v>
      </c>
      <c r="F550" s="15">
        <f t="shared" si="79"/>
        <v>9.9999999999997868E-3</v>
      </c>
      <c r="G550" s="15">
        <f t="shared" si="79"/>
        <v>0</v>
      </c>
      <c r="H550" s="15">
        <f t="shared" si="79"/>
        <v>4.9999999999998934E-3</v>
      </c>
      <c r="I550" s="15">
        <f t="shared" si="79"/>
        <v>2.4999999999999467E-3</v>
      </c>
    </row>
    <row r="551" spans="5:9" x14ac:dyDescent="0.25">
      <c r="E551" s="15">
        <f t="shared" si="79"/>
        <v>5.657894736842195E-3</v>
      </c>
      <c r="F551" s="15">
        <f t="shared" si="79"/>
        <v>2.6315789473684292E-3</v>
      </c>
      <c r="G551" s="15">
        <f t="shared" si="79"/>
        <v>0</v>
      </c>
      <c r="H551" s="15">
        <f t="shared" si="79"/>
        <v>5.0000000000000044E-3</v>
      </c>
      <c r="I551" s="15">
        <f t="shared" si="79"/>
        <v>5.0000000000000044E-3</v>
      </c>
    </row>
    <row r="552" spans="5:9" x14ac:dyDescent="0.25">
      <c r="E552" s="15">
        <f t="shared" si="79"/>
        <v>8.7171052631578316E-3</v>
      </c>
      <c r="F552" s="15">
        <f t="shared" si="79"/>
        <v>7.3684210526316907E-3</v>
      </c>
      <c r="G552" s="15">
        <f t="shared" si="79"/>
        <v>0</v>
      </c>
      <c r="H552" s="15">
        <f t="shared" si="79"/>
        <v>0</v>
      </c>
      <c r="I552" s="15">
        <f t="shared" si="79"/>
        <v>7.5000000000000622E-3</v>
      </c>
    </row>
  </sheetData>
  <mergeCells count="14">
    <mergeCell ref="A289:F289"/>
    <mergeCell ref="A327:F327"/>
    <mergeCell ref="A120:F120"/>
    <mergeCell ref="A208:P209"/>
    <mergeCell ref="A211:F211"/>
    <mergeCell ref="A238:F238"/>
    <mergeCell ref="A251:F251"/>
    <mergeCell ref="A270:F270"/>
    <mergeCell ref="A82:F82"/>
    <mergeCell ref="A1:F2"/>
    <mergeCell ref="A4:F4"/>
    <mergeCell ref="A31:F31"/>
    <mergeCell ref="A44:F44"/>
    <mergeCell ref="A63:F63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A32-0B3C-4D2A-A3F7-D96E3E555EDC}">
  <dimension ref="A1:AC553"/>
  <sheetViews>
    <sheetView topLeftCell="C496" zoomScaleNormal="100" workbookViewId="0">
      <selection activeCell="D498" activeCellId="1" sqref="D504:I512 D498:I498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0.7109375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29" x14ac:dyDescent="0.25">
      <c r="A1" s="20" t="s">
        <v>18</v>
      </c>
      <c r="B1" s="20"/>
      <c r="C1" s="20"/>
      <c r="D1" s="20"/>
      <c r="E1" s="20"/>
      <c r="F1" s="20"/>
    </row>
    <row r="2" spans="1:29" x14ac:dyDescent="0.25">
      <c r="A2" s="20"/>
      <c r="B2" s="20"/>
      <c r="C2" s="20"/>
      <c r="D2" s="20"/>
      <c r="E2" s="20"/>
      <c r="F2" s="20"/>
      <c r="R2" s="1" t="s">
        <v>127</v>
      </c>
      <c r="S2" s="1" t="s">
        <v>105</v>
      </c>
      <c r="T2" s="1">
        <v>0</v>
      </c>
      <c r="U2">
        <v>2</v>
      </c>
      <c r="V2" s="2" t="s">
        <v>106</v>
      </c>
      <c r="W2" s="1" t="s">
        <v>76</v>
      </c>
      <c r="X2" s="1" t="s">
        <v>107</v>
      </c>
      <c r="Y2" s="1" t="s">
        <v>108</v>
      </c>
      <c r="Z2" s="1" t="s">
        <v>109</v>
      </c>
      <c r="AA2" s="1"/>
      <c r="AB2" s="1"/>
      <c r="AC2" s="1"/>
    </row>
    <row r="3" spans="1:29" x14ac:dyDescent="0.25">
      <c r="R3" s="1" t="s">
        <v>128</v>
      </c>
      <c r="S3" s="1" t="s">
        <v>110</v>
      </c>
      <c r="T3" s="1">
        <v>1</v>
      </c>
      <c r="U3">
        <v>1</v>
      </c>
      <c r="V3" s="2" t="s">
        <v>106</v>
      </c>
      <c r="W3" s="1" t="s">
        <v>107</v>
      </c>
      <c r="X3" s="1" t="s">
        <v>107</v>
      </c>
      <c r="Y3" s="1" t="s">
        <v>111</v>
      </c>
      <c r="Z3" s="1" t="s">
        <v>109</v>
      </c>
      <c r="AA3" s="1"/>
      <c r="AB3" s="1"/>
      <c r="AC3" s="1"/>
    </row>
    <row r="4" spans="1:29" x14ac:dyDescent="0.25">
      <c r="A4" s="19" t="s">
        <v>20</v>
      </c>
      <c r="B4" s="19"/>
      <c r="C4" s="19"/>
      <c r="D4" s="19"/>
      <c r="E4" s="19"/>
      <c r="F4" s="19"/>
      <c r="R4" s="1" t="s">
        <v>129</v>
      </c>
      <c r="S4" s="1" t="s">
        <v>112</v>
      </c>
      <c r="T4" s="1">
        <v>0</v>
      </c>
      <c r="U4">
        <v>0</v>
      </c>
      <c r="V4" s="2" t="s">
        <v>106</v>
      </c>
      <c r="W4" s="1" t="s">
        <v>76</v>
      </c>
      <c r="X4" s="1" t="s">
        <v>76</v>
      </c>
      <c r="Y4" s="1" t="s">
        <v>113</v>
      </c>
      <c r="Z4" s="1" t="s">
        <v>109</v>
      </c>
      <c r="AA4" s="1"/>
      <c r="AB4" s="1"/>
      <c r="AC4" s="1"/>
    </row>
    <row r="5" spans="1:29" x14ac:dyDescent="0.25">
      <c r="E5" s="3" t="s">
        <v>24</v>
      </c>
      <c r="F5" s="3" t="s">
        <v>25</v>
      </c>
      <c r="I5" s="4" t="s">
        <v>26</v>
      </c>
      <c r="J5" t="s">
        <v>51</v>
      </c>
      <c r="R5" s="1" t="s">
        <v>130</v>
      </c>
      <c r="S5" s="1" t="s">
        <v>114</v>
      </c>
      <c r="T5" s="1">
        <v>2</v>
      </c>
      <c r="U5">
        <v>0</v>
      </c>
      <c r="V5" s="2" t="s">
        <v>106</v>
      </c>
      <c r="W5" s="1" t="s">
        <v>107</v>
      </c>
      <c r="X5" s="1" t="s">
        <v>76</v>
      </c>
      <c r="Y5" s="1" t="s">
        <v>113</v>
      </c>
      <c r="Z5" s="1" t="s">
        <v>109</v>
      </c>
      <c r="AA5" s="1"/>
      <c r="AB5" s="1"/>
      <c r="AC5" s="1"/>
    </row>
    <row r="6" spans="1:29" x14ac:dyDescent="0.25">
      <c r="A6" s="2" t="s">
        <v>106</v>
      </c>
      <c r="B6" s="1">
        <v>1</v>
      </c>
      <c r="C6">
        <v>2</v>
      </c>
      <c r="D6" s="1" t="s">
        <v>116</v>
      </c>
      <c r="E6" s="1">
        <f>B6+C6</f>
        <v>3</v>
      </c>
      <c r="F6" s="1">
        <f>B6-C6</f>
        <v>-1</v>
      </c>
      <c r="I6" t="s">
        <v>27</v>
      </c>
      <c r="J6">
        <f>COUNTIF(E6:E30,"&gt;1")</f>
        <v>8</v>
      </c>
      <c r="M6" s="5">
        <f>J6/$J$14</f>
        <v>0.72727272727272729</v>
      </c>
      <c r="R6" s="1" t="s">
        <v>131</v>
      </c>
      <c r="S6" s="1" t="s">
        <v>115</v>
      </c>
      <c r="T6" s="1">
        <v>2</v>
      </c>
      <c r="U6">
        <v>1</v>
      </c>
      <c r="V6" s="2" t="s">
        <v>106</v>
      </c>
      <c r="W6" s="1" t="s">
        <v>107</v>
      </c>
      <c r="X6" s="1" t="s">
        <v>107</v>
      </c>
      <c r="Y6" s="1" t="s">
        <v>108</v>
      </c>
      <c r="Z6" s="1" t="s">
        <v>109</v>
      </c>
      <c r="AA6" s="1"/>
      <c r="AB6" s="1"/>
      <c r="AC6" s="1"/>
    </row>
    <row r="7" spans="1:29" x14ac:dyDescent="0.25">
      <c r="A7" s="2" t="s">
        <v>106</v>
      </c>
      <c r="B7" s="1">
        <v>2</v>
      </c>
      <c r="C7">
        <v>2</v>
      </c>
      <c r="D7" s="1" t="s">
        <v>121</v>
      </c>
      <c r="E7" s="1">
        <f t="shared" ref="E7:E16" si="0">B7+C7</f>
        <v>4</v>
      </c>
      <c r="F7" s="1">
        <f t="shared" ref="F7:F16" si="1">B7-C7</f>
        <v>0</v>
      </c>
      <c r="I7" t="s">
        <v>28</v>
      </c>
      <c r="J7">
        <f>COUNTIF(E6:E30,"&gt;2")</f>
        <v>6</v>
      </c>
      <c r="M7" s="5">
        <f t="shared" ref="M7:M28" si="2">J7/$J$14</f>
        <v>0.54545454545454541</v>
      </c>
      <c r="R7" s="1" t="s">
        <v>132</v>
      </c>
      <c r="S7" s="2" t="s">
        <v>106</v>
      </c>
      <c r="T7" s="1">
        <v>1</v>
      </c>
      <c r="U7">
        <v>2</v>
      </c>
      <c r="V7" s="1" t="s">
        <v>116</v>
      </c>
      <c r="W7" s="1" t="s">
        <v>107</v>
      </c>
      <c r="X7" s="1" t="s">
        <v>107</v>
      </c>
      <c r="Y7" s="1" t="s">
        <v>117</v>
      </c>
      <c r="Z7" s="1" t="s">
        <v>109</v>
      </c>
      <c r="AA7" s="1"/>
      <c r="AB7" s="1"/>
      <c r="AC7" s="1"/>
    </row>
    <row r="8" spans="1:29" x14ac:dyDescent="0.25">
      <c r="A8" s="2" t="s">
        <v>106</v>
      </c>
      <c r="B8" s="1">
        <v>2</v>
      </c>
      <c r="C8">
        <v>0</v>
      </c>
      <c r="D8" s="1" t="s">
        <v>123</v>
      </c>
      <c r="E8" s="1">
        <f t="shared" si="0"/>
        <v>2</v>
      </c>
      <c r="F8" s="1">
        <f t="shared" si="1"/>
        <v>2</v>
      </c>
      <c r="I8" t="s">
        <v>29</v>
      </c>
      <c r="J8">
        <f>COUNTIF(E6:E30,"&lt;4")</f>
        <v>8</v>
      </c>
      <c r="M8" s="5">
        <f t="shared" si="2"/>
        <v>0.72727272727272729</v>
      </c>
      <c r="R8" s="1" t="s">
        <v>118</v>
      </c>
      <c r="S8" s="1" t="s">
        <v>119</v>
      </c>
      <c r="T8" s="1">
        <v>1</v>
      </c>
      <c r="U8">
        <v>1</v>
      </c>
      <c r="V8" s="2" t="s">
        <v>106</v>
      </c>
      <c r="W8" s="1" t="s">
        <v>107</v>
      </c>
      <c r="X8" s="1" t="s">
        <v>107</v>
      </c>
      <c r="Y8" s="1" t="s">
        <v>111</v>
      </c>
      <c r="Z8" s="1" t="s">
        <v>109</v>
      </c>
      <c r="AA8" s="1"/>
      <c r="AB8" s="1"/>
      <c r="AC8" s="1"/>
    </row>
    <row r="9" spans="1:29" x14ac:dyDescent="0.25">
      <c r="A9" s="2" t="s">
        <v>106</v>
      </c>
      <c r="B9" s="1">
        <v>3</v>
      </c>
      <c r="C9">
        <v>1</v>
      </c>
      <c r="D9" s="1" t="s">
        <v>125</v>
      </c>
      <c r="E9" s="1">
        <f t="shared" si="0"/>
        <v>4</v>
      </c>
      <c r="F9" s="1">
        <f t="shared" si="1"/>
        <v>2</v>
      </c>
      <c r="I9" t="s">
        <v>30</v>
      </c>
      <c r="J9">
        <f>COUNTIF(E6:E30,"&lt;5")</f>
        <v>11</v>
      </c>
      <c r="M9" s="5">
        <f t="shared" si="2"/>
        <v>1</v>
      </c>
      <c r="R9" s="1" t="s">
        <v>120</v>
      </c>
      <c r="S9" s="2" t="s">
        <v>106</v>
      </c>
      <c r="T9" s="1">
        <v>2</v>
      </c>
      <c r="U9">
        <v>2</v>
      </c>
      <c r="V9" s="1" t="s">
        <v>121</v>
      </c>
      <c r="W9" s="1" t="s">
        <v>107</v>
      </c>
      <c r="X9" s="1" t="s">
        <v>107</v>
      </c>
      <c r="Y9" s="1" t="s">
        <v>108</v>
      </c>
      <c r="Z9" s="1" t="s">
        <v>109</v>
      </c>
      <c r="AA9" s="1"/>
      <c r="AB9" s="1"/>
      <c r="AC9" s="1"/>
    </row>
    <row r="10" spans="1:29" x14ac:dyDescent="0.25">
      <c r="A10" s="2" t="s">
        <v>106</v>
      </c>
      <c r="B10" s="1">
        <v>1</v>
      </c>
      <c r="C10">
        <v>0</v>
      </c>
      <c r="D10" s="1" t="s">
        <v>119</v>
      </c>
      <c r="E10" s="1">
        <f t="shared" si="0"/>
        <v>1</v>
      </c>
      <c r="F10" s="1">
        <f t="shared" si="1"/>
        <v>1</v>
      </c>
      <c r="I10" t="s">
        <v>31</v>
      </c>
      <c r="J10">
        <f>COUNTIF(F6:F30,"&gt;=0")</f>
        <v>7</v>
      </c>
      <c r="M10" s="5">
        <f t="shared" si="2"/>
        <v>0.63636363636363635</v>
      </c>
      <c r="R10" s="1" t="s">
        <v>122</v>
      </c>
      <c r="S10" s="2" t="s">
        <v>106</v>
      </c>
      <c r="T10" s="1">
        <v>2</v>
      </c>
      <c r="U10">
        <v>0</v>
      </c>
      <c r="V10" s="1" t="s">
        <v>123</v>
      </c>
      <c r="W10" s="1" t="s">
        <v>76</v>
      </c>
      <c r="X10" s="1" t="s">
        <v>107</v>
      </c>
      <c r="Y10" s="1" t="s">
        <v>113</v>
      </c>
      <c r="Z10" s="1" t="s">
        <v>109</v>
      </c>
      <c r="AA10" s="1"/>
      <c r="AB10" s="1"/>
      <c r="AC10" s="1"/>
    </row>
    <row r="11" spans="1:29" x14ac:dyDescent="0.25">
      <c r="A11" s="2" t="s">
        <v>106</v>
      </c>
      <c r="B11" s="1">
        <v>0</v>
      </c>
      <c r="C11">
        <v>1</v>
      </c>
      <c r="D11" s="1" t="s">
        <v>112</v>
      </c>
      <c r="E11" s="1">
        <f t="shared" si="0"/>
        <v>1</v>
      </c>
      <c r="F11" s="1">
        <f t="shared" si="1"/>
        <v>-1</v>
      </c>
      <c r="I11" t="s">
        <v>32</v>
      </c>
      <c r="J11">
        <f>COUNTIF(F6:F30,"&lt;=0")</f>
        <v>7</v>
      </c>
      <c r="M11" s="5">
        <f t="shared" si="2"/>
        <v>0.63636363636363635</v>
      </c>
      <c r="R11" s="1" t="s">
        <v>133</v>
      </c>
      <c r="S11" s="1" t="s">
        <v>124</v>
      </c>
      <c r="T11" s="1">
        <v>1</v>
      </c>
      <c r="U11">
        <v>1</v>
      </c>
      <c r="V11" s="2" t="s">
        <v>106</v>
      </c>
      <c r="W11" s="1" t="s">
        <v>107</v>
      </c>
      <c r="X11" s="1" t="s">
        <v>107</v>
      </c>
      <c r="Y11" s="1" t="s">
        <v>113</v>
      </c>
      <c r="Z11" s="1" t="s">
        <v>109</v>
      </c>
      <c r="AA11" s="1"/>
      <c r="AB11" s="1"/>
      <c r="AC11" s="1"/>
    </row>
    <row r="12" spans="1:29" x14ac:dyDescent="0.25">
      <c r="A12" s="2" t="s">
        <v>106</v>
      </c>
      <c r="B12" s="1">
        <v>2</v>
      </c>
      <c r="C12">
        <v>2</v>
      </c>
      <c r="D12" s="1" t="s">
        <v>114</v>
      </c>
      <c r="E12" s="1">
        <f t="shared" si="0"/>
        <v>4</v>
      </c>
      <c r="F12" s="1">
        <f t="shared" si="1"/>
        <v>0</v>
      </c>
      <c r="I12" t="s">
        <v>34</v>
      </c>
      <c r="J12">
        <f>COUNTIF(F6:F30,"&gt;=-1")</f>
        <v>11</v>
      </c>
      <c r="M12" s="5">
        <f t="shared" si="2"/>
        <v>1</v>
      </c>
      <c r="R12" s="1" t="s">
        <v>134</v>
      </c>
      <c r="S12" s="2" t="s">
        <v>106</v>
      </c>
      <c r="T12" s="1">
        <v>3</v>
      </c>
      <c r="U12">
        <v>1</v>
      </c>
      <c r="V12" s="1" t="s">
        <v>125</v>
      </c>
      <c r="W12" s="1" t="s">
        <v>107</v>
      </c>
      <c r="X12" s="1" t="s">
        <v>107</v>
      </c>
      <c r="Y12" s="1" t="s">
        <v>113</v>
      </c>
      <c r="Z12" s="1" t="s">
        <v>109</v>
      </c>
      <c r="AA12" s="1"/>
      <c r="AB12" s="1"/>
      <c r="AC12" s="1"/>
    </row>
    <row r="13" spans="1:29" x14ac:dyDescent="0.25">
      <c r="A13" s="2" t="s">
        <v>106</v>
      </c>
      <c r="B13" s="1">
        <v>1</v>
      </c>
      <c r="C13">
        <v>2</v>
      </c>
      <c r="D13" s="1" t="s">
        <v>115</v>
      </c>
      <c r="E13" s="1">
        <f t="shared" si="0"/>
        <v>3</v>
      </c>
      <c r="F13" s="1">
        <f t="shared" si="1"/>
        <v>-1</v>
      </c>
      <c r="I13" t="s">
        <v>35</v>
      </c>
      <c r="J13">
        <f>COUNTIF(F6:F30,"&lt;=1")</f>
        <v>9</v>
      </c>
      <c r="M13" s="5">
        <f t="shared" si="2"/>
        <v>0.81818181818181823</v>
      </c>
      <c r="R13" s="1" t="s">
        <v>135</v>
      </c>
      <c r="S13" s="2" t="s">
        <v>106</v>
      </c>
      <c r="T13" s="1">
        <v>1</v>
      </c>
      <c r="U13">
        <v>0</v>
      </c>
      <c r="V13" s="1" t="s">
        <v>119</v>
      </c>
      <c r="W13" s="1" t="s">
        <v>76</v>
      </c>
      <c r="X13" s="1" t="s">
        <v>107</v>
      </c>
      <c r="Y13" s="1" t="s">
        <v>113</v>
      </c>
      <c r="Z13" s="1" t="s">
        <v>109</v>
      </c>
      <c r="AA13" s="1"/>
      <c r="AB13" s="1"/>
      <c r="AC13" s="1"/>
    </row>
    <row r="14" spans="1:29" x14ac:dyDescent="0.25">
      <c r="A14" s="2" t="s">
        <v>106</v>
      </c>
      <c r="B14" s="1">
        <v>1</v>
      </c>
      <c r="C14">
        <v>1</v>
      </c>
      <c r="D14" s="1" t="s">
        <v>110</v>
      </c>
      <c r="E14" s="1">
        <f t="shared" si="0"/>
        <v>2</v>
      </c>
      <c r="F14" s="1">
        <f t="shared" si="1"/>
        <v>0</v>
      </c>
      <c r="I14" t="s">
        <v>36</v>
      </c>
      <c r="J14">
        <f>COUNT(F6:F30)</f>
        <v>11</v>
      </c>
      <c r="R14" s="1" t="s">
        <v>136</v>
      </c>
      <c r="S14" s="1" t="s">
        <v>121</v>
      </c>
      <c r="T14" s="1">
        <v>1</v>
      </c>
      <c r="U14">
        <v>0</v>
      </c>
      <c r="V14" s="2" t="s">
        <v>106</v>
      </c>
      <c r="W14" s="1" t="s">
        <v>107</v>
      </c>
      <c r="X14" s="1" t="s">
        <v>76</v>
      </c>
      <c r="Y14" s="1" t="s">
        <v>111</v>
      </c>
      <c r="Z14" s="1" t="s">
        <v>109</v>
      </c>
      <c r="AA14" s="1"/>
      <c r="AB14" s="1"/>
      <c r="AC14" s="1"/>
    </row>
    <row r="15" spans="1:29" x14ac:dyDescent="0.25">
      <c r="A15" s="2" t="s">
        <v>106</v>
      </c>
      <c r="B15" s="1">
        <v>0</v>
      </c>
      <c r="C15">
        <v>1</v>
      </c>
      <c r="D15" s="1" t="s">
        <v>124</v>
      </c>
      <c r="E15" s="1">
        <f t="shared" si="0"/>
        <v>1</v>
      </c>
      <c r="F15" s="1">
        <f t="shared" si="1"/>
        <v>-1</v>
      </c>
      <c r="I15" t="s">
        <v>37</v>
      </c>
      <c r="J15">
        <f>J14-J11</f>
        <v>4</v>
      </c>
      <c r="M15" s="5">
        <f t="shared" si="2"/>
        <v>0.36363636363636365</v>
      </c>
      <c r="R15" s="1" t="s">
        <v>137</v>
      </c>
      <c r="S15" s="2" t="s">
        <v>106</v>
      </c>
      <c r="T15" s="1">
        <v>0</v>
      </c>
      <c r="U15">
        <v>1</v>
      </c>
      <c r="V15" s="1" t="s">
        <v>112</v>
      </c>
      <c r="W15" s="1" t="s">
        <v>107</v>
      </c>
      <c r="X15" s="1" t="s">
        <v>76</v>
      </c>
      <c r="Y15" s="1" t="s">
        <v>108</v>
      </c>
      <c r="Z15" s="1" t="s">
        <v>109</v>
      </c>
      <c r="AA15" s="1"/>
      <c r="AB15" s="1"/>
      <c r="AC15" s="1"/>
    </row>
    <row r="16" spans="1:29" x14ac:dyDescent="0.25">
      <c r="A16" s="2" t="s">
        <v>106</v>
      </c>
      <c r="B16" s="1">
        <v>2</v>
      </c>
      <c r="C16">
        <v>1</v>
      </c>
      <c r="D16" s="1" t="s">
        <v>105</v>
      </c>
      <c r="E16" s="1">
        <f t="shared" si="0"/>
        <v>3</v>
      </c>
      <c r="F16" s="1">
        <f t="shared" si="1"/>
        <v>1</v>
      </c>
      <c r="I16" t="s">
        <v>38</v>
      </c>
      <c r="J16">
        <f>J14-J10</f>
        <v>4</v>
      </c>
      <c r="M16" s="5">
        <f t="shared" si="2"/>
        <v>0.36363636363636365</v>
      </c>
      <c r="R16" s="1" t="s">
        <v>138</v>
      </c>
      <c r="S16" s="2" t="s">
        <v>106</v>
      </c>
      <c r="T16" s="1">
        <v>2</v>
      </c>
      <c r="U16">
        <v>2</v>
      </c>
      <c r="V16" s="1" t="s">
        <v>114</v>
      </c>
      <c r="W16" s="1" t="s">
        <v>107</v>
      </c>
      <c r="X16" s="1" t="s">
        <v>107</v>
      </c>
      <c r="Y16" s="1" t="s">
        <v>111</v>
      </c>
      <c r="Z16" s="1" t="s">
        <v>109</v>
      </c>
      <c r="AA16" s="1"/>
      <c r="AB16" s="1"/>
      <c r="AC16" s="1"/>
    </row>
    <row r="17" spans="1:29" x14ac:dyDescent="0.25">
      <c r="A17" s="2"/>
      <c r="B17" s="1"/>
      <c r="C17" s="1"/>
      <c r="D17" s="1"/>
      <c r="E17" s="1"/>
      <c r="F17" s="1"/>
      <c r="I17" t="s">
        <v>39</v>
      </c>
      <c r="J17">
        <f>J14-J13</f>
        <v>2</v>
      </c>
      <c r="M17" s="5">
        <f t="shared" si="2"/>
        <v>0.18181818181818182</v>
      </c>
      <c r="R17" s="1" t="s">
        <v>139</v>
      </c>
      <c r="S17" s="1" t="s">
        <v>123</v>
      </c>
      <c r="T17" s="1">
        <v>0</v>
      </c>
      <c r="U17">
        <v>1</v>
      </c>
      <c r="V17" s="2" t="s">
        <v>106</v>
      </c>
      <c r="W17" s="1" t="s">
        <v>76</v>
      </c>
      <c r="X17" s="1" t="s">
        <v>107</v>
      </c>
      <c r="Y17" s="1" t="s">
        <v>113</v>
      </c>
      <c r="Z17" s="1" t="s">
        <v>109</v>
      </c>
      <c r="AA17" s="1"/>
      <c r="AB17" s="1"/>
      <c r="AC17" s="1"/>
    </row>
    <row r="18" spans="1:29" x14ac:dyDescent="0.25">
      <c r="A18" s="2"/>
      <c r="B18" s="1"/>
      <c r="C18" s="1"/>
      <c r="D18" s="1"/>
      <c r="E18" s="1"/>
      <c r="F18" s="1"/>
      <c r="I18" t="s">
        <v>40</v>
      </c>
      <c r="J18">
        <f>J14-J12</f>
        <v>0</v>
      </c>
      <c r="M18" s="5">
        <f t="shared" si="2"/>
        <v>0</v>
      </c>
      <c r="R18" s="1" t="s">
        <v>140</v>
      </c>
      <c r="S18" s="2" t="s">
        <v>106</v>
      </c>
      <c r="T18" s="1">
        <v>1</v>
      </c>
      <c r="U18">
        <v>2</v>
      </c>
      <c r="V18" s="1" t="s">
        <v>115</v>
      </c>
      <c r="W18" s="1" t="s">
        <v>107</v>
      </c>
      <c r="X18" s="1" t="s">
        <v>107</v>
      </c>
      <c r="Y18" s="1" t="s">
        <v>111</v>
      </c>
      <c r="Z18" s="1" t="s">
        <v>109</v>
      </c>
      <c r="AA18" s="1"/>
      <c r="AB18" s="1"/>
      <c r="AC18" s="1"/>
    </row>
    <row r="19" spans="1:29" x14ac:dyDescent="0.25">
      <c r="A19" s="2"/>
      <c r="B19" s="1"/>
      <c r="C19" s="1"/>
      <c r="D19" s="1"/>
      <c r="E19" s="1"/>
      <c r="F19" s="1"/>
      <c r="I19" t="s">
        <v>41</v>
      </c>
      <c r="J19">
        <f>COUNTIF(B6:B30,"&gt;0")</f>
        <v>9</v>
      </c>
      <c r="M19" s="5">
        <f t="shared" si="2"/>
        <v>0.81818181818181823</v>
      </c>
      <c r="R19" s="1" t="s">
        <v>141</v>
      </c>
      <c r="S19" s="2" t="s">
        <v>106</v>
      </c>
      <c r="T19" s="1">
        <v>1</v>
      </c>
      <c r="U19">
        <v>1</v>
      </c>
      <c r="V19" s="1" t="s">
        <v>110</v>
      </c>
      <c r="W19" s="1" t="s">
        <v>107</v>
      </c>
      <c r="X19" s="1" t="s">
        <v>107</v>
      </c>
      <c r="Y19" s="1" t="s">
        <v>111</v>
      </c>
      <c r="Z19" s="1" t="s">
        <v>109</v>
      </c>
      <c r="AA19" s="1"/>
      <c r="AB19" s="1"/>
      <c r="AC19" s="1"/>
    </row>
    <row r="20" spans="1:29" x14ac:dyDescent="0.25">
      <c r="A20" s="2"/>
      <c r="B20" s="1"/>
      <c r="C20" s="1"/>
      <c r="D20" s="1"/>
      <c r="E20" s="1"/>
      <c r="F20" s="1"/>
      <c r="I20" t="s">
        <v>42</v>
      </c>
      <c r="J20">
        <f>COUNTIF(C6:C30,"&gt;0")</f>
        <v>9</v>
      </c>
      <c r="M20" s="5">
        <f t="shared" si="2"/>
        <v>0.81818181818181823</v>
      </c>
      <c r="R20" s="1" t="s">
        <v>142</v>
      </c>
      <c r="S20" s="1" t="s">
        <v>116</v>
      </c>
      <c r="T20" s="1">
        <v>2</v>
      </c>
      <c r="U20">
        <v>2</v>
      </c>
      <c r="V20" s="2" t="s">
        <v>106</v>
      </c>
      <c r="W20" s="1" t="s">
        <v>107</v>
      </c>
      <c r="X20" s="1" t="s">
        <v>107</v>
      </c>
      <c r="Y20" s="1" t="s">
        <v>143</v>
      </c>
      <c r="Z20" s="1" t="s">
        <v>109</v>
      </c>
      <c r="AA20" s="1"/>
      <c r="AB20" s="1"/>
      <c r="AC20" s="1"/>
    </row>
    <row r="21" spans="1:29" x14ac:dyDescent="0.25">
      <c r="A21" s="2"/>
      <c r="B21" s="1"/>
      <c r="C21" s="1"/>
      <c r="D21" s="1"/>
      <c r="E21" s="1"/>
      <c r="F21" s="1"/>
      <c r="I21" t="s">
        <v>43</v>
      </c>
      <c r="J21">
        <f>COUNTIF(B6:B30,"&lt;2")</f>
        <v>6</v>
      </c>
      <c r="M21" s="5">
        <f t="shared" si="2"/>
        <v>0.54545454545454541</v>
      </c>
      <c r="R21" s="1" t="s">
        <v>144</v>
      </c>
      <c r="S21" s="2" t="s">
        <v>106</v>
      </c>
      <c r="T21" s="1">
        <v>0</v>
      </c>
      <c r="U21">
        <v>1</v>
      </c>
      <c r="V21" s="1" t="s">
        <v>124</v>
      </c>
      <c r="W21" s="1" t="s">
        <v>107</v>
      </c>
      <c r="X21" s="1" t="s">
        <v>76</v>
      </c>
      <c r="Y21" s="1" t="s">
        <v>113</v>
      </c>
      <c r="Z21" s="1" t="s">
        <v>109</v>
      </c>
      <c r="AA21" s="1"/>
      <c r="AB21" s="1"/>
      <c r="AC21" s="1"/>
    </row>
    <row r="22" spans="1:29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7</v>
      </c>
      <c r="M22" s="5">
        <f t="shared" si="2"/>
        <v>0.63636363636363635</v>
      </c>
      <c r="R22" s="1" t="s">
        <v>145</v>
      </c>
      <c r="S22" s="1" t="s">
        <v>125</v>
      </c>
      <c r="T22" s="1">
        <v>4</v>
      </c>
      <c r="U22">
        <v>3</v>
      </c>
      <c r="V22" s="2" t="s">
        <v>106</v>
      </c>
      <c r="W22" s="1" t="s">
        <v>107</v>
      </c>
      <c r="X22" s="1" t="s">
        <v>107</v>
      </c>
      <c r="Y22" s="1" t="s">
        <v>108</v>
      </c>
      <c r="Z22" s="1" t="s">
        <v>109</v>
      </c>
      <c r="AA22" s="1"/>
      <c r="AB22" s="1"/>
      <c r="AC22" s="1"/>
    </row>
    <row r="23" spans="1:29" x14ac:dyDescent="0.25">
      <c r="E23" s="1"/>
      <c r="F23" s="1"/>
      <c r="I23" t="s">
        <v>45</v>
      </c>
      <c r="J23">
        <f>COUNTIF(B6:B30,"&lt;3")</f>
        <v>10</v>
      </c>
      <c r="M23" s="5">
        <f t="shared" si="2"/>
        <v>0.90909090909090906</v>
      </c>
      <c r="R23" s="1" t="s">
        <v>146</v>
      </c>
      <c r="S23" s="2" t="s">
        <v>106</v>
      </c>
      <c r="T23" s="1">
        <v>2</v>
      </c>
      <c r="U23">
        <v>1</v>
      </c>
      <c r="V23" s="1" t="s">
        <v>105</v>
      </c>
      <c r="W23" s="1" t="s">
        <v>107</v>
      </c>
      <c r="X23" s="1" t="s">
        <v>107</v>
      </c>
      <c r="Y23" s="1" t="s">
        <v>113</v>
      </c>
      <c r="Z23" s="1" t="s">
        <v>109</v>
      </c>
      <c r="AA23" s="1"/>
      <c r="AB23" s="1"/>
      <c r="AC23" s="1"/>
    </row>
    <row r="24" spans="1:29" x14ac:dyDescent="0.25">
      <c r="E24" s="1"/>
      <c r="F24" s="1"/>
      <c r="I24" t="s">
        <v>46</v>
      </c>
      <c r="J24">
        <f>COUNTIF(C6:C30,"&lt;3")</f>
        <v>11</v>
      </c>
      <c r="M24" s="5">
        <f t="shared" si="2"/>
        <v>1</v>
      </c>
      <c r="R24" s="1" t="s">
        <v>147</v>
      </c>
      <c r="S24" s="1" t="s">
        <v>119</v>
      </c>
      <c r="T24" s="1">
        <v>1</v>
      </c>
      <c r="U24">
        <v>2</v>
      </c>
      <c r="V24" s="2" t="s">
        <v>106</v>
      </c>
      <c r="W24" s="1" t="s">
        <v>107</v>
      </c>
      <c r="X24" s="1" t="s">
        <v>107</v>
      </c>
      <c r="Y24" s="1" t="s">
        <v>111</v>
      </c>
      <c r="Z24" s="1" t="s">
        <v>109</v>
      </c>
      <c r="AA24" s="1"/>
      <c r="AB24" s="1"/>
      <c r="AC24" s="1"/>
    </row>
    <row r="25" spans="1:29" x14ac:dyDescent="0.25">
      <c r="E25" s="1"/>
      <c r="F25" s="1"/>
      <c r="I25" t="s">
        <v>47</v>
      </c>
      <c r="J25">
        <f>J15+J16</f>
        <v>8</v>
      </c>
      <c r="M25" s="5">
        <f t="shared" si="2"/>
        <v>0.72727272727272729</v>
      </c>
      <c r="R25" s="1" t="s">
        <v>126</v>
      </c>
      <c r="S25" s="1" t="s">
        <v>115</v>
      </c>
      <c r="T25" s="1">
        <v>1</v>
      </c>
      <c r="U25">
        <v>1</v>
      </c>
      <c r="V25" s="2" t="s">
        <v>106</v>
      </c>
      <c r="W25" s="1"/>
      <c r="X25" s="1"/>
      <c r="Y25" s="1"/>
      <c r="Z25" s="1"/>
      <c r="AA25" s="1"/>
      <c r="AB25" s="1"/>
      <c r="AC25" s="1"/>
    </row>
    <row r="26" spans="1:29" x14ac:dyDescent="0.25">
      <c r="E26" s="1"/>
      <c r="F26" s="1"/>
      <c r="I26" t="s">
        <v>48</v>
      </c>
      <c r="J26" s="1">
        <f>SUM(B6:B30)</f>
        <v>15</v>
      </c>
      <c r="M26" s="5">
        <f t="shared" si="2"/>
        <v>1.3636363636363635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E27" s="1"/>
      <c r="F27" s="1"/>
      <c r="I27" t="s">
        <v>49</v>
      </c>
      <c r="J27" s="1">
        <f>SUM(C6:C30)</f>
        <v>13</v>
      </c>
      <c r="M27" s="5">
        <f t="shared" si="2"/>
        <v>1.1818181818181819</v>
      </c>
      <c r="R27" s="1" t="s">
        <v>148</v>
      </c>
      <c r="S27" s="2" t="s">
        <v>116</v>
      </c>
      <c r="T27" s="1">
        <v>0</v>
      </c>
      <c r="U27">
        <v>3</v>
      </c>
      <c r="V27" s="1" t="s">
        <v>119</v>
      </c>
      <c r="W27" s="1" t="s">
        <v>107</v>
      </c>
      <c r="X27" s="1" t="s">
        <v>76</v>
      </c>
      <c r="Y27" s="1" t="s">
        <v>108</v>
      </c>
      <c r="Z27" s="1" t="s">
        <v>109</v>
      </c>
      <c r="AA27" s="1"/>
      <c r="AB27" s="1"/>
      <c r="AC27" s="1"/>
    </row>
    <row r="28" spans="1:29" x14ac:dyDescent="0.25">
      <c r="E28" s="1"/>
      <c r="F28" s="1"/>
      <c r="I28" t="s">
        <v>50</v>
      </c>
      <c r="J28">
        <f>3*J15+J14-J25</f>
        <v>15</v>
      </c>
      <c r="M28" s="5">
        <f t="shared" si="2"/>
        <v>1.3636363636363635</v>
      </c>
      <c r="R28" s="1" t="s">
        <v>128</v>
      </c>
      <c r="S28" s="2" t="s">
        <v>116</v>
      </c>
      <c r="T28" s="1">
        <v>0</v>
      </c>
      <c r="U28">
        <v>0</v>
      </c>
      <c r="V28" s="1" t="s">
        <v>121</v>
      </c>
      <c r="W28" s="1" t="s">
        <v>76</v>
      </c>
      <c r="X28" s="1" t="s">
        <v>76</v>
      </c>
      <c r="Y28" s="1" t="s">
        <v>113</v>
      </c>
      <c r="Z28" s="1" t="s">
        <v>109</v>
      </c>
      <c r="AA28" s="1"/>
      <c r="AB28" s="1"/>
      <c r="AC28" s="1"/>
    </row>
    <row r="29" spans="1:29" x14ac:dyDescent="0.25">
      <c r="E29" s="1"/>
      <c r="F29" s="1"/>
      <c r="R29" s="1" t="s">
        <v>129</v>
      </c>
      <c r="S29" s="1" t="s">
        <v>123</v>
      </c>
      <c r="T29" s="1">
        <v>0</v>
      </c>
      <c r="U29">
        <v>1</v>
      </c>
      <c r="V29" s="2" t="s">
        <v>116</v>
      </c>
      <c r="W29" s="1" t="s">
        <v>76</v>
      </c>
      <c r="X29" s="1" t="s">
        <v>107</v>
      </c>
      <c r="Y29" s="1" t="s">
        <v>113</v>
      </c>
      <c r="Z29" s="1" t="s">
        <v>109</v>
      </c>
    </row>
    <row r="30" spans="1:29" x14ac:dyDescent="0.25">
      <c r="E30" s="1"/>
      <c r="F30" s="1"/>
      <c r="R30" s="1" t="s">
        <v>130</v>
      </c>
      <c r="S30" s="2" t="s">
        <v>116</v>
      </c>
      <c r="T30" s="1">
        <v>0</v>
      </c>
      <c r="U30">
        <v>0</v>
      </c>
      <c r="V30" s="1" t="s">
        <v>125</v>
      </c>
      <c r="W30" s="1" t="s">
        <v>76</v>
      </c>
      <c r="X30" s="1" t="s">
        <v>76</v>
      </c>
      <c r="Y30" s="1" t="s">
        <v>113</v>
      </c>
      <c r="Z30" s="1" t="s">
        <v>109</v>
      </c>
    </row>
    <row r="31" spans="1:29" x14ac:dyDescent="0.25">
      <c r="A31" s="21" t="s">
        <v>33</v>
      </c>
      <c r="B31" s="21"/>
      <c r="C31" s="21"/>
      <c r="D31" s="21"/>
      <c r="E31" s="21"/>
      <c r="F31" s="21"/>
      <c r="R31" s="1" t="s">
        <v>149</v>
      </c>
      <c r="S31" s="2" t="s">
        <v>116</v>
      </c>
      <c r="T31" s="1">
        <v>2</v>
      </c>
      <c r="U31">
        <v>0</v>
      </c>
      <c r="V31" s="1" t="s">
        <v>124</v>
      </c>
      <c r="W31" s="1" t="s">
        <v>76</v>
      </c>
      <c r="X31" s="1" t="s">
        <v>107</v>
      </c>
      <c r="Y31" s="1" t="s">
        <v>111</v>
      </c>
      <c r="Z31" s="1" t="s">
        <v>109</v>
      </c>
    </row>
    <row r="32" spans="1:29" x14ac:dyDescent="0.25">
      <c r="E32" s="1"/>
      <c r="F32" s="1"/>
      <c r="R32" s="1" t="s">
        <v>132</v>
      </c>
      <c r="S32" s="1" t="s">
        <v>106</v>
      </c>
      <c r="T32" s="1">
        <v>1</v>
      </c>
      <c r="U32">
        <v>2</v>
      </c>
      <c r="V32" s="2" t="s">
        <v>116</v>
      </c>
      <c r="W32" s="1" t="s">
        <v>107</v>
      </c>
      <c r="X32" s="1" t="s">
        <v>107</v>
      </c>
      <c r="Y32" s="1" t="s">
        <v>117</v>
      </c>
      <c r="Z32" s="1" t="s">
        <v>109</v>
      </c>
    </row>
    <row r="33" spans="1:26" x14ac:dyDescent="0.25">
      <c r="E33" s="1"/>
      <c r="F33" s="1"/>
      <c r="R33" s="1" t="s">
        <v>150</v>
      </c>
      <c r="S33" s="2" t="s">
        <v>116</v>
      </c>
      <c r="T33" s="1">
        <v>0</v>
      </c>
      <c r="U33">
        <v>0</v>
      </c>
      <c r="V33" s="1" t="s">
        <v>105</v>
      </c>
      <c r="W33" s="1" t="s">
        <v>76</v>
      </c>
      <c r="X33" s="1" t="s">
        <v>76</v>
      </c>
      <c r="Y33" s="1" t="s">
        <v>113</v>
      </c>
      <c r="Z33" s="1" t="s">
        <v>109</v>
      </c>
    </row>
    <row r="34" spans="1:26" x14ac:dyDescent="0.25">
      <c r="E34" s="1"/>
      <c r="F34" s="1"/>
      <c r="R34" s="1" t="s">
        <v>151</v>
      </c>
      <c r="S34" s="2" t="s">
        <v>116</v>
      </c>
      <c r="T34" s="1">
        <v>1</v>
      </c>
      <c r="U34">
        <v>2</v>
      </c>
      <c r="V34" s="1" t="s">
        <v>115</v>
      </c>
      <c r="W34" s="1" t="s">
        <v>107</v>
      </c>
      <c r="X34" s="1" t="s">
        <v>107</v>
      </c>
      <c r="Y34" s="1" t="s">
        <v>152</v>
      </c>
      <c r="Z34" s="1" t="s">
        <v>109</v>
      </c>
    </row>
    <row r="35" spans="1:26" x14ac:dyDescent="0.25">
      <c r="E35" s="1"/>
      <c r="F35" s="1"/>
      <c r="R35" s="1" t="s">
        <v>122</v>
      </c>
      <c r="S35" s="1" t="s">
        <v>110</v>
      </c>
      <c r="T35" s="1">
        <v>2</v>
      </c>
      <c r="U35">
        <v>2</v>
      </c>
      <c r="V35" s="2" t="s">
        <v>116</v>
      </c>
      <c r="W35" s="1" t="s">
        <v>107</v>
      </c>
      <c r="X35" s="1" t="s">
        <v>107</v>
      </c>
      <c r="Y35" s="1" t="s">
        <v>143</v>
      </c>
      <c r="Z35" s="1" t="s">
        <v>109</v>
      </c>
    </row>
    <row r="36" spans="1:26" x14ac:dyDescent="0.25">
      <c r="E36" s="1"/>
      <c r="F36" s="1"/>
      <c r="R36" s="1" t="s">
        <v>133</v>
      </c>
      <c r="S36" s="1" t="s">
        <v>112</v>
      </c>
      <c r="T36" s="1">
        <v>1</v>
      </c>
      <c r="U36">
        <v>2</v>
      </c>
      <c r="V36" s="2" t="s">
        <v>116</v>
      </c>
      <c r="W36" s="1" t="s">
        <v>107</v>
      </c>
      <c r="X36" s="1" t="s">
        <v>107</v>
      </c>
      <c r="Y36" s="1" t="s">
        <v>153</v>
      </c>
      <c r="Z36" s="1" t="s">
        <v>109</v>
      </c>
    </row>
    <row r="37" spans="1:26" x14ac:dyDescent="0.25">
      <c r="R37" s="1" t="s">
        <v>134</v>
      </c>
      <c r="S37" s="2" t="s">
        <v>116</v>
      </c>
      <c r="T37" s="1">
        <v>3</v>
      </c>
      <c r="U37">
        <v>1</v>
      </c>
      <c r="V37" s="1" t="s">
        <v>114</v>
      </c>
      <c r="W37" s="1" t="s">
        <v>107</v>
      </c>
      <c r="X37" s="1" t="s">
        <v>107</v>
      </c>
      <c r="Y37" s="1" t="s">
        <v>111</v>
      </c>
      <c r="Z37" s="1" t="s">
        <v>109</v>
      </c>
    </row>
    <row r="38" spans="1:26" x14ac:dyDescent="0.25">
      <c r="R38" s="1" t="s">
        <v>135</v>
      </c>
      <c r="S38" s="1" t="s">
        <v>125</v>
      </c>
      <c r="T38" s="1">
        <v>1</v>
      </c>
      <c r="U38">
        <v>3</v>
      </c>
      <c r="V38" s="2" t="s">
        <v>116</v>
      </c>
      <c r="W38" s="1" t="s">
        <v>107</v>
      </c>
      <c r="X38" s="1" t="s">
        <v>107</v>
      </c>
      <c r="Y38" s="1" t="s">
        <v>111</v>
      </c>
      <c r="Z38" s="1" t="s">
        <v>109</v>
      </c>
    </row>
    <row r="39" spans="1:26" x14ac:dyDescent="0.25">
      <c r="R39" s="1" t="s">
        <v>136</v>
      </c>
      <c r="S39" s="1" t="s">
        <v>115</v>
      </c>
      <c r="T39" s="1">
        <v>1</v>
      </c>
      <c r="U39">
        <v>0</v>
      </c>
      <c r="V39" s="2" t="s">
        <v>116</v>
      </c>
      <c r="W39" s="1" t="s">
        <v>107</v>
      </c>
      <c r="X39" s="1" t="s">
        <v>76</v>
      </c>
      <c r="Y39" s="1" t="s">
        <v>113</v>
      </c>
      <c r="Z39" s="1" t="s">
        <v>109</v>
      </c>
    </row>
    <row r="40" spans="1:26" x14ac:dyDescent="0.25">
      <c r="R40" s="1" t="s">
        <v>154</v>
      </c>
      <c r="S40" s="2" t="s">
        <v>116</v>
      </c>
      <c r="T40" s="1">
        <v>0</v>
      </c>
      <c r="U40">
        <v>0</v>
      </c>
      <c r="V40" s="1" t="s">
        <v>123</v>
      </c>
      <c r="W40" s="1" t="s">
        <v>76</v>
      </c>
      <c r="X40" s="1" t="s">
        <v>76</v>
      </c>
      <c r="Y40" s="1" t="s">
        <v>113</v>
      </c>
      <c r="Z40" s="1" t="s">
        <v>109</v>
      </c>
    </row>
    <row r="41" spans="1:26" x14ac:dyDescent="0.25">
      <c r="R41" s="1" t="s">
        <v>138</v>
      </c>
      <c r="S41" s="1" t="s">
        <v>124</v>
      </c>
      <c r="T41" s="1">
        <v>0</v>
      </c>
      <c r="U41">
        <v>2</v>
      </c>
      <c r="V41" s="2" t="s">
        <v>116</v>
      </c>
      <c r="W41" s="1" t="s">
        <v>76</v>
      </c>
      <c r="X41" s="1" t="s">
        <v>107</v>
      </c>
      <c r="Y41" s="1" t="s">
        <v>113</v>
      </c>
      <c r="Z41" s="1" t="s">
        <v>109</v>
      </c>
    </row>
    <row r="42" spans="1:26" x14ac:dyDescent="0.25">
      <c r="R42" s="1" t="s">
        <v>155</v>
      </c>
      <c r="S42" s="2" t="s">
        <v>116</v>
      </c>
      <c r="T42" s="1">
        <v>2</v>
      </c>
      <c r="U42">
        <v>1</v>
      </c>
      <c r="V42" s="1" t="s">
        <v>110</v>
      </c>
      <c r="W42" s="1" t="s">
        <v>107</v>
      </c>
      <c r="X42" s="1" t="s">
        <v>107</v>
      </c>
      <c r="Y42" s="1" t="s">
        <v>111</v>
      </c>
      <c r="Z42" s="1" t="s">
        <v>109</v>
      </c>
    </row>
    <row r="43" spans="1:26" x14ac:dyDescent="0.25">
      <c r="R43" s="1" t="s">
        <v>156</v>
      </c>
      <c r="S43" s="1" t="s">
        <v>105</v>
      </c>
      <c r="T43" s="1">
        <v>1</v>
      </c>
      <c r="U43">
        <v>0</v>
      </c>
      <c r="V43" s="2" t="s">
        <v>116</v>
      </c>
      <c r="W43" s="1" t="s">
        <v>107</v>
      </c>
      <c r="X43" s="1" t="s">
        <v>76</v>
      </c>
      <c r="Y43" s="1" t="s">
        <v>113</v>
      </c>
      <c r="Z43" s="1" t="s">
        <v>109</v>
      </c>
    </row>
    <row r="44" spans="1:26" x14ac:dyDescent="0.25">
      <c r="A44" s="19" t="s">
        <v>19</v>
      </c>
      <c r="B44" s="19"/>
      <c r="C44" s="19"/>
      <c r="D44" s="19"/>
      <c r="E44" s="19"/>
      <c r="F44" s="19"/>
      <c r="R44" s="1" t="s">
        <v>157</v>
      </c>
      <c r="S44" s="1" t="s">
        <v>121</v>
      </c>
      <c r="T44" s="1">
        <v>4</v>
      </c>
      <c r="U44">
        <v>2</v>
      </c>
      <c r="V44" s="2" t="s">
        <v>116</v>
      </c>
      <c r="W44" s="1" t="s">
        <v>107</v>
      </c>
      <c r="X44" s="1" t="s">
        <v>107</v>
      </c>
      <c r="Y44" s="1" t="s">
        <v>158</v>
      </c>
      <c r="Z44" s="1" t="s">
        <v>109</v>
      </c>
    </row>
    <row r="45" spans="1:2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 t="s">
        <v>142</v>
      </c>
      <c r="S45" s="2" t="s">
        <v>116</v>
      </c>
      <c r="T45" s="1">
        <v>2</v>
      </c>
      <c r="U45">
        <v>2</v>
      </c>
      <c r="V45" s="1" t="s">
        <v>106</v>
      </c>
      <c r="W45" s="1" t="s">
        <v>107</v>
      </c>
      <c r="X45" s="1" t="s">
        <v>107</v>
      </c>
      <c r="Y45" s="1" t="s">
        <v>143</v>
      </c>
      <c r="Z45" s="1" t="s">
        <v>109</v>
      </c>
    </row>
    <row r="46" spans="1:26" x14ac:dyDescent="0.25">
      <c r="A46" s="1" t="s">
        <v>105</v>
      </c>
      <c r="B46" s="1">
        <v>0</v>
      </c>
      <c r="C46">
        <v>2</v>
      </c>
      <c r="D46" s="2" t="s">
        <v>106</v>
      </c>
      <c r="E46" s="1">
        <f t="shared" ref="E46:E58" si="3">B46+C46</f>
        <v>2</v>
      </c>
      <c r="F46" s="1">
        <f t="shared" ref="F46:F58" si="4">B46-C46</f>
        <v>-2</v>
      </c>
      <c r="I46" t="s">
        <v>27</v>
      </c>
      <c r="J46">
        <f>COUNTIF(E46:E62,"&gt;1")</f>
        <v>10</v>
      </c>
      <c r="M46" s="5">
        <f>J46/$J$54</f>
        <v>0.76923076923076927</v>
      </c>
      <c r="O46" s="5">
        <f>J46+J6</f>
        <v>18</v>
      </c>
      <c r="P46" s="5">
        <f>O46/$O$54</f>
        <v>0.75</v>
      </c>
      <c r="R46" s="1" t="s">
        <v>159</v>
      </c>
      <c r="S46" s="1" t="s">
        <v>114</v>
      </c>
      <c r="T46" s="1">
        <v>4</v>
      </c>
      <c r="U46">
        <v>0</v>
      </c>
      <c r="V46" s="2" t="s">
        <v>116</v>
      </c>
      <c r="W46" s="1" t="s">
        <v>107</v>
      </c>
      <c r="X46" s="1" t="s">
        <v>76</v>
      </c>
      <c r="Y46" s="1" t="s">
        <v>158</v>
      </c>
      <c r="Z46" s="1" t="s">
        <v>109</v>
      </c>
    </row>
    <row r="47" spans="1:26" x14ac:dyDescent="0.25">
      <c r="A47" s="1" t="s">
        <v>110</v>
      </c>
      <c r="B47" s="1">
        <v>1</v>
      </c>
      <c r="C47">
        <v>1</v>
      </c>
      <c r="D47" s="2" t="s">
        <v>106</v>
      </c>
      <c r="E47" s="1">
        <f t="shared" si="3"/>
        <v>2</v>
      </c>
      <c r="F47" s="1">
        <f t="shared" si="4"/>
        <v>0</v>
      </c>
      <c r="I47" t="s">
        <v>28</v>
      </c>
      <c r="J47">
        <f>COUNTIF(E46:E62,"&gt;2")</f>
        <v>4</v>
      </c>
      <c r="M47" s="5">
        <f t="shared" ref="M47:M68" si="5">J47/$J$54</f>
        <v>0.30769230769230771</v>
      </c>
      <c r="O47" s="5">
        <f t="shared" ref="O47:O68" si="6">J47+J7</f>
        <v>10</v>
      </c>
      <c r="P47" s="5">
        <f t="shared" ref="P47:P68" si="7">O47/$O$54</f>
        <v>0.41666666666666669</v>
      </c>
      <c r="R47" s="1" t="s">
        <v>160</v>
      </c>
      <c r="S47" s="2" t="s">
        <v>116</v>
      </c>
      <c r="T47" s="1">
        <v>3</v>
      </c>
      <c r="U47">
        <v>2</v>
      </c>
      <c r="V47" s="1" t="s">
        <v>112</v>
      </c>
      <c r="W47" s="1" t="s">
        <v>107</v>
      </c>
      <c r="X47" s="1" t="s">
        <v>107</v>
      </c>
      <c r="Y47" s="1" t="s">
        <v>111</v>
      </c>
      <c r="Z47" s="1" t="s">
        <v>109</v>
      </c>
    </row>
    <row r="48" spans="1:26" x14ac:dyDescent="0.25">
      <c r="A48" s="1" t="s">
        <v>112</v>
      </c>
      <c r="B48" s="1">
        <v>0</v>
      </c>
      <c r="C48">
        <v>0</v>
      </c>
      <c r="D48" s="2" t="s">
        <v>106</v>
      </c>
      <c r="E48" s="1">
        <f t="shared" si="3"/>
        <v>0</v>
      </c>
      <c r="F48" s="1">
        <f t="shared" si="4"/>
        <v>0</v>
      </c>
      <c r="I48" t="s">
        <v>29</v>
      </c>
      <c r="J48">
        <f>COUNTIF(E46:E62,"&lt;4")</f>
        <v>11</v>
      </c>
      <c r="M48" s="5">
        <f t="shared" si="5"/>
        <v>0.84615384615384615</v>
      </c>
      <c r="O48" s="5">
        <f t="shared" si="6"/>
        <v>19</v>
      </c>
      <c r="P48" s="5">
        <f t="shared" si="7"/>
        <v>0.79166666666666663</v>
      </c>
      <c r="R48" s="1" t="s">
        <v>146</v>
      </c>
      <c r="S48" s="1" t="s">
        <v>119</v>
      </c>
      <c r="T48" s="1">
        <v>1</v>
      </c>
      <c r="U48">
        <v>1</v>
      </c>
      <c r="V48" s="2" t="s">
        <v>116</v>
      </c>
      <c r="W48" s="1" t="s">
        <v>107</v>
      </c>
      <c r="X48" s="1" t="s">
        <v>107</v>
      </c>
      <c r="Y48" s="1" t="s">
        <v>113</v>
      </c>
      <c r="Z48" s="1" t="s">
        <v>109</v>
      </c>
    </row>
    <row r="49" spans="1:26" x14ac:dyDescent="0.25">
      <c r="A49" s="1" t="s">
        <v>114</v>
      </c>
      <c r="B49" s="1">
        <v>2</v>
      </c>
      <c r="C49">
        <v>0</v>
      </c>
      <c r="D49" s="2" t="s">
        <v>106</v>
      </c>
      <c r="E49" s="1">
        <f t="shared" si="3"/>
        <v>2</v>
      </c>
      <c r="F49" s="1">
        <f t="shared" si="4"/>
        <v>2</v>
      </c>
      <c r="I49" t="s">
        <v>30</v>
      </c>
      <c r="J49">
        <f>COUNTIF(E46:E62,"&lt;5")</f>
        <v>12</v>
      </c>
      <c r="M49" s="5">
        <f t="shared" si="5"/>
        <v>0.92307692307692313</v>
      </c>
      <c r="N49" s="1"/>
      <c r="O49" s="5">
        <f t="shared" si="6"/>
        <v>23</v>
      </c>
      <c r="P49" s="5">
        <f t="shared" si="7"/>
        <v>0.95833333333333337</v>
      </c>
      <c r="R49" s="1" t="s">
        <v>147</v>
      </c>
      <c r="S49" s="1" t="s">
        <v>124</v>
      </c>
      <c r="T49" s="1">
        <v>1</v>
      </c>
      <c r="U49">
        <v>0</v>
      </c>
      <c r="V49" s="2" t="s">
        <v>116</v>
      </c>
      <c r="W49" s="1" t="s">
        <v>107</v>
      </c>
      <c r="X49" s="1" t="s">
        <v>76</v>
      </c>
      <c r="Y49" s="1" t="s">
        <v>113</v>
      </c>
      <c r="Z49" s="1" t="s">
        <v>109</v>
      </c>
    </row>
    <row r="50" spans="1:26" x14ac:dyDescent="0.25">
      <c r="A50" s="1" t="s">
        <v>115</v>
      </c>
      <c r="B50" s="1">
        <v>2</v>
      </c>
      <c r="C50">
        <v>1</v>
      </c>
      <c r="D50" s="2" t="s">
        <v>106</v>
      </c>
      <c r="E50" s="1">
        <f t="shared" si="3"/>
        <v>3</v>
      </c>
      <c r="F50" s="1">
        <f t="shared" si="4"/>
        <v>1</v>
      </c>
      <c r="I50" t="s">
        <v>31</v>
      </c>
      <c r="J50">
        <f>COUNTIF(F46:F62,"&lt;=0")</f>
        <v>9</v>
      </c>
      <c r="M50" s="5">
        <f t="shared" si="5"/>
        <v>0.69230769230769229</v>
      </c>
      <c r="O50" s="5">
        <f t="shared" si="6"/>
        <v>16</v>
      </c>
      <c r="P50" s="5">
        <f t="shared" si="7"/>
        <v>0.66666666666666663</v>
      </c>
      <c r="R50" s="1" t="s">
        <v>126</v>
      </c>
      <c r="S50" s="2" t="s">
        <v>116</v>
      </c>
      <c r="T50" s="1">
        <v>1</v>
      </c>
      <c r="U50">
        <v>2</v>
      </c>
      <c r="V50" s="1" t="s">
        <v>112</v>
      </c>
      <c r="W50" s="1"/>
      <c r="X50" s="1"/>
      <c r="Y50" s="1"/>
      <c r="Z50" s="1"/>
    </row>
    <row r="51" spans="1:26" x14ac:dyDescent="0.25">
      <c r="A51" s="1" t="s">
        <v>119</v>
      </c>
      <c r="B51" s="1">
        <v>1</v>
      </c>
      <c r="C51">
        <v>1</v>
      </c>
      <c r="D51" s="2" t="s">
        <v>106</v>
      </c>
      <c r="E51" s="1">
        <f t="shared" si="3"/>
        <v>2</v>
      </c>
      <c r="F51" s="1">
        <f t="shared" si="4"/>
        <v>0</v>
      </c>
      <c r="I51" t="s">
        <v>32</v>
      </c>
      <c r="J51">
        <f>COUNTIF(F46:F62,"&gt;=0")</f>
        <v>10</v>
      </c>
      <c r="M51" s="5">
        <f t="shared" si="5"/>
        <v>0.76923076923076927</v>
      </c>
      <c r="O51" s="5">
        <f t="shared" si="6"/>
        <v>17</v>
      </c>
      <c r="P51" s="5">
        <f t="shared" si="7"/>
        <v>0.70833333333333337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124</v>
      </c>
      <c r="B52" s="1">
        <v>1</v>
      </c>
      <c r="C52">
        <v>1</v>
      </c>
      <c r="D52" s="2" t="s">
        <v>106</v>
      </c>
      <c r="E52" s="1">
        <f t="shared" si="3"/>
        <v>2</v>
      </c>
      <c r="F52" s="1">
        <f t="shared" si="4"/>
        <v>0</v>
      </c>
      <c r="I52" t="s">
        <v>34</v>
      </c>
      <c r="J52">
        <f>COUNTIF(F46:F62,"&lt;=1")</f>
        <v>12</v>
      </c>
      <c r="M52" s="5">
        <f t="shared" si="5"/>
        <v>0.92307692307692313</v>
      </c>
      <c r="O52" s="5">
        <f t="shared" si="6"/>
        <v>23</v>
      </c>
      <c r="P52" s="5">
        <f t="shared" si="7"/>
        <v>0.95833333333333337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 t="s">
        <v>121</v>
      </c>
      <c r="B53" s="1">
        <v>1</v>
      </c>
      <c r="C53">
        <v>0</v>
      </c>
      <c r="D53" s="2" t="s">
        <v>106</v>
      </c>
      <c r="E53" s="1">
        <f t="shared" si="3"/>
        <v>1</v>
      </c>
      <c r="F53" s="1">
        <f t="shared" si="4"/>
        <v>1</v>
      </c>
      <c r="I53" t="s">
        <v>35</v>
      </c>
      <c r="J53">
        <f>COUNTIF(F46:F62,"&gt;=-1")</f>
        <v>12</v>
      </c>
      <c r="M53" s="5">
        <f t="shared" si="5"/>
        <v>0.92307692307692313</v>
      </c>
      <c r="O53" s="5">
        <f t="shared" si="6"/>
        <v>21</v>
      </c>
      <c r="P53" s="5">
        <f t="shared" si="7"/>
        <v>0.875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 t="s">
        <v>123</v>
      </c>
      <c r="B54" s="1">
        <v>0</v>
      </c>
      <c r="C54">
        <v>1</v>
      </c>
      <c r="D54" s="2" t="s">
        <v>106</v>
      </c>
      <c r="E54" s="1">
        <f t="shared" si="3"/>
        <v>1</v>
      </c>
      <c r="F54" s="1">
        <f t="shared" si="4"/>
        <v>-1</v>
      </c>
      <c r="I54" t="s">
        <v>36</v>
      </c>
      <c r="J54">
        <f>COUNT(E46:E62)</f>
        <v>13</v>
      </c>
      <c r="O54" s="5">
        <f t="shared" si="6"/>
        <v>24</v>
      </c>
      <c r="P54" s="5">
        <f t="shared" si="7"/>
        <v>1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 t="s">
        <v>116</v>
      </c>
      <c r="B55" s="1">
        <v>2</v>
      </c>
      <c r="C55">
        <v>2</v>
      </c>
      <c r="D55" s="2" t="s">
        <v>106</v>
      </c>
      <c r="E55" s="1">
        <f t="shared" si="3"/>
        <v>4</v>
      </c>
      <c r="F55" s="1">
        <f t="shared" si="4"/>
        <v>0</v>
      </c>
      <c r="I55" t="s">
        <v>37</v>
      </c>
      <c r="J55">
        <f>J54-J51</f>
        <v>3</v>
      </c>
      <c r="M55" s="5">
        <f t="shared" si="5"/>
        <v>0.23076923076923078</v>
      </c>
      <c r="O55" s="5">
        <f t="shared" si="6"/>
        <v>7</v>
      </c>
      <c r="P55" s="5">
        <f t="shared" si="7"/>
        <v>0.29166666666666669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125</v>
      </c>
      <c r="B56" s="1">
        <v>4</v>
      </c>
      <c r="C56">
        <v>3</v>
      </c>
      <c r="D56" s="2" t="s">
        <v>106</v>
      </c>
      <c r="E56" s="1">
        <f t="shared" si="3"/>
        <v>7</v>
      </c>
      <c r="F56" s="1">
        <f t="shared" si="4"/>
        <v>1</v>
      </c>
      <c r="I56" t="s">
        <v>38</v>
      </c>
      <c r="J56">
        <f>J54-J50</f>
        <v>4</v>
      </c>
      <c r="M56" s="5">
        <f t="shared" si="5"/>
        <v>0.30769230769230771</v>
      </c>
      <c r="O56" s="5">
        <f t="shared" si="6"/>
        <v>8</v>
      </c>
      <c r="P56" s="5">
        <f t="shared" si="7"/>
        <v>0.33333333333333331</v>
      </c>
    </row>
    <row r="57" spans="1:26" x14ac:dyDescent="0.25">
      <c r="A57" s="1" t="s">
        <v>119</v>
      </c>
      <c r="B57" s="1">
        <v>1</v>
      </c>
      <c r="C57">
        <v>2</v>
      </c>
      <c r="D57" s="2" t="s">
        <v>106</v>
      </c>
      <c r="E57" s="1">
        <f t="shared" si="3"/>
        <v>3</v>
      </c>
      <c r="F57" s="1">
        <f t="shared" si="4"/>
        <v>-1</v>
      </c>
      <c r="I57" t="s">
        <v>39</v>
      </c>
      <c r="J57">
        <f>J54-J53</f>
        <v>1</v>
      </c>
      <c r="M57" s="5">
        <f t="shared" si="5"/>
        <v>7.6923076923076927E-2</v>
      </c>
      <c r="O57" s="5">
        <f t="shared" si="6"/>
        <v>3</v>
      </c>
      <c r="P57" s="5">
        <f t="shared" si="7"/>
        <v>0.125</v>
      </c>
    </row>
    <row r="58" spans="1:26" x14ac:dyDescent="0.25">
      <c r="A58" s="1" t="s">
        <v>115</v>
      </c>
      <c r="B58" s="1">
        <v>1</v>
      </c>
      <c r="C58">
        <v>1</v>
      </c>
      <c r="D58" s="2" t="s">
        <v>106</v>
      </c>
      <c r="E58" s="1">
        <f t="shared" si="3"/>
        <v>2</v>
      </c>
      <c r="F58" s="1">
        <f t="shared" si="4"/>
        <v>0</v>
      </c>
      <c r="I58" t="s">
        <v>40</v>
      </c>
      <c r="J58">
        <f>J54-J52</f>
        <v>1</v>
      </c>
      <c r="M58" s="5">
        <f t="shared" si="5"/>
        <v>7.6923076923076927E-2</v>
      </c>
      <c r="O58" s="5">
        <f t="shared" si="6"/>
        <v>1</v>
      </c>
      <c r="P58" s="5">
        <f t="shared" si="7"/>
        <v>4.1666666666666664E-2</v>
      </c>
    </row>
    <row r="59" spans="1:26" x14ac:dyDescent="0.25">
      <c r="A59" s="1"/>
      <c r="B59" s="1"/>
      <c r="C59" s="1"/>
      <c r="D59" s="2"/>
      <c r="E59" s="1"/>
      <c r="F59" s="1"/>
      <c r="I59" t="s">
        <v>41</v>
      </c>
      <c r="J59">
        <f>COUNTIF(C46:C62,"&gt;0")</f>
        <v>10</v>
      </c>
      <c r="M59" s="5">
        <f t="shared" si="5"/>
        <v>0.76923076923076927</v>
      </c>
      <c r="O59" s="5">
        <f t="shared" si="6"/>
        <v>19</v>
      </c>
      <c r="P59" s="5">
        <f t="shared" si="7"/>
        <v>0.79166666666666663</v>
      </c>
    </row>
    <row r="60" spans="1:26" x14ac:dyDescent="0.25">
      <c r="A60" s="1"/>
      <c r="B60" s="1"/>
      <c r="C60" s="1"/>
      <c r="D60" s="2"/>
      <c r="E60" s="1"/>
      <c r="F60" s="1"/>
      <c r="I60" t="s">
        <v>42</v>
      </c>
      <c r="J60">
        <f>COUNTIF(B46:B62,"&gt;0")</f>
        <v>10</v>
      </c>
      <c r="M60" s="5">
        <f t="shared" si="5"/>
        <v>0.76923076923076927</v>
      </c>
      <c r="O60" s="5">
        <f t="shared" si="6"/>
        <v>19</v>
      </c>
      <c r="P60" s="5">
        <f t="shared" si="7"/>
        <v>0.79166666666666663</v>
      </c>
    </row>
    <row r="61" spans="1:26" x14ac:dyDescent="0.25">
      <c r="A61" s="1"/>
      <c r="B61" s="1"/>
      <c r="C61" s="1"/>
      <c r="D61" s="2"/>
      <c r="E61" s="1"/>
      <c r="F61" s="1"/>
      <c r="I61" t="s">
        <v>43</v>
      </c>
      <c r="J61">
        <f>COUNTIF(C46:C62,"&lt;2")</f>
        <v>9</v>
      </c>
      <c r="M61" s="5">
        <f t="shared" si="5"/>
        <v>0.69230769230769229</v>
      </c>
      <c r="O61" s="5">
        <f t="shared" si="6"/>
        <v>15</v>
      </c>
      <c r="P61" s="5">
        <f t="shared" si="7"/>
        <v>0.625</v>
      </c>
    </row>
    <row r="62" spans="1:26" x14ac:dyDescent="0.25">
      <c r="A62" s="1"/>
      <c r="B62" s="1"/>
      <c r="C62" s="1"/>
      <c r="D62" s="2"/>
      <c r="E62" s="1"/>
      <c r="F62" s="1"/>
      <c r="I62" t="s">
        <v>44</v>
      </c>
      <c r="J62">
        <f>COUNTIF(B46:B62,"&lt;2")</f>
        <v>9</v>
      </c>
      <c r="M62" s="5">
        <f t="shared" si="5"/>
        <v>0.69230769230769229</v>
      </c>
      <c r="O62" s="5">
        <f t="shared" si="6"/>
        <v>16</v>
      </c>
      <c r="P62" s="5">
        <f t="shared" si="7"/>
        <v>0.66666666666666663</v>
      </c>
    </row>
    <row r="63" spans="1:2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12</v>
      </c>
      <c r="M63" s="5">
        <f t="shared" si="5"/>
        <v>0.92307692307692313</v>
      </c>
      <c r="O63" s="5">
        <f t="shared" si="6"/>
        <v>22</v>
      </c>
      <c r="P63" s="5">
        <f t="shared" si="7"/>
        <v>0.91666666666666663</v>
      </c>
    </row>
    <row r="64" spans="1:26" x14ac:dyDescent="0.25">
      <c r="I64" t="s">
        <v>46</v>
      </c>
      <c r="J64">
        <f>COUNTIF(B46:B62,"&lt;3")</f>
        <v>12</v>
      </c>
      <c r="M64" s="5">
        <f t="shared" si="5"/>
        <v>0.92307692307692313</v>
      </c>
      <c r="O64" s="5">
        <f t="shared" si="6"/>
        <v>23</v>
      </c>
      <c r="P64" s="5">
        <f t="shared" si="7"/>
        <v>0.95833333333333337</v>
      </c>
    </row>
    <row r="65" spans="5:16" x14ac:dyDescent="0.25">
      <c r="I65" t="s">
        <v>47</v>
      </c>
      <c r="J65">
        <f>J55+J56</f>
        <v>7</v>
      </c>
      <c r="M65" s="5">
        <f t="shared" si="5"/>
        <v>0.53846153846153844</v>
      </c>
      <c r="O65" s="5">
        <f t="shared" si="6"/>
        <v>15</v>
      </c>
      <c r="P65" s="5">
        <f t="shared" si="7"/>
        <v>0.625</v>
      </c>
    </row>
    <row r="66" spans="5:16" x14ac:dyDescent="0.25">
      <c r="I66" t="s">
        <v>48</v>
      </c>
      <c r="J66" s="1">
        <f>SUM(C46:C62)</f>
        <v>15</v>
      </c>
      <c r="K66" s="1"/>
      <c r="M66" s="5">
        <f t="shared" si="5"/>
        <v>1.1538461538461537</v>
      </c>
      <c r="O66" s="5">
        <f t="shared" si="6"/>
        <v>30</v>
      </c>
      <c r="P66" s="5">
        <f t="shared" si="7"/>
        <v>1.25</v>
      </c>
    </row>
    <row r="67" spans="5:16" x14ac:dyDescent="0.25">
      <c r="I67" t="s">
        <v>49</v>
      </c>
      <c r="J67" s="1">
        <f>SUM(B46:B62)</f>
        <v>16</v>
      </c>
      <c r="K67" s="1"/>
      <c r="M67" s="5">
        <f t="shared" si="5"/>
        <v>1.2307692307692308</v>
      </c>
      <c r="O67" s="5">
        <f t="shared" si="6"/>
        <v>29</v>
      </c>
      <c r="P67" s="5">
        <f t="shared" si="7"/>
        <v>1.2083333333333333</v>
      </c>
    </row>
    <row r="68" spans="5:16" x14ac:dyDescent="0.25">
      <c r="I68" t="s">
        <v>50</v>
      </c>
      <c r="J68">
        <f>J55*3+J54-J65</f>
        <v>15</v>
      </c>
      <c r="M68" s="5">
        <f t="shared" si="5"/>
        <v>1.1538461538461537</v>
      </c>
      <c r="O68" s="5">
        <f t="shared" si="6"/>
        <v>30</v>
      </c>
      <c r="P68" s="5">
        <f t="shared" si="7"/>
        <v>1.25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106</v>
      </c>
      <c r="B84" s="1">
        <v>1</v>
      </c>
      <c r="C84">
        <v>2</v>
      </c>
      <c r="D84" s="1" t="s">
        <v>115</v>
      </c>
      <c r="E84" s="1">
        <f>B84+C84</f>
        <v>3</v>
      </c>
      <c r="F84" s="1">
        <f>B84-C84</f>
        <v>-1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2" t="s">
        <v>106</v>
      </c>
      <c r="B85" s="1">
        <v>1</v>
      </c>
      <c r="C85">
        <v>1</v>
      </c>
      <c r="D85" s="1" t="s">
        <v>110</v>
      </c>
      <c r="E85" s="1">
        <f t="shared" ref="E85:E87" si="8">B85+C85</f>
        <v>2</v>
      </c>
      <c r="F85" s="1">
        <f t="shared" ref="F85:F87" si="9">B85-C85</f>
        <v>0</v>
      </c>
      <c r="I85" t="s">
        <v>28</v>
      </c>
      <c r="J85">
        <f>COUNTIF(E84:E108,"&gt;2")</f>
        <v>2</v>
      </c>
      <c r="M85" s="5">
        <f t="shared" ref="M85:M106" si="10">J85/4</f>
        <v>0.5</v>
      </c>
    </row>
    <row r="86" spans="1:13" x14ac:dyDescent="0.25">
      <c r="A86" s="2" t="s">
        <v>106</v>
      </c>
      <c r="B86" s="1">
        <v>0</v>
      </c>
      <c r="C86">
        <v>1</v>
      </c>
      <c r="D86" s="1" t="s">
        <v>124</v>
      </c>
      <c r="E86" s="1">
        <f t="shared" si="8"/>
        <v>1</v>
      </c>
      <c r="F86" s="1">
        <f t="shared" si="9"/>
        <v>-1</v>
      </c>
      <c r="I86" t="s">
        <v>29</v>
      </c>
      <c r="J86">
        <f>COUNTIF(E84:E108,"&lt;4")</f>
        <v>4</v>
      </c>
      <c r="M86" s="5">
        <f t="shared" si="10"/>
        <v>1</v>
      </c>
    </row>
    <row r="87" spans="1:13" x14ac:dyDescent="0.25">
      <c r="A87" s="2" t="s">
        <v>106</v>
      </c>
      <c r="B87" s="1">
        <v>2</v>
      </c>
      <c r="C87">
        <v>1</v>
      </c>
      <c r="D87" s="1" t="s">
        <v>105</v>
      </c>
      <c r="E87" s="1">
        <f t="shared" si="8"/>
        <v>3</v>
      </c>
      <c r="F87" s="1">
        <f t="shared" si="9"/>
        <v>1</v>
      </c>
      <c r="I87" t="s">
        <v>30</v>
      </c>
      <c r="J87">
        <f>COUNTIF(E84:E108,"&lt;5")</f>
        <v>4</v>
      </c>
      <c r="M87" s="5">
        <f t="shared" si="10"/>
        <v>1</v>
      </c>
    </row>
    <row r="88" spans="1:13" x14ac:dyDescent="0.25">
      <c r="E88" s="1"/>
      <c r="F88" s="1"/>
      <c r="I88" t="s">
        <v>31</v>
      </c>
      <c r="J88">
        <f>COUNTIF(F84:F108,"&gt;=0")</f>
        <v>2</v>
      </c>
      <c r="M88" s="5">
        <f t="shared" si="10"/>
        <v>0.5</v>
      </c>
    </row>
    <row r="89" spans="1:13" x14ac:dyDescent="0.25">
      <c r="I89" t="s">
        <v>32</v>
      </c>
      <c r="J89">
        <f>COUNTIF(F84:F108,"&lt;=0")</f>
        <v>3</v>
      </c>
      <c r="M89" s="5">
        <f t="shared" si="10"/>
        <v>0.75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4</v>
      </c>
      <c r="M91" s="5">
        <f t="shared" si="10"/>
        <v>1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1</v>
      </c>
      <c r="M93" s="5">
        <f t="shared" si="10"/>
        <v>0.25</v>
      </c>
    </row>
    <row r="94" spans="1:13" x14ac:dyDescent="0.25">
      <c r="I94" t="s">
        <v>38</v>
      </c>
      <c r="J94">
        <f>J92-J88</f>
        <v>2</v>
      </c>
      <c r="M94" s="5">
        <f t="shared" si="10"/>
        <v>0.5</v>
      </c>
    </row>
    <row r="95" spans="1:13" x14ac:dyDescent="0.25">
      <c r="I95" t="s">
        <v>39</v>
      </c>
      <c r="J95">
        <f>J92-J91</f>
        <v>0</v>
      </c>
      <c r="M95" s="5">
        <f t="shared" si="10"/>
        <v>0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3</v>
      </c>
      <c r="M97" s="5">
        <f t="shared" si="10"/>
        <v>0.75</v>
      </c>
    </row>
    <row r="98" spans="9:13" x14ac:dyDescent="0.25">
      <c r="I98" t="s">
        <v>42</v>
      </c>
      <c r="J98">
        <f>COUNTIF(C84:C108,"&gt;0")</f>
        <v>4</v>
      </c>
      <c r="M98" s="5">
        <f t="shared" si="10"/>
        <v>1</v>
      </c>
    </row>
    <row r="99" spans="9:13" x14ac:dyDescent="0.25">
      <c r="I99" t="s">
        <v>43</v>
      </c>
      <c r="J99">
        <f>COUNTIF(B84:B108,"&lt;2")</f>
        <v>3</v>
      </c>
      <c r="M99" s="5">
        <f t="shared" si="10"/>
        <v>0.75</v>
      </c>
    </row>
    <row r="100" spans="9:13" x14ac:dyDescent="0.25">
      <c r="I100" t="s">
        <v>44</v>
      </c>
      <c r="J100">
        <f>COUNTIF(C84:C108,"&lt;2")</f>
        <v>3</v>
      </c>
      <c r="M100" s="5">
        <f t="shared" si="10"/>
        <v>0.75</v>
      </c>
    </row>
    <row r="101" spans="9:13" x14ac:dyDescent="0.25">
      <c r="I101" t="s">
        <v>45</v>
      </c>
      <c r="J101">
        <f>COUNTIF(B84:B108,"&lt;3")</f>
        <v>4</v>
      </c>
      <c r="M101" s="5">
        <f t="shared" si="10"/>
        <v>1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3</v>
      </c>
      <c r="M103" s="5">
        <f t="shared" si="10"/>
        <v>0.75</v>
      </c>
    </row>
    <row r="104" spans="9:13" x14ac:dyDescent="0.25">
      <c r="I104" t="s">
        <v>48</v>
      </c>
      <c r="J104" s="1">
        <f>SUM(B84:B108)</f>
        <v>4</v>
      </c>
      <c r="M104" s="5">
        <f t="shared" si="10"/>
        <v>1</v>
      </c>
    </row>
    <row r="105" spans="9:13" x14ac:dyDescent="0.25">
      <c r="I105" t="s">
        <v>49</v>
      </c>
      <c r="J105" s="1">
        <f>SUM(C84:C108)</f>
        <v>5</v>
      </c>
      <c r="M105" s="5">
        <f t="shared" si="10"/>
        <v>1.25</v>
      </c>
    </row>
    <row r="106" spans="9:13" x14ac:dyDescent="0.25">
      <c r="I106" t="s">
        <v>50</v>
      </c>
      <c r="J106">
        <f>3*J93+J92-J103</f>
        <v>4</v>
      </c>
      <c r="M106" s="5">
        <f t="shared" si="10"/>
        <v>1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106</v>
      </c>
      <c r="B122" s="1">
        <v>1</v>
      </c>
      <c r="C122">
        <v>2</v>
      </c>
      <c r="D122" s="1" t="s">
        <v>115</v>
      </c>
      <c r="E122" s="1">
        <f>B122+C122</f>
        <v>3</v>
      </c>
      <c r="F122" s="1">
        <f>B122-C122</f>
        <v>-1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2" t="s">
        <v>106</v>
      </c>
      <c r="B123" s="1">
        <v>1</v>
      </c>
      <c r="C123">
        <v>1</v>
      </c>
      <c r="D123" s="1" t="s">
        <v>110</v>
      </c>
      <c r="E123" s="1">
        <f t="shared" ref="E123:E125" si="11">B123+C123</f>
        <v>2</v>
      </c>
      <c r="F123" s="1">
        <f t="shared" ref="F123:F125" si="12">B123-C123</f>
        <v>0</v>
      </c>
      <c r="I123" t="s">
        <v>28</v>
      </c>
      <c r="J123">
        <f>COUNTIF(E122:E146,"&gt;2")</f>
        <v>2</v>
      </c>
      <c r="M123" s="5">
        <f t="shared" ref="M123:M144" si="13">J123/$J$130</f>
        <v>0.5</v>
      </c>
    </row>
    <row r="124" spans="1:13" x14ac:dyDescent="0.25">
      <c r="A124" s="2" t="s">
        <v>106</v>
      </c>
      <c r="B124" s="1">
        <v>0</v>
      </c>
      <c r="C124">
        <v>1</v>
      </c>
      <c r="D124" s="1" t="s">
        <v>124</v>
      </c>
      <c r="E124" s="1">
        <f t="shared" si="11"/>
        <v>1</v>
      </c>
      <c r="F124" s="1">
        <f t="shared" si="12"/>
        <v>-1</v>
      </c>
      <c r="I124" t="s">
        <v>29</v>
      </c>
      <c r="J124">
        <f>COUNTIF(E122:E146,"&lt;4")</f>
        <v>4</v>
      </c>
      <c r="M124" s="5">
        <f t="shared" si="13"/>
        <v>1</v>
      </c>
    </row>
    <row r="125" spans="1:13" x14ac:dyDescent="0.25">
      <c r="A125" s="2" t="s">
        <v>106</v>
      </c>
      <c r="B125" s="1">
        <v>2</v>
      </c>
      <c r="C125">
        <v>1</v>
      </c>
      <c r="D125" s="1" t="s">
        <v>105</v>
      </c>
      <c r="E125" s="1">
        <f t="shared" si="11"/>
        <v>3</v>
      </c>
      <c r="F125" s="1">
        <f t="shared" si="12"/>
        <v>1</v>
      </c>
      <c r="I125" t="s">
        <v>30</v>
      </c>
      <c r="J125">
        <f>COUNTIF(E122:E146,"&lt;5")</f>
        <v>4</v>
      </c>
      <c r="M125" s="5">
        <f t="shared" si="13"/>
        <v>1</v>
      </c>
    </row>
    <row r="126" spans="1:13" x14ac:dyDescent="0.25">
      <c r="E126" s="1"/>
      <c r="F126" s="1"/>
      <c r="I126" t="s">
        <v>31</v>
      </c>
      <c r="J126">
        <f>COUNTIF(F122:F146,"&gt;=0")</f>
        <v>2</v>
      </c>
      <c r="M126" s="5">
        <f t="shared" si="13"/>
        <v>0.5</v>
      </c>
    </row>
    <row r="127" spans="1:13" x14ac:dyDescent="0.25">
      <c r="E127" s="1"/>
      <c r="F127" s="1"/>
      <c r="I127" t="s">
        <v>32</v>
      </c>
      <c r="J127">
        <f>COUNTIF(F122:F146,"&lt;=0")</f>
        <v>3</v>
      </c>
      <c r="M127" s="5">
        <f t="shared" si="13"/>
        <v>0.75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3"/>
        <v>1</v>
      </c>
    </row>
    <row r="129" spans="5:13" x14ac:dyDescent="0.25">
      <c r="E129" s="1"/>
      <c r="F129" s="1"/>
      <c r="I129" t="s">
        <v>35</v>
      </c>
      <c r="J129">
        <f>COUNTIF(F122:F146,"&lt;=1")</f>
        <v>4</v>
      </c>
      <c r="M129" s="5">
        <f t="shared" si="13"/>
        <v>1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1</v>
      </c>
      <c r="M131" s="5">
        <f t="shared" si="13"/>
        <v>0.25</v>
      </c>
    </row>
    <row r="132" spans="5:13" x14ac:dyDescent="0.25">
      <c r="E132" s="1"/>
      <c r="F132" s="1"/>
      <c r="I132" t="s">
        <v>38</v>
      </c>
      <c r="J132">
        <f>J130-J126</f>
        <v>2</v>
      </c>
      <c r="M132" s="5">
        <f t="shared" si="13"/>
        <v>0.5</v>
      </c>
    </row>
    <row r="133" spans="5:13" x14ac:dyDescent="0.25">
      <c r="E133" s="1"/>
      <c r="F133" s="1"/>
      <c r="I133" t="s">
        <v>39</v>
      </c>
      <c r="J133">
        <f>J130-J129</f>
        <v>0</v>
      </c>
      <c r="M133" s="5">
        <f t="shared" si="13"/>
        <v>0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3"/>
        <v>0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13"/>
        <v>0.75</v>
      </c>
    </row>
    <row r="136" spans="5:13" x14ac:dyDescent="0.25">
      <c r="E136" s="1"/>
      <c r="F136" s="1"/>
      <c r="I136" t="s">
        <v>42</v>
      </c>
      <c r="J136">
        <f>COUNTIF(C122:C146,"&gt;0")</f>
        <v>4</v>
      </c>
      <c r="M136" s="5">
        <f t="shared" si="13"/>
        <v>1</v>
      </c>
    </row>
    <row r="137" spans="5:13" x14ac:dyDescent="0.25">
      <c r="E137" s="1"/>
      <c r="F137" s="1"/>
      <c r="I137" t="s">
        <v>43</v>
      </c>
      <c r="J137">
        <f>COUNTIF(B122:B146,"&lt;2")</f>
        <v>3</v>
      </c>
      <c r="M137" s="5">
        <f t="shared" si="13"/>
        <v>0.75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3"/>
        <v>0.75</v>
      </c>
    </row>
    <row r="139" spans="5:13" x14ac:dyDescent="0.25">
      <c r="E139" s="1"/>
      <c r="F139" s="1"/>
      <c r="I139" t="s">
        <v>45</v>
      </c>
      <c r="J139">
        <f>COUNTIF(B122:B146,"&lt;3")</f>
        <v>4</v>
      </c>
      <c r="M139" s="5">
        <f t="shared" si="13"/>
        <v>1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3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3"/>
        <v>0.75</v>
      </c>
    </row>
    <row r="142" spans="5:13" x14ac:dyDescent="0.25">
      <c r="E142" s="1"/>
      <c r="F142" s="1"/>
      <c r="I142" t="s">
        <v>48</v>
      </c>
      <c r="J142" s="1">
        <f>SUM(B122:B146)</f>
        <v>4</v>
      </c>
      <c r="M142" s="5">
        <f t="shared" si="13"/>
        <v>1</v>
      </c>
    </row>
    <row r="143" spans="5:13" x14ac:dyDescent="0.25">
      <c r="E143" s="1"/>
      <c r="F143" s="1"/>
      <c r="I143" t="s">
        <v>49</v>
      </c>
      <c r="J143" s="1">
        <f>SUM(C122:C146)</f>
        <v>5</v>
      </c>
      <c r="M143" s="5">
        <f t="shared" si="13"/>
        <v>1.25</v>
      </c>
    </row>
    <row r="144" spans="5:13" x14ac:dyDescent="0.25">
      <c r="E144" s="1"/>
      <c r="F144" s="1"/>
      <c r="I144" t="s">
        <v>50</v>
      </c>
      <c r="J144">
        <f>3*J131+J130-J141</f>
        <v>4</v>
      </c>
      <c r="M144" s="5">
        <f t="shared" si="13"/>
        <v>1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116</v>
      </c>
      <c r="B161" s="1">
        <v>2</v>
      </c>
      <c r="C161">
        <v>2</v>
      </c>
      <c r="D161" s="2" t="s">
        <v>106</v>
      </c>
      <c r="E161" s="1">
        <f>B161+C161</f>
        <v>4</v>
      </c>
      <c r="F161" s="1">
        <f>B161-C161</f>
        <v>0</v>
      </c>
      <c r="I161" t="s">
        <v>27</v>
      </c>
      <c r="J161">
        <f>COUNTIF(E161:E177,"&gt;1")</f>
        <v>4</v>
      </c>
      <c r="M161" s="5">
        <f>J161/$J$169</f>
        <v>1</v>
      </c>
      <c r="O161" s="5">
        <f>J161+J122</f>
        <v>7</v>
      </c>
      <c r="P161" s="5">
        <f>O161/$O$169</f>
        <v>0.875</v>
      </c>
    </row>
    <row r="162" spans="1:16" x14ac:dyDescent="0.25">
      <c r="A162" s="1" t="s">
        <v>125</v>
      </c>
      <c r="B162" s="1">
        <v>4</v>
      </c>
      <c r="C162">
        <v>3</v>
      </c>
      <c r="D162" s="2" t="s">
        <v>106</v>
      </c>
      <c r="E162" s="1">
        <f>B162+C162</f>
        <v>7</v>
      </c>
      <c r="F162" s="1">
        <f>B162-C162</f>
        <v>1</v>
      </c>
      <c r="I162" t="s">
        <v>28</v>
      </c>
      <c r="J162">
        <f>COUNTIF(E161:E177,"&gt;2")</f>
        <v>3</v>
      </c>
      <c r="M162" s="5">
        <f t="shared" ref="M162:M183" si="14">J162/$J$169</f>
        <v>0.75</v>
      </c>
      <c r="O162" s="5">
        <f t="shared" ref="O162:O183" si="15">J162+J123</f>
        <v>5</v>
      </c>
      <c r="P162" s="5">
        <f t="shared" ref="P162:P183" si="16">O162/$O$169</f>
        <v>0.625</v>
      </c>
    </row>
    <row r="163" spans="1:16" x14ac:dyDescent="0.25">
      <c r="A163" s="1" t="s">
        <v>119</v>
      </c>
      <c r="B163" s="1">
        <v>1</v>
      </c>
      <c r="C163">
        <v>2</v>
      </c>
      <c r="D163" s="2" t="s">
        <v>106</v>
      </c>
      <c r="E163" s="1">
        <f>B163+C163</f>
        <v>3</v>
      </c>
      <c r="F163" s="1">
        <f>B163-C163</f>
        <v>-1</v>
      </c>
      <c r="I163" t="s">
        <v>29</v>
      </c>
      <c r="J163">
        <f>COUNTIF(E161:E177,"&lt;4")</f>
        <v>2</v>
      </c>
      <c r="M163" s="5">
        <f t="shared" si="14"/>
        <v>0.5</v>
      </c>
      <c r="O163" s="5">
        <f t="shared" si="15"/>
        <v>6</v>
      </c>
      <c r="P163" s="5">
        <f t="shared" si="16"/>
        <v>0.75</v>
      </c>
    </row>
    <row r="164" spans="1:16" x14ac:dyDescent="0.25">
      <c r="A164" s="1" t="s">
        <v>115</v>
      </c>
      <c r="B164" s="1">
        <v>1</v>
      </c>
      <c r="C164">
        <v>1</v>
      </c>
      <c r="D164" s="2" t="s">
        <v>106</v>
      </c>
      <c r="E164" s="1">
        <f>B164+C164</f>
        <v>2</v>
      </c>
      <c r="F164" s="1">
        <f>B164-C164</f>
        <v>0</v>
      </c>
      <c r="I164" t="s">
        <v>30</v>
      </c>
      <c r="J164">
        <f>COUNTIF(E161:E177,"&lt;5")</f>
        <v>3</v>
      </c>
      <c r="M164" s="5">
        <f t="shared" si="14"/>
        <v>0.75</v>
      </c>
      <c r="O164" s="5">
        <f t="shared" si="15"/>
        <v>7</v>
      </c>
      <c r="P164" s="5">
        <f t="shared" si="16"/>
        <v>0.875</v>
      </c>
    </row>
    <row r="165" spans="1:16" x14ac:dyDescent="0.25">
      <c r="A165" s="1"/>
      <c r="B165" s="1"/>
      <c r="C165" s="1"/>
      <c r="D165" s="1"/>
      <c r="E165" s="1"/>
      <c r="F165" s="1"/>
      <c r="I165" t="s">
        <v>31</v>
      </c>
      <c r="J165">
        <f>COUNTIF(F161:F177,"&lt;=0")</f>
        <v>3</v>
      </c>
      <c r="M165" s="5">
        <f t="shared" si="14"/>
        <v>0.75</v>
      </c>
      <c r="O165" s="5">
        <f t="shared" si="15"/>
        <v>5</v>
      </c>
      <c r="P165" s="5">
        <f t="shared" si="16"/>
        <v>0.625</v>
      </c>
    </row>
    <row r="166" spans="1:16" x14ac:dyDescent="0.25">
      <c r="I166" t="s">
        <v>32</v>
      </c>
      <c r="J166">
        <f>COUNTIF(F161:F177,"&gt;=0")</f>
        <v>3</v>
      </c>
      <c r="M166" s="5">
        <f t="shared" si="14"/>
        <v>0.75</v>
      </c>
      <c r="O166" s="5">
        <f t="shared" si="15"/>
        <v>6</v>
      </c>
      <c r="P166" s="5">
        <f t="shared" si="16"/>
        <v>0.75</v>
      </c>
    </row>
    <row r="167" spans="1:16" x14ac:dyDescent="0.25">
      <c r="I167" t="s">
        <v>34</v>
      </c>
      <c r="J167">
        <f>COUNTIF(F161:F177,"&lt;=1")</f>
        <v>4</v>
      </c>
      <c r="M167" s="5">
        <f t="shared" si="14"/>
        <v>1</v>
      </c>
      <c r="O167" s="5">
        <f t="shared" si="15"/>
        <v>8</v>
      </c>
      <c r="P167" s="5">
        <f t="shared" si="16"/>
        <v>1</v>
      </c>
    </row>
    <row r="168" spans="1:16" x14ac:dyDescent="0.25">
      <c r="I168" t="s">
        <v>35</v>
      </c>
      <c r="J168">
        <f>COUNTIF(F161:F177,"&gt;=-1")</f>
        <v>4</v>
      </c>
      <c r="M168" s="5">
        <f t="shared" si="14"/>
        <v>1</v>
      </c>
      <c r="O168" s="5">
        <f t="shared" si="15"/>
        <v>8</v>
      </c>
      <c r="P168" s="5">
        <f t="shared" si="16"/>
        <v>1</v>
      </c>
    </row>
    <row r="169" spans="1:16" x14ac:dyDescent="0.25">
      <c r="I169" t="s">
        <v>36</v>
      </c>
      <c r="J169">
        <f>COUNT(E161:E177)</f>
        <v>4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1</v>
      </c>
      <c r="M170" s="5">
        <f t="shared" si="14"/>
        <v>0.25</v>
      </c>
      <c r="O170" s="5">
        <f t="shared" si="15"/>
        <v>2</v>
      </c>
      <c r="P170" s="5">
        <f t="shared" si="16"/>
        <v>0.25</v>
      </c>
    </row>
    <row r="171" spans="1:16" x14ac:dyDescent="0.25">
      <c r="I171" t="s">
        <v>38</v>
      </c>
      <c r="J171">
        <f>J169-J165</f>
        <v>1</v>
      </c>
      <c r="M171" s="5">
        <f t="shared" si="14"/>
        <v>0.25</v>
      </c>
      <c r="O171" s="5">
        <f t="shared" si="15"/>
        <v>3</v>
      </c>
      <c r="P171" s="5">
        <f t="shared" si="16"/>
        <v>0.375</v>
      </c>
    </row>
    <row r="172" spans="1:16" x14ac:dyDescent="0.25">
      <c r="I172" t="s">
        <v>39</v>
      </c>
      <c r="J172">
        <f>J169-J168</f>
        <v>0</v>
      </c>
      <c r="M172" s="5">
        <f t="shared" si="14"/>
        <v>0</v>
      </c>
      <c r="O172" s="5">
        <f t="shared" si="15"/>
        <v>0</v>
      </c>
      <c r="P172" s="5">
        <f t="shared" si="16"/>
        <v>0</v>
      </c>
    </row>
    <row r="173" spans="1:16" x14ac:dyDescent="0.25">
      <c r="I173" t="s">
        <v>40</v>
      </c>
      <c r="J173">
        <f>J169-J167</f>
        <v>0</v>
      </c>
      <c r="M173" s="5">
        <f t="shared" si="14"/>
        <v>0</v>
      </c>
      <c r="O173" s="5">
        <f t="shared" si="15"/>
        <v>0</v>
      </c>
      <c r="P173" s="5">
        <f t="shared" si="16"/>
        <v>0</v>
      </c>
    </row>
    <row r="174" spans="1:16" x14ac:dyDescent="0.25">
      <c r="I174" t="s">
        <v>41</v>
      </c>
      <c r="J174">
        <f>COUNTIF(C161:C177,"&gt;0")</f>
        <v>4</v>
      </c>
      <c r="M174" s="5">
        <f t="shared" si="14"/>
        <v>1</v>
      </c>
      <c r="O174" s="5">
        <f t="shared" si="15"/>
        <v>7</v>
      </c>
      <c r="P174" s="5">
        <f t="shared" si="16"/>
        <v>0.875</v>
      </c>
    </row>
    <row r="175" spans="1:16" x14ac:dyDescent="0.25">
      <c r="I175" t="s">
        <v>42</v>
      </c>
      <c r="J175">
        <f>COUNTIF(B161:B177,"&gt;0")</f>
        <v>4</v>
      </c>
      <c r="M175" s="5">
        <f t="shared" si="14"/>
        <v>1</v>
      </c>
      <c r="O175" s="5">
        <f t="shared" si="15"/>
        <v>8</v>
      </c>
      <c r="P175" s="5">
        <f t="shared" si="16"/>
        <v>1</v>
      </c>
    </row>
    <row r="176" spans="1:16" x14ac:dyDescent="0.25">
      <c r="I176" t="s">
        <v>43</v>
      </c>
      <c r="J176">
        <f>COUNTIF(C161:C177,"&lt;2")</f>
        <v>1</v>
      </c>
      <c r="M176" s="5">
        <f t="shared" si="14"/>
        <v>0.25</v>
      </c>
      <c r="O176" s="5">
        <f t="shared" si="15"/>
        <v>4</v>
      </c>
      <c r="P176" s="5">
        <f t="shared" si="16"/>
        <v>0.5</v>
      </c>
    </row>
    <row r="177" spans="9:16" x14ac:dyDescent="0.25">
      <c r="I177" t="s">
        <v>44</v>
      </c>
      <c r="J177">
        <f>COUNTIF(B161:B177,"&lt;2")</f>
        <v>2</v>
      </c>
      <c r="M177" s="5">
        <f t="shared" si="14"/>
        <v>0.5</v>
      </c>
      <c r="O177" s="5">
        <f t="shared" si="15"/>
        <v>5</v>
      </c>
      <c r="P177" s="5">
        <f t="shared" si="16"/>
        <v>0.625</v>
      </c>
    </row>
    <row r="178" spans="9:16" x14ac:dyDescent="0.25">
      <c r="I178" t="s">
        <v>45</v>
      </c>
      <c r="J178">
        <f>COUNTIF(C161:C177,"&lt;3")</f>
        <v>3</v>
      </c>
      <c r="M178" s="5">
        <f t="shared" si="14"/>
        <v>0.75</v>
      </c>
      <c r="O178" s="5">
        <f t="shared" si="15"/>
        <v>7</v>
      </c>
      <c r="P178" s="5">
        <f t="shared" si="16"/>
        <v>0.875</v>
      </c>
    </row>
    <row r="179" spans="9:16" x14ac:dyDescent="0.25">
      <c r="I179" t="s">
        <v>46</v>
      </c>
      <c r="J179">
        <f>COUNTIF(B161:B177,"&lt;3")</f>
        <v>3</v>
      </c>
      <c r="M179" s="5">
        <f t="shared" si="14"/>
        <v>0.75</v>
      </c>
      <c r="O179" s="5">
        <f t="shared" si="15"/>
        <v>7</v>
      </c>
      <c r="P179" s="5">
        <f t="shared" si="16"/>
        <v>0.875</v>
      </c>
    </row>
    <row r="180" spans="9:16" x14ac:dyDescent="0.25">
      <c r="I180" t="s">
        <v>47</v>
      </c>
      <c r="J180">
        <f>J170+J171</f>
        <v>2</v>
      </c>
      <c r="M180" s="5">
        <f t="shared" si="14"/>
        <v>0.5</v>
      </c>
      <c r="O180" s="5">
        <f t="shared" si="15"/>
        <v>5</v>
      </c>
      <c r="P180" s="5">
        <f t="shared" si="16"/>
        <v>0.625</v>
      </c>
    </row>
    <row r="181" spans="9:16" x14ac:dyDescent="0.25">
      <c r="I181" t="s">
        <v>48</v>
      </c>
      <c r="J181" s="1">
        <f>SUM(C161:C177)</f>
        <v>8</v>
      </c>
      <c r="M181" s="5">
        <f t="shared" si="14"/>
        <v>2</v>
      </c>
      <c r="O181" s="5">
        <f t="shared" si="15"/>
        <v>12</v>
      </c>
      <c r="P181" s="5">
        <f t="shared" si="16"/>
        <v>1.5</v>
      </c>
    </row>
    <row r="182" spans="9:16" x14ac:dyDescent="0.25">
      <c r="I182" t="s">
        <v>49</v>
      </c>
      <c r="J182" s="1">
        <f>SUM(B161:B177)</f>
        <v>8</v>
      </c>
      <c r="M182" s="5">
        <f t="shared" si="14"/>
        <v>2</v>
      </c>
      <c r="O182" s="5">
        <f t="shared" si="15"/>
        <v>13</v>
      </c>
      <c r="P182" s="5">
        <f t="shared" si="16"/>
        <v>1.625</v>
      </c>
    </row>
    <row r="183" spans="9:16" x14ac:dyDescent="0.25">
      <c r="I183" t="s">
        <v>50</v>
      </c>
      <c r="J183">
        <f>J170*3+J169-J180</f>
        <v>5</v>
      </c>
      <c r="M183" s="5">
        <f t="shared" si="14"/>
        <v>1.25</v>
      </c>
      <c r="O183" s="5">
        <f t="shared" si="15"/>
        <v>9</v>
      </c>
      <c r="P183" s="5">
        <f t="shared" si="16"/>
        <v>1.125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123</v>
      </c>
      <c r="B213" s="1">
        <v>0</v>
      </c>
      <c r="C213">
        <v>1</v>
      </c>
      <c r="D213" s="2" t="s">
        <v>116</v>
      </c>
      <c r="E213" s="1">
        <f>B213+C213</f>
        <v>1</v>
      </c>
      <c r="F213" s="1">
        <f>B213-C213</f>
        <v>-1</v>
      </c>
      <c r="I213" t="s">
        <v>27</v>
      </c>
      <c r="J213">
        <f>COUNTIF(E213:E237,"&gt;1")</f>
        <v>8</v>
      </c>
      <c r="M213" s="5">
        <f>J213/$J$221</f>
        <v>0.66666666666666663</v>
      </c>
    </row>
    <row r="214" spans="1:16" x14ac:dyDescent="0.25">
      <c r="A214" s="1" t="s">
        <v>106</v>
      </c>
      <c r="B214" s="1">
        <v>1</v>
      </c>
      <c r="C214">
        <v>2</v>
      </c>
      <c r="D214" s="2" t="s">
        <v>116</v>
      </c>
      <c r="E214" s="1">
        <f t="shared" ref="E214:E224" si="17">B214+C214</f>
        <v>3</v>
      </c>
      <c r="F214" s="1">
        <f t="shared" ref="F214:F224" si="18">B214-C214</f>
        <v>-1</v>
      </c>
      <c r="I214" t="s">
        <v>28</v>
      </c>
      <c r="J214">
        <f>COUNTIF(E213:E237,"&gt;2")</f>
        <v>6</v>
      </c>
      <c r="M214" s="5">
        <f t="shared" ref="M214:M235" si="19">J214/$J$221</f>
        <v>0.5</v>
      </c>
    </row>
    <row r="215" spans="1:16" x14ac:dyDescent="0.25">
      <c r="A215" s="1" t="s">
        <v>110</v>
      </c>
      <c r="B215" s="1">
        <v>2</v>
      </c>
      <c r="C215">
        <v>2</v>
      </c>
      <c r="D215" s="2" t="s">
        <v>116</v>
      </c>
      <c r="E215" s="1">
        <f t="shared" si="17"/>
        <v>4</v>
      </c>
      <c r="F215" s="1">
        <f t="shared" si="18"/>
        <v>0</v>
      </c>
      <c r="I215" t="s">
        <v>29</v>
      </c>
      <c r="J215">
        <f>COUNTIF(E213:E237,"&lt;4")</f>
        <v>8</v>
      </c>
      <c r="M215" s="5">
        <f t="shared" si="19"/>
        <v>0.66666666666666663</v>
      </c>
    </row>
    <row r="216" spans="1:16" x14ac:dyDescent="0.25">
      <c r="A216" s="1" t="s">
        <v>112</v>
      </c>
      <c r="B216" s="1">
        <v>1</v>
      </c>
      <c r="C216">
        <v>2</v>
      </c>
      <c r="D216" s="2" t="s">
        <v>116</v>
      </c>
      <c r="E216" s="1">
        <f t="shared" si="17"/>
        <v>3</v>
      </c>
      <c r="F216" s="1">
        <f t="shared" si="18"/>
        <v>-1</v>
      </c>
      <c r="I216" t="s">
        <v>30</v>
      </c>
      <c r="J216">
        <f>COUNTIF(E213:E237,"&lt;5")</f>
        <v>11</v>
      </c>
      <c r="M216" s="5">
        <f t="shared" si="19"/>
        <v>0.91666666666666663</v>
      </c>
    </row>
    <row r="217" spans="1:16" x14ac:dyDescent="0.25">
      <c r="A217" s="1" t="s">
        <v>125</v>
      </c>
      <c r="B217" s="1">
        <v>1</v>
      </c>
      <c r="C217">
        <v>3</v>
      </c>
      <c r="D217" s="2" t="s">
        <v>116</v>
      </c>
      <c r="E217" s="1">
        <f t="shared" si="17"/>
        <v>4</v>
      </c>
      <c r="F217" s="1">
        <f t="shared" si="18"/>
        <v>-2</v>
      </c>
      <c r="I217" t="s">
        <v>31</v>
      </c>
      <c r="J217">
        <f>COUNTIF(F213:F237,"&gt;=0")</f>
        <v>7</v>
      </c>
      <c r="L217" t="s">
        <v>56</v>
      </c>
      <c r="M217" s="5">
        <f t="shared" si="19"/>
        <v>0.58333333333333337</v>
      </c>
    </row>
    <row r="218" spans="1:16" x14ac:dyDescent="0.25">
      <c r="A218" s="1" t="s">
        <v>115</v>
      </c>
      <c r="B218" s="1">
        <v>1</v>
      </c>
      <c r="C218">
        <v>0</v>
      </c>
      <c r="D218" s="2" t="s">
        <v>116</v>
      </c>
      <c r="E218" s="1">
        <f t="shared" si="17"/>
        <v>1</v>
      </c>
      <c r="F218" s="1">
        <f t="shared" si="18"/>
        <v>1</v>
      </c>
      <c r="I218" t="s">
        <v>32</v>
      </c>
      <c r="J218">
        <f>COUNTIF(F213:F237,"&lt;=0")</f>
        <v>7</v>
      </c>
      <c r="L218" t="s">
        <v>55</v>
      </c>
      <c r="M218" s="5">
        <f t="shared" si="19"/>
        <v>0.58333333333333337</v>
      </c>
    </row>
    <row r="219" spans="1:16" x14ac:dyDescent="0.25">
      <c r="A219" s="1" t="s">
        <v>124</v>
      </c>
      <c r="B219" s="1">
        <v>0</v>
      </c>
      <c r="C219">
        <v>2</v>
      </c>
      <c r="D219" s="2" t="s">
        <v>116</v>
      </c>
      <c r="E219" s="1">
        <f t="shared" si="17"/>
        <v>2</v>
      </c>
      <c r="F219" s="1">
        <f t="shared" si="18"/>
        <v>-2</v>
      </c>
      <c r="I219" t="s">
        <v>34</v>
      </c>
      <c r="J219">
        <f>COUNTIF(F213:F237,"&gt;=-1")</f>
        <v>10</v>
      </c>
      <c r="M219" s="5">
        <f t="shared" si="19"/>
        <v>0.83333333333333337</v>
      </c>
    </row>
    <row r="220" spans="1:16" x14ac:dyDescent="0.25">
      <c r="A220" s="1" t="s">
        <v>105</v>
      </c>
      <c r="B220" s="1">
        <v>1</v>
      </c>
      <c r="C220">
        <v>0</v>
      </c>
      <c r="D220" s="2" t="s">
        <v>116</v>
      </c>
      <c r="E220" s="1">
        <f t="shared" si="17"/>
        <v>1</v>
      </c>
      <c r="F220" s="1">
        <f t="shared" si="18"/>
        <v>1</v>
      </c>
      <c r="I220" t="s">
        <v>35</v>
      </c>
      <c r="J220">
        <f>COUNTIF(F213:F237,"&lt;=1")</f>
        <v>10</v>
      </c>
      <c r="M220" s="5">
        <f t="shared" si="19"/>
        <v>0.83333333333333337</v>
      </c>
    </row>
    <row r="221" spans="1:16" x14ac:dyDescent="0.25">
      <c r="A221" s="1" t="s">
        <v>121</v>
      </c>
      <c r="B221" s="1">
        <v>4</v>
      </c>
      <c r="C221">
        <v>2</v>
      </c>
      <c r="D221" s="2" t="s">
        <v>116</v>
      </c>
      <c r="E221" s="1">
        <f t="shared" si="17"/>
        <v>6</v>
      </c>
      <c r="F221" s="1">
        <f t="shared" si="18"/>
        <v>2</v>
      </c>
      <c r="I221" t="s">
        <v>36</v>
      </c>
      <c r="J221">
        <f>COUNT(F213:F237)</f>
        <v>12</v>
      </c>
    </row>
    <row r="222" spans="1:16" x14ac:dyDescent="0.25">
      <c r="A222" s="1" t="s">
        <v>114</v>
      </c>
      <c r="B222" s="1">
        <v>4</v>
      </c>
      <c r="C222">
        <v>0</v>
      </c>
      <c r="D222" s="2" t="s">
        <v>116</v>
      </c>
      <c r="E222" s="1">
        <f t="shared" si="17"/>
        <v>4</v>
      </c>
      <c r="F222" s="1">
        <f t="shared" si="18"/>
        <v>4</v>
      </c>
      <c r="I222" t="s">
        <v>37</v>
      </c>
      <c r="J222">
        <f>J221-J218</f>
        <v>5</v>
      </c>
      <c r="L222" t="s">
        <v>57</v>
      </c>
      <c r="M222" s="5">
        <f t="shared" si="19"/>
        <v>0.41666666666666669</v>
      </c>
    </row>
    <row r="223" spans="1:16" x14ac:dyDescent="0.25">
      <c r="A223" s="1" t="s">
        <v>119</v>
      </c>
      <c r="B223" s="1">
        <v>1</v>
      </c>
      <c r="C223">
        <v>1</v>
      </c>
      <c r="D223" s="2" t="s">
        <v>116</v>
      </c>
      <c r="E223" s="1">
        <f t="shared" si="17"/>
        <v>2</v>
      </c>
      <c r="F223" s="1">
        <f t="shared" si="18"/>
        <v>0</v>
      </c>
      <c r="I223" t="s">
        <v>38</v>
      </c>
      <c r="J223">
        <f>J221-J217</f>
        <v>5</v>
      </c>
      <c r="L223" t="s">
        <v>58</v>
      </c>
      <c r="M223" s="5">
        <f t="shared" si="19"/>
        <v>0.41666666666666669</v>
      </c>
    </row>
    <row r="224" spans="1:16" x14ac:dyDescent="0.25">
      <c r="A224" s="1" t="s">
        <v>124</v>
      </c>
      <c r="B224" s="1">
        <v>1</v>
      </c>
      <c r="C224">
        <v>0</v>
      </c>
      <c r="D224" s="2" t="s">
        <v>116</v>
      </c>
      <c r="E224" s="1">
        <f t="shared" si="17"/>
        <v>1</v>
      </c>
      <c r="F224" s="1">
        <f t="shared" si="18"/>
        <v>1</v>
      </c>
      <c r="I224" t="s">
        <v>39</v>
      </c>
      <c r="J224">
        <f>J221-J220</f>
        <v>2</v>
      </c>
      <c r="M224" s="5">
        <f t="shared" si="19"/>
        <v>0.16666666666666666</v>
      </c>
    </row>
    <row r="225" spans="1:13" x14ac:dyDescent="0.25">
      <c r="A225" s="1"/>
      <c r="B225" s="1"/>
      <c r="C225" s="1"/>
      <c r="D225" s="2"/>
      <c r="E225" s="1"/>
      <c r="F225" s="1"/>
      <c r="I225" t="s">
        <v>40</v>
      </c>
      <c r="J225">
        <f>J221-J219</f>
        <v>2</v>
      </c>
      <c r="M225" s="5">
        <f t="shared" si="19"/>
        <v>0.16666666666666666</v>
      </c>
    </row>
    <row r="226" spans="1:13" x14ac:dyDescent="0.25">
      <c r="A226" s="1"/>
      <c r="B226" s="1"/>
      <c r="C226" s="1"/>
      <c r="D226" s="2"/>
      <c r="E226" s="1"/>
      <c r="F226" s="1"/>
      <c r="I226" t="s">
        <v>41</v>
      </c>
      <c r="J226">
        <f>COUNTIF(B213:B237,"&gt;0")</f>
        <v>10</v>
      </c>
      <c r="M226" s="5">
        <f t="shared" si="19"/>
        <v>0.83333333333333337</v>
      </c>
    </row>
    <row r="227" spans="1:13" x14ac:dyDescent="0.25">
      <c r="A227" s="1"/>
      <c r="B227" s="1"/>
      <c r="C227" s="1"/>
      <c r="D227" s="2"/>
      <c r="E227" s="1"/>
      <c r="F227" s="1"/>
      <c r="I227" t="s">
        <v>42</v>
      </c>
      <c r="J227">
        <f>COUNTIF(C213:C237,"&gt;0")</f>
        <v>8</v>
      </c>
      <c r="M227" s="5">
        <f t="shared" si="19"/>
        <v>0.66666666666666663</v>
      </c>
    </row>
    <row r="228" spans="1:13" x14ac:dyDescent="0.25">
      <c r="A228" s="1"/>
      <c r="B228" s="1"/>
      <c r="C228" s="1"/>
      <c r="D228" s="2"/>
      <c r="E228" s="1"/>
      <c r="F228" s="1"/>
      <c r="I228" t="s">
        <v>43</v>
      </c>
      <c r="J228">
        <f>COUNTIF(B213:B237,"&lt;2")</f>
        <v>9</v>
      </c>
      <c r="M228" s="5">
        <f t="shared" si="19"/>
        <v>0.75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6</v>
      </c>
      <c r="M229" s="5">
        <f t="shared" si="19"/>
        <v>0.5</v>
      </c>
    </row>
    <row r="230" spans="1:13" x14ac:dyDescent="0.25">
      <c r="E230" s="1"/>
      <c r="F230" s="1"/>
      <c r="I230" t="s">
        <v>45</v>
      </c>
      <c r="J230">
        <f>COUNTIF(B213:B237,"&lt;3")</f>
        <v>10</v>
      </c>
      <c r="M230" s="5">
        <f t="shared" si="19"/>
        <v>0.83333333333333337</v>
      </c>
    </row>
    <row r="231" spans="1:13" x14ac:dyDescent="0.25">
      <c r="E231" s="1"/>
      <c r="F231" s="1"/>
      <c r="I231" t="s">
        <v>46</v>
      </c>
      <c r="J231">
        <f>COUNTIF(C213:C237,"&lt;3")</f>
        <v>11</v>
      </c>
      <c r="M231" s="5">
        <f t="shared" si="19"/>
        <v>0.91666666666666663</v>
      </c>
    </row>
    <row r="232" spans="1:13" x14ac:dyDescent="0.25">
      <c r="E232" s="1"/>
      <c r="F232" s="1"/>
      <c r="I232" t="s">
        <v>47</v>
      </c>
      <c r="J232">
        <f>J222+J223</f>
        <v>10</v>
      </c>
      <c r="M232" s="5">
        <f t="shared" si="19"/>
        <v>0.83333333333333337</v>
      </c>
    </row>
    <row r="233" spans="1:13" x14ac:dyDescent="0.25">
      <c r="E233" s="1"/>
      <c r="F233" s="1"/>
      <c r="I233" t="s">
        <v>48</v>
      </c>
      <c r="J233" s="1">
        <f>SUM(C213:C237)</f>
        <v>15</v>
      </c>
      <c r="M233" s="5">
        <f t="shared" si="19"/>
        <v>1.25</v>
      </c>
    </row>
    <row r="234" spans="1:13" x14ac:dyDescent="0.25">
      <c r="E234" s="1"/>
      <c r="F234" s="1"/>
      <c r="I234" t="s">
        <v>49</v>
      </c>
      <c r="J234" s="1">
        <f>SUM(B213:B237)</f>
        <v>17</v>
      </c>
      <c r="M234" s="5">
        <f t="shared" si="19"/>
        <v>1.4166666666666667</v>
      </c>
    </row>
    <row r="235" spans="1:13" x14ac:dyDescent="0.25">
      <c r="E235" s="1"/>
      <c r="F235" s="1"/>
      <c r="I235" t="s">
        <v>50</v>
      </c>
      <c r="J235">
        <f>3*J223+J221-J232</f>
        <v>17</v>
      </c>
      <c r="M235" s="5">
        <f t="shared" si="19"/>
        <v>1.4166666666666667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116</v>
      </c>
      <c r="B253" s="1">
        <v>0</v>
      </c>
      <c r="C253">
        <v>3</v>
      </c>
      <c r="D253" s="1" t="s">
        <v>119</v>
      </c>
      <c r="E253" s="1">
        <f t="shared" ref="E253:E264" si="20">B253+C253</f>
        <v>3</v>
      </c>
      <c r="F253" s="1">
        <f t="shared" ref="F253:F264" si="21">B253-C253</f>
        <v>-3</v>
      </c>
      <c r="I253" t="s">
        <v>27</v>
      </c>
      <c r="J253">
        <f>COUNTIF(E253:E269,"&gt;1")</f>
        <v>8</v>
      </c>
      <c r="M253" s="5">
        <f>J253/$J$261</f>
        <v>0.66666666666666663</v>
      </c>
      <c r="O253" s="5">
        <f>J253+J213</f>
        <v>16</v>
      </c>
      <c r="P253" s="5">
        <f>O253/$O$261</f>
        <v>0.66666666666666663</v>
      </c>
    </row>
    <row r="254" spans="1:16" x14ac:dyDescent="0.25">
      <c r="A254" s="2" t="s">
        <v>116</v>
      </c>
      <c r="B254" s="1">
        <v>0</v>
      </c>
      <c r="C254">
        <v>0</v>
      </c>
      <c r="D254" s="1" t="s">
        <v>121</v>
      </c>
      <c r="E254" s="1">
        <f t="shared" si="20"/>
        <v>0</v>
      </c>
      <c r="F254" s="1">
        <f t="shared" si="21"/>
        <v>0</v>
      </c>
      <c r="I254" t="s">
        <v>28</v>
      </c>
      <c r="J254">
        <f>COUNTIF(E253:E269,"&gt;2")</f>
        <v>7</v>
      </c>
      <c r="M254" s="5">
        <f t="shared" ref="M254:M275" si="22">J254/$J$261</f>
        <v>0.58333333333333337</v>
      </c>
      <c r="O254" s="5">
        <f t="shared" ref="O254:O275" si="23">J254+J214</f>
        <v>13</v>
      </c>
      <c r="P254" s="5">
        <f t="shared" ref="P254:P275" si="24">O254/$O$261</f>
        <v>0.54166666666666663</v>
      </c>
    </row>
    <row r="255" spans="1:16" x14ac:dyDescent="0.25">
      <c r="A255" s="2" t="s">
        <v>116</v>
      </c>
      <c r="B255" s="1">
        <v>0</v>
      </c>
      <c r="C255">
        <v>0</v>
      </c>
      <c r="D255" s="1" t="s">
        <v>125</v>
      </c>
      <c r="E255" s="1">
        <f t="shared" si="20"/>
        <v>0</v>
      </c>
      <c r="F255" s="1">
        <f t="shared" si="21"/>
        <v>0</v>
      </c>
      <c r="I255" t="s">
        <v>29</v>
      </c>
      <c r="J255">
        <f>COUNTIF(E253:E269,"&lt;4")</f>
        <v>9</v>
      </c>
      <c r="M255" s="5">
        <f t="shared" si="22"/>
        <v>0.75</v>
      </c>
      <c r="O255" s="5">
        <f t="shared" si="23"/>
        <v>17</v>
      </c>
      <c r="P255" s="5">
        <f t="shared" si="24"/>
        <v>0.70833333333333337</v>
      </c>
    </row>
    <row r="256" spans="1:16" x14ac:dyDescent="0.25">
      <c r="A256" s="2" t="s">
        <v>116</v>
      </c>
      <c r="B256" s="1">
        <v>2</v>
      </c>
      <c r="C256">
        <v>0</v>
      </c>
      <c r="D256" s="1" t="s">
        <v>124</v>
      </c>
      <c r="E256" s="1">
        <f t="shared" si="20"/>
        <v>2</v>
      </c>
      <c r="F256" s="1">
        <f t="shared" si="21"/>
        <v>2</v>
      </c>
      <c r="I256" t="s">
        <v>30</v>
      </c>
      <c r="J256">
        <f>COUNTIF(E253:E269,"&lt;5")</f>
        <v>11</v>
      </c>
      <c r="M256" s="5">
        <f t="shared" si="22"/>
        <v>0.91666666666666663</v>
      </c>
      <c r="O256" s="5">
        <f t="shared" si="23"/>
        <v>22</v>
      </c>
      <c r="P256" s="5">
        <f t="shared" si="24"/>
        <v>0.91666666666666663</v>
      </c>
    </row>
    <row r="257" spans="1:16" x14ac:dyDescent="0.25">
      <c r="A257" s="2" t="s">
        <v>116</v>
      </c>
      <c r="B257" s="1">
        <v>0</v>
      </c>
      <c r="C257">
        <v>0</v>
      </c>
      <c r="D257" s="1" t="s">
        <v>105</v>
      </c>
      <c r="E257" s="1">
        <f t="shared" si="20"/>
        <v>0</v>
      </c>
      <c r="F257" s="1">
        <f t="shared" si="21"/>
        <v>0</v>
      </c>
      <c r="I257" t="s">
        <v>31</v>
      </c>
      <c r="J257">
        <f>COUNTIF(F253:F269,"&lt;=0")</f>
        <v>8</v>
      </c>
      <c r="L257" t="s">
        <v>56</v>
      </c>
      <c r="M257" s="5">
        <f t="shared" si="22"/>
        <v>0.66666666666666663</v>
      </c>
      <c r="O257" s="5">
        <f t="shared" si="23"/>
        <v>15</v>
      </c>
      <c r="P257" s="5">
        <f t="shared" si="24"/>
        <v>0.625</v>
      </c>
    </row>
    <row r="258" spans="1:16" x14ac:dyDescent="0.25">
      <c r="A258" s="2" t="s">
        <v>116</v>
      </c>
      <c r="B258" s="1">
        <v>1</v>
      </c>
      <c r="C258">
        <v>2</v>
      </c>
      <c r="D258" s="1" t="s">
        <v>115</v>
      </c>
      <c r="E258" s="1">
        <f t="shared" si="20"/>
        <v>3</v>
      </c>
      <c r="F258" s="1">
        <f t="shared" si="21"/>
        <v>-1</v>
      </c>
      <c r="I258" t="s">
        <v>32</v>
      </c>
      <c r="J258">
        <f>COUNTIF(F253:F269,"&gt;=0")</f>
        <v>9</v>
      </c>
      <c r="L258" t="s">
        <v>55</v>
      </c>
      <c r="M258" s="5">
        <f t="shared" si="22"/>
        <v>0.75</v>
      </c>
      <c r="O258" s="5">
        <f t="shared" si="23"/>
        <v>16</v>
      </c>
      <c r="P258" s="5">
        <f t="shared" si="24"/>
        <v>0.66666666666666663</v>
      </c>
    </row>
    <row r="259" spans="1:16" x14ac:dyDescent="0.25">
      <c r="A259" s="2" t="s">
        <v>116</v>
      </c>
      <c r="B259" s="1">
        <v>3</v>
      </c>
      <c r="C259">
        <v>1</v>
      </c>
      <c r="D259" s="1" t="s">
        <v>114</v>
      </c>
      <c r="E259" s="1">
        <f t="shared" si="20"/>
        <v>4</v>
      </c>
      <c r="F259" s="1">
        <f t="shared" si="21"/>
        <v>2</v>
      </c>
      <c r="I259" t="s">
        <v>34</v>
      </c>
      <c r="J259">
        <f>COUNTIF(F253:F269,"&lt;=1")</f>
        <v>10</v>
      </c>
      <c r="L259" t="s">
        <v>60</v>
      </c>
      <c r="M259" s="5">
        <f t="shared" si="22"/>
        <v>0.83333333333333337</v>
      </c>
      <c r="O259" s="5">
        <f t="shared" si="23"/>
        <v>20</v>
      </c>
      <c r="P259" s="5">
        <f t="shared" si="24"/>
        <v>0.83333333333333337</v>
      </c>
    </row>
    <row r="260" spans="1:16" x14ac:dyDescent="0.25">
      <c r="A260" s="2" t="s">
        <v>116</v>
      </c>
      <c r="B260" s="1">
        <v>0</v>
      </c>
      <c r="C260">
        <v>0</v>
      </c>
      <c r="D260" s="1" t="s">
        <v>123</v>
      </c>
      <c r="E260" s="1">
        <f t="shared" si="20"/>
        <v>0</v>
      </c>
      <c r="F260" s="1">
        <f t="shared" si="21"/>
        <v>0</v>
      </c>
      <c r="I260" t="s">
        <v>35</v>
      </c>
      <c r="J260">
        <f>COUNTIF(F253:F269,"&gt;=-1")</f>
        <v>11</v>
      </c>
      <c r="L260" t="s">
        <v>59</v>
      </c>
      <c r="M260" s="5">
        <f t="shared" si="22"/>
        <v>0.91666666666666663</v>
      </c>
      <c r="O260" s="5">
        <f t="shared" si="23"/>
        <v>21</v>
      </c>
      <c r="P260" s="5">
        <f t="shared" si="24"/>
        <v>0.875</v>
      </c>
    </row>
    <row r="261" spans="1:16" x14ac:dyDescent="0.25">
      <c r="A261" s="2" t="s">
        <v>116</v>
      </c>
      <c r="B261" s="1">
        <v>2</v>
      </c>
      <c r="C261">
        <v>1</v>
      </c>
      <c r="D261" s="1" t="s">
        <v>110</v>
      </c>
      <c r="E261" s="1">
        <f t="shared" si="20"/>
        <v>3</v>
      </c>
      <c r="F261" s="1">
        <f t="shared" si="21"/>
        <v>1</v>
      </c>
      <c r="I261" t="s">
        <v>36</v>
      </c>
      <c r="J261">
        <f>COUNT(E253:E269)</f>
        <v>12</v>
      </c>
      <c r="O261" s="5">
        <f t="shared" si="23"/>
        <v>24</v>
      </c>
      <c r="P261" s="5">
        <f t="shared" si="24"/>
        <v>1</v>
      </c>
    </row>
    <row r="262" spans="1:16" x14ac:dyDescent="0.25">
      <c r="A262" s="2" t="s">
        <v>116</v>
      </c>
      <c r="B262" s="1">
        <v>2</v>
      </c>
      <c r="C262">
        <v>2</v>
      </c>
      <c r="D262" s="1" t="s">
        <v>106</v>
      </c>
      <c r="E262" s="1">
        <f t="shared" si="20"/>
        <v>4</v>
      </c>
      <c r="F262" s="1">
        <f t="shared" si="21"/>
        <v>0</v>
      </c>
      <c r="I262" t="s">
        <v>37</v>
      </c>
      <c r="J262">
        <f>J261-J258</f>
        <v>3</v>
      </c>
      <c r="L262" t="s">
        <v>57</v>
      </c>
      <c r="M262" s="5">
        <f t="shared" si="22"/>
        <v>0.25</v>
      </c>
      <c r="O262" s="5">
        <f t="shared" si="23"/>
        <v>8</v>
      </c>
      <c r="P262" s="5">
        <f t="shared" si="24"/>
        <v>0.33333333333333331</v>
      </c>
    </row>
    <row r="263" spans="1:16" x14ac:dyDescent="0.25">
      <c r="A263" s="2" t="s">
        <v>116</v>
      </c>
      <c r="B263" s="1">
        <v>3</v>
      </c>
      <c r="C263">
        <v>2</v>
      </c>
      <c r="D263" s="1" t="s">
        <v>112</v>
      </c>
      <c r="E263" s="1">
        <f t="shared" si="20"/>
        <v>5</v>
      </c>
      <c r="F263" s="1">
        <f t="shared" si="21"/>
        <v>1</v>
      </c>
      <c r="I263" t="s">
        <v>38</v>
      </c>
      <c r="J263">
        <f>J261-J257</f>
        <v>4</v>
      </c>
      <c r="L263" t="s">
        <v>58</v>
      </c>
      <c r="M263" s="5">
        <f t="shared" si="22"/>
        <v>0.33333333333333331</v>
      </c>
      <c r="O263" s="5">
        <f t="shared" si="23"/>
        <v>9</v>
      </c>
      <c r="P263" s="5">
        <f t="shared" si="24"/>
        <v>0.375</v>
      </c>
    </row>
    <row r="264" spans="1:16" x14ac:dyDescent="0.25">
      <c r="A264" s="2" t="s">
        <v>116</v>
      </c>
      <c r="B264" s="1">
        <v>1</v>
      </c>
      <c r="C264">
        <v>2</v>
      </c>
      <c r="D264" s="1" t="s">
        <v>112</v>
      </c>
      <c r="E264" s="1">
        <f t="shared" si="20"/>
        <v>3</v>
      </c>
      <c r="F264" s="1">
        <f t="shared" si="21"/>
        <v>-1</v>
      </c>
      <c r="I264" t="s">
        <v>39</v>
      </c>
      <c r="J264">
        <f>J261-J260</f>
        <v>1</v>
      </c>
      <c r="M264" s="5">
        <f t="shared" si="22"/>
        <v>8.3333333333333329E-2</v>
      </c>
      <c r="O264" s="5">
        <f t="shared" si="23"/>
        <v>3</v>
      </c>
      <c r="P264" s="5">
        <f t="shared" si="24"/>
        <v>0.125</v>
      </c>
    </row>
    <row r="265" spans="1:16" x14ac:dyDescent="0.25">
      <c r="A265" s="2"/>
      <c r="B265" s="1"/>
      <c r="C265" s="1"/>
      <c r="D265" s="1"/>
      <c r="E265" s="1"/>
      <c r="F265" s="1"/>
      <c r="I265" t="s">
        <v>40</v>
      </c>
      <c r="J265">
        <f>J261-J259</f>
        <v>2</v>
      </c>
      <c r="M265" s="5">
        <f t="shared" si="22"/>
        <v>0.16666666666666666</v>
      </c>
      <c r="O265" s="5">
        <f t="shared" si="23"/>
        <v>4</v>
      </c>
      <c r="P265" s="5">
        <f t="shared" si="24"/>
        <v>0.16666666666666666</v>
      </c>
    </row>
    <row r="266" spans="1:16" x14ac:dyDescent="0.25">
      <c r="A266" s="2"/>
      <c r="B266" s="1"/>
      <c r="C266" s="1"/>
      <c r="D266" s="1"/>
      <c r="E266" s="1"/>
      <c r="F266" s="1"/>
      <c r="I266" t="s">
        <v>41</v>
      </c>
      <c r="J266">
        <f>COUNTIF(C253:C269,"&gt;0")</f>
        <v>7</v>
      </c>
      <c r="M266" s="5">
        <f t="shared" si="22"/>
        <v>0.58333333333333337</v>
      </c>
      <c r="O266" s="5">
        <f t="shared" si="23"/>
        <v>17</v>
      </c>
      <c r="P266" s="5">
        <f t="shared" si="24"/>
        <v>0.70833333333333337</v>
      </c>
    </row>
    <row r="267" spans="1:16" x14ac:dyDescent="0.25">
      <c r="A267" s="2"/>
      <c r="B267" s="1"/>
      <c r="C267" s="1"/>
      <c r="D267" s="1"/>
      <c r="E267" s="1"/>
      <c r="F267" s="1"/>
      <c r="I267" t="s">
        <v>42</v>
      </c>
      <c r="J267">
        <f>COUNTIF(B253:B269,"&gt;0")</f>
        <v>7</v>
      </c>
      <c r="M267" s="5">
        <f t="shared" si="22"/>
        <v>0.58333333333333337</v>
      </c>
      <c r="O267" s="5">
        <f t="shared" si="23"/>
        <v>15</v>
      </c>
      <c r="P267" s="5">
        <f t="shared" si="24"/>
        <v>0.625</v>
      </c>
    </row>
    <row r="268" spans="1:16" x14ac:dyDescent="0.25">
      <c r="A268" s="2"/>
      <c r="B268" s="1"/>
      <c r="C268" s="1"/>
      <c r="D268" s="1"/>
      <c r="E268" s="1"/>
      <c r="F268" s="1"/>
      <c r="I268" t="s">
        <v>43</v>
      </c>
      <c r="J268">
        <f>COUNTIF(C253:C269,"&lt;2")</f>
        <v>7</v>
      </c>
      <c r="M268" s="5">
        <f t="shared" si="22"/>
        <v>0.58333333333333337</v>
      </c>
      <c r="O268" s="5">
        <f t="shared" si="23"/>
        <v>16</v>
      </c>
      <c r="P268" s="5">
        <f t="shared" si="24"/>
        <v>0.66666666666666663</v>
      </c>
    </row>
    <row r="269" spans="1:16" x14ac:dyDescent="0.25">
      <c r="A269" s="2"/>
      <c r="B269" s="1"/>
      <c r="C269" s="1"/>
      <c r="D269" s="1"/>
      <c r="E269" s="1"/>
      <c r="F269" s="1"/>
      <c r="I269" t="s">
        <v>44</v>
      </c>
      <c r="J269">
        <f>COUNTIF(B253:B269,"&lt;2")</f>
        <v>7</v>
      </c>
      <c r="M269" s="5">
        <f t="shared" si="22"/>
        <v>0.58333333333333337</v>
      </c>
      <c r="O269" s="5">
        <f t="shared" si="23"/>
        <v>13</v>
      </c>
      <c r="P269" s="5">
        <f t="shared" si="24"/>
        <v>0.54166666666666663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11</v>
      </c>
      <c r="M270" s="5">
        <f t="shared" si="22"/>
        <v>0.91666666666666663</v>
      </c>
      <c r="O270" s="5">
        <f t="shared" si="23"/>
        <v>21</v>
      </c>
      <c r="P270" s="5">
        <f t="shared" si="24"/>
        <v>0.875</v>
      </c>
    </row>
    <row r="271" spans="1:16" x14ac:dyDescent="0.25">
      <c r="I271" t="s">
        <v>46</v>
      </c>
      <c r="J271">
        <f>COUNTIF(B253:B269,"&lt;3")</f>
        <v>10</v>
      </c>
      <c r="M271" s="5">
        <f t="shared" si="22"/>
        <v>0.83333333333333337</v>
      </c>
      <c r="O271" s="5">
        <f t="shared" si="23"/>
        <v>21</v>
      </c>
      <c r="P271" s="5">
        <f t="shared" si="24"/>
        <v>0.875</v>
      </c>
    </row>
    <row r="272" spans="1:16" x14ac:dyDescent="0.25">
      <c r="I272" t="s">
        <v>47</v>
      </c>
      <c r="J272">
        <f>J262+J263</f>
        <v>7</v>
      </c>
      <c r="M272" s="5">
        <f t="shared" si="22"/>
        <v>0.58333333333333337</v>
      </c>
      <c r="O272" s="5">
        <f t="shared" si="23"/>
        <v>17</v>
      </c>
      <c r="P272" s="5">
        <f t="shared" si="24"/>
        <v>0.70833333333333337</v>
      </c>
    </row>
    <row r="273" spans="5:16" x14ac:dyDescent="0.25">
      <c r="I273" t="s">
        <v>48</v>
      </c>
      <c r="J273" s="1">
        <f>SUM(B253:B269)</f>
        <v>14</v>
      </c>
      <c r="M273" s="5">
        <f t="shared" si="22"/>
        <v>1.1666666666666667</v>
      </c>
      <c r="O273" s="5">
        <f t="shared" si="23"/>
        <v>29</v>
      </c>
      <c r="P273" s="5">
        <f t="shared" si="24"/>
        <v>1.2083333333333333</v>
      </c>
    </row>
    <row r="274" spans="5:16" x14ac:dyDescent="0.25">
      <c r="I274" t="s">
        <v>49</v>
      </c>
      <c r="J274" s="1">
        <f>SUM(C253:C269)</f>
        <v>13</v>
      </c>
      <c r="M274" s="5">
        <f t="shared" si="22"/>
        <v>1.0833333333333333</v>
      </c>
      <c r="O274" s="5">
        <f t="shared" si="23"/>
        <v>30</v>
      </c>
      <c r="P274" s="5">
        <f t="shared" si="24"/>
        <v>1.25</v>
      </c>
    </row>
    <row r="275" spans="5:16" x14ac:dyDescent="0.25">
      <c r="I275" t="s">
        <v>50</v>
      </c>
      <c r="J275">
        <f>J263*3+J261-J272</f>
        <v>17</v>
      </c>
      <c r="M275" s="5">
        <f t="shared" si="22"/>
        <v>1.4166666666666667</v>
      </c>
      <c r="O275" s="5">
        <f t="shared" si="23"/>
        <v>34</v>
      </c>
      <c r="P275" s="5">
        <f t="shared" si="24"/>
        <v>1.4166666666666667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121</v>
      </c>
      <c r="B291" s="1">
        <v>4</v>
      </c>
      <c r="C291">
        <v>2</v>
      </c>
      <c r="D291" s="2" t="s">
        <v>116</v>
      </c>
      <c r="E291" s="1">
        <f>B291+C291</f>
        <v>6</v>
      </c>
      <c r="F291" s="1">
        <f>B291-C291</f>
        <v>2</v>
      </c>
      <c r="I291" t="s">
        <v>27</v>
      </c>
      <c r="J291">
        <f>COUNTIF(E291:E315,"&gt;1")</f>
        <v>3</v>
      </c>
      <c r="M291" s="5">
        <f>J291/4</f>
        <v>0.75</v>
      </c>
    </row>
    <row r="292" spans="1:13" x14ac:dyDescent="0.25">
      <c r="A292" s="1" t="s">
        <v>114</v>
      </c>
      <c r="B292" s="1">
        <v>4</v>
      </c>
      <c r="C292">
        <v>0</v>
      </c>
      <c r="D292" s="2" t="s">
        <v>116</v>
      </c>
      <c r="E292" s="1">
        <f t="shared" ref="E292:E294" si="25">B292+C292</f>
        <v>4</v>
      </c>
      <c r="F292" s="1">
        <f t="shared" ref="F292:F294" si="26">B292-C292</f>
        <v>4</v>
      </c>
      <c r="I292" t="s">
        <v>28</v>
      </c>
      <c r="J292">
        <f>COUNTIF(E291:E315,"&gt;2")</f>
        <v>2</v>
      </c>
      <c r="M292" s="5">
        <f t="shared" ref="M292:M313" si="27">J292/4</f>
        <v>0.5</v>
      </c>
    </row>
    <row r="293" spans="1:13" x14ac:dyDescent="0.25">
      <c r="A293" s="1" t="s">
        <v>119</v>
      </c>
      <c r="B293" s="1">
        <v>1</v>
      </c>
      <c r="C293">
        <v>1</v>
      </c>
      <c r="D293" s="2" t="s">
        <v>116</v>
      </c>
      <c r="E293" s="1">
        <f t="shared" si="25"/>
        <v>2</v>
      </c>
      <c r="F293" s="1">
        <f t="shared" si="26"/>
        <v>0</v>
      </c>
      <c r="I293" t="s">
        <v>29</v>
      </c>
      <c r="J293">
        <f>COUNTIF(E291:E315,"&lt;4")</f>
        <v>2</v>
      </c>
      <c r="M293" s="5">
        <f t="shared" si="27"/>
        <v>0.5</v>
      </c>
    </row>
    <row r="294" spans="1:13" x14ac:dyDescent="0.25">
      <c r="A294" s="1" t="s">
        <v>124</v>
      </c>
      <c r="B294" s="1">
        <v>1</v>
      </c>
      <c r="C294">
        <v>0</v>
      </c>
      <c r="D294" s="2" t="s">
        <v>116</v>
      </c>
      <c r="E294" s="1">
        <f t="shared" si="25"/>
        <v>1</v>
      </c>
      <c r="F294" s="1">
        <f t="shared" si="26"/>
        <v>1</v>
      </c>
      <c r="I294" t="s">
        <v>30</v>
      </c>
      <c r="J294">
        <f>COUNTIF(E291:E315,"&lt;5")</f>
        <v>3</v>
      </c>
      <c r="M294" s="5">
        <f t="shared" si="27"/>
        <v>0.75</v>
      </c>
    </row>
    <row r="295" spans="1:13" x14ac:dyDescent="0.25">
      <c r="E295" s="1"/>
      <c r="F295" s="1"/>
      <c r="I295" t="s">
        <v>31</v>
      </c>
      <c r="J295">
        <f>COUNTIF(F291:F315,"&gt;=0")</f>
        <v>4</v>
      </c>
      <c r="M295" s="5">
        <f t="shared" si="27"/>
        <v>1</v>
      </c>
    </row>
    <row r="296" spans="1:13" x14ac:dyDescent="0.25">
      <c r="I296" t="s">
        <v>32</v>
      </c>
      <c r="J296">
        <f>COUNTIF(F291:F315,"&lt;=0")</f>
        <v>1</v>
      </c>
      <c r="M296" s="5">
        <f t="shared" si="27"/>
        <v>0.25</v>
      </c>
    </row>
    <row r="297" spans="1:13" x14ac:dyDescent="0.25">
      <c r="I297" t="s">
        <v>34</v>
      </c>
      <c r="J297">
        <f>COUNTIF(F291:F315,"&gt;=-1")</f>
        <v>4</v>
      </c>
      <c r="M297" s="5">
        <f t="shared" si="27"/>
        <v>1</v>
      </c>
    </row>
    <row r="298" spans="1:13" x14ac:dyDescent="0.25">
      <c r="I298" t="s">
        <v>35</v>
      </c>
      <c r="J298">
        <f>COUNTIF(F291:F315,"&lt;=1")</f>
        <v>2</v>
      </c>
      <c r="M298" s="5">
        <f t="shared" si="27"/>
        <v>0.5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3</v>
      </c>
      <c r="M300" s="5">
        <f t="shared" si="27"/>
        <v>0.75</v>
      </c>
    </row>
    <row r="301" spans="1:13" x14ac:dyDescent="0.25">
      <c r="I301" t="s">
        <v>38</v>
      </c>
      <c r="J301">
        <f>J299-J295</f>
        <v>0</v>
      </c>
      <c r="M301" s="5">
        <f t="shared" si="27"/>
        <v>0</v>
      </c>
    </row>
    <row r="302" spans="1:13" x14ac:dyDescent="0.25">
      <c r="I302" t="s">
        <v>39</v>
      </c>
      <c r="J302">
        <f>J299-J298</f>
        <v>2</v>
      </c>
      <c r="M302" s="5">
        <f t="shared" si="27"/>
        <v>0.5</v>
      </c>
    </row>
    <row r="303" spans="1:13" x14ac:dyDescent="0.25">
      <c r="I303" t="s">
        <v>40</v>
      </c>
      <c r="J303">
        <f>J299-J297</f>
        <v>0</v>
      </c>
      <c r="M303" s="5">
        <f t="shared" si="27"/>
        <v>0</v>
      </c>
    </row>
    <row r="304" spans="1:13" x14ac:dyDescent="0.25">
      <c r="I304" t="s">
        <v>41</v>
      </c>
      <c r="J304">
        <f>COUNTIF(B291:B315,"&gt;0")</f>
        <v>4</v>
      </c>
      <c r="M304" s="5">
        <f t="shared" si="27"/>
        <v>1</v>
      </c>
    </row>
    <row r="305" spans="9:13" x14ac:dyDescent="0.25">
      <c r="I305" t="s">
        <v>42</v>
      </c>
      <c r="J305">
        <f>COUNTIF(C291:C315,"&gt;0")</f>
        <v>2</v>
      </c>
      <c r="M305" s="5">
        <f t="shared" si="27"/>
        <v>0.5</v>
      </c>
    </row>
    <row r="306" spans="9:13" x14ac:dyDescent="0.25">
      <c r="I306" t="s">
        <v>43</v>
      </c>
      <c r="J306">
        <f>COUNTIF(B291:B315,"&lt;2")</f>
        <v>2</v>
      </c>
      <c r="M306" s="5">
        <f t="shared" si="27"/>
        <v>0.5</v>
      </c>
    </row>
    <row r="307" spans="9:13" x14ac:dyDescent="0.25">
      <c r="I307" t="s">
        <v>44</v>
      </c>
      <c r="J307">
        <f>COUNTIF(C291:C315,"&lt;2")</f>
        <v>3</v>
      </c>
      <c r="M307" s="5">
        <f t="shared" si="27"/>
        <v>0.75</v>
      </c>
    </row>
    <row r="308" spans="9:13" x14ac:dyDescent="0.25">
      <c r="I308" t="s">
        <v>45</v>
      </c>
      <c r="J308">
        <f>COUNTIF(B291:B315,"&lt;3")</f>
        <v>2</v>
      </c>
      <c r="M308" s="5">
        <f t="shared" si="27"/>
        <v>0.5</v>
      </c>
    </row>
    <row r="309" spans="9:13" x14ac:dyDescent="0.25">
      <c r="I309" t="s">
        <v>46</v>
      </c>
      <c r="J309">
        <f>COUNTIF(C291:C315,"&lt;3")</f>
        <v>4</v>
      </c>
      <c r="M309" s="5">
        <f t="shared" si="27"/>
        <v>1</v>
      </c>
    </row>
    <row r="310" spans="9:13" x14ac:dyDescent="0.25">
      <c r="I310" t="s">
        <v>47</v>
      </c>
      <c r="J310">
        <f>J300+J301</f>
        <v>3</v>
      </c>
      <c r="M310" s="5">
        <f t="shared" si="27"/>
        <v>0.75</v>
      </c>
    </row>
    <row r="311" spans="9:13" x14ac:dyDescent="0.25">
      <c r="I311" t="s">
        <v>48</v>
      </c>
      <c r="J311" s="1">
        <f>SUM(C291:C315)</f>
        <v>3</v>
      </c>
      <c r="M311" s="5">
        <f t="shared" si="27"/>
        <v>0.75</v>
      </c>
    </row>
    <row r="312" spans="9:13" x14ac:dyDescent="0.25">
      <c r="I312" t="s">
        <v>49</v>
      </c>
      <c r="J312" s="1">
        <f>SUM(B291:B315)</f>
        <v>10</v>
      </c>
      <c r="M312" s="5">
        <f t="shared" si="27"/>
        <v>2.5</v>
      </c>
    </row>
    <row r="313" spans="9:13" x14ac:dyDescent="0.25">
      <c r="I313" t="s">
        <v>50</v>
      </c>
      <c r="J313">
        <f>3*J301+J299-J310</f>
        <v>1</v>
      </c>
      <c r="M313" s="5">
        <f t="shared" si="27"/>
        <v>0.25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105</v>
      </c>
      <c r="B329" s="1">
        <v>1</v>
      </c>
      <c r="C329">
        <v>0</v>
      </c>
      <c r="D329" s="2" t="s">
        <v>116</v>
      </c>
      <c r="E329" s="1">
        <f>B329+C329</f>
        <v>1</v>
      </c>
      <c r="F329" s="1">
        <f>B329-C329</f>
        <v>1</v>
      </c>
      <c r="I329" t="s">
        <v>27</v>
      </c>
      <c r="J329">
        <f>COUNTIF(E329:E353,"&gt;1")</f>
        <v>3</v>
      </c>
      <c r="M329" s="5">
        <f>J329/$J$337</f>
        <v>0.6</v>
      </c>
    </row>
    <row r="330" spans="1:13" x14ac:dyDescent="0.25">
      <c r="A330" s="1" t="s">
        <v>121</v>
      </c>
      <c r="B330" s="1">
        <v>4</v>
      </c>
      <c r="C330">
        <v>2</v>
      </c>
      <c r="D330" s="2" t="s">
        <v>116</v>
      </c>
      <c r="E330" s="1">
        <f t="shared" ref="E330:E332" si="28">B330+C330</f>
        <v>6</v>
      </c>
      <c r="F330" s="1">
        <f t="shared" ref="F330:F332" si="29">B330-C330</f>
        <v>2</v>
      </c>
      <c r="I330" t="s">
        <v>28</v>
      </c>
      <c r="J330">
        <f>COUNTIF(E329:E353,"&gt;2")</f>
        <v>2</v>
      </c>
      <c r="M330" s="5">
        <f t="shared" ref="M330:M351" si="30">J330/$J$337</f>
        <v>0.4</v>
      </c>
    </row>
    <row r="331" spans="1:13" x14ac:dyDescent="0.25">
      <c r="A331" s="1" t="s">
        <v>114</v>
      </c>
      <c r="B331" s="1">
        <v>4</v>
      </c>
      <c r="C331">
        <v>0</v>
      </c>
      <c r="D331" s="2" t="s">
        <v>116</v>
      </c>
      <c r="E331" s="1">
        <f t="shared" si="28"/>
        <v>4</v>
      </c>
      <c r="F331" s="1">
        <f t="shared" si="29"/>
        <v>4</v>
      </c>
      <c r="I331" t="s">
        <v>29</v>
      </c>
      <c r="J331">
        <f>COUNTIF(E329:E353,"&lt;4")</f>
        <v>3</v>
      </c>
      <c r="M331" s="5">
        <f t="shared" si="30"/>
        <v>0.6</v>
      </c>
    </row>
    <row r="332" spans="1:13" x14ac:dyDescent="0.25">
      <c r="A332" s="1" t="s">
        <v>119</v>
      </c>
      <c r="B332" s="1">
        <v>1</v>
      </c>
      <c r="C332">
        <v>1</v>
      </c>
      <c r="D332" s="2" t="s">
        <v>116</v>
      </c>
      <c r="E332" s="1">
        <f t="shared" si="28"/>
        <v>2</v>
      </c>
      <c r="F332" s="1">
        <f t="shared" si="29"/>
        <v>0</v>
      </c>
      <c r="I332" t="s">
        <v>30</v>
      </c>
      <c r="J332">
        <f>COUNTIF(E329:E353,"&lt;5")</f>
        <v>4</v>
      </c>
      <c r="M332" s="5">
        <f t="shared" si="30"/>
        <v>0.8</v>
      </c>
    </row>
    <row r="333" spans="1:13" x14ac:dyDescent="0.25">
      <c r="A333" s="1" t="s">
        <v>124</v>
      </c>
      <c r="B333" s="1">
        <v>1</v>
      </c>
      <c r="C333">
        <v>0</v>
      </c>
      <c r="D333" s="2" t="s">
        <v>116</v>
      </c>
      <c r="E333" s="1">
        <f t="shared" ref="E333" si="31">B333+C333</f>
        <v>1</v>
      </c>
      <c r="F333" s="1">
        <f t="shared" ref="F333" si="32">B333-C333</f>
        <v>1</v>
      </c>
      <c r="I333" t="s">
        <v>31</v>
      </c>
      <c r="J333">
        <f>COUNTIF(F329:F353,"&gt;=0")</f>
        <v>5</v>
      </c>
      <c r="M333" s="5">
        <f t="shared" si="30"/>
        <v>1</v>
      </c>
    </row>
    <row r="334" spans="1:13" x14ac:dyDescent="0.25">
      <c r="E334" s="1"/>
      <c r="F334" s="1"/>
      <c r="I334" t="s">
        <v>32</v>
      </c>
      <c r="J334">
        <f>COUNTIF(F329:F353,"&lt;=0")</f>
        <v>1</v>
      </c>
      <c r="M334" s="5">
        <f t="shared" si="30"/>
        <v>0.2</v>
      </c>
    </row>
    <row r="335" spans="1:13" x14ac:dyDescent="0.25">
      <c r="E335" s="1"/>
      <c r="F335" s="1"/>
      <c r="I335" t="s">
        <v>34</v>
      </c>
      <c r="J335">
        <f>COUNTIF(F329:F353,"&gt;=-1")</f>
        <v>5</v>
      </c>
      <c r="M335" s="5">
        <f t="shared" si="30"/>
        <v>1</v>
      </c>
    </row>
    <row r="336" spans="1:13" x14ac:dyDescent="0.25">
      <c r="E336" s="1"/>
      <c r="F336" s="1"/>
      <c r="I336" t="s">
        <v>35</v>
      </c>
      <c r="J336">
        <f>COUNTIF(F329:F353,"&lt;=1")</f>
        <v>3</v>
      </c>
      <c r="M336" s="5">
        <f t="shared" si="30"/>
        <v>0.6</v>
      </c>
    </row>
    <row r="337" spans="5:13" x14ac:dyDescent="0.25">
      <c r="E337" s="1"/>
      <c r="F337" s="1"/>
      <c r="I337" t="s">
        <v>36</v>
      </c>
      <c r="J337">
        <f>COUNT(F329:F353)</f>
        <v>5</v>
      </c>
    </row>
    <row r="338" spans="5:13" x14ac:dyDescent="0.25">
      <c r="E338" s="1"/>
      <c r="F338" s="1"/>
      <c r="I338" t="s">
        <v>37</v>
      </c>
      <c r="J338">
        <f>J337-J334</f>
        <v>4</v>
      </c>
      <c r="M338" s="5">
        <f t="shared" si="30"/>
        <v>0.8</v>
      </c>
    </row>
    <row r="339" spans="5:13" x14ac:dyDescent="0.25">
      <c r="E339" s="1"/>
      <c r="F339" s="1"/>
      <c r="I339" t="s">
        <v>38</v>
      </c>
      <c r="J339">
        <f>J337-J333</f>
        <v>0</v>
      </c>
      <c r="M339" s="5">
        <f t="shared" si="30"/>
        <v>0</v>
      </c>
    </row>
    <row r="340" spans="5:13" x14ac:dyDescent="0.25">
      <c r="E340" s="1"/>
      <c r="F340" s="1"/>
      <c r="I340" t="s">
        <v>39</v>
      </c>
      <c r="J340">
        <f>J337-J336</f>
        <v>2</v>
      </c>
      <c r="M340" s="5">
        <f t="shared" si="30"/>
        <v>0.4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30"/>
        <v>0</v>
      </c>
    </row>
    <row r="342" spans="5:13" x14ac:dyDescent="0.25">
      <c r="E342" s="1"/>
      <c r="F342" s="1"/>
      <c r="I342" t="s">
        <v>41</v>
      </c>
      <c r="J342">
        <f>COUNTIF(B329:B353,"&gt;0")</f>
        <v>5</v>
      </c>
      <c r="M342" s="5">
        <f t="shared" si="30"/>
        <v>1</v>
      </c>
    </row>
    <row r="343" spans="5:13" x14ac:dyDescent="0.25">
      <c r="E343" s="1"/>
      <c r="F343" s="1"/>
      <c r="I343" t="s">
        <v>42</v>
      </c>
      <c r="J343">
        <f>COUNTIF(C329:C353,"&gt;0")</f>
        <v>2</v>
      </c>
      <c r="M343" s="5">
        <f t="shared" si="30"/>
        <v>0.4</v>
      </c>
    </row>
    <row r="344" spans="5:13" x14ac:dyDescent="0.25">
      <c r="E344" s="1"/>
      <c r="F344" s="1"/>
      <c r="I344" t="s">
        <v>43</v>
      </c>
      <c r="J344">
        <f>COUNTIF(B329:B353,"&lt;2")</f>
        <v>3</v>
      </c>
      <c r="M344" s="5">
        <f t="shared" si="30"/>
        <v>0.6</v>
      </c>
    </row>
    <row r="345" spans="5:13" x14ac:dyDescent="0.25">
      <c r="E345" s="1"/>
      <c r="F345" s="1"/>
      <c r="I345" t="s">
        <v>44</v>
      </c>
      <c r="J345">
        <f>COUNTIF(C329:C353,"&lt;2")</f>
        <v>4</v>
      </c>
      <c r="M345" s="5">
        <f t="shared" si="30"/>
        <v>0.8</v>
      </c>
    </row>
    <row r="346" spans="5:13" x14ac:dyDescent="0.25">
      <c r="E346" s="1"/>
      <c r="F346" s="1"/>
      <c r="I346" t="s">
        <v>45</v>
      </c>
      <c r="J346">
        <f>COUNTIF(B329:B353,"&lt;3")</f>
        <v>3</v>
      </c>
      <c r="M346" s="5">
        <f t="shared" si="30"/>
        <v>0.6</v>
      </c>
    </row>
    <row r="347" spans="5:13" x14ac:dyDescent="0.25">
      <c r="E347" s="1"/>
      <c r="F347" s="1"/>
      <c r="I347" t="s">
        <v>46</v>
      </c>
      <c r="J347">
        <f>COUNTIF(C329:C353,"&lt;3")</f>
        <v>5</v>
      </c>
      <c r="M347" s="5">
        <f t="shared" si="30"/>
        <v>1</v>
      </c>
    </row>
    <row r="348" spans="5:13" x14ac:dyDescent="0.25">
      <c r="E348" s="1"/>
      <c r="F348" s="1"/>
      <c r="I348" t="s">
        <v>47</v>
      </c>
      <c r="J348">
        <f>J338+J339</f>
        <v>4</v>
      </c>
      <c r="M348" s="5">
        <f t="shared" si="30"/>
        <v>0.8</v>
      </c>
    </row>
    <row r="349" spans="5:13" x14ac:dyDescent="0.25">
      <c r="E349" s="1"/>
      <c r="F349" s="1"/>
      <c r="I349" t="s">
        <v>48</v>
      </c>
      <c r="J349" s="1">
        <f>SUM(C329:C353)</f>
        <v>3</v>
      </c>
      <c r="M349" s="5">
        <f t="shared" si="30"/>
        <v>0.6</v>
      </c>
    </row>
    <row r="350" spans="5:13" x14ac:dyDescent="0.25">
      <c r="E350" s="1"/>
      <c r="F350" s="1"/>
      <c r="I350" t="s">
        <v>49</v>
      </c>
      <c r="J350" s="1">
        <f>SUM(B329:B353)</f>
        <v>11</v>
      </c>
      <c r="M350" s="5">
        <f t="shared" si="30"/>
        <v>2.2000000000000002</v>
      </c>
    </row>
    <row r="351" spans="5:13" x14ac:dyDescent="0.25">
      <c r="E351" s="1"/>
      <c r="F351" s="1"/>
      <c r="I351" t="s">
        <v>50</v>
      </c>
      <c r="J351">
        <f>3*J339+J337-J348</f>
        <v>1</v>
      </c>
      <c r="M351" s="5">
        <f t="shared" si="30"/>
        <v>0.2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116</v>
      </c>
      <c r="B368" s="1">
        <v>2</v>
      </c>
      <c r="C368">
        <v>2</v>
      </c>
      <c r="D368" s="1" t="s">
        <v>106</v>
      </c>
      <c r="E368" s="1">
        <f>B368+C368</f>
        <v>4</v>
      </c>
      <c r="F368" s="1">
        <f>B368-C368</f>
        <v>0</v>
      </c>
      <c r="I368" t="s">
        <v>27</v>
      </c>
      <c r="J368">
        <f>COUNTIF(E368:E384,"&gt;1")</f>
        <v>3</v>
      </c>
      <c r="M368" s="5">
        <f>J368/$J$376</f>
        <v>1</v>
      </c>
      <c r="O368" s="5">
        <f>J368+J329</f>
        <v>6</v>
      </c>
      <c r="P368" s="5">
        <f>O368/$O$376</f>
        <v>0.75</v>
      </c>
    </row>
    <row r="369" spans="1:16" x14ac:dyDescent="0.25">
      <c r="A369" s="2" t="s">
        <v>116</v>
      </c>
      <c r="B369" s="1">
        <v>3</v>
      </c>
      <c r="C369">
        <v>2</v>
      </c>
      <c r="D369" s="1" t="s">
        <v>112</v>
      </c>
      <c r="E369" s="1">
        <f>B369+C369</f>
        <v>5</v>
      </c>
      <c r="F369" s="1">
        <f>B369-C369</f>
        <v>1</v>
      </c>
      <c r="I369" t="s">
        <v>28</v>
      </c>
      <c r="J369">
        <f>COUNTIF(E368:E384,"&gt;2")</f>
        <v>3</v>
      </c>
      <c r="M369" s="5">
        <f t="shared" ref="M369:M390" si="33">J369/$J$376</f>
        <v>1</v>
      </c>
      <c r="O369" s="5">
        <f t="shared" ref="O369:O390" si="34">J369+J330</f>
        <v>5</v>
      </c>
      <c r="P369" s="5">
        <f t="shared" ref="P369:P390" si="35">O369/$O$376</f>
        <v>0.625</v>
      </c>
    </row>
    <row r="370" spans="1:16" x14ac:dyDescent="0.25">
      <c r="A370" s="2" t="s">
        <v>116</v>
      </c>
      <c r="B370" s="1">
        <v>1</v>
      </c>
      <c r="C370">
        <v>2</v>
      </c>
      <c r="D370" s="1" t="s">
        <v>112</v>
      </c>
      <c r="E370" s="1">
        <f>B370+C370</f>
        <v>3</v>
      </c>
      <c r="F370" s="1">
        <f>B370-C370</f>
        <v>-1</v>
      </c>
      <c r="I370" t="s">
        <v>29</v>
      </c>
      <c r="J370">
        <f>COUNTIF(E368:E384,"&lt;4")</f>
        <v>1</v>
      </c>
      <c r="M370" s="5">
        <f t="shared" si="33"/>
        <v>0.33333333333333331</v>
      </c>
      <c r="O370" s="5">
        <f t="shared" si="34"/>
        <v>4</v>
      </c>
      <c r="P370" s="5">
        <f t="shared" si="35"/>
        <v>0.5</v>
      </c>
    </row>
    <row r="371" spans="1:16" x14ac:dyDescent="0.25">
      <c r="A371" s="2"/>
      <c r="B371" s="1"/>
      <c r="C371" s="1"/>
      <c r="D371" s="1"/>
      <c r="E371" s="1"/>
      <c r="F371" s="1"/>
      <c r="I371" t="s">
        <v>30</v>
      </c>
      <c r="J371">
        <f>COUNTIF(E368:E384,"&lt;5")</f>
        <v>2</v>
      </c>
      <c r="M371" s="5">
        <f t="shared" si="33"/>
        <v>0.66666666666666663</v>
      </c>
      <c r="O371" s="5">
        <f t="shared" si="34"/>
        <v>6</v>
      </c>
      <c r="P371" s="5">
        <f t="shared" si="35"/>
        <v>0.75</v>
      </c>
    </row>
    <row r="372" spans="1:16" x14ac:dyDescent="0.25">
      <c r="A372" s="2"/>
      <c r="B372" s="1"/>
      <c r="D372" s="1"/>
      <c r="E372" s="1"/>
      <c r="F372" s="1"/>
      <c r="I372" t="s">
        <v>31</v>
      </c>
      <c r="J372">
        <f>COUNTIF(F368:F384,"&lt;=0")</f>
        <v>2</v>
      </c>
      <c r="M372" s="5">
        <f t="shared" si="33"/>
        <v>0.66666666666666663</v>
      </c>
      <c r="O372" s="5">
        <f t="shared" si="34"/>
        <v>7</v>
      </c>
      <c r="P372" s="5">
        <f t="shared" si="35"/>
        <v>0.875</v>
      </c>
    </row>
    <row r="373" spans="1:16" x14ac:dyDescent="0.25">
      <c r="I373" t="s">
        <v>32</v>
      </c>
      <c r="J373">
        <f>COUNTIF(F368:F384,"&gt;=0")</f>
        <v>2</v>
      </c>
      <c r="M373" s="5">
        <f t="shared" si="33"/>
        <v>0.66666666666666663</v>
      </c>
      <c r="O373" s="5">
        <f t="shared" si="34"/>
        <v>3</v>
      </c>
      <c r="P373" s="5">
        <f t="shared" si="35"/>
        <v>0.375</v>
      </c>
    </row>
    <row r="374" spans="1:16" x14ac:dyDescent="0.25">
      <c r="I374" t="s">
        <v>34</v>
      </c>
      <c r="J374">
        <f>COUNTIF(F368:F384,"&lt;=1")</f>
        <v>3</v>
      </c>
      <c r="M374" s="5">
        <f t="shared" si="33"/>
        <v>1</v>
      </c>
      <c r="O374" s="5">
        <f t="shared" si="34"/>
        <v>8</v>
      </c>
      <c r="P374" s="5">
        <f t="shared" si="35"/>
        <v>1</v>
      </c>
    </row>
    <row r="375" spans="1:16" x14ac:dyDescent="0.25">
      <c r="I375" t="s">
        <v>35</v>
      </c>
      <c r="J375">
        <f>COUNTIF(F368:F384,"&gt;=-1")</f>
        <v>3</v>
      </c>
      <c r="M375" s="5">
        <f t="shared" si="33"/>
        <v>1</v>
      </c>
      <c r="O375" s="5">
        <f t="shared" si="34"/>
        <v>6</v>
      </c>
      <c r="P375" s="5">
        <f t="shared" si="35"/>
        <v>0.75</v>
      </c>
    </row>
    <row r="376" spans="1:16" x14ac:dyDescent="0.25">
      <c r="I376" t="s">
        <v>36</v>
      </c>
      <c r="J376">
        <f>COUNT(E368:E384)</f>
        <v>3</v>
      </c>
      <c r="O376" s="5">
        <f t="shared" si="34"/>
        <v>8</v>
      </c>
      <c r="P376" s="5">
        <f t="shared" si="35"/>
        <v>1</v>
      </c>
    </row>
    <row r="377" spans="1:16" x14ac:dyDescent="0.25">
      <c r="I377" t="s">
        <v>37</v>
      </c>
      <c r="J377">
        <f>J376-J373</f>
        <v>1</v>
      </c>
      <c r="M377" s="5">
        <f t="shared" si="33"/>
        <v>0.33333333333333331</v>
      </c>
      <c r="O377" s="5">
        <f t="shared" si="34"/>
        <v>5</v>
      </c>
      <c r="P377" s="5">
        <f t="shared" si="35"/>
        <v>0.625</v>
      </c>
    </row>
    <row r="378" spans="1:16" x14ac:dyDescent="0.25">
      <c r="I378" t="s">
        <v>38</v>
      </c>
      <c r="J378">
        <f>J376-J372</f>
        <v>1</v>
      </c>
      <c r="M378" s="5">
        <f t="shared" si="33"/>
        <v>0.33333333333333331</v>
      </c>
      <c r="O378" s="5">
        <f t="shared" si="34"/>
        <v>1</v>
      </c>
      <c r="P378" s="5">
        <f t="shared" si="35"/>
        <v>0.125</v>
      </c>
    </row>
    <row r="379" spans="1:16" x14ac:dyDescent="0.25">
      <c r="I379" t="s">
        <v>39</v>
      </c>
      <c r="J379">
        <f>J376-J375</f>
        <v>0</v>
      </c>
      <c r="M379" s="5">
        <f t="shared" si="33"/>
        <v>0</v>
      </c>
      <c r="O379" s="5">
        <f t="shared" si="34"/>
        <v>2</v>
      </c>
      <c r="P379" s="5">
        <f t="shared" si="35"/>
        <v>0.25</v>
      </c>
    </row>
    <row r="380" spans="1:16" x14ac:dyDescent="0.25">
      <c r="I380" t="s">
        <v>40</v>
      </c>
      <c r="J380">
        <f>J376-J374</f>
        <v>0</v>
      </c>
      <c r="M380" s="5">
        <f t="shared" si="33"/>
        <v>0</v>
      </c>
      <c r="O380" s="5">
        <f t="shared" si="34"/>
        <v>0</v>
      </c>
      <c r="P380" s="5">
        <f t="shared" si="35"/>
        <v>0</v>
      </c>
    </row>
    <row r="381" spans="1:16" x14ac:dyDescent="0.25">
      <c r="I381" t="s">
        <v>41</v>
      </c>
      <c r="J381">
        <f>COUNTIF(C368:C384,"&gt;0")</f>
        <v>3</v>
      </c>
      <c r="M381" s="5">
        <f t="shared" si="33"/>
        <v>1</v>
      </c>
      <c r="O381" s="5">
        <f t="shared" si="34"/>
        <v>8</v>
      </c>
      <c r="P381" s="5">
        <f t="shared" si="35"/>
        <v>1</v>
      </c>
    </row>
    <row r="382" spans="1:16" x14ac:dyDescent="0.25">
      <c r="I382" t="s">
        <v>42</v>
      </c>
      <c r="J382">
        <f>COUNTIF(B368:B384,"&gt;0")</f>
        <v>3</v>
      </c>
      <c r="M382" s="5">
        <f t="shared" si="33"/>
        <v>1</v>
      </c>
      <c r="O382" s="5">
        <f t="shared" si="34"/>
        <v>5</v>
      </c>
      <c r="P382" s="5">
        <f t="shared" si="35"/>
        <v>0.625</v>
      </c>
    </row>
    <row r="383" spans="1:16" x14ac:dyDescent="0.25">
      <c r="I383" t="s">
        <v>43</v>
      </c>
      <c r="J383">
        <f>COUNTIF(C368:C384,"&lt;2")</f>
        <v>0</v>
      </c>
      <c r="M383" s="5">
        <f t="shared" si="33"/>
        <v>0</v>
      </c>
      <c r="O383" s="5">
        <f t="shared" si="34"/>
        <v>3</v>
      </c>
      <c r="P383" s="5">
        <f t="shared" si="35"/>
        <v>0.375</v>
      </c>
    </row>
    <row r="384" spans="1:16" x14ac:dyDescent="0.25">
      <c r="I384" t="s">
        <v>44</v>
      </c>
      <c r="J384">
        <f>COUNTIF(B368:B384,"&lt;2")</f>
        <v>1</v>
      </c>
      <c r="M384" s="5">
        <f t="shared" si="33"/>
        <v>0.33333333333333331</v>
      </c>
      <c r="O384" s="5">
        <f t="shared" si="34"/>
        <v>5</v>
      </c>
      <c r="P384" s="5">
        <f t="shared" si="35"/>
        <v>0.625</v>
      </c>
    </row>
    <row r="385" spans="9:16" x14ac:dyDescent="0.25">
      <c r="I385" t="s">
        <v>45</v>
      </c>
      <c r="J385">
        <f>COUNTIF(C368:C384,"&lt;3")</f>
        <v>3</v>
      </c>
      <c r="M385" s="5">
        <f t="shared" si="33"/>
        <v>1</v>
      </c>
      <c r="O385" s="5">
        <f t="shared" si="34"/>
        <v>6</v>
      </c>
      <c r="P385" s="5">
        <f t="shared" si="35"/>
        <v>0.75</v>
      </c>
    </row>
    <row r="386" spans="9:16" x14ac:dyDescent="0.25">
      <c r="I386" t="s">
        <v>46</v>
      </c>
      <c r="J386">
        <f>COUNTIF(B368:B384,"&lt;3")</f>
        <v>2</v>
      </c>
      <c r="M386" s="5">
        <f t="shared" si="33"/>
        <v>0.66666666666666663</v>
      </c>
      <c r="O386" s="5">
        <f t="shared" si="34"/>
        <v>7</v>
      </c>
      <c r="P386" s="5">
        <f t="shared" si="35"/>
        <v>0.875</v>
      </c>
    </row>
    <row r="387" spans="9:16" x14ac:dyDescent="0.25">
      <c r="I387" t="s">
        <v>47</v>
      </c>
      <c r="J387">
        <f>J377+J378</f>
        <v>2</v>
      </c>
      <c r="M387" s="5">
        <f t="shared" si="33"/>
        <v>0.66666666666666663</v>
      </c>
      <c r="O387" s="5">
        <f t="shared" si="34"/>
        <v>6</v>
      </c>
      <c r="P387" s="5">
        <f t="shared" si="35"/>
        <v>0.75</v>
      </c>
    </row>
    <row r="388" spans="9:16" x14ac:dyDescent="0.25">
      <c r="I388" t="s">
        <v>48</v>
      </c>
      <c r="J388" s="1">
        <f>SUM(B368:B384)</f>
        <v>6</v>
      </c>
      <c r="M388" s="5">
        <f t="shared" si="33"/>
        <v>2</v>
      </c>
      <c r="O388" s="5">
        <f t="shared" si="34"/>
        <v>9</v>
      </c>
      <c r="P388" s="5">
        <f t="shared" si="35"/>
        <v>1.125</v>
      </c>
    </row>
    <row r="389" spans="9:16" x14ac:dyDescent="0.25">
      <c r="I389" t="s">
        <v>49</v>
      </c>
      <c r="J389" s="1">
        <f>SUM(C368:C384)</f>
        <v>6</v>
      </c>
      <c r="M389" s="5">
        <f t="shared" si="33"/>
        <v>2</v>
      </c>
      <c r="O389" s="5">
        <f t="shared" si="34"/>
        <v>17</v>
      </c>
      <c r="P389" s="5">
        <f t="shared" si="35"/>
        <v>2.125</v>
      </c>
    </row>
    <row r="390" spans="9:16" x14ac:dyDescent="0.25">
      <c r="I390" t="s">
        <v>50</v>
      </c>
      <c r="J390">
        <f>J378*3+J376-J387</f>
        <v>4</v>
      </c>
      <c r="M390" s="5">
        <f t="shared" si="33"/>
        <v>1.3333333333333333</v>
      </c>
      <c r="O390" s="5">
        <f t="shared" si="34"/>
        <v>5</v>
      </c>
      <c r="P390" s="5">
        <f t="shared" si="35"/>
        <v>0.625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23</v>
      </c>
      <c r="H402" s="6"/>
      <c r="I402" s="7">
        <f>O261+O54</f>
        <v>48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11">
        <f>AVERAGE(H404,K404,N404,Q404)</f>
        <v>74.162137681159422</v>
      </c>
      <c r="F404" s="5">
        <f>(M6+M213)/2</f>
        <v>0.69696969696969702</v>
      </c>
      <c r="G404" s="10">
        <f>J6+J213</f>
        <v>16</v>
      </c>
      <c r="H404" s="11">
        <f>(G404/$G$402)*100</f>
        <v>69.565217391304344</v>
      </c>
      <c r="I404" s="5">
        <f t="shared" ref="I404:I411" si="36">(P46+P253)/2</f>
        <v>0.70833333333333326</v>
      </c>
      <c r="J404" s="10">
        <f t="shared" ref="J404:J411" si="37">O46+O253</f>
        <v>34</v>
      </c>
      <c r="K404" s="11">
        <f>(J404/$I$402)*100</f>
        <v>70.833333333333343</v>
      </c>
      <c r="L404" s="5">
        <f>(M84+M291)/2</f>
        <v>0.75</v>
      </c>
      <c r="M404" s="10">
        <f t="shared" ref="M404:M411" si="38">J84+J291</f>
        <v>6</v>
      </c>
      <c r="N404" s="11">
        <f>(M404/8)*100</f>
        <v>75</v>
      </c>
      <c r="O404" s="5">
        <f t="shared" ref="O404:O411" si="39">(P368+P161)/2</f>
        <v>0.8125</v>
      </c>
      <c r="P404" s="10">
        <f t="shared" ref="P404:P411" si="40">O368+O161</f>
        <v>13</v>
      </c>
      <c r="Q404" s="11">
        <f>(P404/16)*100</f>
        <v>81.25</v>
      </c>
    </row>
    <row r="405" spans="4:17" x14ac:dyDescent="0.25">
      <c r="D405" t="s">
        <v>28</v>
      </c>
      <c r="E405" s="11">
        <f t="shared" ref="E405:E423" si="41">AVERAGE(H405,K405,N405,Q405)</f>
        <v>53.147644927536234</v>
      </c>
      <c r="F405" s="5">
        <f t="shared" ref="F405:F407" si="42">(M7+M214)/2</f>
        <v>0.52272727272727271</v>
      </c>
      <c r="G405" s="10">
        <f t="shared" ref="G405:G407" si="43">J7+J214</f>
        <v>12</v>
      </c>
      <c r="H405" s="11">
        <f t="shared" ref="H405:H423" si="44">(G405/$G$402)*100</f>
        <v>52.173913043478258</v>
      </c>
      <c r="I405" s="5">
        <f t="shared" si="36"/>
        <v>0.47916666666666663</v>
      </c>
      <c r="J405" s="10">
        <f t="shared" si="37"/>
        <v>23</v>
      </c>
      <c r="K405" s="11">
        <f t="shared" ref="K405:K423" si="45">(J405/$I$402)*100</f>
        <v>47.916666666666671</v>
      </c>
      <c r="L405" s="5">
        <f>(M85+M292)/2</f>
        <v>0.5</v>
      </c>
      <c r="M405" s="10">
        <f t="shared" si="38"/>
        <v>4</v>
      </c>
      <c r="N405" s="11">
        <f t="shared" ref="N405:N423" si="46">(M405/8)*100</f>
        <v>50</v>
      </c>
      <c r="O405" s="5">
        <f t="shared" si="39"/>
        <v>0.625</v>
      </c>
      <c r="P405" s="10">
        <f t="shared" si="40"/>
        <v>10</v>
      </c>
      <c r="Q405" s="11">
        <f t="shared" ref="Q405:Q423" si="47">(P405/16)*100</f>
        <v>62.5</v>
      </c>
    </row>
    <row r="406" spans="4:17" x14ac:dyDescent="0.25">
      <c r="D406" t="s">
        <v>29</v>
      </c>
      <c r="E406" s="11">
        <f t="shared" si="41"/>
        <v>70.516304347826093</v>
      </c>
      <c r="F406" s="5">
        <f t="shared" si="42"/>
        <v>0.69696969696969702</v>
      </c>
      <c r="G406" s="10">
        <f t="shared" si="43"/>
        <v>16</v>
      </c>
      <c r="H406" s="11">
        <f t="shared" si="44"/>
        <v>69.565217391304344</v>
      </c>
      <c r="I406" s="5">
        <f t="shared" si="36"/>
        <v>0.75</v>
      </c>
      <c r="J406" s="10">
        <f t="shared" si="37"/>
        <v>36</v>
      </c>
      <c r="K406" s="11">
        <f t="shared" si="45"/>
        <v>75</v>
      </c>
      <c r="L406" s="5">
        <f>(M86+M293)/2</f>
        <v>0.75</v>
      </c>
      <c r="M406" s="10">
        <f t="shared" si="38"/>
        <v>6</v>
      </c>
      <c r="N406" s="11">
        <f t="shared" si="46"/>
        <v>75</v>
      </c>
      <c r="O406" s="5">
        <f t="shared" si="39"/>
        <v>0.625</v>
      </c>
      <c r="P406" s="10">
        <f t="shared" si="40"/>
        <v>10</v>
      </c>
      <c r="Q406" s="11">
        <f t="shared" si="47"/>
        <v>62.5</v>
      </c>
    </row>
    <row r="407" spans="4:17" x14ac:dyDescent="0.25">
      <c r="D407" t="s">
        <v>30</v>
      </c>
      <c r="E407" s="11">
        <f t="shared" si="41"/>
        <v>89.538043478260875</v>
      </c>
      <c r="F407" s="5">
        <f t="shared" si="42"/>
        <v>0.95833333333333326</v>
      </c>
      <c r="G407" s="10">
        <f t="shared" si="43"/>
        <v>22</v>
      </c>
      <c r="H407" s="11">
        <f t="shared" si="44"/>
        <v>95.652173913043484</v>
      </c>
      <c r="I407" s="5">
        <f t="shared" si="36"/>
        <v>0.9375</v>
      </c>
      <c r="J407" s="10">
        <f t="shared" si="37"/>
        <v>45</v>
      </c>
      <c r="K407" s="11">
        <f t="shared" si="45"/>
        <v>93.75</v>
      </c>
      <c r="L407" s="5">
        <f>(M87+M294)/2</f>
        <v>0.875</v>
      </c>
      <c r="M407" s="10">
        <f t="shared" si="38"/>
        <v>7</v>
      </c>
      <c r="N407" s="11">
        <f t="shared" si="46"/>
        <v>87.5</v>
      </c>
      <c r="O407" s="5">
        <f t="shared" si="39"/>
        <v>0.8125</v>
      </c>
      <c r="P407" s="10">
        <f t="shared" si="40"/>
        <v>13</v>
      </c>
      <c r="Q407" s="11">
        <f t="shared" si="47"/>
        <v>81.25</v>
      </c>
    </row>
    <row r="408" spans="4:17" x14ac:dyDescent="0.25">
      <c r="D408" t="s">
        <v>31</v>
      </c>
      <c r="E408" s="11">
        <f t="shared" si="41"/>
        <v>68.863224637681157</v>
      </c>
      <c r="F408" s="5">
        <f>(M10+M217)/2</f>
        <v>0.60984848484848486</v>
      </c>
      <c r="G408" s="10">
        <f>J10+J217</f>
        <v>14</v>
      </c>
      <c r="H408" s="11">
        <f t="shared" si="44"/>
        <v>60.869565217391312</v>
      </c>
      <c r="I408" s="5">
        <f t="shared" si="36"/>
        <v>0.64583333333333326</v>
      </c>
      <c r="J408" s="10">
        <f t="shared" si="37"/>
        <v>31</v>
      </c>
      <c r="K408" s="11">
        <f t="shared" si="45"/>
        <v>64.583333333333343</v>
      </c>
      <c r="L408" s="5">
        <f>(M295+M88)/2</f>
        <v>0.75</v>
      </c>
      <c r="M408" s="10">
        <f t="shared" si="38"/>
        <v>6</v>
      </c>
      <c r="N408" s="11">
        <f t="shared" si="46"/>
        <v>75</v>
      </c>
      <c r="O408" s="5">
        <f t="shared" si="39"/>
        <v>0.75</v>
      </c>
      <c r="P408" s="10">
        <f t="shared" si="40"/>
        <v>12</v>
      </c>
      <c r="Q408" s="11">
        <f t="shared" si="47"/>
        <v>75</v>
      </c>
    </row>
    <row r="409" spans="4:17" x14ac:dyDescent="0.25">
      <c r="D409" t="s">
        <v>32</v>
      </c>
      <c r="E409" s="11">
        <f t="shared" si="41"/>
        <v>58.967391304347828</v>
      </c>
      <c r="F409" s="5">
        <f t="shared" ref="F409:F411" si="48">(M11+M218)/2</f>
        <v>0.60984848484848486</v>
      </c>
      <c r="G409" s="10">
        <f t="shared" ref="G409:G411" si="49">J11+J218</f>
        <v>14</v>
      </c>
      <c r="H409" s="11">
        <f t="shared" si="44"/>
        <v>60.869565217391312</v>
      </c>
      <c r="I409" s="5">
        <f t="shared" si="36"/>
        <v>0.6875</v>
      </c>
      <c r="J409" s="10">
        <f t="shared" si="37"/>
        <v>33</v>
      </c>
      <c r="K409" s="11">
        <f t="shared" si="45"/>
        <v>68.75</v>
      </c>
      <c r="L409" s="5">
        <f>(M296+M89)/2</f>
        <v>0.5</v>
      </c>
      <c r="M409" s="10">
        <f t="shared" si="38"/>
        <v>4</v>
      </c>
      <c r="N409" s="11">
        <f t="shared" si="46"/>
        <v>50</v>
      </c>
      <c r="O409" s="5">
        <f t="shared" si="39"/>
        <v>0.5625</v>
      </c>
      <c r="P409" s="10">
        <f t="shared" si="40"/>
        <v>9</v>
      </c>
      <c r="Q409" s="11">
        <f t="shared" si="47"/>
        <v>56.25</v>
      </c>
    </row>
    <row r="410" spans="4:17" x14ac:dyDescent="0.25">
      <c r="D410" t="s">
        <v>34</v>
      </c>
      <c r="E410" s="11">
        <f t="shared" si="41"/>
        <v>95.221920289855078</v>
      </c>
      <c r="F410" s="5">
        <f t="shared" si="48"/>
        <v>0.91666666666666674</v>
      </c>
      <c r="G410" s="10">
        <f t="shared" si="49"/>
        <v>21</v>
      </c>
      <c r="H410" s="11">
        <f t="shared" si="44"/>
        <v>91.304347826086953</v>
      </c>
      <c r="I410" s="5">
        <f t="shared" si="36"/>
        <v>0.89583333333333337</v>
      </c>
      <c r="J410" s="10">
        <f t="shared" si="37"/>
        <v>43</v>
      </c>
      <c r="K410" s="11">
        <f t="shared" si="45"/>
        <v>89.583333333333343</v>
      </c>
      <c r="L410" s="5">
        <f>(M297+M90)/2</f>
        <v>1</v>
      </c>
      <c r="M410" s="10">
        <f t="shared" si="38"/>
        <v>8</v>
      </c>
      <c r="N410" s="11">
        <f t="shared" si="46"/>
        <v>100</v>
      </c>
      <c r="O410" s="5">
        <f t="shared" si="39"/>
        <v>1</v>
      </c>
      <c r="P410" s="10">
        <f t="shared" si="40"/>
        <v>16</v>
      </c>
      <c r="Q410" s="11">
        <f t="shared" si="47"/>
        <v>100</v>
      </c>
    </row>
    <row r="411" spans="4:17" x14ac:dyDescent="0.25">
      <c r="D411" t="s">
        <v>35</v>
      </c>
      <c r="E411" s="11">
        <f t="shared" si="41"/>
        <v>83.15217391304347</v>
      </c>
      <c r="F411" s="5">
        <f t="shared" si="48"/>
        <v>0.8257575757575758</v>
      </c>
      <c r="G411" s="10">
        <f t="shared" si="49"/>
        <v>19</v>
      </c>
      <c r="H411" s="11">
        <f t="shared" si="44"/>
        <v>82.608695652173907</v>
      </c>
      <c r="I411" s="5">
        <f t="shared" si="36"/>
        <v>0.875</v>
      </c>
      <c r="J411" s="10">
        <f t="shared" si="37"/>
        <v>42</v>
      </c>
      <c r="K411" s="11">
        <f t="shared" si="45"/>
        <v>87.5</v>
      </c>
      <c r="L411" s="5">
        <f>(M298+M91)/2</f>
        <v>0.75</v>
      </c>
      <c r="M411" s="10">
        <f t="shared" si="38"/>
        <v>6</v>
      </c>
      <c r="N411" s="11">
        <f t="shared" si="46"/>
        <v>75</v>
      </c>
      <c r="O411" s="5">
        <f t="shared" si="39"/>
        <v>0.875</v>
      </c>
      <c r="P411" s="10">
        <f t="shared" si="40"/>
        <v>14</v>
      </c>
      <c r="Q411" s="11">
        <f t="shared" si="47"/>
        <v>87.5</v>
      </c>
    </row>
    <row r="412" spans="4:17" x14ac:dyDescent="0.25">
      <c r="D412" t="s">
        <v>36</v>
      </c>
      <c r="E412" s="11">
        <f t="shared" si="41"/>
        <v>100</v>
      </c>
      <c r="F412" s="5"/>
      <c r="G412" s="10">
        <f>J221+J14</f>
        <v>23</v>
      </c>
      <c r="H412" s="11">
        <f t="shared" si="44"/>
        <v>100</v>
      </c>
      <c r="I412" s="5"/>
      <c r="J412" s="10">
        <f t="shared" ref="J412:J423" si="50">O261+O54</f>
        <v>48</v>
      </c>
      <c r="K412" s="11">
        <f t="shared" si="45"/>
        <v>100</v>
      </c>
      <c r="L412" s="5"/>
      <c r="M412" s="10">
        <v>8</v>
      </c>
      <c r="N412" s="11">
        <f t="shared" si="46"/>
        <v>100</v>
      </c>
      <c r="P412" s="10">
        <v>16</v>
      </c>
      <c r="Q412" s="11">
        <f t="shared" si="47"/>
        <v>100</v>
      </c>
    </row>
    <row r="413" spans="4:17" x14ac:dyDescent="0.25">
      <c r="D413" t="s">
        <v>37</v>
      </c>
      <c r="E413" s="11">
        <f t="shared" si="41"/>
        <v>41.032608695652172</v>
      </c>
      <c r="F413" s="5">
        <f>(M15+M222)/2</f>
        <v>0.39015151515151514</v>
      </c>
      <c r="G413" s="10">
        <f>J222+J15</f>
        <v>9</v>
      </c>
      <c r="H413" s="11">
        <f t="shared" si="44"/>
        <v>39.130434782608695</v>
      </c>
      <c r="I413" s="5">
        <f t="shared" ref="I413:I423" si="51">(P262+P55)/2</f>
        <v>0.3125</v>
      </c>
      <c r="J413" s="10">
        <f t="shared" si="50"/>
        <v>15</v>
      </c>
      <c r="K413" s="11">
        <f t="shared" si="45"/>
        <v>31.25</v>
      </c>
      <c r="L413" s="5">
        <f t="shared" ref="L413:L423" si="52">(M300+M93)/2</f>
        <v>0.5</v>
      </c>
      <c r="M413" s="10">
        <f t="shared" ref="M413:M423" si="53">J300+J93</f>
        <v>4</v>
      </c>
      <c r="N413" s="11">
        <f t="shared" si="46"/>
        <v>50</v>
      </c>
      <c r="O413" s="5">
        <f t="shared" ref="O413:O423" si="54">(P377+P170)/2</f>
        <v>0.4375</v>
      </c>
      <c r="P413" s="10">
        <f t="shared" ref="P413:P423" si="55">O377+O170</f>
        <v>7</v>
      </c>
      <c r="Q413" s="11">
        <f t="shared" si="47"/>
        <v>43.75</v>
      </c>
    </row>
    <row r="414" spans="4:17" x14ac:dyDescent="0.25">
      <c r="D414" t="s">
        <v>38</v>
      </c>
      <c r="E414" s="11">
        <f t="shared" si="41"/>
        <v>31.136775362318843</v>
      </c>
      <c r="F414" s="5">
        <f t="shared" ref="F414:F423" si="56">(M16+M223)/2</f>
        <v>0.39015151515151514</v>
      </c>
      <c r="G414" s="10">
        <f t="shared" ref="G414:G423" si="57">J223+J16</f>
        <v>9</v>
      </c>
      <c r="H414" s="11">
        <f t="shared" si="44"/>
        <v>39.130434782608695</v>
      </c>
      <c r="I414" s="5">
        <f t="shared" si="51"/>
        <v>0.35416666666666663</v>
      </c>
      <c r="J414" s="10">
        <f t="shared" si="50"/>
        <v>17</v>
      </c>
      <c r="K414" s="11">
        <f t="shared" si="45"/>
        <v>35.416666666666671</v>
      </c>
      <c r="L414" s="5">
        <f t="shared" si="52"/>
        <v>0.25</v>
      </c>
      <c r="M414" s="10">
        <f t="shared" si="53"/>
        <v>2</v>
      </c>
      <c r="N414" s="11">
        <f t="shared" si="46"/>
        <v>25</v>
      </c>
      <c r="O414" s="5">
        <f t="shared" si="54"/>
        <v>0.25</v>
      </c>
      <c r="P414" s="10">
        <f t="shared" si="55"/>
        <v>4</v>
      </c>
      <c r="Q414" s="11">
        <f t="shared" si="47"/>
        <v>25</v>
      </c>
    </row>
    <row r="415" spans="4:17" x14ac:dyDescent="0.25">
      <c r="D415" t="s">
        <v>39</v>
      </c>
      <c r="E415" s="11">
        <f t="shared" si="41"/>
        <v>16.847826086956523</v>
      </c>
      <c r="F415" s="5">
        <f t="shared" si="56"/>
        <v>0.17424242424242425</v>
      </c>
      <c r="G415" s="10">
        <f t="shared" si="57"/>
        <v>4</v>
      </c>
      <c r="H415" s="11">
        <f t="shared" si="44"/>
        <v>17.391304347826086</v>
      </c>
      <c r="I415" s="5">
        <f t="shared" si="51"/>
        <v>0.125</v>
      </c>
      <c r="J415" s="10">
        <f t="shared" si="50"/>
        <v>6</v>
      </c>
      <c r="K415" s="11">
        <f t="shared" si="45"/>
        <v>12.5</v>
      </c>
      <c r="L415" s="5">
        <f t="shared" si="52"/>
        <v>0.25</v>
      </c>
      <c r="M415" s="10">
        <f t="shared" si="53"/>
        <v>2</v>
      </c>
      <c r="N415" s="11">
        <f t="shared" si="46"/>
        <v>25</v>
      </c>
      <c r="O415" s="5">
        <f t="shared" si="54"/>
        <v>0.125</v>
      </c>
      <c r="P415" s="10">
        <f t="shared" si="55"/>
        <v>2</v>
      </c>
      <c r="Q415" s="11">
        <f t="shared" si="47"/>
        <v>12.5</v>
      </c>
    </row>
    <row r="416" spans="4:17" x14ac:dyDescent="0.25">
      <c r="D416" t="s">
        <v>40</v>
      </c>
      <c r="E416" s="11">
        <f t="shared" si="41"/>
        <v>4.7780797101449277</v>
      </c>
      <c r="F416" s="5">
        <f t="shared" si="56"/>
        <v>8.3333333333333329E-2</v>
      </c>
      <c r="G416" s="10">
        <f t="shared" si="57"/>
        <v>2</v>
      </c>
      <c r="H416" s="11">
        <f t="shared" si="44"/>
        <v>8.695652173913043</v>
      </c>
      <c r="I416" s="5">
        <f t="shared" si="51"/>
        <v>0.10416666666666666</v>
      </c>
      <c r="J416" s="10">
        <f t="shared" si="50"/>
        <v>5</v>
      </c>
      <c r="K416" s="11">
        <f t="shared" si="45"/>
        <v>10.416666666666668</v>
      </c>
      <c r="L416" s="5">
        <f t="shared" si="52"/>
        <v>0</v>
      </c>
      <c r="M416" s="10">
        <f t="shared" si="53"/>
        <v>0</v>
      </c>
      <c r="N416" s="11">
        <f t="shared" si="46"/>
        <v>0</v>
      </c>
      <c r="O416" s="5">
        <f t="shared" si="54"/>
        <v>0</v>
      </c>
      <c r="P416" s="10">
        <f t="shared" si="55"/>
        <v>0</v>
      </c>
      <c r="Q416" s="11">
        <f t="shared" si="47"/>
        <v>0</v>
      </c>
    </row>
    <row r="417" spans="4:17" x14ac:dyDescent="0.25">
      <c r="D417" t="s">
        <v>41</v>
      </c>
      <c r="E417" s="11">
        <f t="shared" si="41"/>
        <v>84.71467391304347</v>
      </c>
      <c r="F417" s="5">
        <f t="shared" si="56"/>
        <v>0.8257575757575758</v>
      </c>
      <c r="G417" s="10">
        <f t="shared" si="57"/>
        <v>19</v>
      </c>
      <c r="H417" s="11">
        <f t="shared" si="44"/>
        <v>82.608695652173907</v>
      </c>
      <c r="I417" s="5">
        <f t="shared" si="51"/>
        <v>0.75</v>
      </c>
      <c r="J417" s="10">
        <f t="shared" si="50"/>
        <v>36</v>
      </c>
      <c r="K417" s="11">
        <f t="shared" si="45"/>
        <v>75</v>
      </c>
      <c r="L417" s="5">
        <f t="shared" si="52"/>
        <v>0.875</v>
      </c>
      <c r="M417" s="10">
        <f t="shared" si="53"/>
        <v>7</v>
      </c>
      <c r="N417" s="11">
        <f t="shared" si="46"/>
        <v>87.5</v>
      </c>
      <c r="O417" s="5">
        <f t="shared" si="54"/>
        <v>0.9375</v>
      </c>
      <c r="P417" s="10">
        <f t="shared" si="55"/>
        <v>15</v>
      </c>
      <c r="Q417" s="11">
        <f t="shared" si="47"/>
        <v>93.75</v>
      </c>
    </row>
    <row r="418" spans="4:17" x14ac:dyDescent="0.25">
      <c r="D418" t="s">
        <v>42</v>
      </c>
      <c r="E418" s="11">
        <f t="shared" si="41"/>
        <v>75.249094202898547</v>
      </c>
      <c r="F418" s="5">
        <f t="shared" si="56"/>
        <v>0.74242424242424243</v>
      </c>
      <c r="G418" s="10">
        <f t="shared" si="57"/>
        <v>17</v>
      </c>
      <c r="H418" s="11">
        <f t="shared" si="44"/>
        <v>73.91304347826086</v>
      </c>
      <c r="I418" s="5">
        <f t="shared" si="51"/>
        <v>0.70833333333333326</v>
      </c>
      <c r="J418" s="10">
        <f t="shared" si="50"/>
        <v>34</v>
      </c>
      <c r="K418" s="11">
        <f t="shared" si="45"/>
        <v>70.833333333333343</v>
      </c>
      <c r="L418" s="5">
        <f t="shared" si="52"/>
        <v>0.75</v>
      </c>
      <c r="M418" s="10">
        <f t="shared" si="53"/>
        <v>6</v>
      </c>
      <c r="N418" s="11">
        <f t="shared" si="46"/>
        <v>75</v>
      </c>
      <c r="O418" s="5">
        <f t="shared" si="54"/>
        <v>0.8125</v>
      </c>
      <c r="P418" s="10">
        <f t="shared" si="55"/>
        <v>13</v>
      </c>
      <c r="Q418" s="11">
        <f t="shared" si="47"/>
        <v>81.25</v>
      </c>
    </row>
    <row r="419" spans="4:17" x14ac:dyDescent="0.25">
      <c r="D419" t="s">
        <v>43</v>
      </c>
      <c r="E419" s="11">
        <f t="shared" si="41"/>
        <v>59.012681159420296</v>
      </c>
      <c r="F419" s="5">
        <f t="shared" si="56"/>
        <v>0.64772727272727271</v>
      </c>
      <c r="G419" s="10">
        <f t="shared" si="57"/>
        <v>15</v>
      </c>
      <c r="H419" s="11">
        <f t="shared" si="44"/>
        <v>65.217391304347828</v>
      </c>
      <c r="I419" s="5">
        <f t="shared" si="51"/>
        <v>0.64583333333333326</v>
      </c>
      <c r="J419" s="10">
        <f t="shared" si="50"/>
        <v>31</v>
      </c>
      <c r="K419" s="11">
        <f t="shared" si="45"/>
        <v>64.583333333333343</v>
      </c>
      <c r="L419" s="5">
        <f t="shared" si="52"/>
        <v>0.625</v>
      </c>
      <c r="M419" s="10">
        <f t="shared" si="53"/>
        <v>5</v>
      </c>
      <c r="N419" s="11">
        <f t="shared" si="46"/>
        <v>62.5</v>
      </c>
      <c r="O419" s="5">
        <f t="shared" si="54"/>
        <v>0.4375</v>
      </c>
      <c r="P419" s="10">
        <f t="shared" si="55"/>
        <v>7</v>
      </c>
      <c r="Q419" s="11">
        <f t="shared" si="47"/>
        <v>43.75</v>
      </c>
    </row>
    <row r="420" spans="4:17" x14ac:dyDescent="0.25">
      <c r="D420" t="s">
        <v>44</v>
      </c>
      <c r="E420" s="11">
        <f t="shared" si="41"/>
        <v>63.60960144927536</v>
      </c>
      <c r="F420" s="5">
        <f t="shared" si="56"/>
        <v>0.56818181818181812</v>
      </c>
      <c r="G420" s="10">
        <f t="shared" si="57"/>
        <v>13</v>
      </c>
      <c r="H420" s="11">
        <f t="shared" si="44"/>
        <v>56.521739130434781</v>
      </c>
      <c r="I420" s="5">
        <f t="shared" si="51"/>
        <v>0.60416666666666663</v>
      </c>
      <c r="J420" s="10">
        <f t="shared" si="50"/>
        <v>29</v>
      </c>
      <c r="K420" s="11">
        <f t="shared" si="45"/>
        <v>60.416666666666664</v>
      </c>
      <c r="L420" s="5">
        <f t="shared" si="52"/>
        <v>0.75</v>
      </c>
      <c r="M420" s="10">
        <f t="shared" si="53"/>
        <v>6</v>
      </c>
      <c r="N420" s="11">
        <f t="shared" si="46"/>
        <v>75</v>
      </c>
      <c r="O420" s="5">
        <f t="shared" si="54"/>
        <v>0.625</v>
      </c>
      <c r="P420" s="10">
        <f t="shared" si="55"/>
        <v>10</v>
      </c>
      <c r="Q420" s="11">
        <f t="shared" si="47"/>
        <v>62.5</v>
      </c>
    </row>
    <row r="421" spans="4:17" x14ac:dyDescent="0.25">
      <c r="D421" t="s">
        <v>45</v>
      </c>
      <c r="E421" s="11">
        <f t="shared" si="41"/>
        <v>83.197463768115938</v>
      </c>
      <c r="F421" s="5">
        <f t="shared" si="56"/>
        <v>0.87121212121212122</v>
      </c>
      <c r="G421" s="10">
        <f t="shared" si="57"/>
        <v>20</v>
      </c>
      <c r="H421" s="11">
        <f t="shared" si="44"/>
        <v>86.956521739130437</v>
      </c>
      <c r="I421" s="5">
        <f t="shared" si="51"/>
        <v>0.89583333333333326</v>
      </c>
      <c r="J421" s="10">
        <f t="shared" si="50"/>
        <v>43</v>
      </c>
      <c r="K421" s="11">
        <f t="shared" si="45"/>
        <v>89.583333333333343</v>
      </c>
      <c r="L421" s="5">
        <f t="shared" si="52"/>
        <v>0.75</v>
      </c>
      <c r="M421" s="10">
        <f t="shared" si="53"/>
        <v>6</v>
      </c>
      <c r="N421" s="11">
        <f t="shared" si="46"/>
        <v>75</v>
      </c>
      <c r="O421" s="5">
        <f t="shared" si="54"/>
        <v>0.8125</v>
      </c>
      <c r="P421" s="10">
        <f t="shared" si="55"/>
        <v>13</v>
      </c>
      <c r="Q421" s="11">
        <f t="shared" si="47"/>
        <v>81.25</v>
      </c>
    </row>
    <row r="422" spans="4:17" x14ac:dyDescent="0.25">
      <c r="D422" t="s">
        <v>46</v>
      </c>
      <c r="E422" s="11">
        <f t="shared" si="41"/>
        <v>93.704710144927532</v>
      </c>
      <c r="F422" s="5">
        <f t="shared" si="56"/>
        <v>0.95833333333333326</v>
      </c>
      <c r="G422" s="10">
        <f t="shared" si="57"/>
        <v>22</v>
      </c>
      <c r="H422" s="11">
        <f t="shared" si="44"/>
        <v>95.652173913043484</v>
      </c>
      <c r="I422" s="5">
        <f t="shared" si="51"/>
        <v>0.91666666666666674</v>
      </c>
      <c r="J422" s="10">
        <f t="shared" si="50"/>
        <v>44</v>
      </c>
      <c r="K422" s="11">
        <f t="shared" si="45"/>
        <v>91.666666666666657</v>
      </c>
      <c r="L422" s="5">
        <f t="shared" si="52"/>
        <v>1</v>
      </c>
      <c r="M422" s="10">
        <f t="shared" si="53"/>
        <v>8</v>
      </c>
      <c r="N422" s="11">
        <f t="shared" si="46"/>
        <v>100</v>
      </c>
      <c r="O422" s="5">
        <f t="shared" si="54"/>
        <v>0.875</v>
      </c>
      <c r="P422" s="10">
        <f t="shared" si="55"/>
        <v>14</v>
      </c>
      <c r="Q422" s="11">
        <f t="shared" si="47"/>
        <v>87.5</v>
      </c>
    </row>
    <row r="423" spans="4:17" x14ac:dyDescent="0.25">
      <c r="D423" t="s">
        <v>47</v>
      </c>
      <c r="E423" s="11">
        <f t="shared" si="41"/>
        <v>72.169384057971016</v>
      </c>
      <c r="F423" s="5">
        <f t="shared" si="56"/>
        <v>0.78030303030303028</v>
      </c>
      <c r="G423" s="10">
        <f t="shared" si="57"/>
        <v>18</v>
      </c>
      <c r="H423" s="11">
        <f t="shared" si="44"/>
        <v>78.260869565217391</v>
      </c>
      <c r="I423" s="5">
        <f t="shared" si="51"/>
        <v>0.66666666666666674</v>
      </c>
      <c r="J423" s="10">
        <f t="shared" si="50"/>
        <v>32</v>
      </c>
      <c r="K423" s="11">
        <f t="shared" si="45"/>
        <v>66.666666666666657</v>
      </c>
      <c r="L423" s="5">
        <f t="shared" si="52"/>
        <v>0.75</v>
      </c>
      <c r="M423" s="10">
        <f t="shared" si="53"/>
        <v>6</v>
      </c>
      <c r="N423" s="11">
        <f t="shared" si="46"/>
        <v>75</v>
      </c>
      <c r="O423" s="5">
        <f t="shared" si="54"/>
        <v>0.6875</v>
      </c>
      <c r="P423" s="10">
        <f t="shared" si="55"/>
        <v>11</v>
      </c>
      <c r="Q423" s="11">
        <f t="shared" si="47"/>
        <v>68.75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11">
        <f>AVERAGE(F425,I425,L425,O425)</f>
        <v>0.25757575757575751</v>
      </c>
      <c r="F425" s="11">
        <f>M28-M235</f>
        <v>-5.3030303030303205E-2</v>
      </c>
      <c r="G425" s="10">
        <f>J28-J235</f>
        <v>-2</v>
      </c>
      <c r="H425" s="10" t="s">
        <v>73</v>
      </c>
      <c r="I425" s="11">
        <f>P68-P275</f>
        <v>-0.16666666666666674</v>
      </c>
      <c r="J425" s="10">
        <f>O68-O275</f>
        <v>-4</v>
      </c>
      <c r="K425" s="10" t="s">
        <v>73</v>
      </c>
      <c r="L425" s="11">
        <f>M106-M313</f>
        <v>0.75</v>
      </c>
      <c r="M425" s="10">
        <f>J106-J313</f>
        <v>3</v>
      </c>
      <c r="N425" s="10" t="s">
        <v>73</v>
      </c>
      <c r="O425" s="11">
        <f>P183-P390</f>
        <v>0.5</v>
      </c>
      <c r="P425" s="10">
        <f>O183-O390</f>
        <v>4</v>
      </c>
      <c r="Q425" s="10" t="s">
        <v>73</v>
      </c>
    </row>
    <row r="426" spans="4:17" x14ac:dyDescent="0.25">
      <c r="D426" t="s">
        <v>70</v>
      </c>
      <c r="E426" s="11">
        <f>AVERAGE(H426,K426,N426,Q426)</f>
        <v>2.7511322463768115</v>
      </c>
      <c r="F426" s="5"/>
      <c r="G426" s="10">
        <f>J233+J234+J26+J27</f>
        <v>60</v>
      </c>
      <c r="H426" s="11">
        <f>G426/G402</f>
        <v>2.6086956521739131</v>
      </c>
      <c r="I426" s="5">
        <f>(P66+P67+P273+P274)/2</f>
        <v>2.458333333333333</v>
      </c>
      <c r="J426" s="10">
        <f>O66+O67+O273+O274</f>
        <v>118</v>
      </c>
      <c r="K426" s="11">
        <f>J426/$I$402</f>
        <v>2.4583333333333335</v>
      </c>
      <c r="L426" s="5">
        <f>(M104+M105+M311+M312)/2</f>
        <v>2.75</v>
      </c>
      <c r="M426" s="10">
        <f>J104+J105+J311+J312</f>
        <v>22</v>
      </c>
      <c r="N426" s="11">
        <f>M426/8</f>
        <v>2.75</v>
      </c>
      <c r="O426" s="5">
        <f>(P389+P388+P182+P181)/2</f>
        <v>3.1875</v>
      </c>
      <c r="P426" s="10">
        <f>O389+O388+O182+O181</f>
        <v>51</v>
      </c>
      <c r="Q426" s="11">
        <f>P426/16</f>
        <v>3.1875</v>
      </c>
    </row>
    <row r="427" spans="4:17" x14ac:dyDescent="0.25">
      <c r="D427" t="s">
        <v>71</v>
      </c>
      <c r="E427" s="11">
        <f t="shared" ref="E427:E428" si="58">AVERAGE(H427,K427,N427,Q427)</f>
        <v>1.5509510869565217</v>
      </c>
      <c r="F427" s="5"/>
      <c r="G427" s="10">
        <f>J26+J234</f>
        <v>32</v>
      </c>
      <c r="H427" s="11">
        <f>G427/G402</f>
        <v>1.3913043478260869</v>
      </c>
      <c r="I427" s="5">
        <f>(P66+P274)/2</f>
        <v>1.25</v>
      </c>
      <c r="J427" s="10">
        <f>O66+O274</f>
        <v>60</v>
      </c>
      <c r="K427" s="11">
        <f t="shared" ref="K427:K428" si="59">J427/$I$402</f>
        <v>1.25</v>
      </c>
      <c r="L427" s="5">
        <f>(M104+M312)/2</f>
        <v>1.75</v>
      </c>
      <c r="M427" s="10">
        <f>J104+J312</f>
        <v>14</v>
      </c>
      <c r="N427" s="11">
        <f t="shared" ref="N427:N428" si="60">M427/8</f>
        <v>1.75</v>
      </c>
      <c r="O427" s="5">
        <f>(P389+P181)/2</f>
        <v>1.8125</v>
      </c>
      <c r="P427" s="10">
        <f>O389+O181</f>
        <v>29</v>
      </c>
      <c r="Q427" s="11">
        <f t="shared" ref="Q427:Q428" si="61">P427/16</f>
        <v>1.8125</v>
      </c>
    </row>
    <row r="428" spans="4:17" x14ac:dyDescent="0.25">
      <c r="D428" t="s">
        <v>72</v>
      </c>
      <c r="E428" s="11">
        <f t="shared" si="58"/>
        <v>1.2001811594202898</v>
      </c>
      <c r="F428" s="5"/>
      <c r="G428" s="10">
        <f>J27+J233</f>
        <v>28</v>
      </c>
      <c r="H428" s="11">
        <f>G428/G402</f>
        <v>1.2173913043478262</v>
      </c>
      <c r="I428" s="5">
        <f>(P67+P273)/2</f>
        <v>1.2083333333333333</v>
      </c>
      <c r="J428" s="10">
        <f>O67+O273</f>
        <v>58</v>
      </c>
      <c r="K428" s="11">
        <f t="shared" si="59"/>
        <v>1.2083333333333333</v>
      </c>
      <c r="L428" s="5">
        <f>(M105+M311)/2</f>
        <v>1</v>
      </c>
      <c r="M428" s="10">
        <f>J105+J311</f>
        <v>8</v>
      </c>
      <c r="N428" s="11">
        <f t="shared" si="60"/>
        <v>1</v>
      </c>
      <c r="O428" s="5">
        <f>(P388+P182)/2</f>
        <v>1.375</v>
      </c>
      <c r="P428" s="10">
        <f>O388+O182</f>
        <v>22</v>
      </c>
      <c r="Q428" s="11">
        <f t="shared" si="61"/>
        <v>1.375</v>
      </c>
    </row>
    <row r="439" spans="18:20" x14ac:dyDescent="0.25">
      <c r="S439">
        <v>0.5</v>
      </c>
      <c r="T439">
        <v>1.4</v>
      </c>
    </row>
    <row r="447" spans="18:20" x14ac:dyDescent="0.25">
      <c r="R447">
        <f>AVERAGE(N449:Q449)</f>
        <v>1.9624999999999999</v>
      </c>
    </row>
    <row r="449" spans="4:20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20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20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  <c r="R451">
        <v>1.82</v>
      </c>
    </row>
    <row r="452" spans="4:20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  <c r="R452">
        <v>1.82</v>
      </c>
      <c r="T452" s="5">
        <f>AVERAGE(O453:R453)</f>
        <v>0.40249999999999997</v>
      </c>
    </row>
    <row r="453" spans="4:20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  <c r="R453">
        <v>0.5</v>
      </c>
    </row>
    <row r="454" spans="4:20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  <c r="R454">
        <v>0.75</v>
      </c>
      <c r="S454">
        <v>0.5</v>
      </c>
    </row>
    <row r="455" spans="4:20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  <c r="R455">
        <v>0.5</v>
      </c>
    </row>
    <row r="456" spans="4:20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  <c r="R456">
        <v>0.25</v>
      </c>
      <c r="S456">
        <v>0.75</v>
      </c>
      <c r="T456">
        <v>0.5</v>
      </c>
    </row>
    <row r="457" spans="4:20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  <c r="R457">
        <v>0.75</v>
      </c>
      <c r="S457">
        <v>0.5</v>
      </c>
    </row>
    <row r="458" spans="4:20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  <c r="R458">
        <v>0.5</v>
      </c>
    </row>
    <row r="459" spans="4:20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20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  <c r="S460">
        <f>AVERAGE(N460:Q460)</f>
        <v>0.87249999999999994</v>
      </c>
    </row>
    <row r="461" spans="4:20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20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  <c r="R462">
        <v>0.75</v>
      </c>
    </row>
    <row r="463" spans="4:20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20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  <c r="R464">
        <v>0.75</v>
      </c>
    </row>
    <row r="465" spans="4:18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  <c r="R465">
        <v>0.5</v>
      </c>
    </row>
    <row r="472" spans="4:18" x14ac:dyDescent="0.25">
      <c r="D472" t="s">
        <v>27</v>
      </c>
      <c r="E472" s="13">
        <v>74.162137681159422</v>
      </c>
      <c r="F472" s="13">
        <v>69.565217391304344</v>
      </c>
      <c r="G472" s="13">
        <v>70.833333333333343</v>
      </c>
      <c r="H472" s="13">
        <v>75</v>
      </c>
      <c r="I472" s="13">
        <v>81.25</v>
      </c>
    </row>
    <row r="473" spans="4:18" x14ac:dyDescent="0.25">
      <c r="D473" t="s">
        <v>28</v>
      </c>
      <c r="E473" s="13">
        <v>53.147644927536234</v>
      </c>
      <c r="F473" s="13">
        <v>52.173913043478258</v>
      </c>
      <c r="G473" s="13">
        <v>47.916666666666671</v>
      </c>
      <c r="H473" s="13">
        <v>50</v>
      </c>
      <c r="I473" s="13">
        <v>62.5</v>
      </c>
    </row>
    <row r="474" spans="4:18" x14ac:dyDescent="0.25">
      <c r="D474" t="s">
        <v>29</v>
      </c>
      <c r="E474" s="13">
        <v>70.516304347826093</v>
      </c>
      <c r="F474" s="13">
        <v>69.565217391304344</v>
      </c>
      <c r="G474" s="13">
        <v>75</v>
      </c>
      <c r="H474" s="13">
        <v>75</v>
      </c>
      <c r="I474" s="13">
        <v>62.5</v>
      </c>
    </row>
    <row r="475" spans="4:18" x14ac:dyDescent="0.25">
      <c r="D475" t="s">
        <v>30</v>
      </c>
      <c r="E475" s="13">
        <v>89.538043478260875</v>
      </c>
      <c r="F475" s="13">
        <v>95.652173913043484</v>
      </c>
      <c r="G475" s="13">
        <v>93.75</v>
      </c>
      <c r="H475" s="13">
        <v>87.5</v>
      </c>
      <c r="I475" s="13">
        <v>81.25</v>
      </c>
    </row>
    <row r="476" spans="4:18" x14ac:dyDescent="0.25">
      <c r="D476" t="s">
        <v>31</v>
      </c>
      <c r="E476" s="13">
        <v>68.863224637681157</v>
      </c>
      <c r="F476" s="13">
        <v>60.869565217391312</v>
      </c>
      <c r="G476" s="13">
        <v>64.583333333333343</v>
      </c>
      <c r="H476" s="13">
        <v>75</v>
      </c>
      <c r="I476" s="13">
        <v>75</v>
      </c>
    </row>
    <row r="477" spans="4:18" x14ac:dyDescent="0.25">
      <c r="D477" t="s">
        <v>32</v>
      </c>
      <c r="E477" s="13">
        <v>58.967391304347828</v>
      </c>
      <c r="F477" s="13">
        <v>60.869565217391312</v>
      </c>
      <c r="G477" s="13">
        <v>68.75</v>
      </c>
      <c r="H477" s="13">
        <v>50</v>
      </c>
      <c r="I477" s="13">
        <v>56.25</v>
      </c>
    </row>
    <row r="478" spans="4:18" x14ac:dyDescent="0.25">
      <c r="D478" t="s">
        <v>34</v>
      </c>
      <c r="E478" s="13">
        <v>95.221920289855078</v>
      </c>
      <c r="F478" s="13">
        <v>91.304347826086953</v>
      </c>
      <c r="G478" s="13">
        <v>89.583333333333343</v>
      </c>
      <c r="H478" s="13">
        <v>100</v>
      </c>
      <c r="I478" s="13">
        <v>100</v>
      </c>
    </row>
    <row r="479" spans="4:18" x14ac:dyDescent="0.25">
      <c r="D479" t="s">
        <v>35</v>
      </c>
      <c r="E479" s="13">
        <v>83.15217391304347</v>
      </c>
      <c r="F479" s="13">
        <v>82.608695652173907</v>
      </c>
      <c r="G479" s="13">
        <v>87.5</v>
      </c>
      <c r="H479" s="13">
        <v>75</v>
      </c>
      <c r="I479" s="13">
        <v>87.5</v>
      </c>
    </row>
    <row r="480" spans="4:18" x14ac:dyDescent="0.25">
      <c r="D480" t="s">
        <v>37</v>
      </c>
      <c r="E480" s="13">
        <v>41.032608695652172</v>
      </c>
      <c r="F480" s="13">
        <v>39.130434782608695</v>
      </c>
      <c r="G480" s="13">
        <v>31.25</v>
      </c>
      <c r="H480" s="13">
        <v>50</v>
      </c>
      <c r="I480" s="13">
        <v>43.75</v>
      </c>
    </row>
    <row r="481" spans="4:9" x14ac:dyDescent="0.25">
      <c r="D481" t="s">
        <v>38</v>
      </c>
      <c r="E481" s="13">
        <v>31.136775362318843</v>
      </c>
      <c r="F481" s="13">
        <v>39.130434782608695</v>
      </c>
      <c r="G481" s="13">
        <v>35.416666666666671</v>
      </c>
      <c r="H481" s="13">
        <v>25</v>
      </c>
      <c r="I481" s="13">
        <v>25</v>
      </c>
    </row>
    <row r="482" spans="4:9" x14ac:dyDescent="0.25">
      <c r="D482" t="s">
        <v>41</v>
      </c>
      <c r="E482" s="13">
        <v>84.71467391304347</v>
      </c>
      <c r="F482" s="13">
        <v>82.608695652173907</v>
      </c>
      <c r="G482" s="13">
        <v>75</v>
      </c>
      <c r="H482" s="13">
        <v>87.5</v>
      </c>
      <c r="I482" s="13">
        <v>93.75</v>
      </c>
    </row>
    <row r="483" spans="4:9" x14ac:dyDescent="0.25">
      <c r="D483" t="s">
        <v>42</v>
      </c>
      <c r="E483" s="13">
        <v>75.249094202898547</v>
      </c>
      <c r="F483" s="13">
        <v>73.91304347826086</v>
      </c>
      <c r="G483" s="13">
        <v>70.833333333333343</v>
      </c>
      <c r="H483" s="13">
        <v>75</v>
      </c>
      <c r="I483" s="13">
        <v>81.25</v>
      </c>
    </row>
    <row r="484" spans="4:9" x14ac:dyDescent="0.25">
      <c r="D484" t="s">
        <v>43</v>
      </c>
      <c r="E484" s="13">
        <v>59.012681159420296</v>
      </c>
      <c r="F484" s="13">
        <v>65.217391304347828</v>
      </c>
      <c r="G484" s="13">
        <v>64.583333333333343</v>
      </c>
      <c r="H484" s="13">
        <v>62.5</v>
      </c>
      <c r="I484" s="13">
        <v>43.75</v>
      </c>
    </row>
    <row r="485" spans="4:9" x14ac:dyDescent="0.25">
      <c r="D485" t="s">
        <v>44</v>
      </c>
      <c r="E485" s="13">
        <v>63.60960144927536</v>
      </c>
      <c r="F485" s="13">
        <v>56.521739130434781</v>
      </c>
      <c r="G485" s="13">
        <v>60.416666666666664</v>
      </c>
      <c r="H485" s="13">
        <v>75</v>
      </c>
      <c r="I485" s="13">
        <v>62.5</v>
      </c>
    </row>
    <row r="486" spans="4:9" x14ac:dyDescent="0.25">
      <c r="D486" t="s">
        <v>45</v>
      </c>
      <c r="E486" s="13">
        <v>83.197463768115938</v>
      </c>
      <c r="F486" s="13">
        <v>86.956521739130437</v>
      </c>
      <c r="G486" s="13">
        <v>89.583333333333343</v>
      </c>
      <c r="H486" s="13">
        <v>75</v>
      </c>
      <c r="I486" s="13">
        <v>81.25</v>
      </c>
    </row>
    <row r="487" spans="4:9" x14ac:dyDescent="0.25">
      <c r="D487" t="s">
        <v>46</v>
      </c>
      <c r="E487" s="13">
        <v>93.704710144927532</v>
      </c>
      <c r="F487" s="13">
        <v>95.652173913043484</v>
      </c>
      <c r="G487" s="13">
        <v>91.666666666666657</v>
      </c>
      <c r="H487" s="13">
        <v>100</v>
      </c>
      <c r="I487" s="13">
        <v>87.5</v>
      </c>
    </row>
    <row r="488" spans="4:9" x14ac:dyDescent="0.25">
      <c r="D488" t="s">
        <v>47</v>
      </c>
      <c r="E488" s="13">
        <v>72.169384057971016</v>
      </c>
      <c r="F488" s="13">
        <v>78.260869565217391</v>
      </c>
      <c r="G488" s="13">
        <v>66.666666666666657</v>
      </c>
      <c r="H488" s="13">
        <v>75</v>
      </c>
      <c r="I488" s="13">
        <v>68.75</v>
      </c>
    </row>
    <row r="492" spans="4:9" x14ac:dyDescent="0.25">
      <c r="D492" s="16" t="s">
        <v>93</v>
      </c>
      <c r="E492" s="16">
        <v>74.16</v>
      </c>
      <c r="F492" s="16">
        <v>69.569999999999993</v>
      </c>
      <c r="G492" s="16">
        <v>70.83</v>
      </c>
      <c r="H492" s="16">
        <v>75</v>
      </c>
      <c r="I492" s="16">
        <v>81.25</v>
      </c>
    </row>
    <row r="493" spans="4:9" x14ac:dyDescent="0.25">
      <c r="D493" s="16" t="s">
        <v>232</v>
      </c>
      <c r="E493" s="16">
        <v>2.76</v>
      </c>
      <c r="F493" s="16">
        <v>2.61</v>
      </c>
      <c r="G493" s="16">
        <v>2.46</v>
      </c>
      <c r="H493" s="16">
        <v>2.75</v>
      </c>
      <c r="I493" s="16">
        <v>3.2</v>
      </c>
    </row>
    <row r="494" spans="4:9" x14ac:dyDescent="0.25">
      <c r="D494" s="16" t="s">
        <v>94</v>
      </c>
      <c r="E494" s="16">
        <v>53.15</v>
      </c>
      <c r="F494" s="16">
        <v>52.17</v>
      </c>
      <c r="G494" s="16">
        <v>47.92</v>
      </c>
      <c r="H494" s="16">
        <v>50</v>
      </c>
      <c r="I494" s="16">
        <v>62.5</v>
      </c>
    </row>
    <row r="495" spans="4:9" x14ac:dyDescent="0.25">
      <c r="D495" s="16" t="s">
        <v>95</v>
      </c>
      <c r="E495" s="16">
        <v>70.52</v>
      </c>
      <c r="F495" s="16">
        <v>69.569999999999993</v>
      </c>
      <c r="G495" s="16">
        <v>75</v>
      </c>
      <c r="H495" s="16">
        <v>75</v>
      </c>
      <c r="I495" s="16">
        <v>62.5</v>
      </c>
    </row>
    <row r="496" spans="4:9" x14ac:dyDescent="0.25">
      <c r="D496" s="16" t="s">
        <v>96</v>
      </c>
      <c r="E496" s="16">
        <v>89.54</v>
      </c>
      <c r="F496" s="16">
        <v>95.65</v>
      </c>
      <c r="G496" s="16">
        <v>93.75</v>
      </c>
      <c r="H496" s="16">
        <v>87.5</v>
      </c>
      <c r="I496" s="16">
        <v>81.25</v>
      </c>
    </row>
    <row r="497" spans="4:9" x14ac:dyDescent="0.25">
      <c r="D497" s="16" t="s">
        <v>31</v>
      </c>
      <c r="E497" s="16">
        <v>68.86</v>
      </c>
      <c r="F497" s="16">
        <v>60.87</v>
      </c>
      <c r="G497" s="16">
        <v>64.58</v>
      </c>
      <c r="H497" s="16">
        <v>75</v>
      </c>
      <c r="I497" s="16">
        <v>75</v>
      </c>
    </row>
    <row r="498" spans="4:9" x14ac:dyDescent="0.25">
      <c r="D498" s="16" t="s">
        <v>50</v>
      </c>
      <c r="E498" s="16">
        <v>0.26</v>
      </c>
      <c r="F498" s="16">
        <v>-0.06</v>
      </c>
      <c r="G498" s="16">
        <v>-0.17</v>
      </c>
      <c r="H498" s="16">
        <v>0.75</v>
      </c>
      <c r="I498" s="16">
        <v>0.5</v>
      </c>
    </row>
    <row r="499" spans="4:9" x14ac:dyDescent="0.25">
      <c r="D499" s="16" t="s">
        <v>32</v>
      </c>
      <c r="E499" s="16">
        <v>58.97</v>
      </c>
      <c r="F499" s="16">
        <v>60.87</v>
      </c>
      <c r="G499" s="16">
        <v>68.75</v>
      </c>
      <c r="H499" s="16">
        <v>50</v>
      </c>
      <c r="I499" s="16">
        <v>56.25</v>
      </c>
    </row>
    <row r="500" spans="4:9" x14ac:dyDescent="0.25">
      <c r="D500" s="16" t="s">
        <v>34</v>
      </c>
      <c r="E500" s="16">
        <v>95.22</v>
      </c>
      <c r="F500" s="16">
        <v>91.3</v>
      </c>
      <c r="G500" s="16">
        <v>89.58</v>
      </c>
      <c r="H500" s="16">
        <v>100</v>
      </c>
      <c r="I500" s="16">
        <v>100</v>
      </c>
    </row>
    <row r="501" spans="4:9" x14ac:dyDescent="0.25">
      <c r="D501" s="16" t="s">
        <v>35</v>
      </c>
      <c r="E501" s="16">
        <v>83.15</v>
      </c>
      <c r="F501" s="16">
        <v>82.61</v>
      </c>
      <c r="G501" s="16">
        <v>87.5</v>
      </c>
      <c r="H501" s="16">
        <v>75</v>
      </c>
      <c r="I501" s="16">
        <v>87.5</v>
      </c>
    </row>
    <row r="502" spans="4:9" x14ac:dyDescent="0.25">
      <c r="D502" s="16" t="s">
        <v>37</v>
      </c>
      <c r="E502" s="16">
        <v>41.03</v>
      </c>
      <c r="F502" s="16">
        <v>39.130000000000003</v>
      </c>
      <c r="G502" s="16">
        <v>31.25</v>
      </c>
      <c r="H502" s="16">
        <v>50</v>
      </c>
      <c r="I502" s="16">
        <v>43.75</v>
      </c>
    </row>
    <row r="503" spans="4:9" x14ac:dyDescent="0.25">
      <c r="D503" s="16" t="s">
        <v>38</v>
      </c>
      <c r="E503" s="16">
        <v>31.14</v>
      </c>
      <c r="F503" s="16">
        <v>39.130000000000003</v>
      </c>
      <c r="G503" s="16">
        <v>35.42</v>
      </c>
      <c r="H503" s="16">
        <v>25</v>
      </c>
      <c r="I503" s="16">
        <v>25</v>
      </c>
    </row>
    <row r="504" spans="4:9" x14ac:dyDescent="0.25">
      <c r="D504" s="16" t="s">
        <v>41</v>
      </c>
      <c r="E504" s="16">
        <v>84.72</v>
      </c>
      <c r="F504" s="16">
        <v>82.61</v>
      </c>
      <c r="G504" s="16">
        <v>75</v>
      </c>
      <c r="H504" s="16">
        <v>87.5</v>
      </c>
      <c r="I504" s="16">
        <v>93.75</v>
      </c>
    </row>
    <row r="505" spans="4:9" x14ac:dyDescent="0.25">
      <c r="D505" s="16" t="s">
        <v>42</v>
      </c>
      <c r="E505" s="16">
        <v>75.25</v>
      </c>
      <c r="F505" s="16">
        <v>73.91</v>
      </c>
      <c r="G505" s="16">
        <v>70.83</v>
      </c>
      <c r="H505" s="16">
        <v>75</v>
      </c>
      <c r="I505" s="16">
        <v>81.25</v>
      </c>
    </row>
    <row r="506" spans="4:9" x14ac:dyDescent="0.25">
      <c r="D506" s="16" t="s">
        <v>43</v>
      </c>
      <c r="E506" s="16">
        <v>59.01</v>
      </c>
      <c r="F506" s="16">
        <v>65.22</v>
      </c>
      <c r="G506" s="16">
        <v>64.58</v>
      </c>
      <c r="H506" s="16">
        <v>62.5</v>
      </c>
      <c r="I506" s="16">
        <v>43.75</v>
      </c>
    </row>
    <row r="507" spans="4:9" x14ac:dyDescent="0.25">
      <c r="D507" s="16" t="s">
        <v>100</v>
      </c>
      <c r="E507" s="16">
        <v>63.61</v>
      </c>
      <c r="F507" s="16">
        <v>56.52</v>
      </c>
      <c r="G507" s="16">
        <v>60.42</v>
      </c>
      <c r="H507" s="16">
        <v>75</v>
      </c>
      <c r="I507" s="16">
        <v>62.5</v>
      </c>
    </row>
    <row r="508" spans="4:9" x14ac:dyDescent="0.25">
      <c r="D508" s="16" t="s">
        <v>45</v>
      </c>
      <c r="E508" s="16">
        <v>83.2</v>
      </c>
      <c r="F508" s="16">
        <v>86.96</v>
      </c>
      <c r="G508" s="16">
        <v>89.58</v>
      </c>
      <c r="H508" s="16">
        <v>75</v>
      </c>
      <c r="I508" s="16">
        <v>81.25</v>
      </c>
    </row>
    <row r="509" spans="4:9" x14ac:dyDescent="0.25">
      <c r="D509" s="16" t="s">
        <v>46</v>
      </c>
      <c r="E509" s="16">
        <v>93.71</v>
      </c>
      <c r="F509" s="16">
        <v>95.65</v>
      </c>
      <c r="G509" s="16">
        <v>91.67</v>
      </c>
      <c r="H509" s="16">
        <v>100</v>
      </c>
      <c r="I509" s="16">
        <v>87.5</v>
      </c>
    </row>
    <row r="510" spans="4:9" x14ac:dyDescent="0.25">
      <c r="D510" s="16" t="s">
        <v>47</v>
      </c>
      <c r="E510" s="16">
        <v>72.17</v>
      </c>
      <c r="F510" s="16">
        <v>78.260000000000005</v>
      </c>
      <c r="G510" s="16">
        <v>66.67</v>
      </c>
      <c r="H510" s="16">
        <v>75</v>
      </c>
      <c r="I510" s="16">
        <v>68.75</v>
      </c>
    </row>
    <row r="511" spans="4:9" x14ac:dyDescent="0.25">
      <c r="D511" s="16"/>
      <c r="E511" s="16">
        <v>1.55</v>
      </c>
      <c r="F511" s="16">
        <v>1.39</v>
      </c>
      <c r="G511" s="16">
        <v>1.25</v>
      </c>
      <c r="H511" s="16">
        <v>1.75</v>
      </c>
      <c r="I511" s="16">
        <v>1.82</v>
      </c>
    </row>
    <row r="512" spans="4:9" x14ac:dyDescent="0.25">
      <c r="D512" s="16"/>
      <c r="E512" s="16">
        <v>1.2</v>
      </c>
      <c r="F512" s="16">
        <v>1.21</v>
      </c>
      <c r="G512" s="16">
        <v>1.21</v>
      </c>
      <c r="H512" s="16">
        <v>1</v>
      </c>
      <c r="I512" s="16">
        <v>1.38</v>
      </c>
    </row>
    <row r="514" spans="5:9" x14ac:dyDescent="0.25">
      <c r="E514" s="15">
        <f>E472-E492</f>
        <v>2.1376811594251421E-3</v>
      </c>
      <c r="F514" s="15">
        <f>F472-F492</f>
        <v>-4.7826086956490599E-3</v>
      </c>
      <c r="G514" s="15">
        <f>G472-G492</f>
        <v>3.3333333333445125E-3</v>
      </c>
      <c r="H514" s="15">
        <f>H472-H492</f>
        <v>0</v>
      </c>
      <c r="I514" s="15">
        <f>I472-I492</f>
        <v>0</v>
      </c>
    </row>
    <row r="515" spans="5:9" x14ac:dyDescent="0.25">
      <c r="E515" s="15">
        <f t="shared" ref="E515:I518" si="62">E473-E494</f>
        <v>-2.3550724637644294E-3</v>
      </c>
      <c r="F515" s="15">
        <f t="shared" si="62"/>
        <v>3.9130434782563839E-3</v>
      </c>
      <c r="G515" s="15">
        <f t="shared" si="62"/>
        <v>-3.3333333333303017E-3</v>
      </c>
      <c r="H515" s="15">
        <f t="shared" si="62"/>
        <v>0</v>
      </c>
      <c r="I515" s="15">
        <f t="shared" si="62"/>
        <v>0</v>
      </c>
    </row>
    <row r="516" spans="5:9" x14ac:dyDescent="0.25">
      <c r="E516" s="15">
        <f t="shared" si="62"/>
        <v>-3.6956521739028858E-3</v>
      </c>
      <c r="F516" s="15">
        <f t="shared" si="62"/>
        <v>-4.7826086956490599E-3</v>
      </c>
      <c r="G516" s="15">
        <f t="shared" si="62"/>
        <v>0</v>
      </c>
      <c r="H516" s="15">
        <f t="shared" si="62"/>
        <v>0</v>
      </c>
      <c r="I516" s="15">
        <f t="shared" si="62"/>
        <v>0</v>
      </c>
    </row>
    <row r="517" spans="5:9" x14ac:dyDescent="0.25">
      <c r="E517" s="15">
        <f t="shared" si="62"/>
        <v>-1.9565217391317447E-3</v>
      </c>
      <c r="F517" s="15">
        <f t="shared" si="62"/>
        <v>2.1739130434781373E-3</v>
      </c>
      <c r="G517" s="15">
        <f t="shared" si="62"/>
        <v>0</v>
      </c>
      <c r="H517" s="15">
        <f t="shared" si="62"/>
        <v>0</v>
      </c>
      <c r="I517" s="15">
        <f t="shared" si="62"/>
        <v>0</v>
      </c>
    </row>
    <row r="518" spans="5:9" x14ac:dyDescent="0.25">
      <c r="E518" s="15">
        <f t="shared" si="62"/>
        <v>3.2246376811571054E-3</v>
      </c>
      <c r="F518" s="15">
        <f t="shared" si="62"/>
        <v>-4.3478260868567986E-4</v>
      </c>
      <c r="G518" s="15">
        <f t="shared" si="62"/>
        <v>3.3333333333445125E-3</v>
      </c>
      <c r="H518" s="15">
        <f t="shared" si="62"/>
        <v>0</v>
      </c>
      <c r="I518" s="15">
        <f t="shared" si="62"/>
        <v>0</v>
      </c>
    </row>
    <row r="519" spans="5:9" x14ac:dyDescent="0.25">
      <c r="E519" s="15">
        <f t="shared" ref="E519:I530" si="63">E477-E499</f>
        <v>-2.6086956521709226E-3</v>
      </c>
      <c r="F519" s="15">
        <f t="shared" si="63"/>
        <v>-4.3478260868567986E-4</v>
      </c>
      <c r="G519" s="15">
        <f t="shared" si="63"/>
        <v>0</v>
      </c>
      <c r="H519" s="15">
        <f t="shared" si="63"/>
        <v>0</v>
      </c>
      <c r="I519" s="15">
        <f t="shared" si="63"/>
        <v>0</v>
      </c>
    </row>
    <row r="520" spans="5:9" x14ac:dyDescent="0.25">
      <c r="E520" s="15">
        <f t="shared" si="63"/>
        <v>1.9202898550787495E-3</v>
      </c>
      <c r="F520" s="15">
        <f t="shared" si="63"/>
        <v>4.3478260869562746E-3</v>
      </c>
      <c r="G520" s="15">
        <f t="shared" si="63"/>
        <v>3.3333333333445125E-3</v>
      </c>
      <c r="H520" s="15">
        <f t="shared" si="63"/>
        <v>0</v>
      </c>
      <c r="I520" s="15">
        <f t="shared" si="63"/>
        <v>0</v>
      </c>
    </row>
    <row r="521" spans="5:9" x14ac:dyDescent="0.25">
      <c r="E521" s="15">
        <f t="shared" si="63"/>
        <v>2.1739130434639264E-3</v>
      </c>
      <c r="F521" s="15">
        <f t="shared" si="63"/>
        <v>-1.3043478260925667E-3</v>
      </c>
      <c r="G521" s="15">
        <f t="shared" si="63"/>
        <v>0</v>
      </c>
      <c r="H521" s="15">
        <f t="shared" si="63"/>
        <v>0</v>
      </c>
      <c r="I521" s="15">
        <f t="shared" si="63"/>
        <v>0</v>
      </c>
    </row>
    <row r="522" spans="5:9" x14ac:dyDescent="0.25">
      <c r="E522" s="15">
        <f t="shared" si="63"/>
        <v>2.6086956521709226E-3</v>
      </c>
      <c r="F522" s="15">
        <f t="shared" si="63"/>
        <v>4.3478260869278529E-4</v>
      </c>
      <c r="G522" s="15">
        <f t="shared" si="63"/>
        <v>0</v>
      </c>
      <c r="H522" s="15">
        <f t="shared" si="63"/>
        <v>0</v>
      </c>
      <c r="I522" s="15">
        <f t="shared" si="63"/>
        <v>0</v>
      </c>
    </row>
    <row r="523" spans="5:9" x14ac:dyDescent="0.25">
      <c r="E523" s="15">
        <f t="shared" si="63"/>
        <v>-3.2246376811571054E-3</v>
      </c>
      <c r="F523" s="15">
        <f t="shared" si="63"/>
        <v>4.3478260869278529E-4</v>
      </c>
      <c r="G523" s="15">
        <f t="shared" si="63"/>
        <v>-3.3333333333303017E-3</v>
      </c>
      <c r="H523" s="15">
        <f t="shared" si="63"/>
        <v>0</v>
      </c>
      <c r="I523" s="15">
        <f t="shared" si="63"/>
        <v>0</v>
      </c>
    </row>
    <row r="524" spans="5:9" x14ac:dyDescent="0.25">
      <c r="E524" s="15">
        <f t="shared" si="63"/>
        <v>-5.3260869565292523E-3</v>
      </c>
      <c r="F524" s="15">
        <f t="shared" si="63"/>
        <v>-1.3043478260925667E-3</v>
      </c>
      <c r="G524" s="15">
        <f t="shared" si="63"/>
        <v>0</v>
      </c>
      <c r="H524" s="15">
        <f t="shared" si="63"/>
        <v>0</v>
      </c>
      <c r="I524" s="15">
        <f t="shared" si="63"/>
        <v>0</v>
      </c>
    </row>
    <row r="525" spans="5:9" x14ac:dyDescent="0.25">
      <c r="E525" s="15">
        <f t="shared" si="63"/>
        <v>-9.0579710145277659E-4</v>
      </c>
      <c r="F525" s="15">
        <f t="shared" si="63"/>
        <v>3.0434782608637079E-3</v>
      </c>
      <c r="G525" s="15">
        <f t="shared" si="63"/>
        <v>3.3333333333445125E-3</v>
      </c>
      <c r="H525" s="15">
        <f t="shared" si="63"/>
        <v>0</v>
      </c>
      <c r="I525" s="15">
        <f t="shared" si="63"/>
        <v>0</v>
      </c>
    </row>
    <row r="526" spans="5:9" x14ac:dyDescent="0.25">
      <c r="E526" s="15">
        <f t="shared" si="63"/>
        <v>2.6811594202982292E-3</v>
      </c>
      <c r="F526" s="15">
        <f t="shared" si="63"/>
        <v>-2.6086956521709226E-3</v>
      </c>
      <c r="G526" s="15">
        <f t="shared" si="63"/>
        <v>3.3333333333445125E-3</v>
      </c>
      <c r="H526" s="15">
        <f t="shared" si="63"/>
        <v>0</v>
      </c>
      <c r="I526" s="15">
        <f t="shared" si="63"/>
        <v>0</v>
      </c>
    </row>
    <row r="527" spans="5:9" x14ac:dyDescent="0.25">
      <c r="E527" s="15">
        <f t="shared" si="63"/>
        <v>-3.9855072463979013E-4</v>
      </c>
      <c r="F527" s="15">
        <f t="shared" si="63"/>
        <v>1.7391304347782466E-3</v>
      </c>
      <c r="G527" s="15">
        <f t="shared" si="63"/>
        <v>-3.3333333333374071E-3</v>
      </c>
      <c r="H527" s="15">
        <f t="shared" si="63"/>
        <v>0</v>
      </c>
      <c r="I527" s="15">
        <f t="shared" si="63"/>
        <v>0</v>
      </c>
    </row>
    <row r="528" spans="5:9" x14ac:dyDescent="0.25">
      <c r="E528" s="15">
        <f t="shared" si="63"/>
        <v>-2.5362318840649323E-3</v>
      </c>
      <c r="F528" s="15">
        <f t="shared" si="63"/>
        <v>-3.4782608695564932E-3</v>
      </c>
      <c r="G528" s="15">
        <f t="shared" si="63"/>
        <v>3.3333333333445125E-3</v>
      </c>
      <c r="H528" s="15">
        <f t="shared" si="63"/>
        <v>0</v>
      </c>
      <c r="I528" s="15">
        <f t="shared" si="63"/>
        <v>0</v>
      </c>
    </row>
    <row r="529" spans="4:9" x14ac:dyDescent="0.25">
      <c r="E529" s="15">
        <f t="shared" si="63"/>
        <v>-5.2898550724620463E-3</v>
      </c>
      <c r="F529" s="15">
        <f t="shared" si="63"/>
        <v>2.1739130434781373E-3</v>
      </c>
      <c r="G529" s="15">
        <f t="shared" si="63"/>
        <v>-3.3333333333445125E-3</v>
      </c>
      <c r="H529" s="15">
        <f t="shared" si="63"/>
        <v>0</v>
      </c>
      <c r="I529" s="15">
        <f t="shared" si="63"/>
        <v>0</v>
      </c>
    </row>
    <row r="530" spans="4:9" x14ac:dyDescent="0.25">
      <c r="E530" s="15">
        <f t="shared" si="63"/>
        <v>-6.1594202898618278E-4</v>
      </c>
      <c r="F530" s="15">
        <f t="shared" si="63"/>
        <v>8.6956521738557058E-4</v>
      </c>
      <c r="G530" s="15">
        <f t="shared" si="63"/>
        <v>-3.3333333333445125E-3</v>
      </c>
      <c r="H530" s="15">
        <f t="shared" si="63"/>
        <v>0</v>
      </c>
      <c r="I530" s="15">
        <f t="shared" si="63"/>
        <v>0</v>
      </c>
    </row>
    <row r="531" spans="4:9" x14ac:dyDescent="0.25">
      <c r="E531" s="5"/>
      <c r="F531" s="5"/>
      <c r="G531" s="5"/>
      <c r="H531" s="5"/>
      <c r="I531" s="5"/>
    </row>
    <row r="532" spans="4:9" x14ac:dyDescent="0.25">
      <c r="E532" s="5"/>
      <c r="F532" s="5"/>
      <c r="G532" s="5"/>
      <c r="H532" s="5"/>
      <c r="I532" s="5"/>
    </row>
    <row r="533" spans="4:9" x14ac:dyDescent="0.25">
      <c r="E533" s="5"/>
      <c r="F533" s="5"/>
      <c r="G533" s="5"/>
      <c r="H533" s="5"/>
      <c r="I533" s="5"/>
    </row>
    <row r="536" spans="4:9" x14ac:dyDescent="0.25">
      <c r="D536" t="s">
        <v>69</v>
      </c>
      <c r="E536" s="13">
        <v>0.25757575757575751</v>
      </c>
      <c r="F536" s="13">
        <v>-5.3030303030303205E-2</v>
      </c>
      <c r="G536" s="13">
        <v>-0.16666666666666674</v>
      </c>
      <c r="H536" s="13">
        <v>0.75</v>
      </c>
      <c r="I536" s="13">
        <v>0.5</v>
      </c>
    </row>
    <row r="537" spans="4:9" x14ac:dyDescent="0.25">
      <c r="D537" t="s">
        <v>70</v>
      </c>
      <c r="E537" s="13">
        <v>2.7511322463768115</v>
      </c>
      <c r="F537" s="13">
        <v>2.6086956521739131</v>
      </c>
      <c r="G537" s="13">
        <v>2.4583333333333335</v>
      </c>
      <c r="H537" s="13">
        <v>2.75</v>
      </c>
      <c r="I537" s="13">
        <v>3.1875</v>
      </c>
    </row>
    <row r="538" spans="4:9" x14ac:dyDescent="0.25">
      <c r="D538" t="s">
        <v>71</v>
      </c>
      <c r="E538" s="13">
        <v>1.5509510869565217</v>
      </c>
      <c r="F538" s="13">
        <v>1.3913043478260869</v>
      </c>
      <c r="G538" s="13">
        <v>1.25</v>
      </c>
      <c r="H538" s="13">
        <v>1.75</v>
      </c>
      <c r="I538" s="13">
        <v>1.8125</v>
      </c>
    </row>
    <row r="539" spans="4:9" x14ac:dyDescent="0.25">
      <c r="D539" t="s">
        <v>72</v>
      </c>
      <c r="E539" s="13">
        <v>1.2001811594202898</v>
      </c>
      <c r="F539" s="13">
        <v>1.2173913043478262</v>
      </c>
      <c r="G539" s="13">
        <v>1.2083333333333333</v>
      </c>
      <c r="H539" s="13">
        <v>1</v>
      </c>
      <c r="I539" s="13">
        <v>1.375</v>
      </c>
    </row>
    <row r="543" spans="4:9" x14ac:dyDescent="0.25">
      <c r="E543" s="6">
        <v>0.26</v>
      </c>
      <c r="F543" s="6">
        <v>-0.06</v>
      </c>
      <c r="G543" s="6">
        <v>-0.17</v>
      </c>
      <c r="H543" s="6">
        <v>0.75</v>
      </c>
      <c r="I543" s="6">
        <v>0.5</v>
      </c>
    </row>
    <row r="544" spans="4:9" x14ac:dyDescent="0.25">
      <c r="E544" s="6">
        <v>2.76</v>
      </c>
      <c r="F544" s="6">
        <v>2.61</v>
      </c>
      <c r="G544" s="6">
        <v>2.46</v>
      </c>
      <c r="H544" s="6">
        <v>2.75</v>
      </c>
      <c r="I544" s="6">
        <v>3.2</v>
      </c>
    </row>
    <row r="545" spans="5:9" x14ac:dyDescent="0.25">
      <c r="E545" s="6">
        <v>1.55</v>
      </c>
      <c r="F545" s="6">
        <v>1.39</v>
      </c>
      <c r="G545" s="6">
        <v>1.25</v>
      </c>
      <c r="H545" s="6">
        <v>1.75</v>
      </c>
      <c r="I545" s="6">
        <v>1.82</v>
      </c>
    </row>
    <row r="546" spans="5:9" x14ac:dyDescent="0.25">
      <c r="E546" s="6">
        <v>1.2</v>
      </c>
      <c r="F546" s="6">
        <v>1.21</v>
      </c>
      <c r="G546" s="6">
        <v>1.21</v>
      </c>
      <c r="H546" s="6">
        <v>1</v>
      </c>
      <c r="I546" s="6">
        <v>1.38</v>
      </c>
    </row>
    <row r="550" spans="5:9" x14ac:dyDescent="0.25">
      <c r="E550" s="15">
        <f>E536-E543</f>
        <v>-2.4242424242424954E-3</v>
      </c>
      <c r="F550" s="15">
        <f t="shared" ref="F550:I550" si="64">F536-F543</f>
        <v>6.9696969696967925E-3</v>
      </c>
      <c r="G550" s="15">
        <f t="shared" si="64"/>
        <v>3.3333333333332715E-3</v>
      </c>
      <c r="H550" s="15">
        <f t="shared" si="64"/>
        <v>0</v>
      </c>
      <c r="I550" s="15">
        <f t="shared" si="64"/>
        <v>0</v>
      </c>
    </row>
    <row r="551" spans="5:9" x14ac:dyDescent="0.25">
      <c r="E551" s="15">
        <f t="shared" ref="E551:I551" si="65">E537-E544</f>
        <v>-8.867753623188257E-3</v>
      </c>
      <c r="F551" s="15">
        <f t="shared" si="65"/>
        <v>-1.3043478260867936E-3</v>
      </c>
      <c r="G551" s="15">
        <f t="shared" si="65"/>
        <v>-1.6666666666664831E-3</v>
      </c>
      <c r="H551" s="15">
        <f t="shared" si="65"/>
        <v>0</v>
      </c>
      <c r="I551" s="15">
        <f t="shared" si="65"/>
        <v>-1.2500000000000178E-2</v>
      </c>
    </row>
    <row r="552" spans="5:9" x14ac:dyDescent="0.25">
      <c r="E552" s="15">
        <f t="shared" ref="E552:I552" si="66">E538-E545</f>
        <v>9.5108695652168507E-4</v>
      </c>
      <c r="F552" s="15">
        <f t="shared" si="66"/>
        <v>1.3043478260870156E-3</v>
      </c>
      <c r="G552" s="15">
        <f t="shared" si="66"/>
        <v>0</v>
      </c>
      <c r="H552" s="15">
        <f t="shared" si="66"/>
        <v>0</v>
      </c>
      <c r="I552" s="15">
        <f t="shared" si="66"/>
        <v>-7.5000000000000622E-3</v>
      </c>
    </row>
    <row r="553" spans="5:9" x14ac:dyDescent="0.25">
      <c r="E553" s="15">
        <f t="shared" ref="E553:I553" si="67">E539-E546</f>
        <v>1.8115942028984477E-4</v>
      </c>
      <c r="F553" s="15">
        <f t="shared" si="67"/>
        <v>7.3913043478261997E-3</v>
      </c>
      <c r="G553" s="15">
        <f t="shared" si="67"/>
        <v>-1.6666666666667052E-3</v>
      </c>
      <c r="H553" s="15">
        <f t="shared" si="67"/>
        <v>0</v>
      </c>
      <c r="I553" s="15">
        <f t="shared" si="67"/>
        <v>-4.9999999999998934E-3</v>
      </c>
    </row>
  </sheetData>
  <mergeCells count="14">
    <mergeCell ref="A289:F289"/>
    <mergeCell ref="A327:F327"/>
    <mergeCell ref="A120:F120"/>
    <mergeCell ref="A208:P209"/>
    <mergeCell ref="A211:F211"/>
    <mergeCell ref="A238:F238"/>
    <mergeCell ref="A251:F251"/>
    <mergeCell ref="A270:F270"/>
    <mergeCell ref="A82:F82"/>
    <mergeCell ref="A1:F2"/>
    <mergeCell ref="A4:F4"/>
    <mergeCell ref="A31:F31"/>
    <mergeCell ref="A44:F44"/>
    <mergeCell ref="A63:F63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2CE1-6CCB-4F84-86B9-59F54D2AAE29}">
  <dimension ref="A1:J104"/>
  <sheetViews>
    <sheetView topLeftCell="A55" workbookViewId="0">
      <selection activeCell="G71" activeCellId="2" sqref="G75:J75 G73:J73 G70:J71"/>
    </sheetView>
  </sheetViews>
  <sheetFormatPr defaultColWidth="11.42578125" defaultRowHeight="15" x14ac:dyDescent="0.25"/>
  <cols>
    <col min="1" max="2" width="11.42578125" style="1"/>
    <col min="4" max="8" width="11.42578125" style="1"/>
    <col min="10" max="16384" width="11.42578125" style="1"/>
  </cols>
  <sheetData>
    <row r="1" spans="1:10" x14ac:dyDescent="0.25">
      <c r="C1" s="1"/>
      <c r="I1" s="1"/>
    </row>
    <row r="2" spans="1:10" x14ac:dyDescent="0.25">
      <c r="A2" s="1" t="s">
        <v>0</v>
      </c>
      <c r="B2" s="1">
        <v>1</v>
      </c>
      <c r="C2" s="1">
        <v>0</v>
      </c>
      <c r="D2" s="2" t="s">
        <v>1</v>
      </c>
      <c r="G2" s="2" t="s">
        <v>4</v>
      </c>
      <c r="H2" s="1">
        <v>1</v>
      </c>
      <c r="I2" s="1">
        <v>0</v>
      </c>
      <c r="J2" s="1" t="s">
        <v>10</v>
      </c>
    </row>
    <row r="3" spans="1:10" x14ac:dyDescent="0.25">
      <c r="A3" s="2" t="s">
        <v>1</v>
      </c>
      <c r="B3" s="1">
        <v>2</v>
      </c>
      <c r="C3" s="1">
        <v>2</v>
      </c>
      <c r="D3" s="1" t="s">
        <v>2</v>
      </c>
      <c r="G3" s="1" t="s">
        <v>13</v>
      </c>
      <c r="H3" s="1">
        <v>4</v>
      </c>
      <c r="I3" s="1">
        <v>2</v>
      </c>
      <c r="J3" s="2" t="s">
        <v>4</v>
      </c>
    </row>
    <row r="4" spans="1:10" x14ac:dyDescent="0.25">
      <c r="A4" s="2" t="s">
        <v>1</v>
      </c>
      <c r="B4" s="1">
        <v>0</v>
      </c>
      <c r="C4" s="1">
        <v>1</v>
      </c>
      <c r="D4" s="1" t="s">
        <v>3</v>
      </c>
      <c r="G4" s="1" t="s">
        <v>14</v>
      </c>
      <c r="H4" s="1">
        <v>0</v>
      </c>
      <c r="I4" s="1">
        <v>2</v>
      </c>
      <c r="J4" s="2" t="s">
        <v>4</v>
      </c>
    </row>
    <row r="5" spans="1:10" x14ac:dyDescent="0.25">
      <c r="A5" s="1" t="s">
        <v>4</v>
      </c>
      <c r="B5" s="1">
        <v>2</v>
      </c>
      <c r="C5" s="1">
        <v>1</v>
      </c>
      <c r="D5" s="2" t="s">
        <v>1</v>
      </c>
      <c r="G5" s="2" t="s">
        <v>4</v>
      </c>
      <c r="H5" s="1">
        <v>2</v>
      </c>
      <c r="I5" s="1">
        <v>1</v>
      </c>
      <c r="J5" s="1" t="s">
        <v>1</v>
      </c>
    </row>
    <row r="6" spans="1:10" x14ac:dyDescent="0.25">
      <c r="A6" s="2" t="s">
        <v>1</v>
      </c>
      <c r="B6" s="1">
        <v>2</v>
      </c>
      <c r="C6" s="1">
        <v>0</v>
      </c>
      <c r="D6" s="1" t="s">
        <v>5</v>
      </c>
      <c r="G6" s="1" t="s">
        <v>3</v>
      </c>
      <c r="H6" s="1">
        <v>2</v>
      </c>
      <c r="I6" s="1">
        <v>2</v>
      </c>
      <c r="J6" s="2" t="s">
        <v>4</v>
      </c>
    </row>
    <row r="7" spans="1:10" x14ac:dyDescent="0.25">
      <c r="A7" s="1" t="s">
        <v>6</v>
      </c>
      <c r="B7" s="1">
        <v>1</v>
      </c>
      <c r="C7" s="1">
        <v>0</v>
      </c>
      <c r="D7" s="2" t="s">
        <v>1</v>
      </c>
      <c r="G7" s="2" t="s">
        <v>4</v>
      </c>
      <c r="H7" s="1">
        <v>1</v>
      </c>
      <c r="I7" s="1">
        <v>0</v>
      </c>
      <c r="J7" s="1" t="s">
        <v>17</v>
      </c>
    </row>
    <row r="8" spans="1:10" x14ac:dyDescent="0.25">
      <c r="A8" s="2" t="s">
        <v>1</v>
      </c>
      <c r="B8" s="1">
        <v>4</v>
      </c>
      <c r="C8" s="1">
        <v>1</v>
      </c>
      <c r="D8" s="1" t="s">
        <v>7</v>
      </c>
      <c r="G8" s="1" t="s">
        <v>12</v>
      </c>
      <c r="H8" s="1">
        <v>0</v>
      </c>
      <c r="I8" s="1">
        <v>2</v>
      </c>
      <c r="J8" s="2" t="s">
        <v>4</v>
      </c>
    </row>
    <row r="9" spans="1:10" x14ac:dyDescent="0.25">
      <c r="A9" s="1" t="s">
        <v>8</v>
      </c>
      <c r="B9" s="1">
        <v>1</v>
      </c>
      <c r="C9" s="1">
        <v>1</v>
      </c>
      <c r="D9" s="2" t="s">
        <v>1</v>
      </c>
      <c r="G9" s="2" t="s">
        <v>4</v>
      </c>
      <c r="H9" s="1">
        <v>1</v>
      </c>
      <c r="I9" s="1">
        <v>4</v>
      </c>
      <c r="J9" s="1" t="s">
        <v>15</v>
      </c>
    </row>
    <row r="10" spans="1:10" x14ac:dyDescent="0.25">
      <c r="A10" s="2" t="s">
        <v>1</v>
      </c>
      <c r="B10" s="1">
        <v>1</v>
      </c>
      <c r="C10" s="1">
        <v>1</v>
      </c>
      <c r="D10" s="1" t="s">
        <v>9</v>
      </c>
      <c r="G10" s="1" t="s">
        <v>7</v>
      </c>
      <c r="H10" s="1">
        <v>1</v>
      </c>
      <c r="I10" s="1">
        <v>1</v>
      </c>
      <c r="J10" s="2" t="s">
        <v>4</v>
      </c>
    </row>
    <row r="11" spans="1:10" x14ac:dyDescent="0.25">
      <c r="A11" s="1" t="s">
        <v>10</v>
      </c>
      <c r="B11" s="1">
        <v>0</v>
      </c>
      <c r="C11" s="1">
        <v>0</v>
      </c>
      <c r="D11" s="2" t="s">
        <v>1</v>
      </c>
      <c r="G11" s="2" t="s">
        <v>4</v>
      </c>
      <c r="H11" s="1">
        <v>1</v>
      </c>
      <c r="I11" s="1">
        <v>0</v>
      </c>
      <c r="J11" s="1" t="s">
        <v>11</v>
      </c>
    </row>
    <row r="12" spans="1:10" x14ac:dyDescent="0.25">
      <c r="A12" s="1" t="s">
        <v>11</v>
      </c>
      <c r="B12" s="1">
        <v>0</v>
      </c>
      <c r="C12" s="1">
        <v>0</v>
      </c>
      <c r="D12" s="2" t="s">
        <v>1</v>
      </c>
      <c r="G12" s="1" t="s">
        <v>9</v>
      </c>
      <c r="H12" s="1">
        <v>0</v>
      </c>
      <c r="I12" s="1">
        <v>2</v>
      </c>
      <c r="J12" s="2" t="s">
        <v>4</v>
      </c>
    </row>
    <row r="13" spans="1:10" x14ac:dyDescent="0.25">
      <c r="A13" s="2" t="s">
        <v>1</v>
      </c>
      <c r="B13" s="1">
        <v>0</v>
      </c>
      <c r="C13" s="1">
        <v>0</v>
      </c>
      <c r="D13" s="1" t="s">
        <v>12</v>
      </c>
      <c r="G13" s="2" t="s">
        <v>4</v>
      </c>
      <c r="H13" s="1">
        <v>2</v>
      </c>
      <c r="I13" s="1">
        <v>0</v>
      </c>
      <c r="J13" s="1" t="s">
        <v>16</v>
      </c>
    </row>
    <row r="14" spans="1:10" x14ac:dyDescent="0.25">
      <c r="A14" s="2" t="s">
        <v>1</v>
      </c>
      <c r="B14" s="1">
        <v>3</v>
      </c>
      <c r="C14" s="1">
        <v>3</v>
      </c>
      <c r="D14" s="1" t="s">
        <v>13</v>
      </c>
      <c r="G14" s="1" t="s">
        <v>2</v>
      </c>
      <c r="H14" s="1">
        <v>0</v>
      </c>
      <c r="I14" s="1">
        <v>1</v>
      </c>
      <c r="J14" s="2" t="s">
        <v>4</v>
      </c>
    </row>
    <row r="15" spans="1:10" x14ac:dyDescent="0.25">
      <c r="A15" s="2" t="s">
        <v>1</v>
      </c>
      <c r="B15" s="1">
        <v>1</v>
      </c>
      <c r="C15" s="1">
        <v>1</v>
      </c>
      <c r="D15" s="1" t="s">
        <v>14</v>
      </c>
      <c r="G15" s="1" t="s">
        <v>6</v>
      </c>
      <c r="H15" s="1">
        <v>0</v>
      </c>
      <c r="I15" s="1">
        <v>0</v>
      </c>
      <c r="J15" s="2" t="s">
        <v>4</v>
      </c>
    </row>
    <row r="16" spans="1:10" x14ac:dyDescent="0.25">
      <c r="A16" s="1" t="s">
        <v>15</v>
      </c>
      <c r="B16" s="1">
        <v>2</v>
      </c>
      <c r="C16" s="1">
        <v>0</v>
      </c>
      <c r="D16" s="2" t="s">
        <v>1</v>
      </c>
      <c r="G16" s="2" t="s">
        <v>4</v>
      </c>
      <c r="H16" s="1">
        <v>0</v>
      </c>
      <c r="I16" s="1">
        <v>4</v>
      </c>
      <c r="J16" s="1" t="s">
        <v>5</v>
      </c>
    </row>
    <row r="17" spans="1:10" x14ac:dyDescent="0.25">
      <c r="A17" s="1" t="s">
        <v>16</v>
      </c>
      <c r="B17" s="1">
        <v>0</v>
      </c>
      <c r="C17" s="1">
        <v>0</v>
      </c>
      <c r="D17" s="2" t="s">
        <v>1</v>
      </c>
      <c r="G17" s="1" t="s">
        <v>0</v>
      </c>
      <c r="H17" s="1">
        <v>1</v>
      </c>
      <c r="I17" s="1">
        <v>0</v>
      </c>
      <c r="J17" s="2" t="s">
        <v>4</v>
      </c>
    </row>
    <row r="18" spans="1:10" x14ac:dyDescent="0.25">
      <c r="A18" s="2" t="s">
        <v>1</v>
      </c>
      <c r="B18" s="1">
        <v>3</v>
      </c>
      <c r="C18" s="1">
        <v>0</v>
      </c>
      <c r="D18" s="1" t="s">
        <v>17</v>
      </c>
      <c r="G18" s="2" t="s">
        <v>4</v>
      </c>
      <c r="H18" s="1">
        <v>5</v>
      </c>
      <c r="I18" s="1">
        <v>2</v>
      </c>
      <c r="J18" s="1" t="s">
        <v>8</v>
      </c>
    </row>
    <row r="19" spans="1:10" x14ac:dyDescent="0.25">
      <c r="A19" s="1" t="s">
        <v>2</v>
      </c>
      <c r="B19" s="1">
        <v>0</v>
      </c>
      <c r="C19" s="1">
        <v>1</v>
      </c>
      <c r="D19" s="2" t="s">
        <v>1</v>
      </c>
      <c r="G19" s="2" t="s">
        <v>4</v>
      </c>
      <c r="H19" s="1">
        <v>1</v>
      </c>
      <c r="I19" s="1">
        <v>1</v>
      </c>
      <c r="J19" s="1" t="s">
        <v>7</v>
      </c>
    </row>
    <row r="20" spans="1:10" x14ac:dyDescent="0.25">
      <c r="A20" s="1" t="s">
        <v>3</v>
      </c>
      <c r="B20" s="1">
        <v>1</v>
      </c>
      <c r="C20" s="1">
        <v>1</v>
      </c>
      <c r="D20" s="2" t="s">
        <v>1</v>
      </c>
      <c r="G20" s="1" t="s">
        <v>15</v>
      </c>
      <c r="H20" s="1">
        <v>2</v>
      </c>
      <c r="I20" s="1">
        <v>1</v>
      </c>
      <c r="J20" s="2" t="s">
        <v>4</v>
      </c>
    </row>
    <row r="21" spans="1:10" x14ac:dyDescent="0.25">
      <c r="A21" s="2" t="s">
        <v>1</v>
      </c>
      <c r="B21" s="1">
        <v>2</v>
      </c>
      <c r="C21" s="1">
        <v>2</v>
      </c>
      <c r="D21" s="1" t="s">
        <v>0</v>
      </c>
      <c r="G21" s="2" t="s">
        <v>4</v>
      </c>
      <c r="H21" s="1">
        <v>4</v>
      </c>
      <c r="I21" s="1">
        <v>0</v>
      </c>
      <c r="J21" s="1" t="s">
        <v>3</v>
      </c>
    </row>
    <row r="22" spans="1:10" x14ac:dyDescent="0.25">
      <c r="A22" s="2" t="s">
        <v>1</v>
      </c>
      <c r="B22" s="1">
        <v>3</v>
      </c>
      <c r="C22" s="1">
        <v>0</v>
      </c>
      <c r="D22" s="1" t="s">
        <v>10</v>
      </c>
      <c r="I22" s="1"/>
    </row>
    <row r="23" spans="1:10" x14ac:dyDescent="0.25">
      <c r="A23" s="1" t="s">
        <v>9</v>
      </c>
      <c r="B23" s="1">
        <v>1</v>
      </c>
      <c r="C23" s="1">
        <v>2</v>
      </c>
      <c r="D23" s="2" t="s">
        <v>1</v>
      </c>
      <c r="I23" s="1"/>
    </row>
    <row r="27" spans="1:10" x14ac:dyDescent="0.25">
      <c r="A27" s="1" t="s">
        <v>74</v>
      </c>
      <c r="B27" s="1">
        <v>2</v>
      </c>
      <c r="C27">
        <v>0</v>
      </c>
      <c r="D27" s="2" t="s">
        <v>75</v>
      </c>
      <c r="G27" s="1" t="s">
        <v>84</v>
      </c>
      <c r="H27" s="1">
        <v>3</v>
      </c>
      <c r="I27">
        <v>2</v>
      </c>
      <c r="J27" s="2" t="s">
        <v>89</v>
      </c>
    </row>
    <row r="28" spans="1:10" x14ac:dyDescent="0.25">
      <c r="A28" s="2" t="s">
        <v>75</v>
      </c>
      <c r="B28" s="1">
        <v>2</v>
      </c>
      <c r="C28">
        <v>1</v>
      </c>
      <c r="D28" s="1" t="s">
        <v>77</v>
      </c>
      <c r="G28" s="2" t="s">
        <v>89</v>
      </c>
      <c r="H28" s="1">
        <v>1</v>
      </c>
      <c r="I28">
        <v>0</v>
      </c>
      <c r="J28" s="1" t="s">
        <v>74</v>
      </c>
    </row>
    <row r="29" spans="1:10" x14ac:dyDescent="0.25">
      <c r="A29" s="1" t="s">
        <v>78</v>
      </c>
      <c r="B29" s="1">
        <v>1</v>
      </c>
      <c r="C29">
        <v>0</v>
      </c>
      <c r="D29" s="2" t="s">
        <v>75</v>
      </c>
      <c r="G29" s="1" t="s">
        <v>83</v>
      </c>
      <c r="H29" s="1">
        <v>1</v>
      </c>
      <c r="I29">
        <v>1</v>
      </c>
      <c r="J29" s="2" t="s">
        <v>89</v>
      </c>
    </row>
    <row r="30" spans="1:10" x14ac:dyDescent="0.25">
      <c r="A30" s="2" t="s">
        <v>75</v>
      </c>
      <c r="B30" s="1">
        <v>3</v>
      </c>
      <c r="C30">
        <v>1</v>
      </c>
      <c r="D30" s="1" t="s">
        <v>79</v>
      </c>
      <c r="G30" s="2" t="s">
        <v>89</v>
      </c>
      <c r="H30" s="1">
        <v>0</v>
      </c>
      <c r="I30">
        <v>0</v>
      </c>
      <c r="J30" s="1" t="s">
        <v>86</v>
      </c>
    </row>
    <row r="31" spans="1:10" x14ac:dyDescent="0.25">
      <c r="A31" s="2" t="s">
        <v>75</v>
      </c>
      <c r="B31" s="1">
        <v>2</v>
      </c>
      <c r="C31">
        <v>0</v>
      </c>
      <c r="D31" s="1" t="s">
        <v>80</v>
      </c>
      <c r="G31" s="1" t="s">
        <v>85</v>
      </c>
      <c r="H31" s="1">
        <v>0</v>
      </c>
      <c r="I31">
        <v>2</v>
      </c>
      <c r="J31" s="2" t="s">
        <v>89</v>
      </c>
    </row>
    <row r="32" spans="1:10" x14ac:dyDescent="0.25">
      <c r="A32" s="1" t="s">
        <v>81</v>
      </c>
      <c r="B32" s="1">
        <v>0</v>
      </c>
      <c r="C32">
        <v>0</v>
      </c>
      <c r="D32" s="2" t="s">
        <v>75</v>
      </c>
      <c r="G32" s="2" t="s">
        <v>89</v>
      </c>
      <c r="H32" s="1">
        <v>1</v>
      </c>
      <c r="I32">
        <v>0</v>
      </c>
      <c r="J32" s="1" t="s">
        <v>90</v>
      </c>
    </row>
    <row r="33" spans="1:10" x14ac:dyDescent="0.25">
      <c r="A33" s="2" t="s">
        <v>75</v>
      </c>
      <c r="B33" s="1">
        <v>2</v>
      </c>
      <c r="C33">
        <v>0</v>
      </c>
      <c r="D33" s="1" t="s">
        <v>82</v>
      </c>
      <c r="G33" s="1" t="s">
        <v>79</v>
      </c>
      <c r="H33" s="1">
        <v>0</v>
      </c>
      <c r="I33">
        <v>0</v>
      </c>
      <c r="J33" s="2" t="s">
        <v>89</v>
      </c>
    </row>
    <row r="34" spans="1:10" x14ac:dyDescent="0.25">
      <c r="A34" s="1" t="s">
        <v>83</v>
      </c>
      <c r="B34" s="1">
        <v>2</v>
      </c>
      <c r="C34">
        <v>1</v>
      </c>
      <c r="D34" s="2" t="s">
        <v>75</v>
      </c>
      <c r="G34" s="1" t="s">
        <v>81</v>
      </c>
      <c r="H34" s="1">
        <v>1</v>
      </c>
      <c r="I34">
        <v>0</v>
      </c>
      <c r="J34" s="2" t="s">
        <v>89</v>
      </c>
    </row>
    <row r="35" spans="1:10" x14ac:dyDescent="0.25">
      <c r="A35" s="2" t="s">
        <v>75</v>
      </c>
      <c r="B35" s="1">
        <v>3</v>
      </c>
      <c r="C35">
        <v>1</v>
      </c>
      <c r="D35" s="1" t="s">
        <v>84</v>
      </c>
      <c r="G35" s="2" t="s">
        <v>89</v>
      </c>
      <c r="H35" s="1">
        <v>1</v>
      </c>
      <c r="I35">
        <v>0</v>
      </c>
      <c r="J35" s="1" t="s">
        <v>80</v>
      </c>
    </row>
    <row r="36" spans="1:10" x14ac:dyDescent="0.25">
      <c r="A36" s="1" t="s">
        <v>85</v>
      </c>
      <c r="B36" s="1">
        <v>1</v>
      </c>
      <c r="C36">
        <v>0</v>
      </c>
      <c r="D36" s="2" t="s">
        <v>75</v>
      </c>
      <c r="G36" s="2" t="s">
        <v>89</v>
      </c>
      <c r="H36" s="1">
        <v>1</v>
      </c>
      <c r="I36">
        <v>1</v>
      </c>
      <c r="J36" s="1" t="s">
        <v>77</v>
      </c>
    </row>
    <row r="37" spans="1:10" x14ac:dyDescent="0.25">
      <c r="A37" s="2" t="s">
        <v>75</v>
      </c>
      <c r="B37" s="1">
        <v>1</v>
      </c>
      <c r="C37">
        <v>1</v>
      </c>
      <c r="D37" s="1" t="s">
        <v>86</v>
      </c>
      <c r="G37" s="1" t="s">
        <v>91</v>
      </c>
      <c r="H37" s="1">
        <v>1</v>
      </c>
      <c r="I37">
        <v>3</v>
      </c>
      <c r="J37" s="2" t="s">
        <v>89</v>
      </c>
    </row>
    <row r="38" spans="1:10" x14ac:dyDescent="0.25">
      <c r="A38" s="2" t="s">
        <v>75</v>
      </c>
      <c r="B38" s="1">
        <v>1</v>
      </c>
      <c r="C38">
        <v>0</v>
      </c>
      <c r="D38" s="1" t="s">
        <v>87</v>
      </c>
      <c r="G38" s="2" t="s">
        <v>89</v>
      </c>
      <c r="H38" s="1">
        <v>1</v>
      </c>
      <c r="I38">
        <v>1</v>
      </c>
      <c r="J38" s="1" t="s">
        <v>78</v>
      </c>
    </row>
    <row r="39" spans="1:10" x14ac:dyDescent="0.25">
      <c r="A39" s="1" t="s">
        <v>88</v>
      </c>
      <c r="B39" s="1">
        <v>2</v>
      </c>
      <c r="C39">
        <v>1</v>
      </c>
      <c r="D39" s="2" t="s">
        <v>75</v>
      </c>
      <c r="G39" s="2" t="s">
        <v>89</v>
      </c>
      <c r="H39" s="1">
        <v>2</v>
      </c>
      <c r="I39">
        <v>0</v>
      </c>
      <c r="J39" s="1" t="s">
        <v>92</v>
      </c>
    </row>
    <row r="40" spans="1:10" x14ac:dyDescent="0.25">
      <c r="C40" s="1"/>
      <c r="I40" s="1"/>
    </row>
    <row r="41" spans="1:10" x14ac:dyDescent="0.25">
      <c r="C41" s="1"/>
      <c r="I41" s="1"/>
    </row>
    <row r="42" spans="1:10" x14ac:dyDescent="0.25">
      <c r="A42" s="1" t="s">
        <v>74</v>
      </c>
      <c r="B42" s="1">
        <v>2</v>
      </c>
      <c r="C42" s="1">
        <v>0</v>
      </c>
      <c r="D42" s="2" t="s">
        <v>75</v>
      </c>
      <c r="G42" s="1" t="s">
        <v>88</v>
      </c>
      <c r="H42" s="1">
        <v>0</v>
      </c>
      <c r="I42" s="1">
        <v>1</v>
      </c>
      <c r="J42" s="2" t="s">
        <v>92</v>
      </c>
    </row>
    <row r="43" spans="1:10" x14ac:dyDescent="0.25">
      <c r="A43" s="2" t="s">
        <v>75</v>
      </c>
      <c r="B43" s="1">
        <v>2</v>
      </c>
      <c r="C43" s="1">
        <v>1</v>
      </c>
      <c r="D43" s="1" t="s">
        <v>77</v>
      </c>
      <c r="G43" s="2" t="s">
        <v>92</v>
      </c>
      <c r="H43" s="1">
        <v>1</v>
      </c>
      <c r="I43" s="1">
        <v>2</v>
      </c>
      <c r="J43" s="1" t="s">
        <v>90</v>
      </c>
    </row>
    <row r="44" spans="1:10" x14ac:dyDescent="0.25">
      <c r="A44" s="1" t="s">
        <v>78</v>
      </c>
      <c r="B44" s="1">
        <v>1</v>
      </c>
      <c r="C44" s="1">
        <v>0</v>
      </c>
      <c r="D44" s="2" t="s">
        <v>75</v>
      </c>
      <c r="G44" s="1" t="s">
        <v>79</v>
      </c>
      <c r="H44" s="1">
        <v>2</v>
      </c>
      <c r="I44" s="1">
        <v>1</v>
      </c>
      <c r="J44" s="2" t="s">
        <v>92</v>
      </c>
    </row>
    <row r="45" spans="1:10" x14ac:dyDescent="0.25">
      <c r="A45" s="2" t="s">
        <v>75</v>
      </c>
      <c r="B45" s="1">
        <v>3</v>
      </c>
      <c r="C45" s="1">
        <v>1</v>
      </c>
      <c r="D45" s="1" t="s">
        <v>79</v>
      </c>
      <c r="G45" s="2" t="s">
        <v>92</v>
      </c>
      <c r="H45" s="1">
        <v>2</v>
      </c>
      <c r="I45" s="1">
        <v>1</v>
      </c>
      <c r="J45" s="1" t="s">
        <v>87</v>
      </c>
    </row>
    <row r="46" spans="1:10" x14ac:dyDescent="0.25">
      <c r="A46" s="2" t="s">
        <v>75</v>
      </c>
      <c r="B46" s="1">
        <v>2</v>
      </c>
      <c r="C46" s="1">
        <v>0</v>
      </c>
      <c r="D46" s="1" t="s">
        <v>80</v>
      </c>
      <c r="G46" s="2" t="s">
        <v>92</v>
      </c>
      <c r="H46" s="1">
        <v>1</v>
      </c>
      <c r="I46" s="1">
        <v>0</v>
      </c>
      <c r="J46" s="1" t="s">
        <v>103</v>
      </c>
    </row>
    <row r="47" spans="1:10" x14ac:dyDescent="0.25">
      <c r="A47" s="1" t="s">
        <v>81</v>
      </c>
      <c r="B47" s="1">
        <v>0</v>
      </c>
      <c r="C47" s="1">
        <v>0</v>
      </c>
      <c r="D47" s="2" t="s">
        <v>75</v>
      </c>
      <c r="G47" s="1" t="s">
        <v>80</v>
      </c>
      <c r="H47" s="1">
        <v>1</v>
      </c>
      <c r="I47" s="1">
        <v>0</v>
      </c>
      <c r="J47" s="2" t="s">
        <v>92</v>
      </c>
    </row>
    <row r="48" spans="1:10" x14ac:dyDescent="0.25">
      <c r="A48" s="2" t="s">
        <v>75</v>
      </c>
      <c r="B48" s="1">
        <v>2</v>
      </c>
      <c r="C48" s="1">
        <v>0</v>
      </c>
      <c r="D48" s="1" t="s">
        <v>82</v>
      </c>
      <c r="G48" s="2" t="s">
        <v>92</v>
      </c>
      <c r="H48" s="1">
        <v>3</v>
      </c>
      <c r="I48" s="1">
        <v>1</v>
      </c>
      <c r="J48" s="1" t="s">
        <v>74</v>
      </c>
    </row>
    <row r="49" spans="1:10" x14ac:dyDescent="0.25">
      <c r="A49" s="1" t="s">
        <v>83</v>
      </c>
      <c r="B49" s="1">
        <v>2</v>
      </c>
      <c r="C49" s="1">
        <v>1</v>
      </c>
      <c r="D49" s="2" t="s">
        <v>75</v>
      </c>
      <c r="G49" s="2" t="s">
        <v>92</v>
      </c>
      <c r="H49" s="1">
        <v>2</v>
      </c>
      <c r="I49" s="1">
        <v>1</v>
      </c>
      <c r="J49" s="1" t="s">
        <v>85</v>
      </c>
    </row>
    <row r="50" spans="1:10" x14ac:dyDescent="0.25">
      <c r="A50" s="2" t="s">
        <v>75</v>
      </c>
      <c r="B50" s="1">
        <v>3</v>
      </c>
      <c r="C50" s="1">
        <v>1</v>
      </c>
      <c r="D50" s="1" t="s">
        <v>84</v>
      </c>
      <c r="G50" s="1" t="s">
        <v>77</v>
      </c>
      <c r="H50" s="1">
        <v>6</v>
      </c>
      <c r="I50" s="1">
        <v>1</v>
      </c>
      <c r="J50" s="2" t="s">
        <v>92</v>
      </c>
    </row>
    <row r="51" spans="1:10" x14ac:dyDescent="0.25">
      <c r="A51" s="1" t="s">
        <v>85</v>
      </c>
      <c r="B51" s="1">
        <v>1</v>
      </c>
      <c r="C51" s="1">
        <v>0</v>
      </c>
      <c r="D51" s="2" t="s">
        <v>75</v>
      </c>
      <c r="G51" s="1" t="s">
        <v>82</v>
      </c>
      <c r="H51" s="1">
        <v>0</v>
      </c>
      <c r="I51" s="1">
        <v>0</v>
      </c>
      <c r="J51" s="2" t="s">
        <v>92</v>
      </c>
    </row>
    <row r="52" spans="1:10" x14ac:dyDescent="0.25">
      <c r="A52" s="2" t="s">
        <v>75</v>
      </c>
      <c r="B52" s="1">
        <v>1</v>
      </c>
      <c r="C52" s="1">
        <v>1</v>
      </c>
      <c r="D52" s="1" t="s">
        <v>86</v>
      </c>
      <c r="G52" s="2" t="s">
        <v>92</v>
      </c>
      <c r="H52" s="1">
        <v>0</v>
      </c>
      <c r="I52" s="1">
        <v>0</v>
      </c>
      <c r="J52" s="1" t="s">
        <v>104</v>
      </c>
    </row>
    <row r="53" spans="1:10" x14ac:dyDescent="0.25">
      <c r="A53" s="2" t="s">
        <v>75</v>
      </c>
      <c r="B53" s="1">
        <v>1</v>
      </c>
      <c r="C53" s="1">
        <v>0</v>
      </c>
      <c r="D53" s="1" t="s">
        <v>87</v>
      </c>
      <c r="G53" s="1" t="s">
        <v>81</v>
      </c>
      <c r="H53" s="1">
        <v>6</v>
      </c>
      <c r="I53" s="1">
        <v>1</v>
      </c>
      <c r="J53" s="2" t="s">
        <v>92</v>
      </c>
    </row>
    <row r="54" spans="1:10" x14ac:dyDescent="0.25">
      <c r="A54" s="1" t="s">
        <v>88</v>
      </c>
      <c r="B54" s="1">
        <v>2</v>
      </c>
      <c r="C54" s="1">
        <v>1</v>
      </c>
      <c r="D54" s="2" t="s">
        <v>75</v>
      </c>
      <c r="G54" s="1" t="s">
        <v>89</v>
      </c>
      <c r="H54" s="1">
        <v>2</v>
      </c>
      <c r="I54" s="1">
        <v>0</v>
      </c>
      <c r="J54" s="2" t="s">
        <v>92</v>
      </c>
    </row>
    <row r="55" spans="1:10" x14ac:dyDescent="0.25">
      <c r="A55" s="2" t="s">
        <v>75</v>
      </c>
      <c r="B55" s="1">
        <v>0</v>
      </c>
      <c r="C55" s="1">
        <v>0</v>
      </c>
      <c r="D55" s="1" t="s">
        <v>89</v>
      </c>
      <c r="G55" s="2" t="s">
        <v>92</v>
      </c>
      <c r="H55" s="1">
        <v>0</v>
      </c>
      <c r="I55" s="1">
        <v>1</v>
      </c>
      <c r="J55" s="1" t="s">
        <v>83</v>
      </c>
    </row>
    <row r="56" spans="1:10" x14ac:dyDescent="0.25">
      <c r="A56" s="1" t="s">
        <v>91</v>
      </c>
      <c r="B56" s="1">
        <v>0</v>
      </c>
      <c r="C56" s="1">
        <v>1</v>
      </c>
      <c r="D56" s="2" t="s">
        <v>75</v>
      </c>
      <c r="G56" s="1" t="s">
        <v>84</v>
      </c>
      <c r="H56" s="1">
        <v>1</v>
      </c>
      <c r="I56" s="1">
        <v>1</v>
      </c>
      <c r="J56" s="2" t="s">
        <v>92</v>
      </c>
    </row>
    <row r="57" spans="1:10" x14ac:dyDescent="0.25">
      <c r="A57" s="1" t="s">
        <v>92</v>
      </c>
      <c r="B57" s="1">
        <v>2</v>
      </c>
      <c r="C57" s="1">
        <v>1</v>
      </c>
      <c r="D57" s="2" t="s">
        <v>75</v>
      </c>
      <c r="G57" s="2" t="s">
        <v>92</v>
      </c>
      <c r="H57" s="1">
        <v>2</v>
      </c>
      <c r="I57" s="1">
        <v>1</v>
      </c>
      <c r="J57" s="1" t="s">
        <v>75</v>
      </c>
    </row>
    <row r="58" spans="1:10" x14ac:dyDescent="0.25">
      <c r="A58" s="2" t="s">
        <v>75</v>
      </c>
      <c r="B58" s="1">
        <v>3</v>
      </c>
      <c r="C58" s="1">
        <v>2</v>
      </c>
      <c r="D58" s="1" t="s">
        <v>103</v>
      </c>
      <c r="G58" s="1" t="s">
        <v>91</v>
      </c>
      <c r="H58" s="1">
        <v>2</v>
      </c>
      <c r="I58" s="1">
        <v>0</v>
      </c>
      <c r="J58" s="2" t="s">
        <v>92</v>
      </c>
    </row>
    <row r="59" spans="1:10" x14ac:dyDescent="0.25">
      <c r="A59" s="2" t="s">
        <v>75</v>
      </c>
      <c r="B59" s="1">
        <v>1</v>
      </c>
      <c r="C59" s="1">
        <v>0</v>
      </c>
      <c r="D59" s="1" t="s">
        <v>90</v>
      </c>
      <c r="G59" s="2" t="s">
        <v>92</v>
      </c>
      <c r="H59" s="1">
        <v>1</v>
      </c>
      <c r="I59" s="1">
        <v>2</v>
      </c>
      <c r="J59" s="1" t="s">
        <v>78</v>
      </c>
    </row>
    <row r="60" spans="1:10" x14ac:dyDescent="0.25">
      <c r="A60" s="1" t="s">
        <v>104</v>
      </c>
      <c r="B60" s="1">
        <v>1</v>
      </c>
      <c r="C60" s="1">
        <v>3</v>
      </c>
      <c r="D60" s="2" t="s">
        <v>75</v>
      </c>
      <c r="G60" s="1" t="s">
        <v>86</v>
      </c>
      <c r="H60" s="1">
        <v>3</v>
      </c>
      <c r="I60" s="1">
        <v>0</v>
      </c>
      <c r="J60" s="2" t="s">
        <v>92</v>
      </c>
    </row>
    <row r="61" spans="1:10" x14ac:dyDescent="0.25">
      <c r="A61" s="2" t="s">
        <v>75</v>
      </c>
      <c r="B61" s="1">
        <v>1</v>
      </c>
      <c r="C61" s="1">
        <v>0</v>
      </c>
      <c r="D61" s="1" t="s">
        <v>74</v>
      </c>
      <c r="G61" s="2" t="s">
        <v>92</v>
      </c>
      <c r="H61" s="1">
        <v>3</v>
      </c>
      <c r="I61" s="1">
        <v>0</v>
      </c>
      <c r="J61" s="1" t="s">
        <v>88</v>
      </c>
    </row>
    <row r="62" spans="1:10" x14ac:dyDescent="0.25">
      <c r="A62" s="1" t="s">
        <v>77</v>
      </c>
      <c r="B62" s="1">
        <v>3</v>
      </c>
      <c r="C62" s="1">
        <v>1</v>
      </c>
      <c r="D62" s="2" t="s">
        <v>75</v>
      </c>
      <c r="G62" s="1" t="s">
        <v>90</v>
      </c>
      <c r="H62" s="1">
        <v>0</v>
      </c>
      <c r="I62" s="1">
        <v>1</v>
      </c>
      <c r="J62" s="2" t="s">
        <v>92</v>
      </c>
    </row>
    <row r="63" spans="1:10" x14ac:dyDescent="0.25">
      <c r="A63" s="2" t="s">
        <v>75</v>
      </c>
      <c r="B63" s="1">
        <v>1</v>
      </c>
      <c r="C63" s="1">
        <v>1</v>
      </c>
      <c r="D63" s="1" t="s">
        <v>78</v>
      </c>
      <c r="G63" s="2" t="s">
        <v>92</v>
      </c>
      <c r="H63" s="1">
        <v>1</v>
      </c>
      <c r="I63" s="1">
        <v>0</v>
      </c>
      <c r="J63" s="1" t="s">
        <v>79</v>
      </c>
    </row>
    <row r="64" spans="1:10" x14ac:dyDescent="0.25">
      <c r="A64" s="1" t="s">
        <v>79</v>
      </c>
      <c r="B64" s="1">
        <v>1</v>
      </c>
      <c r="C64" s="1">
        <v>1</v>
      </c>
      <c r="D64" s="2" t="s">
        <v>75</v>
      </c>
      <c r="G64" s="1" t="s">
        <v>87</v>
      </c>
      <c r="H64" s="1">
        <v>0</v>
      </c>
      <c r="I64" s="1">
        <v>1</v>
      </c>
      <c r="J64" s="2" t="s">
        <v>92</v>
      </c>
    </row>
    <row r="65" spans="1:10" x14ac:dyDescent="0.25">
      <c r="A65" s="1" t="s">
        <v>80</v>
      </c>
      <c r="B65" s="1">
        <v>1</v>
      </c>
      <c r="C65" s="1">
        <v>0</v>
      </c>
      <c r="D65" s="2" t="s">
        <v>75</v>
      </c>
      <c r="G65" s="1" t="s">
        <v>103</v>
      </c>
      <c r="H65" s="1">
        <v>3</v>
      </c>
      <c r="I65" s="1">
        <v>1</v>
      </c>
      <c r="J65" s="2" t="s">
        <v>92</v>
      </c>
    </row>
    <row r="66" spans="1:10" x14ac:dyDescent="0.25">
      <c r="A66" s="2" t="s">
        <v>75</v>
      </c>
      <c r="B66" s="1">
        <v>0</v>
      </c>
      <c r="C66" s="1">
        <v>0</v>
      </c>
      <c r="D66" s="1" t="s">
        <v>81</v>
      </c>
      <c r="G66" s="2" t="s">
        <v>92</v>
      </c>
      <c r="H66" s="1">
        <v>1</v>
      </c>
      <c r="I66" s="1">
        <v>0</v>
      </c>
      <c r="J66" s="1" t="s">
        <v>80</v>
      </c>
    </row>
    <row r="67" spans="1:10" x14ac:dyDescent="0.25">
      <c r="A67" s="1" t="s">
        <v>82</v>
      </c>
      <c r="B67" s="1">
        <v>0</v>
      </c>
      <c r="C67" s="1">
        <v>2</v>
      </c>
      <c r="D67" s="2" t="s">
        <v>75</v>
      </c>
      <c r="G67" s="2" t="s">
        <v>92</v>
      </c>
      <c r="H67" s="1">
        <v>2</v>
      </c>
      <c r="I67" s="1">
        <v>2</v>
      </c>
      <c r="J67" s="1" t="s">
        <v>89</v>
      </c>
    </row>
    <row r="68" spans="1:10" x14ac:dyDescent="0.25">
      <c r="A68" s="2" t="s">
        <v>75</v>
      </c>
      <c r="B68" s="1">
        <v>0</v>
      </c>
      <c r="C68" s="1">
        <v>1</v>
      </c>
      <c r="D68" s="1" t="s">
        <v>83</v>
      </c>
      <c r="G68" s="1" t="s">
        <v>74</v>
      </c>
      <c r="H68" s="1">
        <v>2</v>
      </c>
      <c r="I68" s="1">
        <v>2</v>
      </c>
      <c r="J68" s="2" t="s">
        <v>92</v>
      </c>
    </row>
    <row r="69" spans="1:10" x14ac:dyDescent="0.25">
      <c r="A69" s="1" t="s">
        <v>84</v>
      </c>
      <c r="B69" s="1">
        <v>2</v>
      </c>
      <c r="C69" s="1">
        <v>3</v>
      </c>
      <c r="D69" s="2" t="s">
        <v>75</v>
      </c>
      <c r="G69" s="1" t="s">
        <v>85</v>
      </c>
      <c r="H69" s="1">
        <v>4</v>
      </c>
      <c r="I69" s="1">
        <v>1</v>
      </c>
      <c r="J69" s="2" t="s">
        <v>92</v>
      </c>
    </row>
    <row r="70" spans="1:10" x14ac:dyDescent="0.25">
      <c r="A70" s="2" t="s">
        <v>75</v>
      </c>
      <c r="B70" s="1">
        <v>1</v>
      </c>
      <c r="C70" s="1">
        <v>1</v>
      </c>
      <c r="D70" s="1" t="s">
        <v>85</v>
      </c>
      <c r="G70" s="2" t="s">
        <v>92</v>
      </c>
      <c r="H70" s="1">
        <v>2</v>
      </c>
      <c r="I70" s="1">
        <v>2</v>
      </c>
      <c r="J70" s="1" t="s">
        <v>77</v>
      </c>
    </row>
    <row r="71" spans="1:10" x14ac:dyDescent="0.25">
      <c r="A71" s="1" t="s">
        <v>86</v>
      </c>
      <c r="B71" s="1">
        <v>2</v>
      </c>
      <c r="C71" s="1">
        <v>0</v>
      </c>
      <c r="D71" s="2" t="s">
        <v>75</v>
      </c>
      <c r="G71" s="2" t="s">
        <v>92</v>
      </c>
      <c r="H71" s="1">
        <v>2</v>
      </c>
      <c r="I71" s="1">
        <v>0</v>
      </c>
      <c r="J71" s="1" t="s">
        <v>82</v>
      </c>
    </row>
    <row r="72" spans="1:10" x14ac:dyDescent="0.25">
      <c r="A72" s="1" t="s">
        <v>87</v>
      </c>
      <c r="B72" s="1">
        <v>2</v>
      </c>
      <c r="C72" s="1">
        <v>0</v>
      </c>
      <c r="D72" s="2" t="s">
        <v>75</v>
      </c>
      <c r="G72" s="1" t="s">
        <v>104</v>
      </c>
      <c r="H72" s="1">
        <v>2</v>
      </c>
      <c r="I72" s="1">
        <v>0</v>
      </c>
      <c r="J72" s="2" t="s">
        <v>92</v>
      </c>
    </row>
    <row r="73" spans="1:10" x14ac:dyDescent="0.25">
      <c r="A73" s="2" t="s">
        <v>75</v>
      </c>
      <c r="B73" s="1">
        <v>2</v>
      </c>
      <c r="C73" s="1">
        <v>1</v>
      </c>
      <c r="D73" s="1" t="s">
        <v>88</v>
      </c>
      <c r="G73" s="2" t="s">
        <v>92</v>
      </c>
      <c r="H73" s="1">
        <v>0</v>
      </c>
      <c r="I73" s="1">
        <v>3</v>
      </c>
      <c r="J73" s="1" t="s">
        <v>81</v>
      </c>
    </row>
    <row r="74" spans="1:10" x14ac:dyDescent="0.25">
      <c r="A74" s="1" t="s">
        <v>89</v>
      </c>
      <c r="B74" s="1">
        <v>0</v>
      </c>
      <c r="C74" s="1">
        <v>0</v>
      </c>
      <c r="D74" s="2" t="s">
        <v>75</v>
      </c>
      <c r="G74" s="1" t="s">
        <v>83</v>
      </c>
      <c r="H74" s="1">
        <v>1</v>
      </c>
      <c r="I74" s="1">
        <v>1</v>
      </c>
      <c r="J74" s="2" t="s">
        <v>92</v>
      </c>
    </row>
    <row r="75" spans="1:10" x14ac:dyDescent="0.25">
      <c r="A75" s="2" t="s">
        <v>75</v>
      </c>
      <c r="B75" s="1">
        <v>2</v>
      </c>
      <c r="C75" s="1">
        <v>2</v>
      </c>
      <c r="D75" s="1" t="s">
        <v>91</v>
      </c>
      <c r="G75" s="2" t="s">
        <v>92</v>
      </c>
      <c r="H75" s="1">
        <v>4</v>
      </c>
      <c r="I75" s="1">
        <v>3</v>
      </c>
      <c r="J75" s="1" t="s">
        <v>84</v>
      </c>
    </row>
    <row r="76" spans="1:10" x14ac:dyDescent="0.25">
      <c r="C76" s="1"/>
      <c r="I76" s="1"/>
    </row>
    <row r="77" spans="1:10" x14ac:dyDescent="0.25">
      <c r="C77" s="1"/>
      <c r="I77" s="1"/>
    </row>
    <row r="78" spans="1:10" x14ac:dyDescent="0.25">
      <c r="C78" s="1"/>
      <c r="I78" s="1"/>
    </row>
    <row r="79" spans="1:10" x14ac:dyDescent="0.25">
      <c r="C79" s="1"/>
      <c r="I79" s="1"/>
    </row>
    <row r="80" spans="1:10" x14ac:dyDescent="0.25">
      <c r="C80" s="1"/>
      <c r="I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3415-22D4-473C-B437-966D62A5A576}">
  <dimension ref="A1:Q465"/>
  <sheetViews>
    <sheetView topLeftCell="D430" zoomScaleNormal="100" workbookViewId="0">
      <selection activeCell="J451" sqref="J451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2.7109375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13" x14ac:dyDescent="0.25">
      <c r="A1" s="20" t="s">
        <v>18</v>
      </c>
      <c r="B1" s="20"/>
      <c r="C1" s="20"/>
      <c r="D1" s="20"/>
      <c r="E1" s="20"/>
      <c r="F1" s="20"/>
    </row>
    <row r="2" spans="1:13" x14ac:dyDescent="0.25">
      <c r="A2" s="20"/>
      <c r="B2" s="20"/>
      <c r="C2" s="20"/>
      <c r="D2" s="20"/>
      <c r="E2" s="20"/>
      <c r="F2" s="20"/>
    </row>
    <row r="4" spans="1:13" x14ac:dyDescent="0.25">
      <c r="A4" s="19" t="s">
        <v>20</v>
      </c>
      <c r="B4" s="19"/>
      <c r="C4" s="19"/>
      <c r="D4" s="19"/>
      <c r="E4" s="19"/>
      <c r="F4" s="19"/>
    </row>
    <row r="5" spans="1:13" x14ac:dyDescent="0.25">
      <c r="E5" s="3" t="s">
        <v>24</v>
      </c>
      <c r="F5" s="3" t="s">
        <v>25</v>
      </c>
      <c r="I5" s="4" t="s">
        <v>26</v>
      </c>
      <c r="J5" t="s">
        <v>51</v>
      </c>
    </row>
    <row r="6" spans="1:13" x14ac:dyDescent="0.25">
      <c r="A6" s="2" t="s">
        <v>1</v>
      </c>
      <c r="B6" s="1">
        <v>2</v>
      </c>
      <c r="C6" s="1">
        <v>2</v>
      </c>
      <c r="D6" s="1" t="s">
        <v>2</v>
      </c>
      <c r="E6" s="1">
        <f>B6+C6</f>
        <v>4</v>
      </c>
      <c r="F6" s="1">
        <f>B6-C6</f>
        <v>0</v>
      </c>
      <c r="I6" t="s">
        <v>27</v>
      </c>
      <c r="J6">
        <f>COUNTIF(E6:E30,"&gt;1")</f>
        <v>9</v>
      </c>
      <c r="M6" s="5">
        <f>J6/$J$14</f>
        <v>0.81818181818181823</v>
      </c>
    </row>
    <row r="7" spans="1:13" x14ac:dyDescent="0.25">
      <c r="A7" s="2" t="s">
        <v>1</v>
      </c>
      <c r="B7" s="1">
        <v>0</v>
      </c>
      <c r="C7" s="1">
        <v>1</v>
      </c>
      <c r="D7" s="1" t="s">
        <v>3</v>
      </c>
      <c r="E7" s="1">
        <f t="shared" ref="E7:E16" si="0">B7+C7</f>
        <v>1</v>
      </c>
      <c r="F7" s="1">
        <f t="shared" ref="F7:F16" si="1">B7-C7</f>
        <v>-1</v>
      </c>
      <c r="I7" t="s">
        <v>28</v>
      </c>
      <c r="J7">
        <f>COUNTIF(E6:E30,"&gt;2")</f>
        <v>6</v>
      </c>
      <c r="M7" s="5">
        <f t="shared" ref="M7:M28" si="2">J7/$J$14</f>
        <v>0.54545454545454541</v>
      </c>
    </row>
    <row r="8" spans="1:13" x14ac:dyDescent="0.25">
      <c r="A8" s="2" t="s">
        <v>1</v>
      </c>
      <c r="B8" s="1">
        <v>2</v>
      </c>
      <c r="C8" s="1">
        <v>0</v>
      </c>
      <c r="D8" s="1" t="s">
        <v>5</v>
      </c>
      <c r="E8" s="1">
        <f t="shared" si="0"/>
        <v>2</v>
      </c>
      <c r="F8" s="1">
        <f t="shared" si="1"/>
        <v>2</v>
      </c>
      <c r="I8" t="s">
        <v>29</v>
      </c>
      <c r="J8">
        <f>COUNTIF(E6:E30,"&lt;4")</f>
        <v>7</v>
      </c>
      <c r="M8" s="5">
        <f t="shared" si="2"/>
        <v>0.63636363636363635</v>
      </c>
    </row>
    <row r="9" spans="1:13" x14ac:dyDescent="0.25">
      <c r="A9" s="2" t="s">
        <v>1</v>
      </c>
      <c r="B9" s="1">
        <v>4</v>
      </c>
      <c r="C9" s="1">
        <v>1</v>
      </c>
      <c r="D9" s="1" t="s">
        <v>7</v>
      </c>
      <c r="E9" s="1">
        <f t="shared" si="0"/>
        <v>5</v>
      </c>
      <c r="F9" s="1">
        <f t="shared" si="1"/>
        <v>3</v>
      </c>
      <c r="I9" t="s">
        <v>30</v>
      </c>
      <c r="J9">
        <f>COUNTIF(E6:E30,"&lt;5")</f>
        <v>9</v>
      </c>
      <c r="M9" s="5">
        <f t="shared" si="2"/>
        <v>0.81818181818181823</v>
      </c>
    </row>
    <row r="10" spans="1:13" x14ac:dyDescent="0.25">
      <c r="A10" s="2" t="s">
        <v>1</v>
      </c>
      <c r="B10" s="1">
        <v>1</v>
      </c>
      <c r="C10" s="1">
        <v>1</v>
      </c>
      <c r="D10" s="1" t="s">
        <v>9</v>
      </c>
      <c r="E10" s="1">
        <f t="shared" si="0"/>
        <v>2</v>
      </c>
      <c r="F10" s="1">
        <f t="shared" si="1"/>
        <v>0</v>
      </c>
      <c r="I10" t="s">
        <v>31</v>
      </c>
      <c r="J10">
        <f>COUNTIF(F6:F30,"&gt;=0")</f>
        <v>10</v>
      </c>
      <c r="M10" s="5">
        <f t="shared" si="2"/>
        <v>0.90909090909090906</v>
      </c>
    </row>
    <row r="11" spans="1:13" x14ac:dyDescent="0.25">
      <c r="A11" s="2" t="s">
        <v>1</v>
      </c>
      <c r="B11" s="1">
        <v>0</v>
      </c>
      <c r="C11" s="1">
        <v>0</v>
      </c>
      <c r="D11" s="1" t="s">
        <v>12</v>
      </c>
      <c r="E11" s="1">
        <f t="shared" si="0"/>
        <v>0</v>
      </c>
      <c r="F11" s="1">
        <f t="shared" si="1"/>
        <v>0</v>
      </c>
      <c r="I11" t="s">
        <v>32</v>
      </c>
      <c r="J11">
        <f>COUNTIF(F6:F30,"&lt;=0")</f>
        <v>7</v>
      </c>
      <c r="M11" s="5">
        <f t="shared" si="2"/>
        <v>0.63636363636363635</v>
      </c>
    </row>
    <row r="12" spans="1:13" x14ac:dyDescent="0.25">
      <c r="A12" s="2" t="s">
        <v>1</v>
      </c>
      <c r="B12" s="1">
        <v>3</v>
      </c>
      <c r="C12" s="1">
        <v>3</v>
      </c>
      <c r="D12" s="1" t="s">
        <v>13</v>
      </c>
      <c r="E12" s="1">
        <f t="shared" si="0"/>
        <v>6</v>
      </c>
      <c r="F12" s="1">
        <f t="shared" si="1"/>
        <v>0</v>
      </c>
      <c r="I12" t="s">
        <v>34</v>
      </c>
      <c r="J12">
        <f>COUNTIF(F6:F30,"&gt;=-1")</f>
        <v>11</v>
      </c>
      <c r="M12" s="5">
        <f t="shared" si="2"/>
        <v>1</v>
      </c>
    </row>
    <row r="13" spans="1:13" x14ac:dyDescent="0.25">
      <c r="A13" s="2" t="s">
        <v>1</v>
      </c>
      <c r="B13" s="1">
        <v>1</v>
      </c>
      <c r="C13" s="1">
        <v>1</v>
      </c>
      <c r="D13" s="1" t="s">
        <v>14</v>
      </c>
      <c r="E13" s="1">
        <f t="shared" si="0"/>
        <v>2</v>
      </c>
      <c r="F13" s="1">
        <f t="shared" si="1"/>
        <v>0</v>
      </c>
      <c r="I13" t="s">
        <v>35</v>
      </c>
      <c r="J13">
        <f>COUNTIF(F6:F30,"&lt;=1")</f>
        <v>7</v>
      </c>
      <c r="M13" s="5">
        <f t="shared" si="2"/>
        <v>0.63636363636363635</v>
      </c>
    </row>
    <row r="14" spans="1:13" x14ac:dyDescent="0.25">
      <c r="A14" s="2" t="s">
        <v>1</v>
      </c>
      <c r="B14" s="1">
        <v>3</v>
      </c>
      <c r="C14" s="1">
        <v>0</v>
      </c>
      <c r="D14" s="1" t="s">
        <v>17</v>
      </c>
      <c r="E14" s="1">
        <f t="shared" si="0"/>
        <v>3</v>
      </c>
      <c r="F14" s="1">
        <f t="shared" si="1"/>
        <v>3</v>
      </c>
      <c r="I14" t="s">
        <v>36</v>
      </c>
      <c r="J14">
        <f>COUNT(F6:F30)</f>
        <v>11</v>
      </c>
    </row>
    <row r="15" spans="1:13" x14ac:dyDescent="0.25">
      <c r="A15" s="2" t="s">
        <v>1</v>
      </c>
      <c r="B15" s="1">
        <v>2</v>
      </c>
      <c r="C15" s="1">
        <v>2</v>
      </c>
      <c r="D15" s="1" t="s">
        <v>0</v>
      </c>
      <c r="E15" s="1">
        <f t="shared" si="0"/>
        <v>4</v>
      </c>
      <c r="F15" s="1">
        <f t="shared" si="1"/>
        <v>0</v>
      </c>
      <c r="I15" t="s">
        <v>37</v>
      </c>
      <c r="J15">
        <f>J14-J11</f>
        <v>4</v>
      </c>
      <c r="M15" s="5">
        <f t="shared" si="2"/>
        <v>0.36363636363636365</v>
      </c>
    </row>
    <row r="16" spans="1:13" x14ac:dyDescent="0.25">
      <c r="A16" s="2" t="s">
        <v>1</v>
      </c>
      <c r="B16" s="1">
        <v>3</v>
      </c>
      <c r="C16" s="1">
        <v>0</v>
      </c>
      <c r="D16" s="1" t="s">
        <v>10</v>
      </c>
      <c r="E16" s="1">
        <f t="shared" si="0"/>
        <v>3</v>
      </c>
      <c r="F16" s="1">
        <f t="shared" si="1"/>
        <v>3</v>
      </c>
      <c r="I16" t="s">
        <v>38</v>
      </c>
      <c r="J16">
        <f>J14-J10</f>
        <v>1</v>
      </c>
      <c r="M16" s="5">
        <f t="shared" si="2"/>
        <v>9.0909090909090912E-2</v>
      </c>
    </row>
    <row r="17" spans="1:13" x14ac:dyDescent="0.25">
      <c r="E17" s="1"/>
      <c r="F17" s="1"/>
      <c r="I17" t="s">
        <v>39</v>
      </c>
      <c r="J17">
        <f>J14-J13</f>
        <v>4</v>
      </c>
      <c r="M17" s="5">
        <f t="shared" si="2"/>
        <v>0.36363636363636365</v>
      </c>
    </row>
    <row r="18" spans="1:13" x14ac:dyDescent="0.25">
      <c r="E18" s="1"/>
      <c r="F18" s="1"/>
      <c r="I18" t="s">
        <v>40</v>
      </c>
      <c r="J18">
        <f>J14-J12</f>
        <v>0</v>
      </c>
      <c r="M18" s="5">
        <f t="shared" si="2"/>
        <v>0</v>
      </c>
    </row>
    <row r="19" spans="1:13" x14ac:dyDescent="0.25">
      <c r="E19" s="1"/>
      <c r="F19" s="1"/>
      <c r="I19" t="s">
        <v>41</v>
      </c>
      <c r="J19">
        <f>COUNTIF(B6:B30,"&gt;0")</f>
        <v>9</v>
      </c>
      <c r="M19" s="5">
        <f t="shared" si="2"/>
        <v>0.81818181818181823</v>
      </c>
    </row>
    <row r="20" spans="1:13" x14ac:dyDescent="0.25">
      <c r="E20" s="1"/>
      <c r="F20" s="1"/>
      <c r="I20" t="s">
        <v>42</v>
      </c>
      <c r="J20">
        <f>COUNTIF(C6:C30,"&gt;0")</f>
        <v>7</v>
      </c>
      <c r="M20" s="5">
        <f t="shared" si="2"/>
        <v>0.63636363636363635</v>
      </c>
    </row>
    <row r="21" spans="1:13" x14ac:dyDescent="0.25">
      <c r="E21" s="1"/>
      <c r="F21" s="1"/>
      <c r="I21" t="s">
        <v>43</v>
      </c>
      <c r="J21">
        <f>COUNTIF(B6:B30,"&lt;2")</f>
        <v>4</v>
      </c>
      <c r="M21" s="5">
        <f t="shared" si="2"/>
        <v>0.36363636363636365</v>
      </c>
    </row>
    <row r="22" spans="1:13" x14ac:dyDescent="0.25">
      <c r="E22" s="1"/>
      <c r="F22" s="1"/>
      <c r="I22" t="s">
        <v>44</v>
      </c>
      <c r="J22">
        <f>COUNTIF(C6:C30,"&lt;2")</f>
        <v>8</v>
      </c>
      <c r="M22" s="5">
        <f t="shared" si="2"/>
        <v>0.72727272727272729</v>
      </c>
    </row>
    <row r="23" spans="1:13" x14ac:dyDescent="0.25">
      <c r="E23" s="1"/>
      <c r="F23" s="1"/>
      <c r="I23" t="s">
        <v>45</v>
      </c>
      <c r="J23">
        <f>COUNTIF(B6:B30,"&lt;3")</f>
        <v>7</v>
      </c>
      <c r="M23" s="5">
        <f t="shared" si="2"/>
        <v>0.63636363636363635</v>
      </c>
    </row>
    <row r="24" spans="1:13" x14ac:dyDescent="0.25">
      <c r="E24" s="1"/>
      <c r="F24" s="1"/>
      <c r="I24" t="s">
        <v>46</v>
      </c>
      <c r="J24">
        <f>COUNTIF(C6:C30,"&lt;3")</f>
        <v>10</v>
      </c>
      <c r="M24" s="5">
        <f t="shared" si="2"/>
        <v>0.90909090909090906</v>
      </c>
    </row>
    <row r="25" spans="1:13" x14ac:dyDescent="0.25">
      <c r="E25" s="1"/>
      <c r="F25" s="1"/>
      <c r="I25" t="s">
        <v>47</v>
      </c>
      <c r="J25">
        <f>J15+J16</f>
        <v>5</v>
      </c>
      <c r="M25" s="5">
        <f t="shared" si="2"/>
        <v>0.45454545454545453</v>
      </c>
    </row>
    <row r="26" spans="1:13" x14ac:dyDescent="0.25">
      <c r="E26" s="1"/>
      <c r="F26" s="1"/>
      <c r="I26" t="s">
        <v>48</v>
      </c>
      <c r="J26" s="1">
        <f>SUM(B6:B30)</f>
        <v>21</v>
      </c>
      <c r="M26" s="5">
        <f t="shared" si="2"/>
        <v>1.9090909090909092</v>
      </c>
    </row>
    <row r="27" spans="1:13" x14ac:dyDescent="0.25">
      <c r="E27" s="1"/>
      <c r="F27" s="1"/>
      <c r="I27" t="s">
        <v>49</v>
      </c>
      <c r="J27" s="1">
        <f>SUM(C6:C30)</f>
        <v>11</v>
      </c>
      <c r="M27" s="5">
        <f t="shared" si="2"/>
        <v>1</v>
      </c>
    </row>
    <row r="28" spans="1:13" x14ac:dyDescent="0.25">
      <c r="E28" s="1"/>
      <c r="F28" s="1"/>
      <c r="I28" t="s">
        <v>50</v>
      </c>
      <c r="J28">
        <f>3*J15+J14-J25</f>
        <v>18</v>
      </c>
      <c r="M28" s="5">
        <f t="shared" si="2"/>
        <v>1.6363636363636365</v>
      </c>
    </row>
    <row r="29" spans="1:13" x14ac:dyDescent="0.25">
      <c r="E29" s="1"/>
      <c r="F29" s="1"/>
    </row>
    <row r="30" spans="1:13" x14ac:dyDescent="0.25">
      <c r="E30" s="1"/>
      <c r="F30" s="1"/>
    </row>
    <row r="31" spans="1:13" x14ac:dyDescent="0.25">
      <c r="A31" s="21" t="s">
        <v>33</v>
      </c>
      <c r="B31" s="21"/>
      <c r="C31" s="21"/>
      <c r="D31" s="21"/>
      <c r="E31" s="21"/>
      <c r="F31" s="21"/>
    </row>
    <row r="32" spans="1:13" x14ac:dyDescent="0.25">
      <c r="E32" s="1"/>
      <c r="F32" s="1"/>
    </row>
    <row r="33" spans="1:16" x14ac:dyDescent="0.25">
      <c r="E33" s="1"/>
      <c r="F33" s="1"/>
    </row>
    <row r="34" spans="1:16" x14ac:dyDescent="0.25">
      <c r="E34" s="1"/>
      <c r="F34" s="1"/>
    </row>
    <row r="35" spans="1:16" x14ac:dyDescent="0.25">
      <c r="E35" s="1"/>
      <c r="F35" s="1"/>
    </row>
    <row r="36" spans="1:16" x14ac:dyDescent="0.25">
      <c r="E36" s="1"/>
      <c r="F36" s="1"/>
    </row>
    <row r="44" spans="1:16" x14ac:dyDescent="0.25">
      <c r="A44" s="19" t="s">
        <v>19</v>
      </c>
      <c r="B44" s="19"/>
      <c r="C44" s="19"/>
      <c r="D44" s="19"/>
      <c r="E44" s="19"/>
      <c r="F44" s="19"/>
    </row>
    <row r="45" spans="1:1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</row>
    <row r="46" spans="1:16" x14ac:dyDescent="0.25">
      <c r="A46" s="1" t="s">
        <v>0</v>
      </c>
      <c r="B46" s="1">
        <v>1</v>
      </c>
      <c r="C46" s="1">
        <v>0</v>
      </c>
      <c r="D46" s="2" t="s">
        <v>1</v>
      </c>
      <c r="E46" s="1">
        <f t="shared" ref="E46:E56" si="3">B46+C46</f>
        <v>1</v>
      </c>
      <c r="F46" s="1">
        <f t="shared" ref="F46:F56" si="4">B46-C46</f>
        <v>1</v>
      </c>
      <c r="I46" t="s">
        <v>27</v>
      </c>
      <c r="J46">
        <f>COUNTIF(E46:E62,"&gt;1")</f>
        <v>5</v>
      </c>
      <c r="M46" s="5">
        <f>J46/$J$54</f>
        <v>0.45454545454545453</v>
      </c>
      <c r="O46" s="5">
        <f>J46+J6</f>
        <v>14</v>
      </c>
      <c r="P46" s="5">
        <f>O46/$O$54</f>
        <v>0.63636363636363635</v>
      </c>
    </row>
    <row r="47" spans="1:16" x14ac:dyDescent="0.25">
      <c r="A47" s="1" t="s">
        <v>4</v>
      </c>
      <c r="B47" s="1">
        <v>2</v>
      </c>
      <c r="C47" s="1">
        <v>1</v>
      </c>
      <c r="D47" s="2" t="s">
        <v>1</v>
      </c>
      <c r="E47" s="1">
        <f t="shared" si="3"/>
        <v>3</v>
      </c>
      <c r="F47" s="1">
        <f t="shared" si="4"/>
        <v>1</v>
      </c>
      <c r="I47" t="s">
        <v>28</v>
      </c>
      <c r="J47">
        <f>COUNTIF(E46:E62,"&gt;2")</f>
        <v>2</v>
      </c>
      <c r="M47" s="5">
        <f t="shared" ref="M47:M68" si="5">J47/$J$54</f>
        <v>0.18181818181818182</v>
      </c>
      <c r="O47" s="5">
        <f t="shared" ref="O47:O68" si="6">J47+J7</f>
        <v>8</v>
      </c>
      <c r="P47" s="5">
        <f t="shared" ref="P47:P68" si="7">O47/$O$54</f>
        <v>0.36363636363636365</v>
      </c>
    </row>
    <row r="48" spans="1:16" x14ac:dyDescent="0.25">
      <c r="A48" s="1" t="s">
        <v>6</v>
      </c>
      <c r="B48" s="1">
        <v>1</v>
      </c>
      <c r="C48" s="1">
        <v>0</v>
      </c>
      <c r="D48" s="2" t="s">
        <v>1</v>
      </c>
      <c r="E48" s="1">
        <f t="shared" si="3"/>
        <v>1</v>
      </c>
      <c r="F48" s="1">
        <f t="shared" si="4"/>
        <v>1</v>
      </c>
      <c r="I48" t="s">
        <v>29</v>
      </c>
      <c r="J48">
        <f>COUNTIF(E46:E62,"&lt;4")</f>
        <v>11</v>
      </c>
      <c r="M48" s="5">
        <f t="shared" si="5"/>
        <v>1</v>
      </c>
      <c r="O48" s="5">
        <f t="shared" si="6"/>
        <v>18</v>
      </c>
      <c r="P48" s="5">
        <f t="shared" si="7"/>
        <v>0.81818181818181823</v>
      </c>
    </row>
    <row r="49" spans="1:16" x14ac:dyDescent="0.25">
      <c r="A49" s="1" t="s">
        <v>8</v>
      </c>
      <c r="B49" s="1">
        <v>1</v>
      </c>
      <c r="C49" s="1">
        <v>1</v>
      </c>
      <c r="D49" s="2" t="s">
        <v>1</v>
      </c>
      <c r="E49" s="1">
        <f t="shared" si="3"/>
        <v>2</v>
      </c>
      <c r="F49" s="1">
        <f t="shared" si="4"/>
        <v>0</v>
      </c>
      <c r="I49" t="s">
        <v>30</v>
      </c>
      <c r="J49">
        <f>COUNTIF(E46:E62,"&lt;5")</f>
        <v>11</v>
      </c>
      <c r="M49" s="5">
        <f t="shared" si="5"/>
        <v>1</v>
      </c>
      <c r="N49" s="1"/>
      <c r="O49" s="5">
        <f t="shared" si="6"/>
        <v>20</v>
      </c>
      <c r="P49" s="5">
        <f t="shared" si="7"/>
        <v>0.90909090909090906</v>
      </c>
    </row>
    <row r="50" spans="1:16" x14ac:dyDescent="0.25">
      <c r="A50" s="1" t="s">
        <v>10</v>
      </c>
      <c r="B50" s="1">
        <v>0</v>
      </c>
      <c r="C50" s="1">
        <v>0</v>
      </c>
      <c r="D50" s="2" t="s">
        <v>1</v>
      </c>
      <c r="E50" s="1">
        <f t="shared" si="3"/>
        <v>0</v>
      </c>
      <c r="F50" s="1">
        <f t="shared" si="4"/>
        <v>0</v>
      </c>
      <c r="I50" t="s">
        <v>31</v>
      </c>
      <c r="J50">
        <f>COUNTIF(F46:F62,"&lt;=0")</f>
        <v>7</v>
      </c>
      <c r="M50" s="5">
        <f t="shared" si="5"/>
        <v>0.63636363636363635</v>
      </c>
      <c r="O50" s="5">
        <f t="shared" si="6"/>
        <v>17</v>
      </c>
      <c r="P50" s="5">
        <f t="shared" si="7"/>
        <v>0.77272727272727271</v>
      </c>
    </row>
    <row r="51" spans="1:16" x14ac:dyDescent="0.25">
      <c r="A51" s="1" t="s">
        <v>11</v>
      </c>
      <c r="B51" s="1">
        <v>0</v>
      </c>
      <c r="C51" s="1">
        <v>0</v>
      </c>
      <c r="D51" s="2" t="s">
        <v>1</v>
      </c>
      <c r="E51" s="1">
        <f t="shared" si="3"/>
        <v>0</v>
      </c>
      <c r="F51" s="1">
        <f t="shared" si="4"/>
        <v>0</v>
      </c>
      <c r="I51" t="s">
        <v>32</v>
      </c>
      <c r="J51">
        <f>COUNTIF(F46:F62,"&gt;=0")</f>
        <v>9</v>
      </c>
      <c r="M51" s="5">
        <f t="shared" si="5"/>
        <v>0.81818181818181823</v>
      </c>
      <c r="O51" s="5">
        <f t="shared" si="6"/>
        <v>16</v>
      </c>
      <c r="P51" s="5">
        <f t="shared" si="7"/>
        <v>0.72727272727272729</v>
      </c>
    </row>
    <row r="52" spans="1:16" x14ac:dyDescent="0.25">
      <c r="A52" s="1" t="s">
        <v>15</v>
      </c>
      <c r="B52" s="1">
        <v>2</v>
      </c>
      <c r="C52" s="1">
        <v>0</v>
      </c>
      <c r="D52" s="2" t="s">
        <v>1</v>
      </c>
      <c r="E52" s="1">
        <f t="shared" si="3"/>
        <v>2</v>
      </c>
      <c r="F52" s="1">
        <f t="shared" si="4"/>
        <v>2</v>
      </c>
      <c r="I52" t="s">
        <v>34</v>
      </c>
      <c r="J52">
        <f>COUNTIF(F46:F62,"&lt;=1")</f>
        <v>10</v>
      </c>
      <c r="M52" s="5">
        <f t="shared" si="5"/>
        <v>0.90909090909090906</v>
      </c>
      <c r="O52" s="5">
        <f t="shared" si="6"/>
        <v>21</v>
      </c>
      <c r="P52" s="5">
        <f t="shared" si="7"/>
        <v>0.95454545454545459</v>
      </c>
    </row>
    <row r="53" spans="1:16" x14ac:dyDescent="0.25">
      <c r="A53" s="1" t="s">
        <v>16</v>
      </c>
      <c r="B53" s="1">
        <v>0</v>
      </c>
      <c r="C53" s="1">
        <v>0</v>
      </c>
      <c r="D53" s="2" t="s">
        <v>1</v>
      </c>
      <c r="E53" s="1">
        <f t="shared" si="3"/>
        <v>0</v>
      </c>
      <c r="F53" s="1">
        <f t="shared" si="4"/>
        <v>0</v>
      </c>
      <c r="I53" t="s">
        <v>35</v>
      </c>
      <c r="J53">
        <f>COUNTIF(F46:F62,"&gt;=-1")</f>
        <v>11</v>
      </c>
      <c r="M53" s="5">
        <f t="shared" si="5"/>
        <v>1</v>
      </c>
      <c r="O53" s="5">
        <f t="shared" si="6"/>
        <v>18</v>
      </c>
      <c r="P53" s="5">
        <f t="shared" si="7"/>
        <v>0.81818181818181823</v>
      </c>
    </row>
    <row r="54" spans="1:16" x14ac:dyDescent="0.25">
      <c r="A54" s="1" t="s">
        <v>2</v>
      </c>
      <c r="B54" s="1">
        <v>0</v>
      </c>
      <c r="C54" s="1">
        <v>1</v>
      </c>
      <c r="D54" s="2" t="s">
        <v>1</v>
      </c>
      <c r="E54" s="1">
        <f t="shared" si="3"/>
        <v>1</v>
      </c>
      <c r="F54" s="1">
        <f t="shared" si="4"/>
        <v>-1</v>
      </c>
      <c r="I54" t="s">
        <v>36</v>
      </c>
      <c r="J54">
        <f>COUNT(E46:E62)</f>
        <v>11</v>
      </c>
      <c r="O54" s="5">
        <f t="shared" si="6"/>
        <v>22</v>
      </c>
      <c r="P54" s="5">
        <f t="shared" si="7"/>
        <v>1</v>
      </c>
    </row>
    <row r="55" spans="1:16" x14ac:dyDescent="0.25">
      <c r="A55" s="1" t="s">
        <v>3</v>
      </c>
      <c r="B55" s="1">
        <v>1</v>
      </c>
      <c r="C55" s="1">
        <v>1</v>
      </c>
      <c r="D55" s="2" t="s">
        <v>1</v>
      </c>
      <c r="E55" s="1">
        <f t="shared" si="3"/>
        <v>2</v>
      </c>
      <c r="F55" s="1">
        <f t="shared" si="4"/>
        <v>0</v>
      </c>
      <c r="I55" t="s">
        <v>37</v>
      </c>
      <c r="J55">
        <f>J54-J51</f>
        <v>2</v>
      </c>
      <c r="M55" s="5">
        <f t="shared" si="5"/>
        <v>0.18181818181818182</v>
      </c>
      <c r="O55" s="5">
        <f t="shared" si="6"/>
        <v>6</v>
      </c>
      <c r="P55" s="5">
        <f t="shared" si="7"/>
        <v>0.27272727272727271</v>
      </c>
    </row>
    <row r="56" spans="1:16" x14ac:dyDescent="0.25">
      <c r="A56" s="1" t="s">
        <v>9</v>
      </c>
      <c r="B56" s="1">
        <v>1</v>
      </c>
      <c r="C56" s="1">
        <v>2</v>
      </c>
      <c r="D56" s="2" t="s">
        <v>1</v>
      </c>
      <c r="E56" s="1">
        <f t="shared" si="3"/>
        <v>3</v>
      </c>
      <c r="F56" s="1">
        <f t="shared" si="4"/>
        <v>-1</v>
      </c>
      <c r="I56" t="s">
        <v>38</v>
      </c>
      <c r="J56">
        <f>J54-J50</f>
        <v>4</v>
      </c>
      <c r="M56" s="5">
        <f t="shared" si="5"/>
        <v>0.36363636363636365</v>
      </c>
      <c r="O56" s="5">
        <f t="shared" si="6"/>
        <v>5</v>
      </c>
      <c r="P56" s="5">
        <f t="shared" si="7"/>
        <v>0.22727272727272727</v>
      </c>
    </row>
    <row r="57" spans="1:16" x14ac:dyDescent="0.25">
      <c r="E57" s="1"/>
      <c r="F57" s="1"/>
      <c r="I57" t="s">
        <v>39</v>
      </c>
      <c r="J57">
        <f>J54-J53</f>
        <v>0</v>
      </c>
      <c r="M57" s="5">
        <f t="shared" si="5"/>
        <v>0</v>
      </c>
      <c r="O57" s="5">
        <f t="shared" si="6"/>
        <v>4</v>
      </c>
      <c r="P57" s="5">
        <f t="shared" si="7"/>
        <v>0.18181818181818182</v>
      </c>
    </row>
    <row r="58" spans="1:16" x14ac:dyDescent="0.25">
      <c r="E58" s="1"/>
      <c r="F58" s="1"/>
      <c r="I58" t="s">
        <v>40</v>
      </c>
      <c r="J58">
        <f>J54-J52</f>
        <v>1</v>
      </c>
      <c r="M58" s="5">
        <f t="shared" si="5"/>
        <v>9.0909090909090912E-2</v>
      </c>
      <c r="O58" s="5">
        <f t="shared" si="6"/>
        <v>1</v>
      </c>
      <c r="P58" s="5">
        <f t="shared" si="7"/>
        <v>4.5454545454545456E-2</v>
      </c>
    </row>
    <row r="59" spans="1:16" x14ac:dyDescent="0.25">
      <c r="E59" s="1"/>
      <c r="F59" s="1"/>
      <c r="I59" t="s">
        <v>41</v>
      </c>
      <c r="J59">
        <f>COUNTIF(C46:C62,"&gt;0")</f>
        <v>5</v>
      </c>
      <c r="M59" s="5">
        <f t="shared" si="5"/>
        <v>0.45454545454545453</v>
      </c>
      <c r="O59" s="5">
        <f t="shared" si="6"/>
        <v>14</v>
      </c>
      <c r="P59" s="5">
        <f t="shared" si="7"/>
        <v>0.63636363636363635</v>
      </c>
    </row>
    <row r="60" spans="1:16" x14ac:dyDescent="0.25">
      <c r="I60" t="s">
        <v>42</v>
      </c>
      <c r="J60">
        <f>COUNTIF(B46:B62,"&gt;0")</f>
        <v>7</v>
      </c>
      <c r="M60" s="5">
        <f t="shared" si="5"/>
        <v>0.63636363636363635</v>
      </c>
      <c r="O60" s="5">
        <f t="shared" si="6"/>
        <v>14</v>
      </c>
      <c r="P60" s="5">
        <f t="shared" si="7"/>
        <v>0.63636363636363635</v>
      </c>
    </row>
    <row r="61" spans="1:16" x14ac:dyDescent="0.25">
      <c r="I61" t="s">
        <v>43</v>
      </c>
      <c r="J61">
        <f>COUNTIF(C46:C62,"&lt;2")</f>
        <v>10</v>
      </c>
      <c r="M61" s="5">
        <f t="shared" si="5"/>
        <v>0.90909090909090906</v>
      </c>
      <c r="O61" s="5">
        <f t="shared" si="6"/>
        <v>14</v>
      </c>
      <c r="P61" s="5">
        <f t="shared" si="7"/>
        <v>0.63636363636363635</v>
      </c>
    </row>
    <row r="62" spans="1:16" x14ac:dyDescent="0.25">
      <c r="I62" t="s">
        <v>44</v>
      </c>
      <c r="J62">
        <f>COUNTIF(B46:B62,"&lt;2")</f>
        <v>9</v>
      </c>
      <c r="M62" s="5">
        <f t="shared" si="5"/>
        <v>0.81818181818181823</v>
      </c>
      <c r="O62" s="5">
        <f t="shared" si="6"/>
        <v>17</v>
      </c>
      <c r="P62" s="5">
        <f t="shared" si="7"/>
        <v>0.77272727272727271</v>
      </c>
    </row>
    <row r="63" spans="1:1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11</v>
      </c>
      <c r="M63" s="5">
        <f t="shared" si="5"/>
        <v>1</v>
      </c>
      <c r="O63" s="5">
        <f t="shared" si="6"/>
        <v>18</v>
      </c>
      <c r="P63" s="5">
        <f t="shared" si="7"/>
        <v>0.81818181818181823</v>
      </c>
    </row>
    <row r="64" spans="1:16" x14ac:dyDescent="0.25">
      <c r="I64" t="s">
        <v>46</v>
      </c>
      <c r="J64">
        <f>COUNTIF(B46:B62,"&lt;3")</f>
        <v>11</v>
      </c>
      <c r="M64" s="5">
        <f t="shared" si="5"/>
        <v>1</v>
      </c>
      <c r="O64" s="5">
        <f t="shared" si="6"/>
        <v>21</v>
      </c>
      <c r="P64" s="5">
        <f t="shared" si="7"/>
        <v>0.95454545454545459</v>
      </c>
    </row>
    <row r="65" spans="5:16" x14ac:dyDescent="0.25">
      <c r="I65" t="s">
        <v>47</v>
      </c>
      <c r="J65">
        <f>J55+J56</f>
        <v>6</v>
      </c>
      <c r="M65" s="5">
        <f t="shared" si="5"/>
        <v>0.54545454545454541</v>
      </c>
      <c r="O65" s="5">
        <f t="shared" si="6"/>
        <v>11</v>
      </c>
      <c r="P65" s="5">
        <f t="shared" si="7"/>
        <v>0.5</v>
      </c>
    </row>
    <row r="66" spans="5:16" x14ac:dyDescent="0.25">
      <c r="I66" t="s">
        <v>48</v>
      </c>
      <c r="J66" s="1">
        <f>SUM(C46:C62)</f>
        <v>6</v>
      </c>
      <c r="K66" s="1"/>
      <c r="M66" s="5">
        <f t="shared" si="5"/>
        <v>0.54545454545454541</v>
      </c>
      <c r="O66" s="5">
        <f t="shared" si="6"/>
        <v>27</v>
      </c>
      <c r="P66" s="5">
        <f t="shared" si="7"/>
        <v>1.2272727272727273</v>
      </c>
    </row>
    <row r="67" spans="5:16" x14ac:dyDescent="0.25">
      <c r="I67" t="s">
        <v>49</v>
      </c>
      <c r="J67" s="1">
        <f>SUM(B46:B62)</f>
        <v>9</v>
      </c>
      <c r="K67" s="1"/>
      <c r="M67" s="5">
        <f t="shared" si="5"/>
        <v>0.81818181818181823</v>
      </c>
      <c r="O67" s="5">
        <f t="shared" si="6"/>
        <v>20</v>
      </c>
      <c r="P67" s="5">
        <f t="shared" si="7"/>
        <v>0.90909090909090906</v>
      </c>
    </row>
    <row r="68" spans="5:16" x14ac:dyDescent="0.25">
      <c r="I68" t="s">
        <v>50</v>
      </c>
      <c r="J68">
        <f>J55*3+J54-J65</f>
        <v>11</v>
      </c>
      <c r="M68" s="5">
        <f t="shared" si="5"/>
        <v>1</v>
      </c>
      <c r="O68" s="5">
        <f t="shared" si="6"/>
        <v>29</v>
      </c>
      <c r="P68" s="5">
        <f t="shared" si="7"/>
        <v>1.3181818181818181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1</v>
      </c>
      <c r="B84" s="1">
        <v>1</v>
      </c>
      <c r="C84" s="1">
        <v>1</v>
      </c>
      <c r="D84" s="1" t="s">
        <v>14</v>
      </c>
      <c r="E84" s="1">
        <f>B84+C84</f>
        <v>2</v>
      </c>
      <c r="F84" s="1">
        <f>B84-C84</f>
        <v>0</v>
      </c>
      <c r="I84" t="s">
        <v>27</v>
      </c>
      <c r="J84">
        <f>COUNTIF(E84:E108,"&gt;1")</f>
        <v>4</v>
      </c>
      <c r="M84" s="5">
        <f>J84/4</f>
        <v>1</v>
      </c>
    </row>
    <row r="85" spans="1:13" x14ac:dyDescent="0.25">
      <c r="A85" s="2" t="s">
        <v>1</v>
      </c>
      <c r="B85" s="1">
        <v>3</v>
      </c>
      <c r="C85" s="1">
        <v>0</v>
      </c>
      <c r="D85" s="1" t="s">
        <v>17</v>
      </c>
      <c r="E85" s="1">
        <f t="shared" ref="E85:E87" si="8">B85+C85</f>
        <v>3</v>
      </c>
      <c r="F85" s="1">
        <f t="shared" ref="F85:F87" si="9">B85-C85</f>
        <v>3</v>
      </c>
      <c r="I85" t="s">
        <v>28</v>
      </c>
      <c r="J85">
        <f>COUNTIF(E84:E108,"&gt;2")</f>
        <v>3</v>
      </c>
      <c r="M85" s="5">
        <f t="shared" ref="M85:M106" si="10">J85/4</f>
        <v>0.75</v>
      </c>
    </row>
    <row r="86" spans="1:13" x14ac:dyDescent="0.25">
      <c r="A86" s="2" t="s">
        <v>1</v>
      </c>
      <c r="B86" s="1">
        <v>2</v>
      </c>
      <c r="C86" s="1">
        <v>2</v>
      </c>
      <c r="D86" s="1" t="s">
        <v>0</v>
      </c>
      <c r="E86" s="1">
        <f t="shared" si="8"/>
        <v>4</v>
      </c>
      <c r="F86" s="1">
        <f t="shared" si="9"/>
        <v>0</v>
      </c>
      <c r="I86" t="s">
        <v>29</v>
      </c>
      <c r="J86">
        <f>COUNTIF(E84:E108,"&lt;4")</f>
        <v>3</v>
      </c>
      <c r="M86" s="5">
        <f t="shared" si="10"/>
        <v>0.75</v>
      </c>
    </row>
    <row r="87" spans="1:13" x14ac:dyDescent="0.25">
      <c r="A87" s="2" t="s">
        <v>1</v>
      </c>
      <c r="B87" s="1">
        <v>3</v>
      </c>
      <c r="C87" s="1">
        <v>0</v>
      </c>
      <c r="D87" s="1" t="s">
        <v>10</v>
      </c>
      <c r="E87" s="1">
        <f t="shared" si="8"/>
        <v>3</v>
      </c>
      <c r="F87" s="1">
        <f t="shared" si="9"/>
        <v>3</v>
      </c>
      <c r="I87" t="s">
        <v>30</v>
      </c>
      <c r="J87">
        <f>COUNTIF(E84:E108,"&lt;5")</f>
        <v>4</v>
      </c>
      <c r="M87" s="5">
        <f t="shared" si="10"/>
        <v>1</v>
      </c>
    </row>
    <row r="88" spans="1:13" x14ac:dyDescent="0.25">
      <c r="E88" s="1"/>
      <c r="F88" s="1"/>
      <c r="I88" t="s">
        <v>31</v>
      </c>
      <c r="J88">
        <f>COUNTIF(F84:F108,"&gt;=0")</f>
        <v>4</v>
      </c>
      <c r="M88" s="5">
        <f t="shared" si="10"/>
        <v>1</v>
      </c>
    </row>
    <row r="89" spans="1:13" x14ac:dyDescent="0.25">
      <c r="I89" t="s">
        <v>32</v>
      </c>
      <c r="J89">
        <f>COUNTIF(F84:F108,"&lt;=0")</f>
        <v>2</v>
      </c>
      <c r="M89" s="5">
        <f t="shared" si="10"/>
        <v>0.5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2</v>
      </c>
      <c r="M91" s="5">
        <f t="shared" si="10"/>
        <v>0.5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2</v>
      </c>
      <c r="M93" s="5">
        <f t="shared" si="10"/>
        <v>0.5</v>
      </c>
    </row>
    <row r="94" spans="1:13" x14ac:dyDescent="0.25">
      <c r="I94" t="s">
        <v>38</v>
      </c>
      <c r="J94">
        <f>J92-J88</f>
        <v>0</v>
      </c>
      <c r="M94" s="5">
        <f t="shared" si="10"/>
        <v>0</v>
      </c>
    </row>
    <row r="95" spans="1:13" x14ac:dyDescent="0.25">
      <c r="I95" t="s">
        <v>39</v>
      </c>
      <c r="J95">
        <f>J92-J91</f>
        <v>2</v>
      </c>
      <c r="M95" s="5">
        <f t="shared" si="10"/>
        <v>0.5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4</v>
      </c>
      <c r="M97" s="5">
        <f t="shared" si="10"/>
        <v>1</v>
      </c>
    </row>
    <row r="98" spans="9:13" x14ac:dyDescent="0.25">
      <c r="I98" t="s">
        <v>42</v>
      </c>
      <c r="J98">
        <f>COUNTIF(C84:C108,"&gt;0")</f>
        <v>2</v>
      </c>
      <c r="M98" s="5">
        <f t="shared" si="10"/>
        <v>0.5</v>
      </c>
    </row>
    <row r="99" spans="9:13" x14ac:dyDescent="0.25">
      <c r="I99" t="s">
        <v>43</v>
      </c>
      <c r="J99">
        <f>COUNTIF(B84:B108,"&lt;2")</f>
        <v>1</v>
      </c>
      <c r="M99" s="5">
        <f t="shared" si="10"/>
        <v>0.25</v>
      </c>
    </row>
    <row r="100" spans="9:13" x14ac:dyDescent="0.25">
      <c r="I100" t="s">
        <v>44</v>
      </c>
      <c r="J100">
        <f>COUNTIF(C84:C108,"&lt;2")</f>
        <v>3</v>
      </c>
      <c r="M100" s="5">
        <f t="shared" si="10"/>
        <v>0.75</v>
      </c>
    </row>
    <row r="101" spans="9:13" x14ac:dyDescent="0.25">
      <c r="I101" t="s">
        <v>45</v>
      </c>
      <c r="J101">
        <f>COUNTIF(B84:B108,"&lt;3")</f>
        <v>2</v>
      </c>
      <c r="M101" s="5">
        <f t="shared" si="10"/>
        <v>0.5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2</v>
      </c>
      <c r="M103" s="5">
        <f t="shared" si="10"/>
        <v>0.5</v>
      </c>
    </row>
    <row r="104" spans="9:13" x14ac:dyDescent="0.25">
      <c r="I104" t="s">
        <v>48</v>
      </c>
      <c r="J104" s="1">
        <f>SUM(B84:B108)</f>
        <v>9</v>
      </c>
      <c r="M104" s="5">
        <f t="shared" si="10"/>
        <v>2.25</v>
      </c>
    </row>
    <row r="105" spans="9:13" x14ac:dyDescent="0.25">
      <c r="I105" t="s">
        <v>49</v>
      </c>
      <c r="J105" s="1">
        <f>SUM(C84:C108)</f>
        <v>3</v>
      </c>
      <c r="M105" s="5">
        <f t="shared" si="10"/>
        <v>0.75</v>
      </c>
    </row>
    <row r="106" spans="9:13" x14ac:dyDescent="0.25">
      <c r="I106" t="s">
        <v>50</v>
      </c>
      <c r="J106">
        <f>3*J93+J92-J103</f>
        <v>8</v>
      </c>
      <c r="M106" s="5">
        <f t="shared" si="10"/>
        <v>2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1</v>
      </c>
      <c r="B122" s="1">
        <v>3</v>
      </c>
      <c r="C122" s="1">
        <v>0</v>
      </c>
      <c r="D122" s="1" t="s">
        <v>17</v>
      </c>
      <c r="E122" s="1">
        <f>B122+C122</f>
        <v>3</v>
      </c>
      <c r="F122" s="1">
        <f>B122-C122</f>
        <v>3</v>
      </c>
      <c r="I122" t="s">
        <v>27</v>
      </c>
      <c r="J122">
        <f>COUNTIF(E122:E146,"&gt;1")</f>
        <v>3</v>
      </c>
      <c r="M122" s="5">
        <f>J122/$J$130</f>
        <v>1</v>
      </c>
    </row>
    <row r="123" spans="1:13" x14ac:dyDescent="0.25">
      <c r="A123" s="2" t="s">
        <v>1</v>
      </c>
      <c r="B123" s="1">
        <v>2</v>
      </c>
      <c r="C123" s="1">
        <v>2</v>
      </c>
      <c r="D123" s="1" t="s">
        <v>0</v>
      </c>
      <c r="E123" s="1">
        <f t="shared" ref="E123:E124" si="11">B123+C123</f>
        <v>4</v>
      </c>
      <c r="F123" s="1">
        <f t="shared" ref="F123:F124" si="12">B123-C123</f>
        <v>0</v>
      </c>
      <c r="I123" t="s">
        <v>28</v>
      </c>
      <c r="J123">
        <f>COUNTIF(E122:E146,"&gt;2")</f>
        <v>3</v>
      </c>
      <c r="M123" s="5">
        <f t="shared" ref="M123:M144" si="13">J123/$J$130</f>
        <v>1</v>
      </c>
    </row>
    <row r="124" spans="1:13" x14ac:dyDescent="0.25">
      <c r="A124" s="2" t="s">
        <v>1</v>
      </c>
      <c r="B124" s="1">
        <v>3</v>
      </c>
      <c r="C124" s="1">
        <v>0</v>
      </c>
      <c r="D124" s="1" t="s">
        <v>10</v>
      </c>
      <c r="E124" s="1">
        <f t="shared" si="11"/>
        <v>3</v>
      </c>
      <c r="F124" s="1">
        <f t="shared" si="12"/>
        <v>3</v>
      </c>
      <c r="I124" t="s">
        <v>29</v>
      </c>
      <c r="J124">
        <f>COUNTIF(E122:E146,"&lt;4")</f>
        <v>2</v>
      </c>
      <c r="M124" s="5">
        <f t="shared" si="13"/>
        <v>0.66666666666666663</v>
      </c>
    </row>
    <row r="125" spans="1:13" x14ac:dyDescent="0.25">
      <c r="E125" s="1"/>
      <c r="F125" s="1"/>
      <c r="I125" t="s">
        <v>30</v>
      </c>
      <c r="J125">
        <f>COUNTIF(E122:E146,"&lt;5")</f>
        <v>3</v>
      </c>
      <c r="M125" s="5">
        <f t="shared" si="13"/>
        <v>1</v>
      </c>
    </row>
    <row r="126" spans="1:13" x14ac:dyDescent="0.25">
      <c r="E126" s="1"/>
      <c r="F126" s="1"/>
      <c r="I126" t="s">
        <v>31</v>
      </c>
      <c r="J126">
        <f>COUNTIF(F122:F146,"&gt;=0")</f>
        <v>3</v>
      </c>
      <c r="M126" s="5">
        <f t="shared" si="13"/>
        <v>1</v>
      </c>
    </row>
    <row r="127" spans="1:13" x14ac:dyDescent="0.25">
      <c r="E127" s="1"/>
      <c r="F127" s="1"/>
      <c r="I127" t="s">
        <v>32</v>
      </c>
      <c r="J127">
        <f>COUNTIF(F122:F146,"&lt;=0")</f>
        <v>1</v>
      </c>
      <c r="M127" s="5">
        <f t="shared" si="13"/>
        <v>0.33333333333333331</v>
      </c>
    </row>
    <row r="128" spans="1:13" x14ac:dyDescent="0.25">
      <c r="E128" s="1"/>
      <c r="F128" s="1"/>
      <c r="I128" t="s">
        <v>34</v>
      </c>
      <c r="J128">
        <f>COUNTIF(F122:F146,"&gt;=-1")</f>
        <v>3</v>
      </c>
      <c r="M128" s="5">
        <f t="shared" si="13"/>
        <v>1</v>
      </c>
    </row>
    <row r="129" spans="5:13" x14ac:dyDescent="0.25">
      <c r="E129" s="1"/>
      <c r="F129" s="1"/>
      <c r="I129" t="s">
        <v>35</v>
      </c>
      <c r="J129">
        <f>COUNTIF(F122:F146,"&lt;=1")</f>
        <v>1</v>
      </c>
      <c r="M129" s="5">
        <f t="shared" si="13"/>
        <v>0.33333333333333331</v>
      </c>
    </row>
    <row r="130" spans="5:13" x14ac:dyDescent="0.25">
      <c r="E130" s="1"/>
      <c r="F130" s="1"/>
      <c r="I130" t="s">
        <v>36</v>
      </c>
      <c r="J130">
        <f>COUNT(F122:F146)</f>
        <v>3</v>
      </c>
    </row>
    <row r="131" spans="5:13" x14ac:dyDescent="0.25">
      <c r="E131" s="1"/>
      <c r="F131" s="1"/>
      <c r="I131" t="s">
        <v>37</v>
      </c>
      <c r="J131">
        <f>J130-J127</f>
        <v>2</v>
      </c>
      <c r="M131" s="5">
        <f t="shared" si="13"/>
        <v>0.66666666666666663</v>
      </c>
    </row>
    <row r="132" spans="5:13" x14ac:dyDescent="0.25">
      <c r="E132" s="1"/>
      <c r="F132" s="1"/>
      <c r="I132" t="s">
        <v>38</v>
      </c>
      <c r="J132">
        <f>J130-J126</f>
        <v>0</v>
      </c>
      <c r="M132" s="5">
        <f t="shared" si="13"/>
        <v>0</v>
      </c>
    </row>
    <row r="133" spans="5:13" x14ac:dyDescent="0.25">
      <c r="E133" s="1"/>
      <c r="F133" s="1"/>
      <c r="I133" t="s">
        <v>39</v>
      </c>
      <c r="J133">
        <f>J130-J129</f>
        <v>2</v>
      </c>
      <c r="M133" s="5">
        <f t="shared" si="13"/>
        <v>0.66666666666666663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3"/>
        <v>0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13"/>
        <v>1</v>
      </c>
    </row>
    <row r="136" spans="5:13" x14ac:dyDescent="0.25">
      <c r="E136" s="1"/>
      <c r="F136" s="1"/>
      <c r="I136" t="s">
        <v>42</v>
      </c>
      <c r="J136">
        <f>COUNTIF(C122:C146,"&gt;0")</f>
        <v>1</v>
      </c>
      <c r="M136" s="5">
        <f t="shared" si="13"/>
        <v>0.33333333333333331</v>
      </c>
    </row>
    <row r="137" spans="5:13" x14ac:dyDescent="0.25">
      <c r="E137" s="1"/>
      <c r="F137" s="1"/>
      <c r="I137" t="s">
        <v>43</v>
      </c>
      <c r="J137">
        <f>COUNTIF(B122:B146,"&lt;2")</f>
        <v>0</v>
      </c>
      <c r="M137" s="5">
        <f t="shared" si="13"/>
        <v>0</v>
      </c>
    </row>
    <row r="138" spans="5:13" x14ac:dyDescent="0.25">
      <c r="E138" s="1"/>
      <c r="F138" s="1"/>
      <c r="I138" t="s">
        <v>44</v>
      </c>
      <c r="J138">
        <f>COUNTIF(C122:C146,"&lt;2")</f>
        <v>2</v>
      </c>
      <c r="M138" s="5">
        <f t="shared" si="13"/>
        <v>0.66666666666666663</v>
      </c>
    </row>
    <row r="139" spans="5:13" x14ac:dyDescent="0.25">
      <c r="E139" s="1"/>
      <c r="F139" s="1"/>
      <c r="I139" t="s">
        <v>45</v>
      </c>
      <c r="J139">
        <f>COUNTIF(B122:B146,"&lt;3")</f>
        <v>1</v>
      </c>
      <c r="M139" s="5">
        <f t="shared" si="13"/>
        <v>0.33333333333333331</v>
      </c>
    </row>
    <row r="140" spans="5:13" x14ac:dyDescent="0.25">
      <c r="E140" s="1"/>
      <c r="F140" s="1"/>
      <c r="I140" t="s">
        <v>46</v>
      </c>
      <c r="J140">
        <f>COUNTIF(C122:C146,"&lt;3")</f>
        <v>3</v>
      </c>
      <c r="M140" s="5">
        <f t="shared" si="13"/>
        <v>1</v>
      </c>
    </row>
    <row r="141" spans="5:13" x14ac:dyDescent="0.25">
      <c r="E141" s="1"/>
      <c r="F141" s="1"/>
      <c r="I141" t="s">
        <v>47</v>
      </c>
      <c r="J141">
        <f>J131+J132</f>
        <v>2</v>
      </c>
      <c r="M141" s="5">
        <f t="shared" si="13"/>
        <v>0.66666666666666663</v>
      </c>
    </row>
    <row r="142" spans="5:13" x14ac:dyDescent="0.25">
      <c r="E142" s="1"/>
      <c r="F142" s="1"/>
      <c r="I142" t="s">
        <v>48</v>
      </c>
      <c r="J142" s="1">
        <f>SUM(B122:B146)</f>
        <v>8</v>
      </c>
      <c r="M142" s="5">
        <f t="shared" si="13"/>
        <v>2.6666666666666665</v>
      </c>
    </row>
    <row r="143" spans="5:13" x14ac:dyDescent="0.25">
      <c r="E143" s="1"/>
      <c r="F143" s="1"/>
      <c r="I143" t="s">
        <v>49</v>
      </c>
      <c r="J143" s="1">
        <f>SUM(C122:C146)</f>
        <v>2</v>
      </c>
      <c r="M143" s="5">
        <f t="shared" si="13"/>
        <v>0.66666666666666663</v>
      </c>
    </row>
    <row r="144" spans="5:13" x14ac:dyDescent="0.25">
      <c r="E144" s="1"/>
      <c r="F144" s="1"/>
      <c r="I144" t="s">
        <v>50</v>
      </c>
      <c r="J144">
        <f>3*J131+J130-J141</f>
        <v>7</v>
      </c>
      <c r="M144" s="5">
        <f t="shared" si="13"/>
        <v>2.3333333333333335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15</v>
      </c>
      <c r="B161" s="1">
        <v>2</v>
      </c>
      <c r="C161" s="1">
        <v>0</v>
      </c>
      <c r="D161" s="2" t="s">
        <v>1</v>
      </c>
      <c r="E161" s="1">
        <f>B161+C161</f>
        <v>2</v>
      </c>
      <c r="F161" s="1">
        <f>B161-C161</f>
        <v>2</v>
      </c>
      <c r="I161" t="s">
        <v>27</v>
      </c>
      <c r="J161">
        <f>COUNTIF(E161:E177,"&gt;1")</f>
        <v>3</v>
      </c>
      <c r="M161" s="5">
        <f>J161/$J$169</f>
        <v>0.6</v>
      </c>
      <c r="O161" s="5">
        <f>J161+J122</f>
        <v>6</v>
      </c>
      <c r="P161" s="5">
        <f>O161/$O$169</f>
        <v>0.75</v>
      </c>
    </row>
    <row r="162" spans="1:16" x14ac:dyDescent="0.25">
      <c r="A162" s="1" t="s">
        <v>16</v>
      </c>
      <c r="B162" s="1">
        <v>0</v>
      </c>
      <c r="C162" s="1">
        <v>0</v>
      </c>
      <c r="D162" s="2" t="s">
        <v>1</v>
      </c>
      <c r="E162" s="1">
        <f>B162+C162</f>
        <v>0</v>
      </c>
      <c r="F162" s="1">
        <f>B162-C162</f>
        <v>0</v>
      </c>
      <c r="I162" t="s">
        <v>28</v>
      </c>
      <c r="J162">
        <f>COUNTIF(E161:E177,"&gt;2")</f>
        <v>1</v>
      </c>
      <c r="M162" s="5">
        <f t="shared" ref="M162:M183" si="14">J162/$J$169</f>
        <v>0.2</v>
      </c>
      <c r="O162" s="5">
        <f t="shared" ref="O162:O183" si="15">J162+J123</f>
        <v>4</v>
      </c>
      <c r="P162" s="5">
        <f t="shared" ref="P162:P183" si="16">O162/$O$169</f>
        <v>0.5</v>
      </c>
    </row>
    <row r="163" spans="1:16" x14ac:dyDescent="0.25">
      <c r="A163" s="1" t="s">
        <v>2</v>
      </c>
      <c r="B163" s="1">
        <v>0</v>
      </c>
      <c r="C163" s="1">
        <v>1</v>
      </c>
      <c r="D163" s="2" t="s">
        <v>1</v>
      </c>
      <c r="E163" s="1">
        <f>B163+C163</f>
        <v>1</v>
      </c>
      <c r="F163" s="1">
        <f>B163-C163</f>
        <v>-1</v>
      </c>
      <c r="I163" t="s">
        <v>29</v>
      </c>
      <c r="J163">
        <f>COUNTIF(E161:E177,"&lt;4")</f>
        <v>5</v>
      </c>
      <c r="M163" s="5">
        <f t="shared" si="14"/>
        <v>1</v>
      </c>
      <c r="O163" s="5">
        <f t="shared" si="15"/>
        <v>7</v>
      </c>
      <c r="P163" s="5">
        <f t="shared" si="16"/>
        <v>0.875</v>
      </c>
    </row>
    <row r="164" spans="1:16" x14ac:dyDescent="0.25">
      <c r="A164" s="1" t="s">
        <v>3</v>
      </c>
      <c r="B164" s="1">
        <v>1</v>
      </c>
      <c r="C164" s="1">
        <v>1</v>
      </c>
      <c r="D164" s="2" t="s">
        <v>1</v>
      </c>
      <c r="E164" s="1">
        <f>B164+C164</f>
        <v>2</v>
      </c>
      <c r="F164" s="1">
        <f>B164-C164</f>
        <v>0</v>
      </c>
      <c r="I164" t="s">
        <v>30</v>
      </c>
      <c r="J164">
        <f>COUNTIF(E161:E177,"&lt;5")</f>
        <v>5</v>
      </c>
      <c r="M164" s="5">
        <f t="shared" si="14"/>
        <v>1</v>
      </c>
      <c r="O164" s="5">
        <f t="shared" si="15"/>
        <v>8</v>
      </c>
      <c r="P164" s="5">
        <f t="shared" si="16"/>
        <v>1</v>
      </c>
    </row>
    <row r="165" spans="1:16" x14ac:dyDescent="0.25">
      <c r="A165" s="1" t="s">
        <v>9</v>
      </c>
      <c r="B165" s="1">
        <v>1</v>
      </c>
      <c r="C165" s="1">
        <v>2</v>
      </c>
      <c r="D165" s="2" t="s">
        <v>1</v>
      </c>
      <c r="E165" s="1">
        <f>B165+C165</f>
        <v>3</v>
      </c>
      <c r="F165" s="1">
        <f>B165-C165</f>
        <v>-1</v>
      </c>
      <c r="I165" t="s">
        <v>31</v>
      </c>
      <c r="J165">
        <f>COUNTIF(F161:F177,"&lt;=0")</f>
        <v>4</v>
      </c>
      <c r="M165" s="5">
        <f t="shared" si="14"/>
        <v>0.8</v>
      </c>
      <c r="O165" s="5">
        <f t="shared" si="15"/>
        <v>7</v>
      </c>
      <c r="P165" s="5">
        <f t="shared" si="16"/>
        <v>0.875</v>
      </c>
    </row>
    <row r="166" spans="1:16" x14ac:dyDescent="0.25">
      <c r="I166" t="s">
        <v>32</v>
      </c>
      <c r="J166">
        <f>COUNTIF(F161:F177,"&gt;=0")</f>
        <v>3</v>
      </c>
      <c r="M166" s="5">
        <f t="shared" si="14"/>
        <v>0.6</v>
      </c>
      <c r="O166" s="5">
        <f t="shared" si="15"/>
        <v>4</v>
      </c>
      <c r="P166" s="5">
        <f t="shared" si="16"/>
        <v>0.5</v>
      </c>
    </row>
    <row r="167" spans="1:16" x14ac:dyDescent="0.25">
      <c r="I167" t="s">
        <v>34</v>
      </c>
      <c r="J167">
        <f>COUNTIF(F161:F177,"&lt;=1")</f>
        <v>4</v>
      </c>
      <c r="M167" s="5">
        <f t="shared" si="14"/>
        <v>0.8</v>
      </c>
      <c r="O167" s="5">
        <f t="shared" si="15"/>
        <v>7</v>
      </c>
      <c r="P167" s="5">
        <f t="shared" si="16"/>
        <v>0.875</v>
      </c>
    </row>
    <row r="168" spans="1:16" x14ac:dyDescent="0.25">
      <c r="I168" t="s">
        <v>35</v>
      </c>
      <c r="J168">
        <f>COUNTIF(F161:F177,"&gt;=-1")</f>
        <v>5</v>
      </c>
      <c r="M168" s="5">
        <f t="shared" si="14"/>
        <v>1</v>
      </c>
      <c r="O168" s="5">
        <f t="shared" si="15"/>
        <v>6</v>
      </c>
      <c r="P168" s="5">
        <f t="shared" si="16"/>
        <v>0.75</v>
      </c>
    </row>
    <row r="169" spans="1:16" x14ac:dyDescent="0.25">
      <c r="I169" t="s">
        <v>36</v>
      </c>
      <c r="J169">
        <f>COUNT(E161:E177)</f>
        <v>5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2</v>
      </c>
      <c r="M170" s="5">
        <f t="shared" si="14"/>
        <v>0.4</v>
      </c>
      <c r="O170" s="5">
        <f t="shared" si="15"/>
        <v>4</v>
      </c>
      <c r="P170" s="5">
        <f t="shared" si="16"/>
        <v>0.5</v>
      </c>
    </row>
    <row r="171" spans="1:16" x14ac:dyDescent="0.25">
      <c r="I171" t="s">
        <v>38</v>
      </c>
      <c r="J171">
        <f>J169-J165</f>
        <v>1</v>
      </c>
      <c r="M171" s="5">
        <f t="shared" si="14"/>
        <v>0.2</v>
      </c>
      <c r="O171" s="5">
        <f t="shared" si="15"/>
        <v>1</v>
      </c>
      <c r="P171" s="5">
        <f t="shared" si="16"/>
        <v>0.125</v>
      </c>
    </row>
    <row r="172" spans="1:16" x14ac:dyDescent="0.25">
      <c r="I172" t="s">
        <v>39</v>
      </c>
      <c r="J172">
        <f>J169-J168</f>
        <v>0</v>
      </c>
      <c r="M172" s="5">
        <f t="shared" si="14"/>
        <v>0</v>
      </c>
      <c r="O172" s="5">
        <f t="shared" si="15"/>
        <v>2</v>
      </c>
      <c r="P172" s="5">
        <f t="shared" si="16"/>
        <v>0.25</v>
      </c>
    </row>
    <row r="173" spans="1:16" x14ac:dyDescent="0.25">
      <c r="I173" t="s">
        <v>40</v>
      </c>
      <c r="J173">
        <f>J169-J167</f>
        <v>1</v>
      </c>
      <c r="M173" s="5">
        <f t="shared" si="14"/>
        <v>0.2</v>
      </c>
      <c r="O173" s="5">
        <f t="shared" si="15"/>
        <v>1</v>
      </c>
      <c r="P173" s="5">
        <f t="shared" si="16"/>
        <v>0.125</v>
      </c>
    </row>
    <row r="174" spans="1:16" x14ac:dyDescent="0.25">
      <c r="I174" t="s">
        <v>41</v>
      </c>
      <c r="J174">
        <f>COUNTIF(C161:C177,"&gt;0")</f>
        <v>3</v>
      </c>
      <c r="M174" s="5">
        <f t="shared" si="14"/>
        <v>0.6</v>
      </c>
      <c r="O174" s="5">
        <f t="shared" si="15"/>
        <v>6</v>
      </c>
      <c r="P174" s="5">
        <f t="shared" si="16"/>
        <v>0.75</v>
      </c>
    </row>
    <row r="175" spans="1:16" x14ac:dyDescent="0.25">
      <c r="I175" t="s">
        <v>42</v>
      </c>
      <c r="J175">
        <f>COUNTIF(B161:B177,"&gt;0")</f>
        <v>3</v>
      </c>
      <c r="M175" s="5">
        <f t="shared" si="14"/>
        <v>0.6</v>
      </c>
      <c r="O175" s="5">
        <f t="shared" si="15"/>
        <v>4</v>
      </c>
      <c r="P175" s="5">
        <f t="shared" si="16"/>
        <v>0.5</v>
      </c>
    </row>
    <row r="176" spans="1:16" x14ac:dyDescent="0.25">
      <c r="I176" t="s">
        <v>43</v>
      </c>
      <c r="J176">
        <f>COUNTIF(C161:C177,"&lt;2")</f>
        <v>4</v>
      </c>
      <c r="M176" s="5">
        <f t="shared" si="14"/>
        <v>0.8</v>
      </c>
      <c r="O176" s="5">
        <f t="shared" si="15"/>
        <v>4</v>
      </c>
      <c r="P176" s="5">
        <f t="shared" si="16"/>
        <v>0.5</v>
      </c>
    </row>
    <row r="177" spans="9:16" x14ac:dyDescent="0.25">
      <c r="I177" t="s">
        <v>44</v>
      </c>
      <c r="J177">
        <f>COUNTIF(B161:B177,"&lt;2")</f>
        <v>4</v>
      </c>
      <c r="M177" s="5">
        <f t="shared" si="14"/>
        <v>0.8</v>
      </c>
      <c r="O177" s="5">
        <f t="shared" si="15"/>
        <v>6</v>
      </c>
      <c r="P177" s="5">
        <f t="shared" si="16"/>
        <v>0.75</v>
      </c>
    </row>
    <row r="178" spans="9:16" x14ac:dyDescent="0.25">
      <c r="I178" t="s">
        <v>45</v>
      </c>
      <c r="J178">
        <f>COUNTIF(C161:C177,"&lt;3")</f>
        <v>5</v>
      </c>
      <c r="M178" s="5">
        <f t="shared" si="14"/>
        <v>1</v>
      </c>
      <c r="O178" s="5">
        <f t="shared" si="15"/>
        <v>6</v>
      </c>
      <c r="P178" s="5">
        <f t="shared" si="16"/>
        <v>0.75</v>
      </c>
    </row>
    <row r="179" spans="9:16" x14ac:dyDescent="0.25">
      <c r="I179" t="s">
        <v>46</v>
      </c>
      <c r="J179">
        <f>COUNTIF(B161:B177,"&lt;3")</f>
        <v>5</v>
      </c>
      <c r="M179" s="5">
        <f t="shared" si="14"/>
        <v>1</v>
      </c>
      <c r="O179" s="5">
        <f t="shared" si="15"/>
        <v>8</v>
      </c>
      <c r="P179" s="5">
        <f t="shared" si="16"/>
        <v>1</v>
      </c>
    </row>
    <row r="180" spans="9:16" x14ac:dyDescent="0.25">
      <c r="I180" t="s">
        <v>47</v>
      </c>
      <c r="J180">
        <f>J170+J171</f>
        <v>3</v>
      </c>
      <c r="M180" s="5">
        <f t="shared" si="14"/>
        <v>0.6</v>
      </c>
      <c r="O180" s="5">
        <f t="shared" si="15"/>
        <v>5</v>
      </c>
      <c r="P180" s="5">
        <f t="shared" si="16"/>
        <v>0.625</v>
      </c>
    </row>
    <row r="181" spans="9:16" x14ac:dyDescent="0.25">
      <c r="I181" t="s">
        <v>48</v>
      </c>
      <c r="J181" s="1">
        <f>SUM(C161:C177)</f>
        <v>4</v>
      </c>
      <c r="M181" s="5">
        <f t="shared" si="14"/>
        <v>0.8</v>
      </c>
      <c r="O181" s="5">
        <f t="shared" si="15"/>
        <v>12</v>
      </c>
      <c r="P181" s="5">
        <f t="shared" si="16"/>
        <v>1.5</v>
      </c>
    </row>
    <row r="182" spans="9:16" x14ac:dyDescent="0.25">
      <c r="I182" t="s">
        <v>49</v>
      </c>
      <c r="J182" s="1">
        <f>SUM(B161:B177)</f>
        <v>4</v>
      </c>
      <c r="M182" s="5">
        <f t="shared" si="14"/>
        <v>0.8</v>
      </c>
      <c r="O182" s="5">
        <f t="shared" si="15"/>
        <v>6</v>
      </c>
      <c r="P182" s="5">
        <f t="shared" si="16"/>
        <v>0.75</v>
      </c>
    </row>
    <row r="183" spans="9:16" x14ac:dyDescent="0.25">
      <c r="I183" t="s">
        <v>50</v>
      </c>
      <c r="J183">
        <f>J170*3+J169-J180</f>
        <v>8</v>
      </c>
      <c r="M183" s="5">
        <f t="shared" si="14"/>
        <v>1.6</v>
      </c>
      <c r="O183" s="5">
        <f t="shared" si="15"/>
        <v>15</v>
      </c>
      <c r="P183" s="5">
        <f t="shared" si="16"/>
        <v>1.875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13</v>
      </c>
      <c r="B213" s="1">
        <v>4</v>
      </c>
      <c r="C213" s="1">
        <v>2</v>
      </c>
      <c r="D213" s="2" t="s">
        <v>4</v>
      </c>
      <c r="E213" s="1">
        <f>B213+C213</f>
        <v>6</v>
      </c>
      <c r="F213" s="1">
        <f>B213-C213</f>
        <v>2</v>
      </c>
      <c r="I213" t="s">
        <v>27</v>
      </c>
      <c r="J213">
        <f>COUNTIF(E213:E237,"&gt;1")</f>
        <v>7</v>
      </c>
      <c r="M213" s="5">
        <f>J213/$J$221</f>
        <v>0.7</v>
      </c>
    </row>
    <row r="214" spans="1:16" x14ac:dyDescent="0.25">
      <c r="A214" s="1" t="s">
        <v>14</v>
      </c>
      <c r="B214" s="1">
        <v>0</v>
      </c>
      <c r="C214" s="1">
        <v>2</v>
      </c>
      <c r="D214" s="2" t="s">
        <v>4</v>
      </c>
      <c r="E214" s="1">
        <f t="shared" ref="E214:E222" si="17">B214+C214</f>
        <v>2</v>
      </c>
      <c r="F214" s="1">
        <f t="shared" ref="F214:F222" si="18">B214-C214</f>
        <v>-2</v>
      </c>
      <c r="I214" t="s">
        <v>28</v>
      </c>
      <c r="J214">
        <f>COUNTIF(E213:E237,"&gt;2")</f>
        <v>3</v>
      </c>
      <c r="M214" s="5">
        <f t="shared" ref="M214:M235" si="19">J214/$J$221</f>
        <v>0.3</v>
      </c>
    </row>
    <row r="215" spans="1:16" x14ac:dyDescent="0.25">
      <c r="A215" s="1" t="s">
        <v>3</v>
      </c>
      <c r="B215" s="1">
        <v>2</v>
      </c>
      <c r="C215" s="1">
        <v>2</v>
      </c>
      <c r="D215" s="2" t="s">
        <v>4</v>
      </c>
      <c r="E215" s="1">
        <f t="shared" si="17"/>
        <v>4</v>
      </c>
      <c r="F215" s="1">
        <f t="shared" si="18"/>
        <v>0</v>
      </c>
      <c r="I215" t="s">
        <v>29</v>
      </c>
      <c r="J215">
        <f>COUNTIF(E213:E237,"&lt;4")</f>
        <v>8</v>
      </c>
      <c r="M215" s="5">
        <f t="shared" si="19"/>
        <v>0.8</v>
      </c>
    </row>
    <row r="216" spans="1:16" x14ac:dyDescent="0.25">
      <c r="A216" s="1" t="s">
        <v>12</v>
      </c>
      <c r="B216" s="1">
        <v>0</v>
      </c>
      <c r="C216" s="1">
        <v>2</v>
      </c>
      <c r="D216" s="2" t="s">
        <v>4</v>
      </c>
      <c r="E216" s="1">
        <f t="shared" si="17"/>
        <v>2</v>
      </c>
      <c r="F216" s="1">
        <f t="shared" si="18"/>
        <v>-2</v>
      </c>
      <c r="I216" t="s">
        <v>30</v>
      </c>
      <c r="J216">
        <f>COUNTIF(E213:E237,"&lt;5")</f>
        <v>9</v>
      </c>
      <c r="M216" s="5">
        <f t="shared" si="19"/>
        <v>0.9</v>
      </c>
    </row>
    <row r="217" spans="1:16" x14ac:dyDescent="0.25">
      <c r="A217" s="1" t="s">
        <v>7</v>
      </c>
      <c r="B217" s="1">
        <v>1</v>
      </c>
      <c r="C217" s="1">
        <v>1</v>
      </c>
      <c r="D217" s="2" t="s">
        <v>4</v>
      </c>
      <c r="E217" s="1">
        <f t="shared" si="17"/>
        <v>2</v>
      </c>
      <c r="F217" s="1">
        <f t="shared" si="18"/>
        <v>0</v>
      </c>
      <c r="I217" t="s">
        <v>31</v>
      </c>
      <c r="J217">
        <f>COUNTIF(F213:F237,"&gt;=0")</f>
        <v>6</v>
      </c>
      <c r="L217" t="s">
        <v>56</v>
      </c>
      <c r="M217" s="5">
        <f t="shared" si="19"/>
        <v>0.6</v>
      </c>
    </row>
    <row r="218" spans="1:16" x14ac:dyDescent="0.25">
      <c r="A218" s="1" t="s">
        <v>9</v>
      </c>
      <c r="B218" s="1">
        <v>0</v>
      </c>
      <c r="C218" s="1">
        <v>2</v>
      </c>
      <c r="D218" s="2" t="s">
        <v>4</v>
      </c>
      <c r="E218" s="1">
        <f t="shared" si="17"/>
        <v>2</v>
      </c>
      <c r="F218" s="1">
        <f t="shared" si="18"/>
        <v>-2</v>
      </c>
      <c r="I218" t="s">
        <v>32</v>
      </c>
      <c r="J218">
        <f>COUNTIF(F213:F237,"&lt;=0")</f>
        <v>7</v>
      </c>
      <c r="L218" t="s">
        <v>55</v>
      </c>
      <c r="M218" s="5">
        <f t="shared" si="19"/>
        <v>0.7</v>
      </c>
    </row>
    <row r="219" spans="1:16" x14ac:dyDescent="0.25">
      <c r="A219" s="1" t="s">
        <v>2</v>
      </c>
      <c r="B219" s="1">
        <v>0</v>
      </c>
      <c r="C219" s="1">
        <v>1</v>
      </c>
      <c r="D219" s="2" t="s">
        <v>4</v>
      </c>
      <c r="E219" s="1">
        <f t="shared" si="17"/>
        <v>1</v>
      </c>
      <c r="F219" s="1">
        <f t="shared" si="18"/>
        <v>-1</v>
      </c>
      <c r="I219" t="s">
        <v>34</v>
      </c>
      <c r="J219">
        <f>COUNTIF(F213:F237,"&gt;=-1")</f>
        <v>7</v>
      </c>
      <c r="M219" s="5">
        <f t="shared" si="19"/>
        <v>0.7</v>
      </c>
    </row>
    <row r="220" spans="1:16" x14ac:dyDescent="0.25">
      <c r="A220" s="1" t="s">
        <v>6</v>
      </c>
      <c r="B220" s="1">
        <v>0</v>
      </c>
      <c r="C220" s="1">
        <v>0</v>
      </c>
      <c r="D220" s="2" t="s">
        <v>4</v>
      </c>
      <c r="E220" s="1">
        <f t="shared" si="17"/>
        <v>0</v>
      </c>
      <c r="F220" s="1">
        <f t="shared" si="18"/>
        <v>0</v>
      </c>
      <c r="I220" t="s">
        <v>35</v>
      </c>
      <c r="J220">
        <f>COUNTIF(F213:F237,"&lt;=1")</f>
        <v>9</v>
      </c>
      <c r="M220" s="5">
        <f t="shared" si="19"/>
        <v>0.9</v>
      </c>
    </row>
    <row r="221" spans="1:16" x14ac:dyDescent="0.25">
      <c r="A221" s="1" t="s">
        <v>0</v>
      </c>
      <c r="B221" s="1">
        <v>1</v>
      </c>
      <c r="C221" s="1">
        <v>0</v>
      </c>
      <c r="D221" s="2" t="s">
        <v>4</v>
      </c>
      <c r="E221" s="1">
        <f t="shared" si="17"/>
        <v>1</v>
      </c>
      <c r="F221" s="1">
        <f t="shared" si="18"/>
        <v>1</v>
      </c>
      <c r="I221" t="s">
        <v>36</v>
      </c>
      <c r="J221">
        <f>COUNT(F213:F237)</f>
        <v>10</v>
      </c>
    </row>
    <row r="222" spans="1:16" x14ac:dyDescent="0.25">
      <c r="A222" s="1" t="s">
        <v>15</v>
      </c>
      <c r="B222" s="1">
        <v>2</v>
      </c>
      <c r="C222" s="1">
        <v>1</v>
      </c>
      <c r="D222" s="2" t="s">
        <v>4</v>
      </c>
      <c r="E222" s="1">
        <f t="shared" si="17"/>
        <v>3</v>
      </c>
      <c r="F222" s="1">
        <f t="shared" si="18"/>
        <v>1</v>
      </c>
      <c r="I222" t="s">
        <v>37</v>
      </c>
      <c r="J222">
        <f>J221-J218</f>
        <v>3</v>
      </c>
      <c r="L222" t="s">
        <v>57</v>
      </c>
      <c r="M222" s="5">
        <f t="shared" si="19"/>
        <v>0.3</v>
      </c>
    </row>
    <row r="223" spans="1:16" x14ac:dyDescent="0.25">
      <c r="A223" s="1"/>
      <c r="B223" s="1"/>
      <c r="C223" s="1"/>
      <c r="D223" s="1"/>
      <c r="E223" s="1"/>
      <c r="F223" s="1"/>
      <c r="I223" t="s">
        <v>38</v>
      </c>
      <c r="J223">
        <f>J221-J217</f>
        <v>4</v>
      </c>
      <c r="L223" t="s">
        <v>58</v>
      </c>
      <c r="M223" s="5">
        <f t="shared" si="19"/>
        <v>0.4</v>
      </c>
    </row>
    <row r="224" spans="1:16" x14ac:dyDescent="0.25">
      <c r="E224" s="1"/>
      <c r="F224" s="1"/>
      <c r="I224" t="s">
        <v>39</v>
      </c>
      <c r="J224">
        <f>J221-J220</f>
        <v>1</v>
      </c>
      <c r="M224" s="5">
        <f t="shared" si="19"/>
        <v>0.1</v>
      </c>
    </row>
    <row r="225" spans="1:13" x14ac:dyDescent="0.25">
      <c r="E225" s="1"/>
      <c r="F225" s="1"/>
      <c r="I225" t="s">
        <v>40</v>
      </c>
      <c r="J225">
        <f>J221-J219</f>
        <v>3</v>
      </c>
      <c r="M225" s="5">
        <f t="shared" si="19"/>
        <v>0.3</v>
      </c>
    </row>
    <row r="226" spans="1:13" x14ac:dyDescent="0.25">
      <c r="E226" s="1"/>
      <c r="F226" s="1"/>
      <c r="I226" t="s">
        <v>41</v>
      </c>
      <c r="J226">
        <f>COUNTIF(B213:B237,"&gt;0")</f>
        <v>5</v>
      </c>
      <c r="M226" s="5">
        <f t="shared" si="19"/>
        <v>0.5</v>
      </c>
    </row>
    <row r="227" spans="1:13" x14ac:dyDescent="0.25">
      <c r="E227" s="1"/>
      <c r="F227" s="1"/>
      <c r="I227" t="s">
        <v>42</v>
      </c>
      <c r="J227">
        <f>COUNTIF(C213:C237,"&gt;0")</f>
        <v>8</v>
      </c>
      <c r="M227" s="5">
        <f t="shared" si="19"/>
        <v>0.8</v>
      </c>
    </row>
    <row r="228" spans="1:13" x14ac:dyDescent="0.25">
      <c r="E228" s="1"/>
      <c r="F228" s="1"/>
      <c r="I228" t="s">
        <v>43</v>
      </c>
      <c r="J228">
        <f>COUNTIF(B213:B237,"&lt;2")</f>
        <v>7</v>
      </c>
      <c r="M228" s="5">
        <f t="shared" si="19"/>
        <v>0.7</v>
      </c>
    </row>
    <row r="229" spans="1:13" x14ac:dyDescent="0.25">
      <c r="E229" s="1"/>
      <c r="F229" s="1"/>
      <c r="I229" t="s">
        <v>44</v>
      </c>
      <c r="J229">
        <f>COUNTIF(C213:C237,"&lt;2")</f>
        <v>5</v>
      </c>
      <c r="M229" s="5">
        <f t="shared" si="19"/>
        <v>0.5</v>
      </c>
    </row>
    <row r="230" spans="1:13" x14ac:dyDescent="0.25">
      <c r="E230" s="1"/>
      <c r="F230" s="1"/>
      <c r="I230" t="s">
        <v>45</v>
      </c>
      <c r="J230">
        <f>COUNTIF(B213:B237,"&lt;3")</f>
        <v>9</v>
      </c>
      <c r="M230" s="5">
        <f t="shared" si="19"/>
        <v>0.9</v>
      </c>
    </row>
    <row r="231" spans="1:13" x14ac:dyDescent="0.25">
      <c r="E231" s="1"/>
      <c r="F231" s="1"/>
      <c r="I231" t="s">
        <v>46</v>
      </c>
      <c r="J231">
        <f>COUNTIF(C213:C237,"&lt;3")</f>
        <v>10</v>
      </c>
      <c r="M231" s="5">
        <f t="shared" si="19"/>
        <v>1</v>
      </c>
    </row>
    <row r="232" spans="1:13" x14ac:dyDescent="0.25">
      <c r="E232" s="1"/>
      <c r="F232" s="1"/>
      <c r="I232" t="s">
        <v>47</v>
      </c>
      <c r="J232">
        <f>J222+J223</f>
        <v>7</v>
      </c>
      <c r="M232" s="5">
        <f t="shared" si="19"/>
        <v>0.7</v>
      </c>
    </row>
    <row r="233" spans="1:13" x14ac:dyDescent="0.25">
      <c r="E233" s="1"/>
      <c r="F233" s="1"/>
      <c r="I233" t="s">
        <v>48</v>
      </c>
      <c r="J233" s="1">
        <f>SUM(C213:C237)</f>
        <v>13</v>
      </c>
      <c r="M233" s="5">
        <f t="shared" si="19"/>
        <v>1.3</v>
      </c>
    </row>
    <row r="234" spans="1:13" x14ac:dyDescent="0.25">
      <c r="E234" s="1"/>
      <c r="F234" s="1"/>
      <c r="I234" t="s">
        <v>49</v>
      </c>
      <c r="J234" s="1">
        <f>SUM(B213:B237)</f>
        <v>10</v>
      </c>
      <c r="M234" s="5">
        <f t="shared" si="19"/>
        <v>1</v>
      </c>
    </row>
    <row r="235" spans="1:13" x14ac:dyDescent="0.25">
      <c r="E235" s="1"/>
      <c r="F235" s="1"/>
      <c r="I235" t="s">
        <v>50</v>
      </c>
      <c r="J235">
        <f>3*J223+J221-J232</f>
        <v>15</v>
      </c>
      <c r="M235" s="5">
        <f t="shared" si="19"/>
        <v>1.5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4</v>
      </c>
      <c r="B253" s="1">
        <v>1</v>
      </c>
      <c r="C253" s="1">
        <v>0</v>
      </c>
      <c r="D253" s="1" t="s">
        <v>10</v>
      </c>
      <c r="E253" s="1">
        <f t="shared" ref="E253:E262" si="20">B253+C253</f>
        <v>1</v>
      </c>
      <c r="F253" s="1">
        <f t="shared" ref="F253:F262" si="21">B253-C253</f>
        <v>1</v>
      </c>
      <c r="I253" t="s">
        <v>27</v>
      </c>
      <c r="J253">
        <f>COUNTIF(E253:E269,"&gt;1")</f>
        <v>7</v>
      </c>
      <c r="M253" s="5">
        <f>J253/$J$261</f>
        <v>0.7</v>
      </c>
      <c r="O253" s="5">
        <f>J253+J213</f>
        <v>14</v>
      </c>
      <c r="P253" s="5">
        <f>O253/$O$261</f>
        <v>0.7</v>
      </c>
    </row>
    <row r="254" spans="1:16" x14ac:dyDescent="0.25">
      <c r="A254" s="2" t="s">
        <v>4</v>
      </c>
      <c r="B254" s="1">
        <v>2</v>
      </c>
      <c r="C254" s="1">
        <v>1</v>
      </c>
      <c r="D254" s="1" t="s">
        <v>1</v>
      </c>
      <c r="E254" s="1">
        <f t="shared" si="20"/>
        <v>3</v>
      </c>
      <c r="F254" s="1">
        <f t="shared" si="21"/>
        <v>1</v>
      </c>
      <c r="I254" t="s">
        <v>28</v>
      </c>
      <c r="J254">
        <f>COUNTIF(E253:E269,"&gt;2")</f>
        <v>5</v>
      </c>
      <c r="M254" s="5">
        <f t="shared" ref="M254:M275" si="22">J254/$J$261</f>
        <v>0.5</v>
      </c>
      <c r="O254" s="5">
        <f t="shared" ref="O254:O275" si="23">J254+J214</f>
        <v>8</v>
      </c>
      <c r="P254" s="5">
        <f t="shared" ref="P254:P275" si="24">O254/$O$261</f>
        <v>0.4</v>
      </c>
    </row>
    <row r="255" spans="1:16" x14ac:dyDescent="0.25">
      <c r="A255" s="2" t="s">
        <v>4</v>
      </c>
      <c r="B255" s="1">
        <v>1</v>
      </c>
      <c r="C255" s="1">
        <v>0</v>
      </c>
      <c r="D255" s="1" t="s">
        <v>17</v>
      </c>
      <c r="E255" s="1">
        <f t="shared" si="20"/>
        <v>1</v>
      </c>
      <c r="F255" s="1">
        <f t="shared" si="21"/>
        <v>1</v>
      </c>
      <c r="I255" t="s">
        <v>29</v>
      </c>
      <c r="J255">
        <f>COUNTIF(E253:E269,"&lt;4")</f>
        <v>6</v>
      </c>
      <c r="M255" s="5">
        <f t="shared" si="22"/>
        <v>0.6</v>
      </c>
      <c r="O255" s="5">
        <f t="shared" si="23"/>
        <v>14</v>
      </c>
      <c r="P255" s="5">
        <f t="shared" si="24"/>
        <v>0.7</v>
      </c>
    </row>
    <row r="256" spans="1:16" x14ac:dyDescent="0.25">
      <c r="A256" s="2" t="s">
        <v>4</v>
      </c>
      <c r="B256" s="1">
        <v>1</v>
      </c>
      <c r="C256" s="1">
        <v>4</v>
      </c>
      <c r="D256" s="1" t="s">
        <v>15</v>
      </c>
      <c r="E256" s="1">
        <f t="shared" si="20"/>
        <v>5</v>
      </c>
      <c r="F256" s="1">
        <f t="shared" si="21"/>
        <v>-3</v>
      </c>
      <c r="I256" t="s">
        <v>30</v>
      </c>
      <c r="J256">
        <f>COUNTIF(E253:E269,"&lt;5")</f>
        <v>8</v>
      </c>
      <c r="M256" s="5">
        <f t="shared" si="22"/>
        <v>0.8</v>
      </c>
      <c r="O256" s="5">
        <f t="shared" si="23"/>
        <v>17</v>
      </c>
      <c r="P256" s="5">
        <f t="shared" si="24"/>
        <v>0.85</v>
      </c>
    </row>
    <row r="257" spans="1:16" x14ac:dyDescent="0.25">
      <c r="A257" s="2" t="s">
        <v>4</v>
      </c>
      <c r="B257" s="1">
        <v>1</v>
      </c>
      <c r="C257" s="1">
        <v>0</v>
      </c>
      <c r="D257" s="1" t="s">
        <v>11</v>
      </c>
      <c r="E257" s="1">
        <f t="shared" si="20"/>
        <v>1</v>
      </c>
      <c r="F257" s="1">
        <f t="shared" si="21"/>
        <v>1</v>
      </c>
      <c r="I257" t="s">
        <v>31</v>
      </c>
      <c r="J257">
        <f>COUNTIF(F253:F269,"&lt;=0")</f>
        <v>3</v>
      </c>
      <c r="L257" t="s">
        <v>56</v>
      </c>
      <c r="M257" s="5">
        <f t="shared" si="22"/>
        <v>0.3</v>
      </c>
      <c r="O257" s="5">
        <f t="shared" si="23"/>
        <v>9</v>
      </c>
      <c r="P257" s="5">
        <f t="shared" si="24"/>
        <v>0.45</v>
      </c>
    </row>
    <row r="258" spans="1:16" x14ac:dyDescent="0.25">
      <c r="A258" s="2" t="s">
        <v>4</v>
      </c>
      <c r="B258" s="1">
        <v>2</v>
      </c>
      <c r="C258" s="1">
        <v>0</v>
      </c>
      <c r="D258" s="1" t="s">
        <v>16</v>
      </c>
      <c r="E258" s="1">
        <f t="shared" si="20"/>
        <v>2</v>
      </c>
      <c r="F258" s="1">
        <f t="shared" si="21"/>
        <v>2</v>
      </c>
      <c r="I258" t="s">
        <v>32</v>
      </c>
      <c r="J258">
        <f>COUNTIF(F253:F269,"&gt;=0")</f>
        <v>8</v>
      </c>
      <c r="L258" t="s">
        <v>55</v>
      </c>
      <c r="M258" s="5">
        <f t="shared" si="22"/>
        <v>0.8</v>
      </c>
      <c r="O258" s="5">
        <f t="shared" si="23"/>
        <v>15</v>
      </c>
      <c r="P258" s="5">
        <f t="shared" si="24"/>
        <v>0.75</v>
      </c>
    </row>
    <row r="259" spans="1:16" x14ac:dyDescent="0.25">
      <c r="A259" s="2" t="s">
        <v>4</v>
      </c>
      <c r="B259" s="1">
        <v>0</v>
      </c>
      <c r="C259" s="1">
        <v>4</v>
      </c>
      <c r="D259" s="1" t="s">
        <v>5</v>
      </c>
      <c r="E259" s="1">
        <f t="shared" si="20"/>
        <v>4</v>
      </c>
      <c r="F259" s="1">
        <f t="shared" si="21"/>
        <v>-4</v>
      </c>
      <c r="I259" t="s">
        <v>34</v>
      </c>
      <c r="J259">
        <f>COUNTIF(F253:F269,"&lt;=1")</f>
        <v>7</v>
      </c>
      <c r="L259" t="s">
        <v>60</v>
      </c>
      <c r="M259" s="5">
        <f t="shared" si="22"/>
        <v>0.7</v>
      </c>
      <c r="O259" s="5">
        <f t="shared" si="23"/>
        <v>14</v>
      </c>
      <c r="P259" s="5">
        <f t="shared" si="24"/>
        <v>0.7</v>
      </c>
    </row>
    <row r="260" spans="1:16" x14ac:dyDescent="0.25">
      <c r="A260" s="2" t="s">
        <v>4</v>
      </c>
      <c r="B260" s="1">
        <v>5</v>
      </c>
      <c r="C260" s="1">
        <v>2</v>
      </c>
      <c r="D260" s="1" t="s">
        <v>8</v>
      </c>
      <c r="E260" s="1">
        <f t="shared" si="20"/>
        <v>7</v>
      </c>
      <c r="F260" s="1">
        <f t="shared" si="21"/>
        <v>3</v>
      </c>
      <c r="I260" t="s">
        <v>35</v>
      </c>
      <c r="J260">
        <f>COUNTIF(F253:F269,"&gt;=-1")</f>
        <v>8</v>
      </c>
      <c r="L260" t="s">
        <v>59</v>
      </c>
      <c r="M260" s="5">
        <f t="shared" si="22"/>
        <v>0.8</v>
      </c>
      <c r="O260" s="5">
        <f t="shared" si="23"/>
        <v>17</v>
      </c>
      <c r="P260" s="5">
        <f t="shared" si="24"/>
        <v>0.85</v>
      </c>
    </row>
    <row r="261" spans="1:16" x14ac:dyDescent="0.25">
      <c r="A261" s="2" t="s">
        <v>4</v>
      </c>
      <c r="B261" s="1">
        <v>1</v>
      </c>
      <c r="C261" s="1">
        <v>1</v>
      </c>
      <c r="D261" s="1" t="s">
        <v>7</v>
      </c>
      <c r="E261" s="1">
        <f t="shared" si="20"/>
        <v>2</v>
      </c>
      <c r="F261" s="1">
        <f t="shared" si="21"/>
        <v>0</v>
      </c>
      <c r="I261" t="s">
        <v>36</v>
      </c>
      <c r="J261">
        <f>COUNT(E253:E269)</f>
        <v>10</v>
      </c>
      <c r="O261" s="5">
        <f t="shared" si="23"/>
        <v>20</v>
      </c>
      <c r="P261" s="5">
        <f t="shared" si="24"/>
        <v>1</v>
      </c>
    </row>
    <row r="262" spans="1:16" x14ac:dyDescent="0.25">
      <c r="A262" s="2" t="s">
        <v>4</v>
      </c>
      <c r="B262" s="1">
        <v>4</v>
      </c>
      <c r="C262" s="1">
        <v>0</v>
      </c>
      <c r="D262" s="1" t="s">
        <v>3</v>
      </c>
      <c r="E262" s="1">
        <f t="shared" si="20"/>
        <v>4</v>
      </c>
      <c r="F262" s="1">
        <f t="shared" si="21"/>
        <v>4</v>
      </c>
      <c r="I262" t="s">
        <v>37</v>
      </c>
      <c r="J262">
        <f>J261-J258</f>
        <v>2</v>
      </c>
      <c r="L262" t="s">
        <v>57</v>
      </c>
      <c r="M262" s="5">
        <f t="shared" si="22"/>
        <v>0.2</v>
      </c>
      <c r="O262" s="5">
        <f t="shared" si="23"/>
        <v>5</v>
      </c>
      <c r="P262" s="5">
        <f t="shared" si="24"/>
        <v>0.25</v>
      </c>
    </row>
    <row r="263" spans="1:16" x14ac:dyDescent="0.25">
      <c r="A263" s="1"/>
      <c r="B263" s="1"/>
      <c r="C263" s="1"/>
      <c r="D263" s="1"/>
      <c r="E263" s="1"/>
      <c r="F263" s="1"/>
      <c r="I263" t="s">
        <v>38</v>
      </c>
      <c r="J263">
        <f>J261-J257</f>
        <v>7</v>
      </c>
      <c r="L263" t="s">
        <v>58</v>
      </c>
      <c r="M263" s="5">
        <f t="shared" si="22"/>
        <v>0.7</v>
      </c>
      <c r="O263" s="5">
        <f t="shared" si="23"/>
        <v>11</v>
      </c>
      <c r="P263" s="5">
        <f t="shared" si="24"/>
        <v>0.55000000000000004</v>
      </c>
    </row>
    <row r="264" spans="1:16" x14ac:dyDescent="0.25">
      <c r="E264" s="1"/>
      <c r="F264" s="1"/>
      <c r="I264" t="s">
        <v>39</v>
      </c>
      <c r="J264">
        <f>J261-J260</f>
        <v>2</v>
      </c>
      <c r="M264" s="5">
        <f t="shared" si="22"/>
        <v>0.2</v>
      </c>
      <c r="O264" s="5">
        <f t="shared" si="23"/>
        <v>3</v>
      </c>
      <c r="P264" s="5">
        <f t="shared" si="24"/>
        <v>0.15</v>
      </c>
    </row>
    <row r="265" spans="1:16" x14ac:dyDescent="0.25">
      <c r="E265" s="1"/>
      <c r="F265" s="1"/>
      <c r="I265" t="s">
        <v>40</v>
      </c>
      <c r="J265">
        <f>J261-J259</f>
        <v>3</v>
      </c>
      <c r="M265" s="5">
        <f t="shared" si="22"/>
        <v>0.3</v>
      </c>
      <c r="O265" s="5">
        <f t="shared" si="23"/>
        <v>6</v>
      </c>
      <c r="P265" s="5">
        <f t="shared" si="24"/>
        <v>0.3</v>
      </c>
    </row>
    <row r="266" spans="1:16" x14ac:dyDescent="0.25">
      <c r="E266" s="1"/>
      <c r="F266" s="1"/>
      <c r="I266" t="s">
        <v>41</v>
      </c>
      <c r="J266">
        <f>COUNTIF(C253:C269,"&gt;0")</f>
        <v>5</v>
      </c>
      <c r="M266" s="5">
        <f t="shared" si="22"/>
        <v>0.5</v>
      </c>
      <c r="O266" s="5">
        <f t="shared" si="23"/>
        <v>10</v>
      </c>
      <c r="P266" s="5">
        <f t="shared" si="24"/>
        <v>0.5</v>
      </c>
    </row>
    <row r="267" spans="1:16" x14ac:dyDescent="0.25">
      <c r="I267" t="s">
        <v>42</v>
      </c>
      <c r="J267">
        <f>COUNTIF(B253:B269,"&gt;0")</f>
        <v>9</v>
      </c>
      <c r="M267" s="5">
        <f t="shared" si="22"/>
        <v>0.9</v>
      </c>
      <c r="O267" s="5">
        <f t="shared" si="23"/>
        <v>17</v>
      </c>
      <c r="P267" s="5">
        <f t="shared" si="24"/>
        <v>0.85</v>
      </c>
    </row>
    <row r="268" spans="1:16" x14ac:dyDescent="0.25">
      <c r="I268" t="s">
        <v>43</v>
      </c>
      <c r="J268">
        <f>COUNTIF(C253:C269,"&lt;2")</f>
        <v>7</v>
      </c>
      <c r="M268" s="5">
        <f t="shared" si="22"/>
        <v>0.7</v>
      </c>
      <c r="O268" s="5">
        <f t="shared" si="23"/>
        <v>14</v>
      </c>
      <c r="P268" s="5">
        <f t="shared" si="24"/>
        <v>0.7</v>
      </c>
    </row>
    <row r="269" spans="1:16" x14ac:dyDescent="0.25">
      <c r="I269" t="s">
        <v>44</v>
      </c>
      <c r="J269">
        <f>COUNTIF(B253:B269,"&lt;2")</f>
        <v>6</v>
      </c>
      <c r="M269" s="5">
        <f t="shared" si="22"/>
        <v>0.6</v>
      </c>
      <c r="O269" s="5">
        <f t="shared" si="23"/>
        <v>11</v>
      </c>
      <c r="P269" s="5">
        <f t="shared" si="24"/>
        <v>0.55000000000000004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8</v>
      </c>
      <c r="M270" s="5">
        <f t="shared" si="22"/>
        <v>0.8</v>
      </c>
      <c r="O270" s="5">
        <f t="shared" si="23"/>
        <v>17</v>
      </c>
      <c r="P270" s="5">
        <f t="shared" si="24"/>
        <v>0.85</v>
      </c>
    </row>
    <row r="271" spans="1:16" x14ac:dyDescent="0.25">
      <c r="I271" t="s">
        <v>46</v>
      </c>
      <c r="J271">
        <f>COUNTIF(B253:B269,"&lt;3")</f>
        <v>8</v>
      </c>
      <c r="M271" s="5">
        <f t="shared" si="22"/>
        <v>0.8</v>
      </c>
      <c r="O271" s="5">
        <f t="shared" si="23"/>
        <v>18</v>
      </c>
      <c r="P271" s="5">
        <f t="shared" si="24"/>
        <v>0.9</v>
      </c>
    </row>
    <row r="272" spans="1:16" x14ac:dyDescent="0.25">
      <c r="I272" t="s">
        <v>47</v>
      </c>
      <c r="J272">
        <f>J262+J263</f>
        <v>9</v>
      </c>
      <c r="M272" s="5">
        <f t="shared" si="22"/>
        <v>0.9</v>
      </c>
      <c r="O272" s="5">
        <f t="shared" si="23"/>
        <v>16</v>
      </c>
      <c r="P272" s="5">
        <f t="shared" si="24"/>
        <v>0.8</v>
      </c>
    </row>
    <row r="273" spans="5:16" x14ac:dyDescent="0.25">
      <c r="I273" t="s">
        <v>48</v>
      </c>
      <c r="J273" s="1">
        <f>SUM(B253:B269)</f>
        <v>18</v>
      </c>
      <c r="M273" s="5">
        <f t="shared" si="22"/>
        <v>1.8</v>
      </c>
      <c r="O273" s="5">
        <f t="shared" si="23"/>
        <v>31</v>
      </c>
      <c r="P273" s="5">
        <f t="shared" si="24"/>
        <v>1.55</v>
      </c>
    </row>
    <row r="274" spans="5:16" x14ac:dyDescent="0.25">
      <c r="I274" t="s">
        <v>49</v>
      </c>
      <c r="J274" s="1">
        <f>SUM(C253:C269)</f>
        <v>12</v>
      </c>
      <c r="M274" s="5">
        <f t="shared" si="22"/>
        <v>1.2</v>
      </c>
      <c r="O274" s="5">
        <f t="shared" si="23"/>
        <v>22</v>
      </c>
      <c r="P274" s="5">
        <f t="shared" si="24"/>
        <v>1.1000000000000001</v>
      </c>
    </row>
    <row r="275" spans="5:16" x14ac:dyDescent="0.25">
      <c r="I275" t="s">
        <v>50</v>
      </c>
      <c r="J275">
        <f>J263*3+J261-J272</f>
        <v>22</v>
      </c>
      <c r="M275" s="5">
        <f t="shared" si="22"/>
        <v>2.2000000000000002</v>
      </c>
      <c r="O275" s="5">
        <f t="shared" si="23"/>
        <v>37</v>
      </c>
      <c r="P275" s="5">
        <f t="shared" si="24"/>
        <v>1.85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2</v>
      </c>
      <c r="B291" s="1">
        <v>0</v>
      </c>
      <c r="C291" s="1">
        <v>1</v>
      </c>
      <c r="D291" s="2" t="s">
        <v>4</v>
      </c>
      <c r="E291" s="1">
        <f>B291+C291</f>
        <v>1</v>
      </c>
      <c r="F291" s="1">
        <f>B291-C291</f>
        <v>-1</v>
      </c>
      <c r="I291" t="s">
        <v>27</v>
      </c>
      <c r="J291">
        <f>COUNTIF(E291:E315,"&gt;1")</f>
        <v>1</v>
      </c>
      <c r="M291" s="5">
        <f>J291/4</f>
        <v>0.25</v>
      </c>
    </row>
    <row r="292" spans="1:13" x14ac:dyDescent="0.25">
      <c r="A292" s="1" t="s">
        <v>6</v>
      </c>
      <c r="B292" s="1">
        <v>0</v>
      </c>
      <c r="C292" s="1">
        <v>0</v>
      </c>
      <c r="D292" s="2" t="s">
        <v>4</v>
      </c>
      <c r="E292" s="1">
        <f t="shared" ref="E292:E294" si="25">B292+C292</f>
        <v>0</v>
      </c>
      <c r="F292" s="1">
        <f t="shared" ref="F292:F294" si="26">B292-C292</f>
        <v>0</v>
      </c>
      <c r="I292" t="s">
        <v>28</v>
      </c>
      <c r="J292">
        <f>COUNTIF(E291:E315,"&gt;2")</f>
        <v>1</v>
      </c>
      <c r="M292" s="5">
        <f t="shared" ref="M292:M313" si="27">J292/4</f>
        <v>0.25</v>
      </c>
    </row>
    <row r="293" spans="1:13" x14ac:dyDescent="0.25">
      <c r="A293" s="1" t="s">
        <v>0</v>
      </c>
      <c r="B293" s="1">
        <v>1</v>
      </c>
      <c r="C293" s="1">
        <v>0</v>
      </c>
      <c r="D293" s="2" t="s">
        <v>4</v>
      </c>
      <c r="E293" s="1">
        <f t="shared" si="25"/>
        <v>1</v>
      </c>
      <c r="F293" s="1">
        <f t="shared" si="26"/>
        <v>1</v>
      </c>
      <c r="I293" t="s">
        <v>29</v>
      </c>
      <c r="J293">
        <f>COUNTIF(E291:E315,"&lt;4")</f>
        <v>4</v>
      </c>
      <c r="M293" s="5">
        <f t="shared" si="27"/>
        <v>1</v>
      </c>
    </row>
    <row r="294" spans="1:13" x14ac:dyDescent="0.25">
      <c r="A294" s="1" t="s">
        <v>15</v>
      </c>
      <c r="B294" s="1">
        <v>2</v>
      </c>
      <c r="C294" s="1">
        <v>1</v>
      </c>
      <c r="D294" s="2" t="s">
        <v>4</v>
      </c>
      <c r="E294" s="1">
        <f t="shared" si="25"/>
        <v>3</v>
      </c>
      <c r="F294" s="1">
        <f t="shared" si="26"/>
        <v>1</v>
      </c>
      <c r="I294" t="s">
        <v>30</v>
      </c>
      <c r="J294">
        <f>COUNTIF(E291:E315,"&lt;5")</f>
        <v>4</v>
      </c>
      <c r="M294" s="5">
        <f t="shared" si="27"/>
        <v>1</v>
      </c>
    </row>
    <row r="295" spans="1:13" x14ac:dyDescent="0.25">
      <c r="E295" s="1"/>
      <c r="F295" s="1"/>
      <c r="I295" t="s">
        <v>31</v>
      </c>
      <c r="J295">
        <f>COUNTIF(F291:F315,"&gt;=0")</f>
        <v>3</v>
      </c>
      <c r="M295" s="5">
        <f t="shared" si="27"/>
        <v>0.75</v>
      </c>
    </row>
    <row r="296" spans="1:13" x14ac:dyDescent="0.25">
      <c r="I296" t="s">
        <v>32</v>
      </c>
      <c r="J296">
        <f>COUNTIF(F291:F315,"&lt;=0")</f>
        <v>2</v>
      </c>
      <c r="M296" s="5">
        <f t="shared" si="27"/>
        <v>0.5</v>
      </c>
    </row>
    <row r="297" spans="1:13" x14ac:dyDescent="0.25">
      <c r="I297" t="s">
        <v>34</v>
      </c>
      <c r="J297">
        <f>COUNTIF(F291:F315,"&gt;=-1")</f>
        <v>4</v>
      </c>
      <c r="M297" s="5">
        <f t="shared" si="27"/>
        <v>1</v>
      </c>
    </row>
    <row r="298" spans="1:13" x14ac:dyDescent="0.25">
      <c r="I298" t="s">
        <v>35</v>
      </c>
      <c r="J298">
        <f>COUNTIF(F291:F315,"&lt;=1")</f>
        <v>4</v>
      </c>
      <c r="M298" s="5">
        <f t="shared" si="27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2</v>
      </c>
      <c r="M300" s="5">
        <f t="shared" si="27"/>
        <v>0.5</v>
      </c>
    </row>
    <row r="301" spans="1:13" x14ac:dyDescent="0.25">
      <c r="I301" t="s">
        <v>38</v>
      </c>
      <c r="J301">
        <f>J299-J295</f>
        <v>1</v>
      </c>
      <c r="M301" s="5">
        <f t="shared" si="27"/>
        <v>0.25</v>
      </c>
    </row>
    <row r="302" spans="1:13" x14ac:dyDescent="0.25">
      <c r="I302" t="s">
        <v>39</v>
      </c>
      <c r="J302">
        <f>J299-J298</f>
        <v>0</v>
      </c>
      <c r="M302" s="5">
        <f t="shared" si="27"/>
        <v>0</v>
      </c>
    </row>
    <row r="303" spans="1:13" x14ac:dyDescent="0.25">
      <c r="I303" t="s">
        <v>40</v>
      </c>
      <c r="J303">
        <f>J299-J297</f>
        <v>0</v>
      </c>
      <c r="M303" s="5">
        <f t="shared" si="27"/>
        <v>0</v>
      </c>
    </row>
    <row r="304" spans="1:13" x14ac:dyDescent="0.25">
      <c r="I304" t="s">
        <v>41</v>
      </c>
      <c r="J304">
        <f>COUNTIF(B291:B315,"&gt;0")</f>
        <v>2</v>
      </c>
      <c r="M304" s="5">
        <f t="shared" si="27"/>
        <v>0.5</v>
      </c>
    </row>
    <row r="305" spans="9:13" x14ac:dyDescent="0.25">
      <c r="I305" t="s">
        <v>42</v>
      </c>
      <c r="J305">
        <f>COUNTIF(C291:C315,"&gt;0")</f>
        <v>2</v>
      </c>
      <c r="M305" s="5">
        <f t="shared" si="27"/>
        <v>0.5</v>
      </c>
    </row>
    <row r="306" spans="9:13" x14ac:dyDescent="0.25">
      <c r="I306" t="s">
        <v>43</v>
      </c>
      <c r="J306">
        <f>COUNTIF(B291:B315,"&lt;2")</f>
        <v>3</v>
      </c>
      <c r="M306" s="5">
        <f t="shared" si="27"/>
        <v>0.75</v>
      </c>
    </row>
    <row r="307" spans="9:13" x14ac:dyDescent="0.25">
      <c r="I307" t="s">
        <v>44</v>
      </c>
      <c r="J307">
        <f>COUNTIF(C291:C315,"&lt;2")</f>
        <v>4</v>
      </c>
      <c r="M307" s="5">
        <f t="shared" si="27"/>
        <v>1</v>
      </c>
    </row>
    <row r="308" spans="9:13" x14ac:dyDescent="0.25">
      <c r="I308" t="s">
        <v>45</v>
      </c>
      <c r="J308">
        <f>COUNTIF(B291:B315,"&lt;3")</f>
        <v>4</v>
      </c>
      <c r="M308" s="5">
        <f t="shared" si="27"/>
        <v>1</v>
      </c>
    </row>
    <row r="309" spans="9:13" x14ac:dyDescent="0.25">
      <c r="I309" t="s">
        <v>46</v>
      </c>
      <c r="J309">
        <f>COUNTIF(C291:C315,"&lt;3")</f>
        <v>4</v>
      </c>
      <c r="M309" s="5">
        <f t="shared" si="27"/>
        <v>1</v>
      </c>
    </row>
    <row r="310" spans="9:13" x14ac:dyDescent="0.25">
      <c r="I310" t="s">
        <v>47</v>
      </c>
      <c r="J310">
        <f>J300+J301</f>
        <v>3</v>
      </c>
      <c r="M310" s="5">
        <f t="shared" si="27"/>
        <v>0.75</v>
      </c>
    </row>
    <row r="311" spans="9:13" x14ac:dyDescent="0.25">
      <c r="I311" t="s">
        <v>48</v>
      </c>
      <c r="J311" s="1">
        <f>SUM(C291:C315)</f>
        <v>2</v>
      </c>
      <c r="M311" s="5">
        <f t="shared" si="27"/>
        <v>0.5</v>
      </c>
    </row>
    <row r="312" spans="9:13" x14ac:dyDescent="0.25">
      <c r="I312" t="s">
        <v>49</v>
      </c>
      <c r="J312" s="1">
        <f>SUM(B291:B315)</f>
        <v>3</v>
      </c>
      <c r="M312" s="5">
        <f t="shared" si="27"/>
        <v>0.75</v>
      </c>
    </row>
    <row r="313" spans="9:13" x14ac:dyDescent="0.25">
      <c r="I313" t="s">
        <v>50</v>
      </c>
      <c r="J313">
        <f>3*J301+J299-J310</f>
        <v>4</v>
      </c>
      <c r="M313" s="5">
        <f t="shared" si="27"/>
        <v>1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2</v>
      </c>
      <c r="B329" s="1">
        <v>0</v>
      </c>
      <c r="C329" s="1">
        <v>1</v>
      </c>
      <c r="D329" s="2" t="s">
        <v>4</v>
      </c>
      <c r="E329" s="1">
        <f>B329+C329</f>
        <v>1</v>
      </c>
      <c r="F329" s="1">
        <f>B329-C329</f>
        <v>-1</v>
      </c>
      <c r="I329" t="s">
        <v>27</v>
      </c>
      <c r="J329">
        <f>COUNTIF(E329:E353,"&gt;1")</f>
        <v>1</v>
      </c>
      <c r="M329" s="5">
        <f>J329/$J$337</f>
        <v>0.25</v>
      </c>
    </row>
    <row r="330" spans="1:13" x14ac:dyDescent="0.25">
      <c r="A330" s="1" t="s">
        <v>6</v>
      </c>
      <c r="B330" s="1">
        <v>0</v>
      </c>
      <c r="C330" s="1">
        <v>0</v>
      </c>
      <c r="D330" s="2" t="s">
        <v>4</v>
      </c>
      <c r="E330" s="1">
        <f t="shared" ref="E330:E331" si="28">B330+C330</f>
        <v>0</v>
      </c>
      <c r="F330" s="1">
        <f t="shared" ref="F330:F331" si="29">B330-C330</f>
        <v>0</v>
      </c>
      <c r="I330" t="s">
        <v>28</v>
      </c>
      <c r="J330">
        <f>COUNTIF(E329:E353,"&gt;2")</f>
        <v>1</v>
      </c>
      <c r="M330" s="5">
        <f t="shared" ref="M330:M351" si="30">J330/$J$337</f>
        <v>0.25</v>
      </c>
    </row>
    <row r="331" spans="1:13" x14ac:dyDescent="0.25">
      <c r="A331" s="1" t="s">
        <v>0</v>
      </c>
      <c r="B331" s="1">
        <v>1</v>
      </c>
      <c r="C331" s="1">
        <v>0</v>
      </c>
      <c r="D331" s="2" t="s">
        <v>4</v>
      </c>
      <c r="E331" s="1">
        <f t="shared" si="28"/>
        <v>1</v>
      </c>
      <c r="F331" s="1">
        <f t="shared" si="29"/>
        <v>1</v>
      </c>
      <c r="I331" t="s">
        <v>29</v>
      </c>
      <c r="J331">
        <f>COUNTIF(E329:E353,"&lt;4")</f>
        <v>4</v>
      </c>
      <c r="M331" s="5">
        <f t="shared" si="30"/>
        <v>1</v>
      </c>
    </row>
    <row r="332" spans="1:13" x14ac:dyDescent="0.25">
      <c r="A332" s="1" t="s">
        <v>15</v>
      </c>
      <c r="B332" s="1">
        <v>2</v>
      </c>
      <c r="C332" s="1">
        <v>1</v>
      </c>
      <c r="D332" s="2" t="s">
        <v>4</v>
      </c>
      <c r="E332" s="1">
        <f t="shared" ref="E332" si="31">B332+C332</f>
        <v>3</v>
      </c>
      <c r="F332" s="1">
        <f t="shared" ref="F332" si="32">B332-C332</f>
        <v>1</v>
      </c>
      <c r="I332" t="s">
        <v>30</v>
      </c>
      <c r="J332">
        <f>COUNTIF(E329:E353,"&lt;5")</f>
        <v>4</v>
      </c>
      <c r="M332" s="5">
        <f t="shared" si="30"/>
        <v>1</v>
      </c>
    </row>
    <row r="333" spans="1:13" x14ac:dyDescent="0.25">
      <c r="E333" s="1"/>
      <c r="F333" s="1"/>
      <c r="I333" t="s">
        <v>31</v>
      </c>
      <c r="J333">
        <f>COUNTIF(F329:F353,"&gt;=0")</f>
        <v>3</v>
      </c>
      <c r="M333" s="5">
        <f t="shared" si="30"/>
        <v>0.75</v>
      </c>
    </row>
    <row r="334" spans="1:13" x14ac:dyDescent="0.25">
      <c r="E334" s="1"/>
      <c r="F334" s="1"/>
      <c r="I334" t="s">
        <v>32</v>
      </c>
      <c r="J334">
        <f>COUNTIF(F329:F353,"&lt;=0")</f>
        <v>2</v>
      </c>
      <c r="M334" s="5">
        <f t="shared" si="30"/>
        <v>0.5</v>
      </c>
    </row>
    <row r="335" spans="1:13" x14ac:dyDescent="0.25">
      <c r="E335" s="1"/>
      <c r="F335" s="1"/>
      <c r="I335" t="s">
        <v>34</v>
      </c>
      <c r="J335">
        <f>COUNTIF(F329:F353,"&gt;=-1")</f>
        <v>4</v>
      </c>
      <c r="M335" s="5">
        <f t="shared" si="30"/>
        <v>1</v>
      </c>
    </row>
    <row r="336" spans="1:13" x14ac:dyDescent="0.25">
      <c r="E336" s="1"/>
      <c r="F336" s="1"/>
      <c r="I336" t="s">
        <v>35</v>
      </c>
      <c r="J336">
        <f>COUNTIF(F329:F353,"&lt;=1")</f>
        <v>4</v>
      </c>
      <c r="M336" s="5">
        <f t="shared" si="30"/>
        <v>1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2</v>
      </c>
      <c r="M338" s="5">
        <f t="shared" si="30"/>
        <v>0.5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30"/>
        <v>0.25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0"/>
        <v>0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30"/>
        <v>0</v>
      </c>
    </row>
    <row r="342" spans="5:13" x14ac:dyDescent="0.25">
      <c r="E342" s="1"/>
      <c r="F342" s="1"/>
      <c r="I342" t="s">
        <v>41</v>
      </c>
      <c r="J342">
        <f>COUNTIF(B329:B353,"&gt;0")</f>
        <v>2</v>
      </c>
      <c r="M342" s="5">
        <f t="shared" si="30"/>
        <v>0.5</v>
      </c>
    </row>
    <row r="343" spans="5:13" x14ac:dyDescent="0.25">
      <c r="E343" s="1"/>
      <c r="F343" s="1"/>
      <c r="I343" t="s">
        <v>42</v>
      </c>
      <c r="J343">
        <f>COUNTIF(C329:C353,"&gt;0")</f>
        <v>2</v>
      </c>
      <c r="M343" s="5">
        <f t="shared" si="30"/>
        <v>0.5</v>
      </c>
    </row>
    <row r="344" spans="5:13" x14ac:dyDescent="0.25">
      <c r="E344" s="1"/>
      <c r="F344" s="1"/>
      <c r="I344" t="s">
        <v>43</v>
      </c>
      <c r="J344">
        <f>COUNTIF(B329:B353,"&lt;2")</f>
        <v>3</v>
      </c>
      <c r="M344" s="5">
        <f t="shared" si="30"/>
        <v>0.75</v>
      </c>
    </row>
    <row r="345" spans="5:13" x14ac:dyDescent="0.25">
      <c r="E345" s="1"/>
      <c r="F345" s="1"/>
      <c r="I345" t="s">
        <v>44</v>
      </c>
      <c r="J345">
        <f>COUNTIF(C329:C353,"&lt;2")</f>
        <v>4</v>
      </c>
      <c r="M345" s="5">
        <f t="shared" si="30"/>
        <v>1</v>
      </c>
    </row>
    <row r="346" spans="5:13" x14ac:dyDescent="0.25">
      <c r="E346" s="1"/>
      <c r="F346" s="1"/>
      <c r="I346" t="s">
        <v>45</v>
      </c>
      <c r="J346">
        <f>COUNTIF(B329:B353,"&lt;3")</f>
        <v>4</v>
      </c>
      <c r="M346" s="5">
        <f t="shared" si="30"/>
        <v>1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30"/>
        <v>1</v>
      </c>
    </row>
    <row r="348" spans="5:13" x14ac:dyDescent="0.25">
      <c r="E348" s="1"/>
      <c r="F348" s="1"/>
      <c r="I348" t="s">
        <v>47</v>
      </c>
      <c r="J348">
        <f>J338+J339</f>
        <v>3</v>
      </c>
      <c r="M348" s="5">
        <f t="shared" si="30"/>
        <v>0.75</v>
      </c>
    </row>
    <row r="349" spans="5:13" x14ac:dyDescent="0.25">
      <c r="E349" s="1"/>
      <c r="F349" s="1"/>
      <c r="I349" t="s">
        <v>48</v>
      </c>
      <c r="J349" s="1">
        <f>SUM(C329:C353)</f>
        <v>2</v>
      </c>
      <c r="M349" s="5">
        <f t="shared" si="30"/>
        <v>0.5</v>
      </c>
    </row>
    <row r="350" spans="5:13" x14ac:dyDescent="0.25">
      <c r="E350" s="1"/>
      <c r="F350" s="1"/>
      <c r="I350" t="s">
        <v>49</v>
      </c>
      <c r="J350" s="1">
        <f>SUM(B329:B353)</f>
        <v>3</v>
      </c>
      <c r="M350" s="5">
        <f t="shared" si="30"/>
        <v>0.75</v>
      </c>
    </row>
    <row r="351" spans="5:13" x14ac:dyDescent="0.25">
      <c r="E351" s="1"/>
      <c r="F351" s="1"/>
      <c r="I351" t="s">
        <v>50</v>
      </c>
      <c r="J351">
        <f>3*J339+J337-J348</f>
        <v>4</v>
      </c>
      <c r="M351" s="5">
        <f t="shared" si="30"/>
        <v>1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4</v>
      </c>
      <c r="B368" s="1">
        <v>0</v>
      </c>
      <c r="C368" s="1">
        <v>4</v>
      </c>
      <c r="D368" s="1" t="s">
        <v>5</v>
      </c>
      <c r="E368" s="1">
        <f>B368+C368</f>
        <v>4</v>
      </c>
      <c r="F368" s="1">
        <f>B368-C368</f>
        <v>-4</v>
      </c>
      <c r="I368" t="s">
        <v>27</v>
      </c>
      <c r="J368">
        <f>COUNTIF(E368:E384,"&gt;1")</f>
        <v>4</v>
      </c>
      <c r="M368" s="5">
        <f>J368/$J$376</f>
        <v>1</v>
      </c>
      <c r="O368" s="5">
        <f>J368+J329</f>
        <v>5</v>
      </c>
      <c r="P368" s="5">
        <f>O368/$O$376</f>
        <v>0.625</v>
      </c>
    </row>
    <row r="369" spans="1:16" x14ac:dyDescent="0.25">
      <c r="A369" s="2" t="s">
        <v>4</v>
      </c>
      <c r="B369" s="1">
        <v>5</v>
      </c>
      <c r="C369" s="1">
        <v>2</v>
      </c>
      <c r="D369" s="1" t="s">
        <v>8</v>
      </c>
      <c r="E369" s="1">
        <f>B369+C369</f>
        <v>7</v>
      </c>
      <c r="F369" s="1">
        <f>B369-C369</f>
        <v>3</v>
      </c>
      <c r="I369" t="s">
        <v>28</v>
      </c>
      <c r="J369">
        <f>COUNTIF(E368:E384,"&gt;2")</f>
        <v>3</v>
      </c>
      <c r="M369" s="5">
        <f t="shared" ref="M369:M390" si="33">J369/$J$376</f>
        <v>0.75</v>
      </c>
      <c r="O369" s="5">
        <f t="shared" ref="O369:O390" si="34">J369+J330</f>
        <v>4</v>
      </c>
      <c r="P369" s="5">
        <f t="shared" ref="P369:P390" si="35">O369/$O$376</f>
        <v>0.5</v>
      </c>
    </row>
    <row r="370" spans="1:16" x14ac:dyDescent="0.25">
      <c r="A370" s="2" t="s">
        <v>4</v>
      </c>
      <c r="B370" s="1">
        <v>1</v>
      </c>
      <c r="C370" s="1">
        <v>1</v>
      </c>
      <c r="D370" s="1" t="s">
        <v>7</v>
      </c>
      <c r="E370" s="1">
        <f>B370+C370</f>
        <v>2</v>
      </c>
      <c r="F370" s="1">
        <f>B370-C370</f>
        <v>0</v>
      </c>
      <c r="I370" t="s">
        <v>29</v>
      </c>
      <c r="J370">
        <f>COUNTIF(E368:E384,"&lt;4")</f>
        <v>1</v>
      </c>
      <c r="M370" s="5">
        <f t="shared" si="33"/>
        <v>0.25</v>
      </c>
      <c r="O370" s="5">
        <f t="shared" si="34"/>
        <v>5</v>
      </c>
      <c r="P370" s="5">
        <f t="shared" si="35"/>
        <v>0.625</v>
      </c>
    </row>
    <row r="371" spans="1:16" x14ac:dyDescent="0.25">
      <c r="A371" s="2" t="s">
        <v>4</v>
      </c>
      <c r="B371" s="1">
        <v>4</v>
      </c>
      <c r="C371" s="1">
        <v>0</v>
      </c>
      <c r="D371" s="1" t="s">
        <v>3</v>
      </c>
      <c r="E371" s="1">
        <f>B371+C371</f>
        <v>4</v>
      </c>
      <c r="F371" s="1">
        <f>B371-C371</f>
        <v>4</v>
      </c>
      <c r="I371" t="s">
        <v>30</v>
      </c>
      <c r="J371">
        <f>COUNTIF(E368:E384,"&lt;5")</f>
        <v>3</v>
      </c>
      <c r="M371" s="5">
        <f t="shared" si="33"/>
        <v>0.75</v>
      </c>
      <c r="O371" s="5">
        <f t="shared" si="34"/>
        <v>7</v>
      </c>
      <c r="P371" s="5">
        <f t="shared" si="35"/>
        <v>0.875</v>
      </c>
    </row>
    <row r="372" spans="1:16" x14ac:dyDescent="0.25">
      <c r="A372" s="1"/>
      <c r="B372" s="1"/>
      <c r="C372" s="1"/>
      <c r="D372" s="1"/>
      <c r="E372" s="1"/>
      <c r="F372" s="1"/>
      <c r="I372" t="s">
        <v>31</v>
      </c>
      <c r="J372">
        <f>COUNTIF(F368:F384,"&lt;=0")</f>
        <v>2</v>
      </c>
      <c r="M372" s="5">
        <f t="shared" si="33"/>
        <v>0.5</v>
      </c>
      <c r="O372" s="5">
        <f t="shared" si="34"/>
        <v>5</v>
      </c>
      <c r="P372" s="5">
        <f t="shared" si="35"/>
        <v>0.625</v>
      </c>
    </row>
    <row r="373" spans="1:16" x14ac:dyDescent="0.25">
      <c r="I373" t="s">
        <v>32</v>
      </c>
      <c r="J373">
        <f>COUNTIF(F368:F384,"&gt;=0")</f>
        <v>3</v>
      </c>
      <c r="M373" s="5">
        <f t="shared" si="33"/>
        <v>0.75</v>
      </c>
      <c r="O373" s="5">
        <f t="shared" si="34"/>
        <v>5</v>
      </c>
      <c r="P373" s="5">
        <f t="shared" si="35"/>
        <v>0.625</v>
      </c>
    </row>
    <row r="374" spans="1:16" x14ac:dyDescent="0.25">
      <c r="I374" t="s">
        <v>34</v>
      </c>
      <c r="J374">
        <f>COUNTIF(F368:F384,"&lt;=1")</f>
        <v>2</v>
      </c>
      <c r="M374" s="5">
        <f t="shared" si="33"/>
        <v>0.5</v>
      </c>
      <c r="O374" s="5">
        <f t="shared" si="34"/>
        <v>6</v>
      </c>
      <c r="P374" s="5">
        <f t="shared" si="35"/>
        <v>0.75</v>
      </c>
    </row>
    <row r="375" spans="1:16" x14ac:dyDescent="0.25">
      <c r="I375" t="s">
        <v>35</v>
      </c>
      <c r="J375">
        <f>COUNTIF(F368:F384,"&gt;=-1")</f>
        <v>3</v>
      </c>
      <c r="M375" s="5">
        <f t="shared" si="33"/>
        <v>0.75</v>
      </c>
      <c r="O375" s="5">
        <f t="shared" si="34"/>
        <v>7</v>
      </c>
      <c r="P375" s="5">
        <f t="shared" si="35"/>
        <v>0.875</v>
      </c>
    </row>
    <row r="376" spans="1:16" x14ac:dyDescent="0.25">
      <c r="I376" t="s">
        <v>36</v>
      </c>
      <c r="J376">
        <f>COUNT(E368:E384)</f>
        <v>4</v>
      </c>
      <c r="O376" s="5">
        <f t="shared" si="34"/>
        <v>8</v>
      </c>
      <c r="P376" s="5">
        <f t="shared" si="35"/>
        <v>1</v>
      </c>
    </row>
    <row r="377" spans="1:16" x14ac:dyDescent="0.25">
      <c r="I377" t="s">
        <v>37</v>
      </c>
      <c r="J377">
        <f>J376-J373</f>
        <v>1</v>
      </c>
      <c r="M377" s="5">
        <f t="shared" si="33"/>
        <v>0.25</v>
      </c>
      <c r="O377" s="5">
        <f t="shared" si="34"/>
        <v>3</v>
      </c>
      <c r="P377" s="5">
        <f t="shared" si="35"/>
        <v>0.375</v>
      </c>
    </row>
    <row r="378" spans="1:16" x14ac:dyDescent="0.25">
      <c r="I378" t="s">
        <v>38</v>
      </c>
      <c r="J378">
        <f>J376-J372</f>
        <v>2</v>
      </c>
      <c r="M378" s="5">
        <f t="shared" si="33"/>
        <v>0.5</v>
      </c>
      <c r="O378" s="5">
        <f t="shared" si="34"/>
        <v>3</v>
      </c>
      <c r="P378" s="5">
        <f t="shared" si="35"/>
        <v>0.375</v>
      </c>
    </row>
    <row r="379" spans="1:16" x14ac:dyDescent="0.25">
      <c r="I379" t="s">
        <v>39</v>
      </c>
      <c r="J379">
        <f>J376-J375</f>
        <v>1</v>
      </c>
      <c r="M379" s="5">
        <f t="shared" si="33"/>
        <v>0.25</v>
      </c>
      <c r="O379" s="5">
        <f t="shared" si="34"/>
        <v>1</v>
      </c>
      <c r="P379" s="5">
        <f t="shared" si="35"/>
        <v>0.125</v>
      </c>
    </row>
    <row r="380" spans="1:16" x14ac:dyDescent="0.25">
      <c r="I380" t="s">
        <v>40</v>
      </c>
      <c r="J380">
        <f>J376-J374</f>
        <v>2</v>
      </c>
      <c r="M380" s="5">
        <f t="shared" si="33"/>
        <v>0.5</v>
      </c>
      <c r="O380" s="5">
        <f t="shared" si="34"/>
        <v>2</v>
      </c>
      <c r="P380" s="5">
        <f t="shared" si="35"/>
        <v>0.25</v>
      </c>
    </row>
    <row r="381" spans="1:16" x14ac:dyDescent="0.25">
      <c r="I381" t="s">
        <v>41</v>
      </c>
      <c r="J381">
        <f>COUNTIF(C368:C384,"&gt;0")</f>
        <v>3</v>
      </c>
      <c r="M381" s="5">
        <f t="shared" si="33"/>
        <v>0.75</v>
      </c>
      <c r="O381" s="5">
        <f t="shared" si="34"/>
        <v>5</v>
      </c>
      <c r="P381" s="5">
        <f t="shared" si="35"/>
        <v>0.625</v>
      </c>
    </row>
    <row r="382" spans="1:16" x14ac:dyDescent="0.25">
      <c r="I382" t="s">
        <v>42</v>
      </c>
      <c r="J382">
        <f>COUNTIF(B368:B384,"&gt;0")</f>
        <v>3</v>
      </c>
      <c r="M382" s="5">
        <f t="shared" si="33"/>
        <v>0.75</v>
      </c>
      <c r="O382" s="5">
        <f t="shared" si="34"/>
        <v>5</v>
      </c>
      <c r="P382" s="5">
        <f t="shared" si="35"/>
        <v>0.625</v>
      </c>
    </row>
    <row r="383" spans="1:16" x14ac:dyDescent="0.25">
      <c r="I383" t="s">
        <v>43</v>
      </c>
      <c r="J383">
        <f>COUNTIF(C368:C384,"&lt;2")</f>
        <v>2</v>
      </c>
      <c r="M383" s="5">
        <f t="shared" si="33"/>
        <v>0.5</v>
      </c>
      <c r="O383" s="5">
        <f t="shared" si="34"/>
        <v>5</v>
      </c>
      <c r="P383" s="5">
        <f t="shared" si="35"/>
        <v>0.625</v>
      </c>
    </row>
    <row r="384" spans="1:16" x14ac:dyDescent="0.25">
      <c r="I384" t="s">
        <v>44</v>
      </c>
      <c r="J384">
        <f>COUNTIF(B368:B384,"&lt;2")</f>
        <v>2</v>
      </c>
      <c r="M384" s="5">
        <f t="shared" si="33"/>
        <v>0.5</v>
      </c>
      <c r="O384" s="5">
        <f t="shared" si="34"/>
        <v>6</v>
      </c>
      <c r="P384" s="5">
        <f t="shared" si="35"/>
        <v>0.75</v>
      </c>
    </row>
    <row r="385" spans="9:16" x14ac:dyDescent="0.25">
      <c r="I385" t="s">
        <v>45</v>
      </c>
      <c r="J385">
        <f>COUNTIF(C368:C384,"&lt;3")</f>
        <v>3</v>
      </c>
      <c r="M385" s="5">
        <f t="shared" si="33"/>
        <v>0.75</v>
      </c>
      <c r="O385" s="5">
        <f t="shared" si="34"/>
        <v>7</v>
      </c>
      <c r="P385" s="5">
        <f t="shared" si="35"/>
        <v>0.875</v>
      </c>
    </row>
    <row r="386" spans="9:16" x14ac:dyDescent="0.25">
      <c r="I386" t="s">
        <v>46</v>
      </c>
      <c r="J386">
        <f>COUNTIF(B368:B384,"&lt;3")</f>
        <v>2</v>
      </c>
      <c r="M386" s="5">
        <f t="shared" si="33"/>
        <v>0.5</v>
      </c>
      <c r="O386" s="5">
        <f t="shared" si="34"/>
        <v>6</v>
      </c>
      <c r="P386" s="5">
        <f t="shared" si="35"/>
        <v>0.75</v>
      </c>
    </row>
    <row r="387" spans="9:16" x14ac:dyDescent="0.25">
      <c r="I387" t="s">
        <v>47</v>
      </c>
      <c r="J387">
        <f>J377+J378</f>
        <v>3</v>
      </c>
      <c r="M387" s="5">
        <f t="shared" si="33"/>
        <v>0.75</v>
      </c>
      <c r="O387" s="5">
        <f t="shared" si="34"/>
        <v>6</v>
      </c>
      <c r="P387" s="5">
        <f t="shared" si="35"/>
        <v>0.75</v>
      </c>
    </row>
    <row r="388" spans="9:16" x14ac:dyDescent="0.25">
      <c r="I388" t="s">
        <v>48</v>
      </c>
      <c r="J388" s="1">
        <f>SUM(B368:B384)</f>
        <v>10</v>
      </c>
      <c r="M388" s="5">
        <f t="shared" si="33"/>
        <v>2.5</v>
      </c>
      <c r="O388" s="5">
        <f t="shared" si="34"/>
        <v>12</v>
      </c>
      <c r="P388" s="5">
        <f t="shared" si="35"/>
        <v>1.5</v>
      </c>
    </row>
    <row r="389" spans="9:16" x14ac:dyDescent="0.25">
      <c r="I389" t="s">
        <v>49</v>
      </c>
      <c r="J389" s="1">
        <f>SUM(C368:C384)</f>
        <v>7</v>
      </c>
      <c r="M389" s="5">
        <f t="shared" si="33"/>
        <v>1.75</v>
      </c>
      <c r="O389" s="5">
        <f t="shared" si="34"/>
        <v>10</v>
      </c>
      <c r="P389" s="5">
        <f t="shared" si="35"/>
        <v>1.25</v>
      </c>
    </row>
    <row r="390" spans="9:16" x14ac:dyDescent="0.25">
      <c r="I390" t="s">
        <v>50</v>
      </c>
      <c r="J390">
        <f>J378*3+J376-J387</f>
        <v>7</v>
      </c>
      <c r="M390" s="5">
        <f t="shared" si="33"/>
        <v>1.75</v>
      </c>
      <c r="O390" s="5">
        <f t="shared" si="34"/>
        <v>11</v>
      </c>
      <c r="P390" s="5">
        <f t="shared" si="35"/>
        <v>1.375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21</v>
      </c>
      <c r="H402" s="6"/>
      <c r="I402" s="7">
        <f>O261+O54</f>
        <v>42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F404" s="5">
        <f>(M6+M213)/2</f>
        <v>0.75909090909090904</v>
      </c>
      <c r="G404" s="9">
        <f>J6+J213</f>
        <v>16</v>
      </c>
      <c r="H404" s="9">
        <f>G404/$G$402</f>
        <v>0.76190476190476186</v>
      </c>
      <c r="I404" s="5">
        <f t="shared" ref="I404:I411" si="36">(P46+P253)/2</f>
        <v>0.66818181818181821</v>
      </c>
      <c r="J404" s="9">
        <f t="shared" ref="J404:J411" si="37">O46+O253</f>
        <v>28</v>
      </c>
      <c r="K404" s="9">
        <f>J404/$I$402</f>
        <v>0.66666666666666663</v>
      </c>
      <c r="L404" s="5">
        <f>(M84+M291)/2</f>
        <v>0.625</v>
      </c>
      <c r="M404" s="9">
        <f t="shared" ref="M404:M411" si="38">J84+J291</f>
        <v>5</v>
      </c>
      <c r="N404" s="9">
        <f>M404/8</f>
        <v>0.625</v>
      </c>
      <c r="O404" s="5">
        <f t="shared" ref="O404:O411" si="39">(P368+P161)/2</f>
        <v>0.6875</v>
      </c>
      <c r="P404" s="9">
        <f t="shared" ref="P404:P411" si="40">O368+O161</f>
        <v>11</v>
      </c>
      <c r="Q404" s="9">
        <f>P404/16</f>
        <v>0.6875</v>
      </c>
    </row>
    <row r="405" spans="4:17" x14ac:dyDescent="0.25">
      <c r="D405" t="s">
        <v>28</v>
      </c>
      <c r="F405" s="5">
        <f t="shared" ref="F405:F407" si="41">(M7+M214)/2</f>
        <v>0.42272727272727273</v>
      </c>
      <c r="G405" s="9">
        <f t="shared" ref="G405:G407" si="42">J7+J214</f>
        <v>9</v>
      </c>
      <c r="H405" s="9">
        <f t="shared" ref="H405:H423" si="43">G405/$G$402</f>
        <v>0.42857142857142855</v>
      </c>
      <c r="I405" s="5">
        <f t="shared" si="36"/>
        <v>0.38181818181818183</v>
      </c>
      <c r="J405" s="9">
        <f t="shared" si="37"/>
        <v>16</v>
      </c>
      <c r="K405" s="9">
        <f t="shared" ref="K405:K423" si="44">J405/$I$402</f>
        <v>0.38095238095238093</v>
      </c>
      <c r="L405" s="5">
        <f>(M85+M292)/2</f>
        <v>0.5</v>
      </c>
      <c r="M405" s="9">
        <f t="shared" si="38"/>
        <v>4</v>
      </c>
      <c r="N405" s="9">
        <f t="shared" ref="N405:N423" si="45">M405/8</f>
        <v>0.5</v>
      </c>
      <c r="O405" s="5">
        <f t="shared" si="39"/>
        <v>0.5</v>
      </c>
      <c r="P405" s="9">
        <f t="shared" si="40"/>
        <v>8</v>
      </c>
      <c r="Q405" s="9">
        <f t="shared" ref="Q405:Q423" si="46">P405/16</f>
        <v>0.5</v>
      </c>
    </row>
    <row r="406" spans="4:17" x14ac:dyDescent="0.25">
      <c r="D406" t="s">
        <v>29</v>
      </c>
      <c r="F406" s="5">
        <f t="shared" si="41"/>
        <v>0.71818181818181825</v>
      </c>
      <c r="G406" s="9">
        <f t="shared" si="42"/>
        <v>15</v>
      </c>
      <c r="H406" s="9">
        <f t="shared" si="43"/>
        <v>0.7142857142857143</v>
      </c>
      <c r="I406" s="5">
        <f t="shared" si="36"/>
        <v>0.75909090909090904</v>
      </c>
      <c r="J406" s="9">
        <f t="shared" si="37"/>
        <v>32</v>
      </c>
      <c r="K406" s="9">
        <f t="shared" si="44"/>
        <v>0.76190476190476186</v>
      </c>
      <c r="L406" s="5">
        <f>(M86+M293)/2</f>
        <v>0.875</v>
      </c>
      <c r="M406" s="9">
        <f t="shared" si="38"/>
        <v>7</v>
      </c>
      <c r="N406" s="9">
        <f t="shared" si="45"/>
        <v>0.875</v>
      </c>
      <c r="O406" s="5">
        <f t="shared" si="39"/>
        <v>0.75</v>
      </c>
      <c r="P406" s="9">
        <f t="shared" si="40"/>
        <v>12</v>
      </c>
      <c r="Q406" s="9">
        <f t="shared" si="46"/>
        <v>0.75</v>
      </c>
    </row>
    <row r="407" spans="4:17" x14ac:dyDescent="0.25">
      <c r="D407" t="s">
        <v>30</v>
      </c>
      <c r="F407" s="5">
        <f t="shared" si="41"/>
        <v>0.85909090909090913</v>
      </c>
      <c r="G407" s="9">
        <f t="shared" si="42"/>
        <v>18</v>
      </c>
      <c r="H407" s="9">
        <f t="shared" si="43"/>
        <v>0.8571428571428571</v>
      </c>
      <c r="I407" s="5">
        <f t="shared" si="36"/>
        <v>0.87954545454545452</v>
      </c>
      <c r="J407" s="9">
        <f t="shared" si="37"/>
        <v>37</v>
      </c>
      <c r="K407" s="9">
        <f t="shared" si="44"/>
        <v>0.88095238095238093</v>
      </c>
      <c r="L407" s="5">
        <f>(M87+M294)/2</f>
        <v>1</v>
      </c>
      <c r="M407" s="9">
        <f t="shared" si="38"/>
        <v>8</v>
      </c>
      <c r="N407" s="9">
        <f t="shared" si="45"/>
        <v>1</v>
      </c>
      <c r="O407" s="5">
        <f t="shared" si="39"/>
        <v>0.9375</v>
      </c>
      <c r="P407" s="9">
        <f t="shared" si="40"/>
        <v>15</v>
      </c>
      <c r="Q407" s="9">
        <f t="shared" si="46"/>
        <v>0.9375</v>
      </c>
    </row>
    <row r="408" spans="4:17" x14ac:dyDescent="0.25">
      <c r="D408" t="s">
        <v>31</v>
      </c>
      <c r="F408" s="5">
        <f>(M10+M217)/2</f>
        <v>0.75454545454545452</v>
      </c>
      <c r="G408" s="9">
        <f>J10+J217</f>
        <v>16</v>
      </c>
      <c r="H408" s="9">
        <f t="shared" si="43"/>
        <v>0.76190476190476186</v>
      </c>
      <c r="I408" s="5">
        <f t="shared" si="36"/>
        <v>0.61136363636363633</v>
      </c>
      <c r="J408" s="9">
        <f t="shared" si="37"/>
        <v>26</v>
      </c>
      <c r="K408" s="9">
        <f t="shared" si="44"/>
        <v>0.61904761904761907</v>
      </c>
      <c r="L408" s="5">
        <f>(M295+M88)/2</f>
        <v>0.875</v>
      </c>
      <c r="M408" s="9">
        <f t="shared" si="38"/>
        <v>7</v>
      </c>
      <c r="N408" s="9">
        <f t="shared" si="45"/>
        <v>0.875</v>
      </c>
      <c r="O408" s="5">
        <f t="shared" si="39"/>
        <v>0.75</v>
      </c>
      <c r="P408" s="9">
        <f t="shared" si="40"/>
        <v>12</v>
      </c>
      <c r="Q408" s="9">
        <f t="shared" si="46"/>
        <v>0.75</v>
      </c>
    </row>
    <row r="409" spans="4:17" x14ac:dyDescent="0.25">
      <c r="D409" t="s">
        <v>32</v>
      </c>
      <c r="F409" s="5">
        <f t="shared" ref="F409:F411" si="47">(M11+M218)/2</f>
        <v>0.66818181818181821</v>
      </c>
      <c r="G409" s="9">
        <f t="shared" ref="G409:G411" si="48">J11+J218</f>
        <v>14</v>
      </c>
      <c r="H409" s="9">
        <f t="shared" si="43"/>
        <v>0.66666666666666663</v>
      </c>
      <c r="I409" s="5">
        <f t="shared" si="36"/>
        <v>0.73863636363636365</v>
      </c>
      <c r="J409" s="9">
        <f t="shared" si="37"/>
        <v>31</v>
      </c>
      <c r="K409" s="9">
        <f t="shared" si="44"/>
        <v>0.73809523809523814</v>
      </c>
      <c r="L409" s="5">
        <f>(M296+M89)/2</f>
        <v>0.5</v>
      </c>
      <c r="M409" s="9">
        <f t="shared" si="38"/>
        <v>4</v>
      </c>
      <c r="N409" s="9">
        <f t="shared" si="45"/>
        <v>0.5</v>
      </c>
      <c r="O409" s="5">
        <f t="shared" si="39"/>
        <v>0.5625</v>
      </c>
      <c r="P409" s="9">
        <f t="shared" si="40"/>
        <v>9</v>
      </c>
      <c r="Q409" s="9">
        <f t="shared" si="46"/>
        <v>0.5625</v>
      </c>
    </row>
    <row r="410" spans="4:17" x14ac:dyDescent="0.25">
      <c r="D410" t="s">
        <v>34</v>
      </c>
      <c r="F410" s="5">
        <f t="shared" si="47"/>
        <v>0.85</v>
      </c>
      <c r="G410" s="9">
        <f t="shared" si="48"/>
        <v>18</v>
      </c>
      <c r="H410" s="9">
        <f t="shared" si="43"/>
        <v>0.8571428571428571</v>
      </c>
      <c r="I410" s="5">
        <f t="shared" si="36"/>
        <v>0.82727272727272727</v>
      </c>
      <c r="J410" s="9">
        <f t="shared" si="37"/>
        <v>35</v>
      </c>
      <c r="K410" s="9">
        <f t="shared" si="44"/>
        <v>0.83333333333333337</v>
      </c>
      <c r="L410" s="5">
        <f>(M297+M90)/2</f>
        <v>1</v>
      </c>
      <c r="M410" s="9">
        <f t="shared" si="38"/>
        <v>8</v>
      </c>
      <c r="N410" s="9">
        <f t="shared" si="45"/>
        <v>1</v>
      </c>
      <c r="O410" s="5">
        <f t="shared" si="39"/>
        <v>0.8125</v>
      </c>
      <c r="P410" s="9">
        <f t="shared" si="40"/>
        <v>13</v>
      </c>
      <c r="Q410" s="9">
        <f t="shared" si="46"/>
        <v>0.8125</v>
      </c>
    </row>
    <row r="411" spans="4:17" x14ac:dyDescent="0.25">
      <c r="D411" t="s">
        <v>35</v>
      </c>
      <c r="F411" s="5">
        <f t="shared" si="47"/>
        <v>0.76818181818181819</v>
      </c>
      <c r="G411" s="9">
        <f t="shared" si="48"/>
        <v>16</v>
      </c>
      <c r="H411" s="9">
        <f t="shared" si="43"/>
        <v>0.76190476190476186</v>
      </c>
      <c r="I411" s="5">
        <f t="shared" si="36"/>
        <v>0.83409090909090911</v>
      </c>
      <c r="J411" s="9">
        <f t="shared" si="37"/>
        <v>35</v>
      </c>
      <c r="K411" s="9">
        <f t="shared" si="44"/>
        <v>0.83333333333333337</v>
      </c>
      <c r="L411" s="5">
        <f>(M298+M91)/2</f>
        <v>0.75</v>
      </c>
      <c r="M411" s="9">
        <f t="shared" si="38"/>
        <v>6</v>
      </c>
      <c r="N411" s="9">
        <f t="shared" si="45"/>
        <v>0.75</v>
      </c>
      <c r="O411" s="5">
        <f t="shared" si="39"/>
        <v>0.8125</v>
      </c>
      <c r="P411" s="9">
        <f t="shared" si="40"/>
        <v>13</v>
      </c>
      <c r="Q411" s="9">
        <f t="shared" si="46"/>
        <v>0.8125</v>
      </c>
    </row>
    <row r="412" spans="4:17" x14ac:dyDescent="0.25">
      <c r="D412" t="s">
        <v>36</v>
      </c>
      <c r="F412" s="5"/>
      <c r="G412" s="5">
        <f>J221+J14</f>
        <v>21</v>
      </c>
      <c r="H412" s="8">
        <f t="shared" si="43"/>
        <v>1</v>
      </c>
      <c r="I412" s="5"/>
      <c r="J412" s="5">
        <f t="shared" ref="J412:J423" si="49">O261+O54</f>
        <v>42</v>
      </c>
      <c r="K412" s="8">
        <f t="shared" si="44"/>
        <v>1</v>
      </c>
      <c r="L412" s="5"/>
      <c r="M412" s="5">
        <v>8</v>
      </c>
      <c r="N412" s="8">
        <f t="shared" si="45"/>
        <v>1</v>
      </c>
      <c r="P412" s="5">
        <v>16</v>
      </c>
      <c r="Q412" s="8">
        <f t="shared" si="46"/>
        <v>1</v>
      </c>
    </row>
    <row r="413" spans="4:17" x14ac:dyDescent="0.25">
      <c r="D413" t="s">
        <v>37</v>
      </c>
      <c r="F413" s="5">
        <f>(M15+M222)/2</f>
        <v>0.33181818181818179</v>
      </c>
      <c r="G413" s="9">
        <f>J222+J15</f>
        <v>7</v>
      </c>
      <c r="H413" s="9">
        <f t="shared" si="43"/>
        <v>0.33333333333333331</v>
      </c>
      <c r="I413" s="5">
        <f t="shared" ref="I413:I423" si="50">(P262+P55)/2</f>
        <v>0.26136363636363635</v>
      </c>
      <c r="J413" s="9">
        <f t="shared" si="49"/>
        <v>11</v>
      </c>
      <c r="K413" s="9">
        <f t="shared" si="44"/>
        <v>0.26190476190476192</v>
      </c>
      <c r="L413" s="5">
        <f t="shared" ref="L413:L423" si="51">(M300+M93)/2</f>
        <v>0.5</v>
      </c>
      <c r="M413" s="9">
        <f t="shared" ref="M413:M423" si="52">J300+J93</f>
        <v>4</v>
      </c>
      <c r="N413" s="9">
        <f t="shared" si="45"/>
        <v>0.5</v>
      </c>
      <c r="O413" s="5">
        <f t="shared" ref="O413:O423" si="53">(P377+P170)/2</f>
        <v>0.4375</v>
      </c>
      <c r="P413" s="9">
        <f t="shared" ref="P413:P423" si="54">O377+O170</f>
        <v>7</v>
      </c>
      <c r="Q413" s="9">
        <f t="shared" si="46"/>
        <v>0.4375</v>
      </c>
    </row>
    <row r="414" spans="4:17" x14ac:dyDescent="0.25">
      <c r="D414" t="s">
        <v>38</v>
      </c>
      <c r="F414" s="5">
        <f t="shared" ref="F414:F416" si="55">(M16+M223)/2</f>
        <v>0.24545454545454548</v>
      </c>
      <c r="G414" s="9">
        <f t="shared" ref="G414:G416" si="56">J223+J16</f>
        <v>5</v>
      </c>
      <c r="H414" s="9">
        <f t="shared" si="43"/>
        <v>0.23809523809523808</v>
      </c>
      <c r="I414" s="5">
        <f t="shared" si="50"/>
        <v>0.38863636363636367</v>
      </c>
      <c r="J414" s="9">
        <f t="shared" si="49"/>
        <v>16</v>
      </c>
      <c r="K414" s="9">
        <f t="shared" si="44"/>
        <v>0.38095238095238093</v>
      </c>
      <c r="L414" s="5">
        <f t="shared" si="51"/>
        <v>0.125</v>
      </c>
      <c r="M414" s="9">
        <f t="shared" si="52"/>
        <v>1</v>
      </c>
      <c r="N414" s="9">
        <f t="shared" si="45"/>
        <v>0.125</v>
      </c>
      <c r="O414" s="5">
        <f t="shared" si="53"/>
        <v>0.25</v>
      </c>
      <c r="P414" s="9">
        <f t="shared" si="54"/>
        <v>4</v>
      </c>
      <c r="Q414" s="9">
        <f t="shared" si="46"/>
        <v>0.25</v>
      </c>
    </row>
    <row r="415" spans="4:17" x14ac:dyDescent="0.25">
      <c r="D415" t="s">
        <v>39</v>
      </c>
      <c r="F415" s="5">
        <f t="shared" si="55"/>
        <v>0.23181818181818181</v>
      </c>
      <c r="G415" s="9">
        <f t="shared" si="56"/>
        <v>5</v>
      </c>
      <c r="H415" s="9">
        <f t="shared" si="43"/>
        <v>0.23809523809523808</v>
      </c>
      <c r="I415" s="5">
        <f t="shared" si="50"/>
        <v>0.16590909090909089</v>
      </c>
      <c r="J415" s="9">
        <f t="shared" si="49"/>
        <v>7</v>
      </c>
      <c r="K415" s="9">
        <f t="shared" si="44"/>
        <v>0.16666666666666666</v>
      </c>
      <c r="L415" s="5">
        <f t="shared" si="51"/>
        <v>0.25</v>
      </c>
      <c r="M415" s="9">
        <f t="shared" si="52"/>
        <v>2</v>
      </c>
      <c r="N415" s="9">
        <f t="shared" si="45"/>
        <v>0.25</v>
      </c>
      <c r="O415" s="5">
        <f t="shared" si="53"/>
        <v>0.1875</v>
      </c>
      <c r="P415" s="9">
        <f t="shared" si="54"/>
        <v>3</v>
      </c>
      <c r="Q415" s="9">
        <f t="shared" si="46"/>
        <v>0.1875</v>
      </c>
    </row>
    <row r="416" spans="4:17" x14ac:dyDescent="0.25">
      <c r="D416" t="s">
        <v>40</v>
      </c>
      <c r="F416" s="5">
        <f t="shared" si="55"/>
        <v>0.15</v>
      </c>
      <c r="G416" s="9">
        <f t="shared" si="56"/>
        <v>3</v>
      </c>
      <c r="H416" s="9">
        <f t="shared" si="43"/>
        <v>0.14285714285714285</v>
      </c>
      <c r="I416" s="5">
        <f t="shared" si="50"/>
        <v>0.17272727272727273</v>
      </c>
      <c r="J416" s="9">
        <f t="shared" si="49"/>
        <v>7</v>
      </c>
      <c r="K416" s="9">
        <f t="shared" si="44"/>
        <v>0.16666666666666666</v>
      </c>
      <c r="L416" s="5">
        <f t="shared" si="51"/>
        <v>0</v>
      </c>
      <c r="M416" s="9">
        <f t="shared" si="52"/>
        <v>0</v>
      </c>
      <c r="N416" s="9">
        <f t="shared" si="45"/>
        <v>0</v>
      </c>
      <c r="O416" s="5">
        <f t="shared" si="53"/>
        <v>0.1875</v>
      </c>
      <c r="P416" s="9">
        <f t="shared" si="54"/>
        <v>3</v>
      </c>
      <c r="Q416" s="9">
        <f t="shared" si="46"/>
        <v>0.1875</v>
      </c>
    </row>
    <row r="417" spans="4:17" x14ac:dyDescent="0.25">
      <c r="D417" t="s">
        <v>41</v>
      </c>
      <c r="F417" s="5">
        <f t="shared" ref="F417:F418" si="57">(M19+M226)/2</f>
        <v>0.65909090909090917</v>
      </c>
      <c r="G417" s="9">
        <f t="shared" ref="G417:G418" si="58">J226+J19</f>
        <v>14</v>
      </c>
      <c r="H417" s="9">
        <f t="shared" si="43"/>
        <v>0.66666666666666663</v>
      </c>
      <c r="I417" s="5">
        <f t="shared" si="50"/>
        <v>0.56818181818181812</v>
      </c>
      <c r="J417" s="9">
        <f t="shared" si="49"/>
        <v>24</v>
      </c>
      <c r="K417" s="9">
        <f t="shared" si="44"/>
        <v>0.5714285714285714</v>
      </c>
      <c r="L417" s="5">
        <f t="shared" si="51"/>
        <v>0.75</v>
      </c>
      <c r="M417" s="9">
        <f t="shared" si="52"/>
        <v>6</v>
      </c>
      <c r="N417" s="9">
        <f t="shared" si="45"/>
        <v>0.75</v>
      </c>
      <c r="O417" s="5">
        <f t="shared" si="53"/>
        <v>0.6875</v>
      </c>
      <c r="P417" s="9">
        <f t="shared" si="54"/>
        <v>11</v>
      </c>
      <c r="Q417" s="9">
        <f t="shared" si="46"/>
        <v>0.6875</v>
      </c>
    </row>
    <row r="418" spans="4:17" x14ac:dyDescent="0.25">
      <c r="D418" t="s">
        <v>42</v>
      </c>
      <c r="F418" s="5">
        <f t="shared" si="57"/>
        <v>0.71818181818181825</v>
      </c>
      <c r="G418" s="9">
        <f t="shared" si="58"/>
        <v>15</v>
      </c>
      <c r="H418" s="9">
        <f t="shared" si="43"/>
        <v>0.7142857142857143</v>
      </c>
      <c r="I418" s="5">
        <f t="shared" si="50"/>
        <v>0.74318181818181817</v>
      </c>
      <c r="J418" s="9">
        <f t="shared" si="49"/>
        <v>31</v>
      </c>
      <c r="K418" s="9">
        <f t="shared" si="44"/>
        <v>0.73809523809523814</v>
      </c>
      <c r="L418" s="5">
        <f t="shared" si="51"/>
        <v>0.5</v>
      </c>
      <c r="M418" s="9">
        <f t="shared" si="52"/>
        <v>4</v>
      </c>
      <c r="N418" s="9">
        <f t="shared" si="45"/>
        <v>0.5</v>
      </c>
      <c r="O418" s="5">
        <f t="shared" si="53"/>
        <v>0.5625</v>
      </c>
      <c r="P418" s="9">
        <f t="shared" si="54"/>
        <v>9</v>
      </c>
      <c r="Q418" s="9">
        <f t="shared" si="46"/>
        <v>0.5625</v>
      </c>
    </row>
    <row r="419" spans="4:17" x14ac:dyDescent="0.25">
      <c r="D419" t="s">
        <v>43</v>
      </c>
      <c r="F419" s="5">
        <f t="shared" ref="F419:F422" si="59">(M21+M228)/2</f>
        <v>0.53181818181818175</v>
      </c>
      <c r="G419" s="9">
        <f t="shared" ref="G419:G422" si="60">J228+J21</f>
        <v>11</v>
      </c>
      <c r="H419" s="9">
        <f t="shared" si="43"/>
        <v>0.52380952380952384</v>
      </c>
      <c r="I419" s="5">
        <f t="shared" si="50"/>
        <v>0.66818181818181821</v>
      </c>
      <c r="J419" s="9">
        <f t="shared" si="49"/>
        <v>28</v>
      </c>
      <c r="K419" s="9">
        <f t="shared" si="44"/>
        <v>0.66666666666666663</v>
      </c>
      <c r="L419" s="5">
        <f t="shared" si="51"/>
        <v>0.5</v>
      </c>
      <c r="M419" s="9">
        <f t="shared" si="52"/>
        <v>4</v>
      </c>
      <c r="N419" s="9">
        <f t="shared" si="45"/>
        <v>0.5</v>
      </c>
      <c r="O419" s="5">
        <f t="shared" si="53"/>
        <v>0.5625</v>
      </c>
      <c r="P419" s="9">
        <f t="shared" si="54"/>
        <v>9</v>
      </c>
      <c r="Q419" s="9">
        <f t="shared" si="46"/>
        <v>0.5625</v>
      </c>
    </row>
    <row r="420" spans="4:17" x14ac:dyDescent="0.25">
      <c r="D420" t="s">
        <v>44</v>
      </c>
      <c r="F420" s="5">
        <f t="shared" si="59"/>
        <v>0.61363636363636365</v>
      </c>
      <c r="G420" s="9">
        <f t="shared" si="60"/>
        <v>13</v>
      </c>
      <c r="H420" s="9">
        <f t="shared" si="43"/>
        <v>0.61904761904761907</v>
      </c>
      <c r="I420" s="5">
        <f t="shared" si="50"/>
        <v>0.66136363636363638</v>
      </c>
      <c r="J420" s="9">
        <f t="shared" si="49"/>
        <v>28</v>
      </c>
      <c r="K420" s="9">
        <f t="shared" si="44"/>
        <v>0.66666666666666663</v>
      </c>
      <c r="L420" s="5">
        <f t="shared" si="51"/>
        <v>0.875</v>
      </c>
      <c r="M420" s="9">
        <f t="shared" si="52"/>
        <v>7</v>
      </c>
      <c r="N420" s="9">
        <f t="shared" si="45"/>
        <v>0.875</v>
      </c>
      <c r="O420" s="5">
        <f t="shared" si="53"/>
        <v>0.75</v>
      </c>
      <c r="P420" s="9">
        <f t="shared" si="54"/>
        <v>12</v>
      </c>
      <c r="Q420" s="9">
        <f t="shared" si="46"/>
        <v>0.75</v>
      </c>
    </row>
    <row r="421" spans="4:17" x14ac:dyDescent="0.25">
      <c r="D421" t="s">
        <v>45</v>
      </c>
      <c r="F421" s="5">
        <f t="shared" si="59"/>
        <v>0.76818181818181819</v>
      </c>
      <c r="G421" s="9">
        <f t="shared" si="60"/>
        <v>16</v>
      </c>
      <c r="H421" s="9">
        <f t="shared" si="43"/>
        <v>0.76190476190476186</v>
      </c>
      <c r="I421" s="5">
        <f t="shared" si="50"/>
        <v>0.83409090909090911</v>
      </c>
      <c r="J421" s="9">
        <f t="shared" si="49"/>
        <v>35</v>
      </c>
      <c r="K421" s="9">
        <f t="shared" si="44"/>
        <v>0.83333333333333337</v>
      </c>
      <c r="L421" s="5">
        <f t="shared" si="51"/>
        <v>0.75</v>
      </c>
      <c r="M421" s="9">
        <f t="shared" si="52"/>
        <v>6</v>
      </c>
      <c r="N421" s="9">
        <f t="shared" si="45"/>
        <v>0.75</v>
      </c>
      <c r="O421" s="5">
        <f t="shared" si="53"/>
        <v>0.8125</v>
      </c>
      <c r="P421" s="9">
        <f t="shared" si="54"/>
        <v>13</v>
      </c>
      <c r="Q421" s="9">
        <f t="shared" si="46"/>
        <v>0.8125</v>
      </c>
    </row>
    <row r="422" spans="4:17" x14ac:dyDescent="0.25">
      <c r="D422" t="s">
        <v>46</v>
      </c>
      <c r="F422" s="5">
        <f t="shared" si="59"/>
        <v>0.95454545454545459</v>
      </c>
      <c r="G422" s="9">
        <f t="shared" si="60"/>
        <v>20</v>
      </c>
      <c r="H422" s="9">
        <f t="shared" si="43"/>
        <v>0.95238095238095233</v>
      </c>
      <c r="I422" s="5">
        <f t="shared" si="50"/>
        <v>0.92727272727272725</v>
      </c>
      <c r="J422" s="9">
        <f t="shared" si="49"/>
        <v>39</v>
      </c>
      <c r="K422" s="9">
        <f t="shared" si="44"/>
        <v>0.9285714285714286</v>
      </c>
      <c r="L422" s="5">
        <f t="shared" si="51"/>
        <v>1</v>
      </c>
      <c r="M422" s="9">
        <f t="shared" si="52"/>
        <v>8</v>
      </c>
      <c r="N422" s="9">
        <f t="shared" si="45"/>
        <v>1</v>
      </c>
      <c r="O422" s="5">
        <f t="shared" si="53"/>
        <v>0.875</v>
      </c>
      <c r="P422" s="9">
        <f t="shared" si="54"/>
        <v>14</v>
      </c>
      <c r="Q422" s="9">
        <f t="shared" si="46"/>
        <v>0.875</v>
      </c>
    </row>
    <row r="423" spans="4:17" x14ac:dyDescent="0.25">
      <c r="D423" t="s">
        <v>47</v>
      </c>
      <c r="F423" s="5">
        <f t="shared" ref="F423" si="61">(M25+M232)/2</f>
        <v>0.57727272727272727</v>
      </c>
      <c r="G423" s="9">
        <f t="shared" ref="G423" si="62">J232+J25</f>
        <v>12</v>
      </c>
      <c r="H423" s="9">
        <f t="shared" si="43"/>
        <v>0.5714285714285714</v>
      </c>
      <c r="I423" s="5">
        <f t="shared" si="50"/>
        <v>0.65</v>
      </c>
      <c r="J423" s="9">
        <f t="shared" si="49"/>
        <v>27</v>
      </c>
      <c r="K423" s="9">
        <f t="shared" si="44"/>
        <v>0.6428571428571429</v>
      </c>
      <c r="L423" s="5">
        <f t="shared" si="51"/>
        <v>0.625</v>
      </c>
      <c r="M423" s="9">
        <f t="shared" si="52"/>
        <v>5</v>
      </c>
      <c r="N423" s="9">
        <f t="shared" si="45"/>
        <v>0.625</v>
      </c>
      <c r="O423" s="5">
        <f t="shared" si="53"/>
        <v>0.6875</v>
      </c>
      <c r="P423" s="9">
        <f t="shared" si="54"/>
        <v>11</v>
      </c>
      <c r="Q423" s="9">
        <f t="shared" si="46"/>
        <v>0.6875</v>
      </c>
    </row>
    <row r="424" spans="4:17" x14ac:dyDescent="0.25">
      <c r="F424" s="5"/>
      <c r="G424" s="5"/>
      <c r="H424" s="8"/>
      <c r="I424" s="5"/>
      <c r="J424" s="5"/>
      <c r="K424" s="8"/>
      <c r="L424" s="5"/>
      <c r="N424" s="8"/>
      <c r="Q424" s="8"/>
    </row>
    <row r="425" spans="4:17" x14ac:dyDescent="0.25">
      <c r="D425" t="s">
        <v>69</v>
      </c>
      <c r="F425" s="9">
        <f>M28-M235</f>
        <v>0.13636363636363646</v>
      </c>
      <c r="G425" s="9">
        <f>J28-J235</f>
        <v>3</v>
      </c>
      <c r="H425" s="8" t="s">
        <v>73</v>
      </c>
      <c r="I425" s="9">
        <f>P68-P275</f>
        <v>-0.53181818181818197</v>
      </c>
      <c r="J425" s="9">
        <f>O68-O275</f>
        <v>-8</v>
      </c>
      <c r="K425" s="8" t="s">
        <v>73</v>
      </c>
      <c r="L425" s="9">
        <f>M106-M313</f>
        <v>1</v>
      </c>
      <c r="M425" s="9">
        <f>J106-J313</f>
        <v>4</v>
      </c>
      <c r="N425" s="8" t="s">
        <v>73</v>
      </c>
      <c r="O425" s="9">
        <f>P183-P390</f>
        <v>0.5</v>
      </c>
      <c r="P425" s="9">
        <f>O183-O390</f>
        <v>4</v>
      </c>
      <c r="Q425" s="8" t="s">
        <v>73</v>
      </c>
    </row>
    <row r="426" spans="4:17" x14ac:dyDescent="0.25">
      <c r="D426" t="s">
        <v>70</v>
      </c>
      <c r="F426" s="5">
        <f>(M26+M27+M233+M234)/2</f>
        <v>2.6045454545454545</v>
      </c>
      <c r="G426" s="9">
        <f>J233+J234+J26+J27</f>
        <v>55</v>
      </c>
      <c r="H426" s="9">
        <f>G426/G402</f>
        <v>2.6190476190476191</v>
      </c>
      <c r="I426" s="5">
        <f>(P66+P67+P273+P274)/2</f>
        <v>2.3931818181818185</v>
      </c>
      <c r="J426" s="9">
        <f>O66+O67+O273+O274</f>
        <v>100</v>
      </c>
      <c r="K426" s="9">
        <f>J426/$I$402</f>
        <v>2.3809523809523809</v>
      </c>
      <c r="L426" s="5">
        <f>(M104+M105+M311+M312)/2</f>
        <v>2.125</v>
      </c>
      <c r="M426" s="9">
        <f>J104+J105+J311+J312</f>
        <v>17</v>
      </c>
      <c r="N426" s="9">
        <f>M426/8</f>
        <v>2.125</v>
      </c>
      <c r="O426" s="5">
        <f>(P389+P388+P182+P181)/2</f>
        <v>2.5</v>
      </c>
      <c r="P426" s="9">
        <f>O389+O388+O182+O181</f>
        <v>40</v>
      </c>
      <c r="Q426" s="9">
        <f>P426/16</f>
        <v>2.5</v>
      </c>
    </row>
    <row r="427" spans="4:17" x14ac:dyDescent="0.25">
      <c r="D427" t="s">
        <v>71</v>
      </c>
      <c r="F427" s="5">
        <f>(M26+M234)/2</f>
        <v>1.4545454545454546</v>
      </c>
      <c r="G427" s="9">
        <f>J26+J234</f>
        <v>31</v>
      </c>
      <c r="H427" s="9">
        <f>G427/G402</f>
        <v>1.4761904761904763</v>
      </c>
      <c r="I427" s="5">
        <f>(P66+P274)/2</f>
        <v>1.1636363636363636</v>
      </c>
      <c r="J427" s="9">
        <f>O66+O274</f>
        <v>49</v>
      </c>
      <c r="K427" s="9">
        <f t="shared" ref="K427:K428" si="63">J427/$I$402</f>
        <v>1.1666666666666667</v>
      </c>
      <c r="L427" s="5">
        <f>(M104+M312)/2</f>
        <v>1.5</v>
      </c>
      <c r="M427" s="9">
        <f>J104+J312</f>
        <v>12</v>
      </c>
      <c r="N427" s="9">
        <f t="shared" ref="N427:N428" si="64">M427/8</f>
        <v>1.5</v>
      </c>
      <c r="O427" s="5">
        <f>(P389+P181)/2</f>
        <v>1.375</v>
      </c>
      <c r="P427" s="9">
        <f>O389+O181</f>
        <v>22</v>
      </c>
      <c r="Q427" s="9">
        <f t="shared" ref="Q427:Q428" si="65">P427/16</f>
        <v>1.375</v>
      </c>
    </row>
    <row r="428" spans="4:17" x14ac:dyDescent="0.25">
      <c r="D428" t="s">
        <v>72</v>
      </c>
      <c r="F428" s="5">
        <f>(M27+M233)/2</f>
        <v>1.1499999999999999</v>
      </c>
      <c r="G428" s="9">
        <f>J27+J233</f>
        <v>24</v>
      </c>
      <c r="H428" s="9">
        <f>G428/G402</f>
        <v>1.1428571428571428</v>
      </c>
      <c r="I428" s="5">
        <f>(P67+P273)/2</f>
        <v>1.2295454545454545</v>
      </c>
      <c r="J428" s="9">
        <f>O67+O273</f>
        <v>51</v>
      </c>
      <c r="K428" s="9">
        <f t="shared" si="63"/>
        <v>1.2142857142857142</v>
      </c>
      <c r="L428" s="5">
        <f>(M105+M311)/2</f>
        <v>0.625</v>
      </c>
      <c r="M428" s="9">
        <f>J105+J311</f>
        <v>5</v>
      </c>
      <c r="N428" s="9">
        <f t="shared" si="64"/>
        <v>0.625</v>
      </c>
      <c r="O428" s="5">
        <f>(P388+P182)/2</f>
        <v>1.125</v>
      </c>
      <c r="P428" s="9">
        <f>O388+O182</f>
        <v>18</v>
      </c>
      <c r="Q428" s="9">
        <f t="shared" si="65"/>
        <v>1.125</v>
      </c>
    </row>
    <row r="437" spans="5:13" x14ac:dyDescent="0.25">
      <c r="E437">
        <v>1.03</v>
      </c>
      <c r="F437">
        <v>1.1499999999999999</v>
      </c>
      <c r="G437">
        <v>1.23</v>
      </c>
      <c r="H437">
        <v>0.63</v>
      </c>
      <c r="I437">
        <v>1.1299999999999999</v>
      </c>
      <c r="K437">
        <f>AVERAGE(F437:I437)</f>
        <v>1.0349999999999999</v>
      </c>
    </row>
    <row r="438" spans="5:13" x14ac:dyDescent="0.25">
      <c r="E438">
        <v>1.1100000000000001</v>
      </c>
      <c r="F438">
        <v>1.07</v>
      </c>
      <c r="G438">
        <v>1.23</v>
      </c>
      <c r="H438">
        <v>0.88</v>
      </c>
      <c r="I438">
        <v>1.25</v>
      </c>
      <c r="K438">
        <f>AVERAGE(F438:I438)</f>
        <v>1.1074999999999999</v>
      </c>
    </row>
    <row r="442" spans="5:13" x14ac:dyDescent="0.25">
      <c r="E442">
        <f>E437-E438</f>
        <v>-8.0000000000000071E-2</v>
      </c>
      <c r="F442">
        <f t="shared" ref="F442:I442" si="66">F437-F438</f>
        <v>7.9999999999999849E-2</v>
      </c>
      <c r="G442">
        <f t="shared" si="66"/>
        <v>0</v>
      </c>
      <c r="H442">
        <f t="shared" si="66"/>
        <v>-0.25</v>
      </c>
      <c r="I442">
        <f t="shared" si="66"/>
        <v>-0.12000000000000011</v>
      </c>
    </row>
    <row r="443" spans="5:13" x14ac:dyDescent="0.25">
      <c r="E443">
        <f>E442*E442</f>
        <v>6.4000000000000116E-3</v>
      </c>
      <c r="F443">
        <f t="shared" ref="F443:I443" si="67">F442*F442</f>
        <v>6.399999999999976E-3</v>
      </c>
      <c r="G443">
        <f t="shared" si="67"/>
        <v>0</v>
      </c>
      <c r="H443">
        <f t="shared" si="67"/>
        <v>6.25E-2</v>
      </c>
      <c r="I443">
        <f t="shared" si="67"/>
        <v>1.4400000000000026E-2</v>
      </c>
    </row>
    <row r="446" spans="5:13" x14ac:dyDescent="0.25">
      <c r="E446">
        <f>SUM(E443:I443)</f>
        <v>8.9700000000000016E-2</v>
      </c>
    </row>
    <row r="447" spans="5:13" x14ac:dyDescent="0.25">
      <c r="E447">
        <f>SQRT(E446)</f>
        <v>0.29949958263743875</v>
      </c>
      <c r="I447">
        <v>2.35</v>
      </c>
      <c r="J447">
        <v>2.59</v>
      </c>
      <c r="K447">
        <v>2.17</v>
      </c>
      <c r="L447">
        <v>2.25</v>
      </c>
      <c r="M447" s="5">
        <v>2.38</v>
      </c>
    </row>
    <row r="450" spans="5:11" x14ac:dyDescent="0.25">
      <c r="J450">
        <f>AVERAGE(J447:M447)</f>
        <v>2.3475000000000001</v>
      </c>
    </row>
    <row r="453" spans="5:11" x14ac:dyDescent="0.25">
      <c r="E453">
        <v>63.1</v>
      </c>
      <c r="F453">
        <v>71.819999999999993</v>
      </c>
      <c r="G453">
        <v>74.319999999999993</v>
      </c>
      <c r="H453">
        <v>50</v>
      </c>
      <c r="I453">
        <v>56.25</v>
      </c>
      <c r="K453">
        <f>AVERAGE(F453:I453)</f>
        <v>63.097499999999997</v>
      </c>
    </row>
    <row r="454" spans="5:11" x14ac:dyDescent="0.25">
      <c r="E454">
        <v>62.4</v>
      </c>
      <c r="F454">
        <v>72.22</v>
      </c>
      <c r="G454">
        <v>64.86</v>
      </c>
      <c r="H454">
        <v>50</v>
      </c>
      <c r="I454">
        <v>62.5</v>
      </c>
      <c r="K454">
        <f>AVERAGE(F454:I454)</f>
        <v>62.394999999999996</v>
      </c>
    </row>
    <row r="460" spans="5:11" x14ac:dyDescent="0.25">
      <c r="E460">
        <f>E453-E454</f>
        <v>0.70000000000000284</v>
      </c>
      <c r="F460">
        <f t="shared" ref="F460:I460" si="68">F453-F454</f>
        <v>-0.40000000000000568</v>
      </c>
      <c r="G460">
        <f t="shared" si="68"/>
        <v>9.4599999999999937</v>
      </c>
      <c r="H460">
        <f t="shared" si="68"/>
        <v>0</v>
      </c>
      <c r="I460">
        <f t="shared" si="68"/>
        <v>-6.25</v>
      </c>
    </row>
    <row r="461" spans="5:11" x14ac:dyDescent="0.25">
      <c r="E461">
        <f>E460*E460</f>
        <v>0.49000000000000399</v>
      </c>
      <c r="F461">
        <f t="shared" ref="F461:I461" si="69">F460*F460</f>
        <v>0.16000000000000456</v>
      </c>
      <c r="G461">
        <f t="shared" si="69"/>
        <v>89.491599999999877</v>
      </c>
      <c r="H461">
        <f t="shared" si="69"/>
        <v>0</v>
      </c>
      <c r="I461">
        <f t="shared" si="69"/>
        <v>39.0625</v>
      </c>
    </row>
    <row r="464" spans="5:11" x14ac:dyDescent="0.25">
      <c r="E464">
        <f>SUM(E461:I461)</f>
        <v>129.20409999999987</v>
      </c>
    </row>
    <row r="465" spans="5:5" x14ac:dyDescent="0.25">
      <c r="E465">
        <f>SQRT(E464)</f>
        <v>11.366798141957121</v>
      </c>
    </row>
  </sheetData>
  <mergeCells count="14">
    <mergeCell ref="A4:F4"/>
    <mergeCell ref="A1:F2"/>
    <mergeCell ref="A208:P209"/>
    <mergeCell ref="A31:F31"/>
    <mergeCell ref="A63:F63"/>
    <mergeCell ref="A44:F44"/>
    <mergeCell ref="A120:F120"/>
    <mergeCell ref="A82:F82"/>
    <mergeCell ref="A238:F238"/>
    <mergeCell ref="A270:F270"/>
    <mergeCell ref="A327:F327"/>
    <mergeCell ref="A211:F211"/>
    <mergeCell ref="A251:F251"/>
    <mergeCell ref="A289:F28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431A-0DF2-410B-A5AB-11C18578744D}">
  <dimension ref="A1:T465"/>
  <sheetViews>
    <sheetView topLeftCell="G443" zoomScaleNormal="100" workbookViewId="0">
      <selection activeCell="S461" sqref="S461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2.7109375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13" x14ac:dyDescent="0.25">
      <c r="A1" s="20" t="s">
        <v>18</v>
      </c>
      <c r="B1" s="20"/>
      <c r="C1" s="20"/>
      <c r="D1" s="20"/>
      <c r="E1" s="20"/>
      <c r="F1" s="20"/>
    </row>
    <row r="2" spans="1:13" x14ac:dyDescent="0.25">
      <c r="A2" s="20"/>
      <c r="B2" s="20"/>
      <c r="C2" s="20"/>
      <c r="D2" s="20"/>
      <c r="E2" s="20"/>
      <c r="F2" s="20"/>
    </row>
    <row r="4" spans="1:13" x14ac:dyDescent="0.25">
      <c r="A4" s="19" t="s">
        <v>20</v>
      </c>
      <c r="B4" s="19"/>
      <c r="C4" s="19"/>
      <c r="D4" s="19"/>
      <c r="E4" s="19"/>
      <c r="F4" s="19"/>
    </row>
    <row r="5" spans="1:13" x14ac:dyDescent="0.25">
      <c r="E5" s="3" t="s">
        <v>24</v>
      </c>
      <c r="F5" s="3" t="s">
        <v>25</v>
      </c>
      <c r="I5" s="4" t="s">
        <v>26</v>
      </c>
      <c r="J5" t="s">
        <v>51</v>
      </c>
    </row>
    <row r="6" spans="1:13" x14ac:dyDescent="0.25">
      <c r="A6" s="2" t="s">
        <v>75</v>
      </c>
      <c r="B6" s="1">
        <v>2</v>
      </c>
      <c r="C6">
        <v>1</v>
      </c>
      <c r="D6" s="1" t="s">
        <v>77</v>
      </c>
      <c r="E6" s="1">
        <f>B6+C6</f>
        <v>3</v>
      </c>
      <c r="F6" s="1">
        <f>B6-C6</f>
        <v>1</v>
      </c>
      <c r="I6" t="s">
        <v>27</v>
      </c>
      <c r="J6">
        <f>COUNTIF(E6:E30,"&gt;1")</f>
        <v>6</v>
      </c>
      <c r="M6" s="5">
        <f>J6/$J$14</f>
        <v>0.8571428571428571</v>
      </c>
    </row>
    <row r="7" spans="1:13" x14ac:dyDescent="0.25">
      <c r="A7" s="2" t="s">
        <v>75</v>
      </c>
      <c r="B7" s="1">
        <v>3</v>
      </c>
      <c r="C7">
        <v>1</v>
      </c>
      <c r="D7" s="1" t="s">
        <v>79</v>
      </c>
      <c r="E7" s="1">
        <f t="shared" ref="E7:E12" si="0">B7+C7</f>
        <v>4</v>
      </c>
      <c r="F7" s="1">
        <f t="shared" ref="F7:F12" si="1">B7-C7</f>
        <v>2</v>
      </c>
      <c r="I7" t="s">
        <v>28</v>
      </c>
      <c r="J7">
        <f>COUNTIF(E6:E30,"&gt;2")</f>
        <v>3</v>
      </c>
      <c r="M7" s="5">
        <f t="shared" ref="M7:M28" si="2">J7/$J$14</f>
        <v>0.42857142857142855</v>
      </c>
    </row>
    <row r="8" spans="1:13" x14ac:dyDescent="0.25">
      <c r="A8" s="2" t="s">
        <v>75</v>
      </c>
      <c r="B8" s="1">
        <v>2</v>
      </c>
      <c r="C8">
        <v>0</v>
      </c>
      <c r="D8" s="1" t="s">
        <v>80</v>
      </c>
      <c r="E8" s="1">
        <f t="shared" si="0"/>
        <v>2</v>
      </c>
      <c r="F8" s="1">
        <f t="shared" si="1"/>
        <v>2</v>
      </c>
      <c r="I8" t="s">
        <v>29</v>
      </c>
      <c r="J8">
        <f>COUNTIF(E6:E30,"&lt;4")</f>
        <v>5</v>
      </c>
      <c r="M8" s="5">
        <f t="shared" si="2"/>
        <v>0.7142857142857143</v>
      </c>
    </row>
    <row r="9" spans="1:13" x14ac:dyDescent="0.25">
      <c r="A9" s="2" t="s">
        <v>75</v>
      </c>
      <c r="B9" s="1">
        <v>2</v>
      </c>
      <c r="C9">
        <v>0</v>
      </c>
      <c r="D9" s="1" t="s">
        <v>82</v>
      </c>
      <c r="E9" s="1">
        <f t="shared" si="0"/>
        <v>2</v>
      </c>
      <c r="F9" s="1">
        <f t="shared" si="1"/>
        <v>2</v>
      </c>
      <c r="I9" t="s">
        <v>30</v>
      </c>
      <c r="J9">
        <f>COUNTIF(E6:E30,"&lt;5")</f>
        <v>7</v>
      </c>
      <c r="M9" s="5">
        <f t="shared" si="2"/>
        <v>1</v>
      </c>
    </row>
    <row r="10" spans="1:13" x14ac:dyDescent="0.25">
      <c r="A10" s="2" t="s">
        <v>75</v>
      </c>
      <c r="B10" s="1">
        <v>3</v>
      </c>
      <c r="C10">
        <v>1</v>
      </c>
      <c r="D10" s="1" t="s">
        <v>84</v>
      </c>
      <c r="E10" s="1">
        <f t="shared" si="0"/>
        <v>4</v>
      </c>
      <c r="F10" s="1">
        <f t="shared" si="1"/>
        <v>2</v>
      </c>
      <c r="I10" t="s">
        <v>31</v>
      </c>
      <c r="J10">
        <f>COUNTIF(F6:F30,"&gt;=0")</f>
        <v>7</v>
      </c>
      <c r="M10" s="5">
        <f t="shared" si="2"/>
        <v>1</v>
      </c>
    </row>
    <row r="11" spans="1:13" x14ac:dyDescent="0.25">
      <c r="A11" s="2" t="s">
        <v>75</v>
      </c>
      <c r="B11" s="1">
        <v>1</v>
      </c>
      <c r="C11">
        <v>1</v>
      </c>
      <c r="D11" s="1" t="s">
        <v>86</v>
      </c>
      <c r="E11" s="1">
        <f t="shared" si="0"/>
        <v>2</v>
      </c>
      <c r="F11" s="1">
        <f t="shared" si="1"/>
        <v>0</v>
      </c>
      <c r="I11" t="s">
        <v>32</v>
      </c>
      <c r="J11">
        <f>COUNTIF(F6:F30,"&lt;=0")</f>
        <v>1</v>
      </c>
      <c r="M11" s="5">
        <f t="shared" si="2"/>
        <v>0.14285714285714285</v>
      </c>
    </row>
    <row r="12" spans="1:13" x14ac:dyDescent="0.25">
      <c r="A12" s="2" t="s">
        <v>75</v>
      </c>
      <c r="B12" s="1">
        <v>1</v>
      </c>
      <c r="C12">
        <v>0</v>
      </c>
      <c r="D12" s="1" t="s">
        <v>87</v>
      </c>
      <c r="E12" s="1">
        <f t="shared" si="0"/>
        <v>1</v>
      </c>
      <c r="F12" s="1">
        <f t="shared" si="1"/>
        <v>1</v>
      </c>
      <c r="I12" t="s">
        <v>34</v>
      </c>
      <c r="J12">
        <f>COUNTIF(F6:F30,"&gt;=-1")</f>
        <v>7</v>
      </c>
      <c r="M12" s="5">
        <f t="shared" si="2"/>
        <v>1</v>
      </c>
    </row>
    <row r="13" spans="1:13" x14ac:dyDescent="0.25">
      <c r="A13" s="1"/>
      <c r="B13" s="1"/>
      <c r="C13" s="1"/>
      <c r="D13" s="1"/>
      <c r="E13" s="1"/>
      <c r="F13" s="1"/>
      <c r="I13" t="s">
        <v>35</v>
      </c>
      <c r="J13">
        <f>COUNTIF(F6:F30,"&lt;=1")</f>
        <v>3</v>
      </c>
      <c r="M13" s="5">
        <f t="shared" si="2"/>
        <v>0.42857142857142855</v>
      </c>
    </row>
    <row r="14" spans="1:13" x14ac:dyDescent="0.25">
      <c r="A14" s="1"/>
      <c r="B14" s="1"/>
      <c r="C14" s="1"/>
      <c r="D14" s="1"/>
      <c r="E14" s="1"/>
      <c r="F14" s="1"/>
      <c r="I14" t="s">
        <v>36</v>
      </c>
      <c r="J14">
        <f>COUNT(F6:F30)</f>
        <v>7</v>
      </c>
    </row>
    <row r="15" spans="1:13" x14ac:dyDescent="0.25">
      <c r="A15" s="1"/>
      <c r="B15" s="1"/>
      <c r="C15" s="1"/>
      <c r="D15" s="1"/>
      <c r="E15" s="1"/>
      <c r="F15" s="1"/>
      <c r="I15" t="s">
        <v>37</v>
      </c>
      <c r="J15">
        <f>J14-J11</f>
        <v>6</v>
      </c>
      <c r="M15" s="5">
        <f t="shared" si="2"/>
        <v>0.8571428571428571</v>
      </c>
    </row>
    <row r="16" spans="1:13" x14ac:dyDescent="0.25">
      <c r="A16" s="1"/>
      <c r="B16" s="1"/>
      <c r="C16" s="1"/>
      <c r="D16" s="1"/>
      <c r="E16" s="1"/>
      <c r="F16" s="1"/>
      <c r="I16" t="s">
        <v>38</v>
      </c>
      <c r="J16">
        <f>J14-J10</f>
        <v>0</v>
      </c>
      <c r="M16" s="5">
        <f t="shared" si="2"/>
        <v>0</v>
      </c>
    </row>
    <row r="17" spans="1:13" x14ac:dyDescent="0.25">
      <c r="E17" s="1"/>
      <c r="F17" s="1"/>
      <c r="I17" t="s">
        <v>39</v>
      </c>
      <c r="J17">
        <f>J14-J13</f>
        <v>4</v>
      </c>
      <c r="M17" s="5">
        <f t="shared" si="2"/>
        <v>0.5714285714285714</v>
      </c>
    </row>
    <row r="18" spans="1:13" x14ac:dyDescent="0.25">
      <c r="E18" s="1"/>
      <c r="F18" s="1"/>
      <c r="I18" t="s">
        <v>40</v>
      </c>
      <c r="J18">
        <f>J14-J12</f>
        <v>0</v>
      </c>
      <c r="M18" s="5">
        <f t="shared" si="2"/>
        <v>0</v>
      </c>
    </row>
    <row r="19" spans="1:13" x14ac:dyDescent="0.25">
      <c r="E19" s="1"/>
      <c r="F19" s="1"/>
      <c r="I19" t="s">
        <v>41</v>
      </c>
      <c r="J19">
        <f>COUNTIF(B6:B30,"&gt;0")</f>
        <v>7</v>
      </c>
      <c r="M19" s="5">
        <f t="shared" si="2"/>
        <v>1</v>
      </c>
    </row>
    <row r="20" spans="1:13" x14ac:dyDescent="0.25">
      <c r="E20" s="1"/>
      <c r="F20" s="1"/>
      <c r="I20" t="s">
        <v>42</v>
      </c>
      <c r="J20">
        <f>COUNTIF(C6:C30,"&gt;0")</f>
        <v>4</v>
      </c>
      <c r="M20" s="5">
        <f t="shared" si="2"/>
        <v>0.5714285714285714</v>
      </c>
    </row>
    <row r="21" spans="1:13" x14ac:dyDescent="0.25">
      <c r="E21" s="1"/>
      <c r="F21" s="1"/>
      <c r="I21" t="s">
        <v>43</v>
      </c>
      <c r="J21">
        <f>COUNTIF(B6:B30,"&lt;2")</f>
        <v>2</v>
      </c>
      <c r="M21" s="5">
        <f t="shared" si="2"/>
        <v>0.2857142857142857</v>
      </c>
    </row>
    <row r="22" spans="1:13" x14ac:dyDescent="0.25">
      <c r="E22" s="1"/>
      <c r="F22" s="1"/>
      <c r="I22" t="s">
        <v>44</v>
      </c>
      <c r="J22">
        <f>COUNTIF(C6:C30,"&lt;2")</f>
        <v>7</v>
      </c>
      <c r="M22" s="5">
        <f t="shared" si="2"/>
        <v>1</v>
      </c>
    </row>
    <row r="23" spans="1:13" x14ac:dyDescent="0.25">
      <c r="E23" s="1"/>
      <c r="F23" s="1"/>
      <c r="I23" t="s">
        <v>45</v>
      </c>
      <c r="J23">
        <f>COUNTIF(B6:B30,"&lt;3")</f>
        <v>5</v>
      </c>
      <c r="M23" s="5">
        <f t="shared" si="2"/>
        <v>0.7142857142857143</v>
      </c>
    </row>
    <row r="24" spans="1:13" x14ac:dyDescent="0.25">
      <c r="E24" s="1"/>
      <c r="F24" s="1"/>
      <c r="I24" t="s">
        <v>46</v>
      </c>
      <c r="J24">
        <f>COUNTIF(C6:C30,"&lt;3")</f>
        <v>7</v>
      </c>
      <c r="M24" s="5">
        <f t="shared" si="2"/>
        <v>1</v>
      </c>
    </row>
    <row r="25" spans="1:13" x14ac:dyDescent="0.25">
      <c r="E25" s="1"/>
      <c r="F25" s="1"/>
      <c r="I25" t="s">
        <v>47</v>
      </c>
      <c r="J25">
        <f>J15+J16</f>
        <v>6</v>
      </c>
      <c r="M25" s="5">
        <f t="shared" si="2"/>
        <v>0.8571428571428571</v>
      </c>
    </row>
    <row r="26" spans="1:13" x14ac:dyDescent="0.25">
      <c r="E26" s="1"/>
      <c r="F26" s="1"/>
      <c r="I26" t="s">
        <v>48</v>
      </c>
      <c r="J26" s="1">
        <f>SUM(B6:B30)</f>
        <v>14</v>
      </c>
      <c r="M26" s="5">
        <f t="shared" si="2"/>
        <v>2</v>
      </c>
    </row>
    <row r="27" spans="1:13" x14ac:dyDescent="0.25">
      <c r="E27" s="1"/>
      <c r="F27" s="1"/>
      <c r="I27" t="s">
        <v>49</v>
      </c>
      <c r="J27" s="1">
        <f>SUM(C6:C30)</f>
        <v>4</v>
      </c>
      <c r="M27" s="5">
        <f t="shared" si="2"/>
        <v>0.5714285714285714</v>
      </c>
    </row>
    <row r="28" spans="1:13" x14ac:dyDescent="0.25">
      <c r="E28" s="1"/>
      <c r="F28" s="1"/>
      <c r="I28" t="s">
        <v>50</v>
      </c>
      <c r="J28">
        <f>3*J15+J14-J25</f>
        <v>19</v>
      </c>
      <c r="M28" s="5">
        <f t="shared" si="2"/>
        <v>2.7142857142857144</v>
      </c>
    </row>
    <row r="29" spans="1:13" x14ac:dyDescent="0.25">
      <c r="E29" s="1"/>
      <c r="F29" s="1"/>
    </row>
    <row r="30" spans="1:13" x14ac:dyDescent="0.25">
      <c r="E30" s="1"/>
      <c r="F30" s="1"/>
    </row>
    <row r="31" spans="1:13" x14ac:dyDescent="0.25">
      <c r="A31" s="21" t="s">
        <v>33</v>
      </c>
      <c r="B31" s="21"/>
      <c r="C31" s="21"/>
      <c r="D31" s="21"/>
      <c r="E31" s="21"/>
      <c r="F31" s="21"/>
    </row>
    <row r="32" spans="1:13" x14ac:dyDescent="0.25">
      <c r="E32" s="1"/>
      <c r="F32" s="1"/>
    </row>
    <row r="33" spans="1:16" x14ac:dyDescent="0.25">
      <c r="E33" s="1"/>
      <c r="F33" s="1"/>
    </row>
    <row r="34" spans="1:16" x14ac:dyDescent="0.25">
      <c r="E34" s="1"/>
      <c r="F34" s="1"/>
    </row>
    <row r="35" spans="1:16" x14ac:dyDescent="0.25">
      <c r="E35" s="1"/>
      <c r="F35" s="1"/>
    </row>
    <row r="36" spans="1:16" x14ac:dyDescent="0.25">
      <c r="E36" s="1"/>
      <c r="F36" s="1"/>
    </row>
    <row r="44" spans="1:16" x14ac:dyDescent="0.25">
      <c r="A44" s="19" t="s">
        <v>19</v>
      </c>
      <c r="B44" s="19"/>
      <c r="C44" s="19"/>
      <c r="D44" s="19"/>
      <c r="E44" s="19"/>
      <c r="F44" s="19"/>
    </row>
    <row r="45" spans="1:1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</row>
    <row r="46" spans="1:16" x14ac:dyDescent="0.25">
      <c r="A46" s="1" t="s">
        <v>74</v>
      </c>
      <c r="B46" s="1">
        <v>2</v>
      </c>
      <c r="C46">
        <v>0</v>
      </c>
      <c r="D46" s="2" t="s">
        <v>75</v>
      </c>
      <c r="E46" s="1">
        <f t="shared" ref="E46:E51" si="3">B46+C46</f>
        <v>2</v>
      </c>
      <c r="F46" s="1">
        <f t="shared" ref="F46:F51" si="4">B46-C46</f>
        <v>2</v>
      </c>
      <c r="I46" t="s">
        <v>27</v>
      </c>
      <c r="J46">
        <f>COUNTIF(E46:E62,"&gt;1")</f>
        <v>3</v>
      </c>
      <c r="M46" s="5">
        <f>J46/$J$54</f>
        <v>0.5</v>
      </c>
      <c r="O46" s="5">
        <f>J46+J6</f>
        <v>9</v>
      </c>
      <c r="P46" s="5">
        <f>O46/$O$54</f>
        <v>0.69230769230769229</v>
      </c>
    </row>
    <row r="47" spans="1:16" x14ac:dyDescent="0.25">
      <c r="A47" s="1" t="s">
        <v>78</v>
      </c>
      <c r="B47" s="1">
        <v>1</v>
      </c>
      <c r="C47">
        <v>0</v>
      </c>
      <c r="D47" s="2" t="s">
        <v>75</v>
      </c>
      <c r="E47" s="1">
        <f t="shared" si="3"/>
        <v>1</v>
      </c>
      <c r="F47" s="1">
        <f t="shared" si="4"/>
        <v>1</v>
      </c>
      <c r="I47" t="s">
        <v>28</v>
      </c>
      <c r="J47">
        <f>COUNTIF(E46:E62,"&gt;2")</f>
        <v>2</v>
      </c>
      <c r="M47" s="5">
        <f t="shared" ref="M47:M68" si="5">J47/$J$54</f>
        <v>0.33333333333333331</v>
      </c>
      <c r="O47" s="5">
        <f t="shared" ref="O47:O68" si="6">J47+J7</f>
        <v>5</v>
      </c>
      <c r="P47" s="5">
        <f t="shared" ref="P47:P68" si="7">O47/$O$54</f>
        <v>0.38461538461538464</v>
      </c>
    </row>
    <row r="48" spans="1:16" x14ac:dyDescent="0.25">
      <c r="A48" s="1" t="s">
        <v>81</v>
      </c>
      <c r="B48" s="1">
        <v>0</v>
      </c>
      <c r="C48">
        <v>0</v>
      </c>
      <c r="D48" s="2" t="s">
        <v>75</v>
      </c>
      <c r="E48" s="1">
        <f t="shared" si="3"/>
        <v>0</v>
      </c>
      <c r="F48" s="1">
        <f t="shared" si="4"/>
        <v>0</v>
      </c>
      <c r="I48" t="s">
        <v>29</v>
      </c>
      <c r="J48">
        <f>COUNTIF(E46:E62,"&lt;4")</f>
        <v>6</v>
      </c>
      <c r="M48" s="5">
        <f t="shared" si="5"/>
        <v>1</v>
      </c>
      <c r="O48" s="5">
        <f t="shared" si="6"/>
        <v>11</v>
      </c>
      <c r="P48" s="5">
        <f t="shared" si="7"/>
        <v>0.84615384615384615</v>
      </c>
    </row>
    <row r="49" spans="1:16" x14ac:dyDescent="0.25">
      <c r="A49" s="1" t="s">
        <v>83</v>
      </c>
      <c r="B49" s="1">
        <v>2</v>
      </c>
      <c r="C49">
        <v>1</v>
      </c>
      <c r="D49" s="2" t="s">
        <v>75</v>
      </c>
      <c r="E49" s="1">
        <f t="shared" si="3"/>
        <v>3</v>
      </c>
      <c r="F49" s="1">
        <f t="shared" si="4"/>
        <v>1</v>
      </c>
      <c r="I49" t="s">
        <v>30</v>
      </c>
      <c r="J49">
        <f>COUNTIF(E46:E62,"&lt;5")</f>
        <v>6</v>
      </c>
      <c r="M49" s="5">
        <f t="shared" si="5"/>
        <v>1</v>
      </c>
      <c r="N49" s="1"/>
      <c r="O49" s="5">
        <f t="shared" si="6"/>
        <v>13</v>
      </c>
      <c r="P49" s="5">
        <f t="shared" si="7"/>
        <v>1</v>
      </c>
    </row>
    <row r="50" spans="1:16" x14ac:dyDescent="0.25">
      <c r="A50" s="1" t="s">
        <v>85</v>
      </c>
      <c r="B50" s="1">
        <v>1</v>
      </c>
      <c r="C50">
        <v>0</v>
      </c>
      <c r="D50" s="2" t="s">
        <v>75</v>
      </c>
      <c r="E50" s="1">
        <f t="shared" si="3"/>
        <v>1</v>
      </c>
      <c r="F50" s="1">
        <f t="shared" si="4"/>
        <v>1</v>
      </c>
      <c r="I50" t="s">
        <v>31</v>
      </c>
      <c r="J50">
        <f>COUNTIF(F46:F62,"&lt;=0")</f>
        <v>1</v>
      </c>
      <c r="M50" s="5">
        <f t="shared" si="5"/>
        <v>0.16666666666666666</v>
      </c>
      <c r="O50" s="5">
        <f t="shared" si="6"/>
        <v>8</v>
      </c>
      <c r="P50" s="5">
        <f t="shared" si="7"/>
        <v>0.61538461538461542</v>
      </c>
    </row>
    <row r="51" spans="1:16" x14ac:dyDescent="0.25">
      <c r="A51" s="1" t="s">
        <v>88</v>
      </c>
      <c r="B51" s="1">
        <v>2</v>
      </c>
      <c r="C51">
        <v>1</v>
      </c>
      <c r="D51" s="2" t="s">
        <v>75</v>
      </c>
      <c r="E51" s="1">
        <f t="shared" si="3"/>
        <v>3</v>
      </c>
      <c r="F51" s="1">
        <f t="shared" si="4"/>
        <v>1</v>
      </c>
      <c r="I51" t="s">
        <v>32</v>
      </c>
      <c r="J51">
        <f>COUNTIF(F46:F62,"&gt;=0")</f>
        <v>6</v>
      </c>
      <c r="M51" s="5">
        <f t="shared" si="5"/>
        <v>1</v>
      </c>
      <c r="O51" s="5">
        <f t="shared" si="6"/>
        <v>7</v>
      </c>
      <c r="P51" s="5">
        <f t="shared" si="7"/>
        <v>0.53846153846153844</v>
      </c>
    </row>
    <row r="52" spans="1:16" x14ac:dyDescent="0.25">
      <c r="A52" s="1"/>
      <c r="B52" s="1"/>
      <c r="C52" s="1"/>
      <c r="D52" s="1"/>
      <c r="E52" s="1"/>
      <c r="F52" s="1"/>
      <c r="I52" t="s">
        <v>34</v>
      </c>
      <c r="J52">
        <f>COUNTIF(F46:F62,"&lt;=1")</f>
        <v>5</v>
      </c>
      <c r="M52" s="5">
        <f t="shared" si="5"/>
        <v>0.83333333333333337</v>
      </c>
      <c r="O52" s="5">
        <f t="shared" si="6"/>
        <v>12</v>
      </c>
      <c r="P52" s="5">
        <f t="shared" si="7"/>
        <v>0.92307692307692313</v>
      </c>
    </row>
    <row r="53" spans="1:16" x14ac:dyDescent="0.25">
      <c r="A53" s="1"/>
      <c r="B53" s="1"/>
      <c r="C53" s="1"/>
      <c r="D53" s="1"/>
      <c r="E53" s="1"/>
      <c r="F53" s="1"/>
      <c r="I53" t="s">
        <v>35</v>
      </c>
      <c r="J53">
        <f>COUNTIF(F46:F62,"&gt;=-1")</f>
        <v>6</v>
      </c>
      <c r="M53" s="5">
        <f t="shared" si="5"/>
        <v>1</v>
      </c>
      <c r="O53" s="5">
        <f t="shared" si="6"/>
        <v>9</v>
      </c>
      <c r="P53" s="5">
        <f t="shared" si="7"/>
        <v>0.69230769230769229</v>
      </c>
    </row>
    <row r="54" spans="1:16" x14ac:dyDescent="0.25">
      <c r="A54" s="1"/>
      <c r="B54" s="1"/>
      <c r="C54" s="1"/>
      <c r="D54" s="1"/>
      <c r="E54" s="1"/>
      <c r="F54" s="1"/>
      <c r="I54" t="s">
        <v>36</v>
      </c>
      <c r="J54">
        <f>COUNT(E46:E62)</f>
        <v>6</v>
      </c>
      <c r="O54" s="5">
        <f t="shared" si="6"/>
        <v>13</v>
      </c>
      <c r="P54" s="5">
        <f t="shared" si="7"/>
        <v>1</v>
      </c>
    </row>
    <row r="55" spans="1:16" x14ac:dyDescent="0.25">
      <c r="A55" s="1"/>
      <c r="B55" s="1"/>
      <c r="C55" s="1"/>
      <c r="D55" s="1"/>
      <c r="E55" s="1"/>
      <c r="F55" s="1"/>
      <c r="I55" t="s">
        <v>37</v>
      </c>
      <c r="J55">
        <f>J54-J51</f>
        <v>0</v>
      </c>
      <c r="M55" s="5">
        <f t="shared" si="5"/>
        <v>0</v>
      </c>
      <c r="O55" s="5">
        <f t="shared" si="6"/>
        <v>6</v>
      </c>
      <c r="P55" s="5">
        <f t="shared" si="7"/>
        <v>0.46153846153846156</v>
      </c>
    </row>
    <row r="56" spans="1:16" x14ac:dyDescent="0.25">
      <c r="A56" s="1"/>
      <c r="B56" s="1"/>
      <c r="C56" s="1"/>
      <c r="D56" s="1"/>
      <c r="E56" s="1"/>
      <c r="F56" s="1"/>
      <c r="I56" t="s">
        <v>38</v>
      </c>
      <c r="J56">
        <f>J54-J50</f>
        <v>5</v>
      </c>
      <c r="M56" s="5">
        <f t="shared" si="5"/>
        <v>0.83333333333333337</v>
      </c>
      <c r="O56" s="5">
        <f t="shared" si="6"/>
        <v>5</v>
      </c>
      <c r="P56" s="5">
        <f t="shared" si="7"/>
        <v>0.38461538461538464</v>
      </c>
    </row>
    <row r="57" spans="1:16" x14ac:dyDescent="0.25">
      <c r="E57" s="1"/>
      <c r="F57" s="1"/>
      <c r="I57" t="s">
        <v>39</v>
      </c>
      <c r="J57">
        <f>J54-J53</f>
        <v>0</v>
      </c>
      <c r="M57" s="5">
        <f t="shared" si="5"/>
        <v>0</v>
      </c>
      <c r="O57" s="5">
        <f t="shared" si="6"/>
        <v>4</v>
      </c>
      <c r="P57" s="5">
        <f t="shared" si="7"/>
        <v>0.30769230769230771</v>
      </c>
    </row>
    <row r="58" spans="1:16" x14ac:dyDescent="0.25">
      <c r="E58" s="1"/>
      <c r="F58" s="1"/>
      <c r="I58" t="s">
        <v>40</v>
      </c>
      <c r="J58">
        <f>J54-J52</f>
        <v>1</v>
      </c>
      <c r="M58" s="5">
        <f t="shared" si="5"/>
        <v>0.16666666666666666</v>
      </c>
      <c r="O58" s="5">
        <f t="shared" si="6"/>
        <v>1</v>
      </c>
      <c r="P58" s="5">
        <f t="shared" si="7"/>
        <v>7.6923076923076927E-2</v>
      </c>
    </row>
    <row r="59" spans="1:16" x14ac:dyDescent="0.25">
      <c r="E59" s="1"/>
      <c r="F59" s="1"/>
      <c r="I59" t="s">
        <v>41</v>
      </c>
      <c r="J59">
        <f>COUNTIF(C46:C62,"&gt;0")</f>
        <v>2</v>
      </c>
      <c r="M59" s="5">
        <f t="shared" si="5"/>
        <v>0.33333333333333331</v>
      </c>
      <c r="O59" s="5">
        <f t="shared" si="6"/>
        <v>9</v>
      </c>
      <c r="P59" s="5">
        <f t="shared" si="7"/>
        <v>0.69230769230769229</v>
      </c>
    </row>
    <row r="60" spans="1:16" x14ac:dyDescent="0.25">
      <c r="I60" t="s">
        <v>42</v>
      </c>
      <c r="J60">
        <f>COUNTIF(B46:B62,"&gt;0")</f>
        <v>5</v>
      </c>
      <c r="M60" s="5">
        <f t="shared" si="5"/>
        <v>0.83333333333333337</v>
      </c>
      <c r="O60" s="5">
        <f t="shared" si="6"/>
        <v>9</v>
      </c>
      <c r="P60" s="5">
        <f t="shared" si="7"/>
        <v>0.69230769230769229</v>
      </c>
    </row>
    <row r="61" spans="1:16" x14ac:dyDescent="0.25">
      <c r="I61" t="s">
        <v>43</v>
      </c>
      <c r="J61">
        <f>COUNTIF(C46:C62,"&lt;2")</f>
        <v>6</v>
      </c>
      <c r="M61" s="5">
        <f t="shared" si="5"/>
        <v>1</v>
      </c>
      <c r="O61" s="5">
        <f t="shared" si="6"/>
        <v>8</v>
      </c>
      <c r="P61" s="5">
        <f t="shared" si="7"/>
        <v>0.61538461538461542</v>
      </c>
    </row>
    <row r="62" spans="1:16" x14ac:dyDescent="0.25">
      <c r="I62" t="s">
        <v>44</v>
      </c>
      <c r="J62">
        <f>COUNTIF(B46:B62,"&lt;2")</f>
        <v>3</v>
      </c>
      <c r="M62" s="5">
        <f t="shared" si="5"/>
        <v>0.5</v>
      </c>
      <c r="O62" s="5">
        <f t="shared" si="6"/>
        <v>10</v>
      </c>
      <c r="P62" s="5">
        <f t="shared" si="7"/>
        <v>0.76923076923076927</v>
      </c>
    </row>
    <row r="63" spans="1:1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6</v>
      </c>
      <c r="M63" s="5">
        <f t="shared" si="5"/>
        <v>1</v>
      </c>
      <c r="O63" s="5">
        <f t="shared" si="6"/>
        <v>11</v>
      </c>
      <c r="P63" s="5">
        <f t="shared" si="7"/>
        <v>0.84615384615384615</v>
      </c>
    </row>
    <row r="64" spans="1:16" x14ac:dyDescent="0.25">
      <c r="I64" t="s">
        <v>46</v>
      </c>
      <c r="J64">
        <f>COUNTIF(B46:B62,"&lt;3")</f>
        <v>6</v>
      </c>
      <c r="M64" s="5">
        <f t="shared" si="5"/>
        <v>1</v>
      </c>
      <c r="O64" s="5">
        <f t="shared" si="6"/>
        <v>13</v>
      </c>
      <c r="P64" s="5">
        <f t="shared" si="7"/>
        <v>1</v>
      </c>
    </row>
    <row r="65" spans="5:16" x14ac:dyDescent="0.25">
      <c r="I65" t="s">
        <v>47</v>
      </c>
      <c r="J65">
        <f>J55+J56</f>
        <v>5</v>
      </c>
      <c r="M65" s="5">
        <f t="shared" si="5"/>
        <v>0.83333333333333337</v>
      </c>
      <c r="O65" s="5">
        <f t="shared" si="6"/>
        <v>11</v>
      </c>
      <c r="P65" s="5">
        <f t="shared" si="7"/>
        <v>0.84615384615384615</v>
      </c>
    </row>
    <row r="66" spans="5:16" x14ac:dyDescent="0.25">
      <c r="I66" t="s">
        <v>48</v>
      </c>
      <c r="J66" s="1">
        <f>SUM(C46:C62)</f>
        <v>2</v>
      </c>
      <c r="K66" s="1"/>
      <c r="M66" s="5">
        <f t="shared" si="5"/>
        <v>0.33333333333333331</v>
      </c>
      <c r="O66" s="5">
        <f t="shared" si="6"/>
        <v>16</v>
      </c>
      <c r="P66" s="5">
        <f t="shared" si="7"/>
        <v>1.2307692307692308</v>
      </c>
    </row>
    <row r="67" spans="5:16" x14ac:dyDescent="0.25">
      <c r="I67" t="s">
        <v>49</v>
      </c>
      <c r="J67" s="1">
        <f>SUM(B46:B62)</f>
        <v>8</v>
      </c>
      <c r="K67" s="1"/>
      <c r="M67" s="5">
        <f t="shared" si="5"/>
        <v>1.3333333333333333</v>
      </c>
      <c r="O67" s="5">
        <f t="shared" si="6"/>
        <v>12</v>
      </c>
      <c r="P67" s="5">
        <f t="shared" si="7"/>
        <v>0.92307692307692313</v>
      </c>
    </row>
    <row r="68" spans="5:16" x14ac:dyDescent="0.25">
      <c r="I68" t="s">
        <v>50</v>
      </c>
      <c r="J68">
        <f>J55*3+J54-J65</f>
        <v>1</v>
      </c>
      <c r="M68" s="5">
        <f t="shared" si="5"/>
        <v>0.16666666666666666</v>
      </c>
      <c r="O68" s="5">
        <f t="shared" si="6"/>
        <v>20</v>
      </c>
      <c r="P68" s="5">
        <f t="shared" si="7"/>
        <v>1.5384615384615385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75</v>
      </c>
      <c r="B84" s="1">
        <v>2</v>
      </c>
      <c r="C84">
        <v>0</v>
      </c>
      <c r="D84" s="1" t="s">
        <v>82</v>
      </c>
      <c r="E84" s="1">
        <f>B84+C84</f>
        <v>2</v>
      </c>
      <c r="F84" s="1">
        <f>B84-C84</f>
        <v>2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2" t="s">
        <v>75</v>
      </c>
      <c r="B85" s="1">
        <v>3</v>
      </c>
      <c r="C85">
        <v>1</v>
      </c>
      <c r="D85" s="1" t="s">
        <v>84</v>
      </c>
      <c r="E85" s="1">
        <f t="shared" ref="E85:E87" si="8">B85+C85</f>
        <v>4</v>
      </c>
      <c r="F85" s="1">
        <f t="shared" ref="F85:F87" si="9">B85-C85</f>
        <v>2</v>
      </c>
      <c r="I85" t="s">
        <v>28</v>
      </c>
      <c r="J85">
        <f>COUNTIF(E84:E108,"&gt;2")</f>
        <v>1</v>
      </c>
      <c r="M85" s="5">
        <f t="shared" ref="M85:M106" si="10">J85/4</f>
        <v>0.25</v>
      </c>
    </row>
    <row r="86" spans="1:13" x14ac:dyDescent="0.25">
      <c r="A86" s="2" t="s">
        <v>75</v>
      </c>
      <c r="B86" s="1">
        <v>1</v>
      </c>
      <c r="C86">
        <v>1</v>
      </c>
      <c r="D86" s="1" t="s">
        <v>86</v>
      </c>
      <c r="E86" s="1">
        <f t="shared" si="8"/>
        <v>2</v>
      </c>
      <c r="F86" s="1">
        <f t="shared" si="9"/>
        <v>0</v>
      </c>
      <c r="I86" t="s">
        <v>29</v>
      </c>
      <c r="J86">
        <f>COUNTIF(E84:E108,"&lt;4")</f>
        <v>3</v>
      </c>
      <c r="M86" s="5">
        <f t="shared" si="10"/>
        <v>0.75</v>
      </c>
    </row>
    <row r="87" spans="1:13" x14ac:dyDescent="0.25">
      <c r="A87" s="2" t="s">
        <v>75</v>
      </c>
      <c r="B87" s="1">
        <v>1</v>
      </c>
      <c r="C87">
        <v>0</v>
      </c>
      <c r="D87" s="1" t="s">
        <v>87</v>
      </c>
      <c r="E87" s="1">
        <f t="shared" si="8"/>
        <v>1</v>
      </c>
      <c r="F87" s="1">
        <f t="shared" si="9"/>
        <v>1</v>
      </c>
      <c r="I87" t="s">
        <v>30</v>
      </c>
      <c r="J87">
        <f>COUNTIF(E84:E108,"&lt;5")</f>
        <v>4</v>
      </c>
      <c r="M87" s="5">
        <f t="shared" si="10"/>
        <v>1</v>
      </c>
    </row>
    <row r="88" spans="1:13" x14ac:dyDescent="0.25">
      <c r="E88" s="1"/>
      <c r="F88" s="1"/>
      <c r="I88" t="s">
        <v>31</v>
      </c>
      <c r="J88">
        <f>COUNTIF(F84:F108,"&gt;=0")</f>
        <v>4</v>
      </c>
      <c r="M88" s="5">
        <f t="shared" si="10"/>
        <v>1</v>
      </c>
    </row>
    <row r="89" spans="1:13" x14ac:dyDescent="0.25">
      <c r="I89" t="s">
        <v>32</v>
      </c>
      <c r="J89">
        <f>COUNTIF(F84:F108,"&lt;=0")</f>
        <v>1</v>
      </c>
      <c r="M89" s="5">
        <f t="shared" si="10"/>
        <v>0.25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2</v>
      </c>
      <c r="M91" s="5">
        <f t="shared" si="10"/>
        <v>0.5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3</v>
      </c>
      <c r="M93" s="5">
        <f t="shared" si="10"/>
        <v>0.75</v>
      </c>
    </row>
    <row r="94" spans="1:13" x14ac:dyDescent="0.25">
      <c r="I94" t="s">
        <v>38</v>
      </c>
      <c r="J94">
        <f>J92-J88</f>
        <v>0</v>
      </c>
      <c r="M94" s="5">
        <f t="shared" si="10"/>
        <v>0</v>
      </c>
    </row>
    <row r="95" spans="1:13" x14ac:dyDescent="0.25">
      <c r="I95" t="s">
        <v>39</v>
      </c>
      <c r="J95">
        <f>J92-J91</f>
        <v>2</v>
      </c>
      <c r="M95" s="5">
        <f t="shared" si="10"/>
        <v>0.5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4</v>
      </c>
      <c r="M97" s="5">
        <f t="shared" si="10"/>
        <v>1</v>
      </c>
    </row>
    <row r="98" spans="9:13" x14ac:dyDescent="0.25">
      <c r="I98" t="s">
        <v>42</v>
      </c>
      <c r="J98">
        <f>COUNTIF(C84:C108,"&gt;0")</f>
        <v>2</v>
      </c>
      <c r="M98" s="5">
        <f t="shared" si="10"/>
        <v>0.5</v>
      </c>
    </row>
    <row r="99" spans="9:13" x14ac:dyDescent="0.25">
      <c r="I99" t="s">
        <v>43</v>
      </c>
      <c r="J99">
        <f>COUNTIF(B84:B108,"&lt;2")</f>
        <v>2</v>
      </c>
      <c r="M99" s="5">
        <f t="shared" si="10"/>
        <v>0.5</v>
      </c>
    </row>
    <row r="100" spans="9:13" x14ac:dyDescent="0.25">
      <c r="I100" t="s">
        <v>44</v>
      </c>
      <c r="J100">
        <f>COUNTIF(C84:C108,"&lt;2")</f>
        <v>4</v>
      </c>
      <c r="M100" s="5">
        <f t="shared" si="10"/>
        <v>1</v>
      </c>
    </row>
    <row r="101" spans="9:13" x14ac:dyDescent="0.25">
      <c r="I101" t="s">
        <v>45</v>
      </c>
      <c r="J101">
        <f>COUNTIF(B84:B108,"&lt;3")</f>
        <v>3</v>
      </c>
      <c r="M101" s="5">
        <f t="shared" si="10"/>
        <v>0.75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3</v>
      </c>
      <c r="M103" s="5">
        <f t="shared" si="10"/>
        <v>0.75</v>
      </c>
    </row>
    <row r="104" spans="9:13" x14ac:dyDescent="0.25">
      <c r="I104" t="s">
        <v>48</v>
      </c>
      <c r="J104" s="1">
        <f>SUM(B84:B108)</f>
        <v>7</v>
      </c>
      <c r="M104" s="5">
        <f t="shared" si="10"/>
        <v>1.75</v>
      </c>
    </row>
    <row r="105" spans="9:13" x14ac:dyDescent="0.25">
      <c r="I105" t="s">
        <v>49</v>
      </c>
      <c r="J105" s="1">
        <f>SUM(C84:C108)</f>
        <v>2</v>
      </c>
      <c r="M105" s="5">
        <f t="shared" si="10"/>
        <v>0.5</v>
      </c>
    </row>
    <row r="106" spans="9:13" x14ac:dyDescent="0.25">
      <c r="I106" t="s">
        <v>50</v>
      </c>
      <c r="J106">
        <f>3*J93+J92-J103</f>
        <v>10</v>
      </c>
      <c r="M106" s="5">
        <f t="shared" si="10"/>
        <v>2.5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75</v>
      </c>
      <c r="B122" s="1">
        <v>2</v>
      </c>
      <c r="C122">
        <v>0</v>
      </c>
      <c r="D122" s="1" t="s">
        <v>82</v>
      </c>
      <c r="E122" s="1">
        <f>B122+C122</f>
        <v>2</v>
      </c>
      <c r="F122" s="1">
        <f>B122-C122</f>
        <v>2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2" t="s">
        <v>75</v>
      </c>
      <c r="B123" s="1">
        <v>3</v>
      </c>
      <c r="C123">
        <v>1</v>
      </c>
      <c r="D123" s="1" t="s">
        <v>84</v>
      </c>
      <c r="E123" s="1">
        <f t="shared" ref="E123:E124" si="11">B123+C123</f>
        <v>4</v>
      </c>
      <c r="F123" s="1">
        <f t="shared" ref="F123:F124" si="12">B123-C123</f>
        <v>2</v>
      </c>
      <c r="I123" t="s">
        <v>28</v>
      </c>
      <c r="J123">
        <f>COUNTIF(E122:E146,"&gt;2")</f>
        <v>1</v>
      </c>
      <c r="M123" s="5">
        <f t="shared" ref="M123:M144" si="13">J123/$J$130</f>
        <v>0.25</v>
      </c>
    </row>
    <row r="124" spans="1:13" x14ac:dyDescent="0.25">
      <c r="A124" s="2" t="s">
        <v>75</v>
      </c>
      <c r="B124" s="1">
        <v>1</v>
      </c>
      <c r="C124">
        <v>1</v>
      </c>
      <c r="D124" s="1" t="s">
        <v>86</v>
      </c>
      <c r="E124" s="1">
        <f t="shared" si="11"/>
        <v>2</v>
      </c>
      <c r="F124" s="1">
        <f t="shared" si="12"/>
        <v>0</v>
      </c>
      <c r="I124" t="s">
        <v>29</v>
      </c>
      <c r="J124">
        <f>COUNTIF(E122:E146,"&lt;4")</f>
        <v>3</v>
      </c>
      <c r="M124" s="5">
        <f t="shared" si="13"/>
        <v>0.75</v>
      </c>
    </row>
    <row r="125" spans="1:13" x14ac:dyDescent="0.25">
      <c r="A125" s="2" t="s">
        <v>75</v>
      </c>
      <c r="B125" s="1">
        <v>1</v>
      </c>
      <c r="C125">
        <v>0</v>
      </c>
      <c r="D125" s="1" t="s">
        <v>87</v>
      </c>
      <c r="E125" s="1">
        <f t="shared" ref="E125" si="14">B125+C125</f>
        <v>1</v>
      </c>
      <c r="F125" s="1">
        <f t="shared" ref="F125" si="15">B125-C125</f>
        <v>1</v>
      </c>
      <c r="I125" t="s">
        <v>30</v>
      </c>
      <c r="J125">
        <f>COUNTIF(E122:E146,"&lt;5")</f>
        <v>4</v>
      </c>
      <c r="M125" s="5">
        <f t="shared" si="13"/>
        <v>1</v>
      </c>
    </row>
    <row r="126" spans="1:13" x14ac:dyDescent="0.25">
      <c r="E126" s="1"/>
      <c r="F126" s="1"/>
      <c r="I126" t="s">
        <v>31</v>
      </c>
      <c r="J126">
        <f>COUNTIF(F122:F146,"&gt;=0")</f>
        <v>4</v>
      </c>
      <c r="M126" s="5">
        <f t="shared" si="13"/>
        <v>1</v>
      </c>
    </row>
    <row r="127" spans="1:13" x14ac:dyDescent="0.25">
      <c r="E127" s="1"/>
      <c r="F127" s="1"/>
      <c r="I127" t="s">
        <v>32</v>
      </c>
      <c r="J127">
        <f>COUNTIF(F122:F146,"&lt;=0")</f>
        <v>1</v>
      </c>
      <c r="M127" s="5">
        <f t="shared" si="13"/>
        <v>0.25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3"/>
        <v>1</v>
      </c>
    </row>
    <row r="129" spans="5:13" x14ac:dyDescent="0.25">
      <c r="E129" s="1"/>
      <c r="F129" s="1"/>
      <c r="I129" t="s">
        <v>35</v>
      </c>
      <c r="J129">
        <f>COUNTIF(F122:F146,"&lt;=1")</f>
        <v>2</v>
      </c>
      <c r="M129" s="5">
        <f t="shared" si="13"/>
        <v>0.5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3</v>
      </c>
      <c r="M131" s="5">
        <f t="shared" si="13"/>
        <v>0.75</v>
      </c>
    </row>
    <row r="132" spans="5:13" x14ac:dyDescent="0.25">
      <c r="E132" s="1"/>
      <c r="F132" s="1"/>
      <c r="I132" t="s">
        <v>38</v>
      </c>
      <c r="J132">
        <f>J130-J126</f>
        <v>0</v>
      </c>
      <c r="M132" s="5">
        <f t="shared" si="13"/>
        <v>0</v>
      </c>
    </row>
    <row r="133" spans="5:13" x14ac:dyDescent="0.25">
      <c r="E133" s="1"/>
      <c r="F133" s="1"/>
      <c r="I133" t="s">
        <v>39</v>
      </c>
      <c r="J133">
        <f>J130-J129</f>
        <v>2</v>
      </c>
      <c r="M133" s="5">
        <f t="shared" si="13"/>
        <v>0.5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3"/>
        <v>0</v>
      </c>
    </row>
    <row r="135" spans="5:13" x14ac:dyDescent="0.25">
      <c r="E135" s="1"/>
      <c r="F135" s="1"/>
      <c r="I135" t="s">
        <v>41</v>
      </c>
      <c r="J135">
        <f>COUNTIF(B122:B146,"&gt;0")</f>
        <v>4</v>
      </c>
      <c r="M135" s="5">
        <f t="shared" si="13"/>
        <v>1</v>
      </c>
    </row>
    <row r="136" spans="5:13" x14ac:dyDescent="0.25">
      <c r="E136" s="1"/>
      <c r="F136" s="1"/>
      <c r="I136" t="s">
        <v>42</v>
      </c>
      <c r="J136">
        <f>COUNTIF(C122:C146,"&gt;0")</f>
        <v>2</v>
      </c>
      <c r="M136" s="5">
        <f t="shared" si="13"/>
        <v>0.5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3"/>
        <v>0.5</v>
      </c>
    </row>
    <row r="138" spans="5:13" x14ac:dyDescent="0.25">
      <c r="E138" s="1"/>
      <c r="F138" s="1"/>
      <c r="I138" t="s">
        <v>44</v>
      </c>
      <c r="J138">
        <f>COUNTIF(C122:C146,"&lt;2")</f>
        <v>4</v>
      </c>
      <c r="M138" s="5">
        <f t="shared" si="13"/>
        <v>1</v>
      </c>
    </row>
    <row r="139" spans="5:13" x14ac:dyDescent="0.25">
      <c r="E139" s="1"/>
      <c r="F139" s="1"/>
      <c r="I139" t="s">
        <v>45</v>
      </c>
      <c r="J139">
        <f>COUNTIF(B122:B146,"&lt;3")</f>
        <v>3</v>
      </c>
      <c r="M139" s="5">
        <f t="shared" si="13"/>
        <v>0.75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3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3"/>
        <v>0.75</v>
      </c>
    </row>
    <row r="142" spans="5:13" x14ac:dyDescent="0.25">
      <c r="E142" s="1"/>
      <c r="F142" s="1"/>
      <c r="I142" t="s">
        <v>48</v>
      </c>
      <c r="J142" s="1">
        <f>SUM(B122:B146)</f>
        <v>7</v>
      </c>
      <c r="M142" s="5">
        <f t="shared" si="13"/>
        <v>1.75</v>
      </c>
    </row>
    <row r="143" spans="5:13" x14ac:dyDescent="0.25">
      <c r="E143" s="1"/>
      <c r="F143" s="1"/>
      <c r="I143" t="s">
        <v>49</v>
      </c>
      <c r="J143" s="1">
        <f>SUM(C122:C146)</f>
        <v>2</v>
      </c>
      <c r="M143" s="5">
        <f t="shared" si="13"/>
        <v>0.5</v>
      </c>
    </row>
    <row r="144" spans="5:13" x14ac:dyDescent="0.25">
      <c r="E144" s="1"/>
      <c r="F144" s="1"/>
      <c r="I144" t="s">
        <v>50</v>
      </c>
      <c r="J144">
        <f>3*J131+J130-J141</f>
        <v>10</v>
      </c>
      <c r="M144" s="5">
        <f t="shared" si="13"/>
        <v>2.5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81</v>
      </c>
      <c r="B161" s="1">
        <v>0</v>
      </c>
      <c r="C161">
        <v>0</v>
      </c>
      <c r="D161" s="2" t="s">
        <v>75</v>
      </c>
      <c r="E161" s="1">
        <f>B161+C161</f>
        <v>0</v>
      </c>
      <c r="F161" s="1">
        <f>B161-C161</f>
        <v>0</v>
      </c>
      <c r="I161" t="s">
        <v>27</v>
      </c>
      <c r="J161">
        <f>COUNTIF(E161:E177,"&gt;1")</f>
        <v>2</v>
      </c>
      <c r="M161" s="5">
        <f>J161/$J$169</f>
        <v>0.5</v>
      </c>
      <c r="O161" s="5">
        <f>J161+J122</f>
        <v>5</v>
      </c>
      <c r="P161" s="5">
        <f>O161/$O$169</f>
        <v>0.625</v>
      </c>
    </row>
    <row r="162" spans="1:16" x14ac:dyDescent="0.25">
      <c r="A162" s="1" t="s">
        <v>83</v>
      </c>
      <c r="B162" s="1">
        <v>2</v>
      </c>
      <c r="C162">
        <v>1</v>
      </c>
      <c r="D162" s="2" t="s">
        <v>75</v>
      </c>
      <c r="E162" s="1">
        <f>B162+C162</f>
        <v>3</v>
      </c>
      <c r="F162" s="1">
        <f>B162-C162</f>
        <v>1</v>
      </c>
      <c r="I162" t="s">
        <v>28</v>
      </c>
      <c r="J162">
        <f>COUNTIF(E161:E177,"&gt;2")</f>
        <v>2</v>
      </c>
      <c r="M162" s="5">
        <f t="shared" ref="M162:M183" si="16">J162/$J$169</f>
        <v>0.5</v>
      </c>
      <c r="O162" s="5">
        <f t="shared" ref="O162:O183" si="17">J162+J123</f>
        <v>3</v>
      </c>
      <c r="P162" s="5">
        <f t="shared" ref="P162:P183" si="18">O162/$O$169</f>
        <v>0.375</v>
      </c>
    </row>
    <row r="163" spans="1:16" x14ac:dyDescent="0.25">
      <c r="A163" s="1" t="s">
        <v>85</v>
      </c>
      <c r="B163" s="1">
        <v>1</v>
      </c>
      <c r="C163">
        <v>0</v>
      </c>
      <c r="D163" s="2" t="s">
        <v>75</v>
      </c>
      <c r="E163" s="1">
        <f>B163+C163</f>
        <v>1</v>
      </c>
      <c r="F163" s="1">
        <f>B163-C163</f>
        <v>1</v>
      </c>
      <c r="I163" t="s">
        <v>29</v>
      </c>
      <c r="J163">
        <f>COUNTIF(E161:E177,"&lt;4")</f>
        <v>4</v>
      </c>
      <c r="M163" s="5">
        <f t="shared" si="16"/>
        <v>1</v>
      </c>
      <c r="O163" s="5">
        <f t="shared" si="17"/>
        <v>7</v>
      </c>
      <c r="P163" s="5">
        <f t="shared" si="18"/>
        <v>0.875</v>
      </c>
    </row>
    <row r="164" spans="1:16" x14ac:dyDescent="0.25">
      <c r="A164" s="1" t="s">
        <v>88</v>
      </c>
      <c r="B164" s="1">
        <v>2</v>
      </c>
      <c r="C164">
        <v>1</v>
      </c>
      <c r="D164" s="2" t="s">
        <v>75</v>
      </c>
      <c r="E164" s="1">
        <f>B164+C164</f>
        <v>3</v>
      </c>
      <c r="F164" s="1">
        <f>B164-C164</f>
        <v>1</v>
      </c>
      <c r="I164" t="s">
        <v>30</v>
      </c>
      <c r="J164">
        <f>COUNTIF(E161:E177,"&lt;5")</f>
        <v>4</v>
      </c>
      <c r="M164" s="5">
        <f t="shared" si="16"/>
        <v>1</v>
      </c>
      <c r="O164" s="5">
        <f t="shared" si="17"/>
        <v>8</v>
      </c>
      <c r="P164" s="5">
        <f t="shared" si="18"/>
        <v>1</v>
      </c>
    </row>
    <row r="165" spans="1:16" x14ac:dyDescent="0.25">
      <c r="A165" s="1"/>
      <c r="B165" s="1"/>
      <c r="C165" s="1"/>
      <c r="D165" s="1"/>
      <c r="E165" s="1"/>
      <c r="F165" s="1"/>
      <c r="I165" t="s">
        <v>31</v>
      </c>
      <c r="J165">
        <f>COUNTIF(F161:F177,"&lt;=0")</f>
        <v>1</v>
      </c>
      <c r="M165" s="5">
        <f t="shared" si="16"/>
        <v>0.25</v>
      </c>
      <c r="O165" s="5">
        <f t="shared" si="17"/>
        <v>5</v>
      </c>
      <c r="P165" s="5">
        <f t="shared" si="18"/>
        <v>0.625</v>
      </c>
    </row>
    <row r="166" spans="1:16" x14ac:dyDescent="0.25">
      <c r="I166" t="s">
        <v>32</v>
      </c>
      <c r="J166">
        <f>COUNTIF(F161:F177,"&gt;=0")</f>
        <v>4</v>
      </c>
      <c r="M166" s="5">
        <f t="shared" si="16"/>
        <v>1</v>
      </c>
      <c r="O166" s="5">
        <f t="shared" si="17"/>
        <v>5</v>
      </c>
      <c r="P166" s="5">
        <f t="shared" si="18"/>
        <v>0.625</v>
      </c>
    </row>
    <row r="167" spans="1:16" x14ac:dyDescent="0.25">
      <c r="I167" t="s">
        <v>34</v>
      </c>
      <c r="J167">
        <f>COUNTIF(F161:F177,"&lt;=1")</f>
        <v>4</v>
      </c>
      <c r="M167" s="5">
        <f t="shared" si="16"/>
        <v>1</v>
      </c>
      <c r="O167" s="5">
        <f t="shared" si="17"/>
        <v>8</v>
      </c>
      <c r="P167" s="5">
        <f t="shared" si="18"/>
        <v>1</v>
      </c>
    </row>
    <row r="168" spans="1:16" x14ac:dyDescent="0.25">
      <c r="I168" t="s">
        <v>35</v>
      </c>
      <c r="J168">
        <f>COUNTIF(F161:F177,"&gt;=-1")</f>
        <v>4</v>
      </c>
      <c r="M168" s="5">
        <f t="shared" si="16"/>
        <v>1</v>
      </c>
      <c r="O168" s="5">
        <f t="shared" si="17"/>
        <v>6</v>
      </c>
      <c r="P168" s="5">
        <f t="shared" si="18"/>
        <v>0.75</v>
      </c>
    </row>
    <row r="169" spans="1:16" x14ac:dyDescent="0.25">
      <c r="I169" t="s">
        <v>36</v>
      </c>
      <c r="J169">
        <f>COUNT(E161:E177)</f>
        <v>4</v>
      </c>
      <c r="O169" s="5">
        <f t="shared" si="17"/>
        <v>8</v>
      </c>
      <c r="P169" s="5">
        <f t="shared" si="18"/>
        <v>1</v>
      </c>
    </row>
    <row r="170" spans="1:16" x14ac:dyDescent="0.25">
      <c r="I170" t="s">
        <v>37</v>
      </c>
      <c r="J170">
        <f>J169-J166</f>
        <v>0</v>
      </c>
      <c r="M170" s="5">
        <f t="shared" si="16"/>
        <v>0</v>
      </c>
      <c r="O170" s="5">
        <f t="shared" si="17"/>
        <v>3</v>
      </c>
      <c r="P170" s="5">
        <f t="shared" si="18"/>
        <v>0.375</v>
      </c>
    </row>
    <row r="171" spans="1:16" x14ac:dyDescent="0.25">
      <c r="I171" t="s">
        <v>38</v>
      </c>
      <c r="J171">
        <f>J169-J165</f>
        <v>3</v>
      </c>
      <c r="M171" s="5">
        <f t="shared" si="16"/>
        <v>0.75</v>
      </c>
      <c r="O171" s="5">
        <f t="shared" si="17"/>
        <v>3</v>
      </c>
      <c r="P171" s="5">
        <f t="shared" si="18"/>
        <v>0.375</v>
      </c>
    </row>
    <row r="172" spans="1:16" x14ac:dyDescent="0.25">
      <c r="I172" t="s">
        <v>39</v>
      </c>
      <c r="J172">
        <f>J169-J168</f>
        <v>0</v>
      </c>
      <c r="M172" s="5">
        <f t="shared" si="16"/>
        <v>0</v>
      </c>
      <c r="O172" s="5">
        <f t="shared" si="17"/>
        <v>2</v>
      </c>
      <c r="P172" s="5">
        <f t="shared" si="18"/>
        <v>0.25</v>
      </c>
    </row>
    <row r="173" spans="1:16" x14ac:dyDescent="0.25">
      <c r="I173" t="s">
        <v>40</v>
      </c>
      <c r="J173">
        <f>J169-J167</f>
        <v>0</v>
      </c>
      <c r="M173" s="5">
        <f t="shared" si="16"/>
        <v>0</v>
      </c>
      <c r="O173" s="5">
        <f t="shared" si="17"/>
        <v>0</v>
      </c>
      <c r="P173" s="5">
        <f t="shared" si="18"/>
        <v>0</v>
      </c>
    </row>
    <row r="174" spans="1:16" x14ac:dyDescent="0.25">
      <c r="I174" t="s">
        <v>41</v>
      </c>
      <c r="J174">
        <f>COUNTIF(C161:C177,"&gt;0")</f>
        <v>2</v>
      </c>
      <c r="M174" s="5">
        <f t="shared" si="16"/>
        <v>0.5</v>
      </c>
      <c r="O174" s="5">
        <f t="shared" si="17"/>
        <v>6</v>
      </c>
      <c r="P174" s="5">
        <f t="shared" si="18"/>
        <v>0.75</v>
      </c>
    </row>
    <row r="175" spans="1:16" x14ac:dyDescent="0.25">
      <c r="I175" t="s">
        <v>42</v>
      </c>
      <c r="J175">
        <f>COUNTIF(B161:B177,"&gt;0")</f>
        <v>3</v>
      </c>
      <c r="M175" s="5">
        <f t="shared" si="16"/>
        <v>0.75</v>
      </c>
      <c r="O175" s="5">
        <f t="shared" si="17"/>
        <v>5</v>
      </c>
      <c r="P175" s="5">
        <f t="shared" si="18"/>
        <v>0.625</v>
      </c>
    </row>
    <row r="176" spans="1:16" x14ac:dyDescent="0.25">
      <c r="I176" t="s">
        <v>43</v>
      </c>
      <c r="J176">
        <f>COUNTIF(C161:C177,"&lt;2")</f>
        <v>4</v>
      </c>
      <c r="M176" s="5">
        <f t="shared" si="16"/>
        <v>1</v>
      </c>
      <c r="O176" s="5">
        <f t="shared" si="17"/>
        <v>6</v>
      </c>
      <c r="P176" s="5">
        <f t="shared" si="18"/>
        <v>0.75</v>
      </c>
    </row>
    <row r="177" spans="9:16" x14ac:dyDescent="0.25">
      <c r="I177" t="s">
        <v>44</v>
      </c>
      <c r="J177">
        <f>COUNTIF(B161:B177,"&lt;2")</f>
        <v>2</v>
      </c>
      <c r="M177" s="5">
        <f t="shared" si="16"/>
        <v>0.5</v>
      </c>
      <c r="O177" s="5">
        <f t="shared" si="17"/>
        <v>6</v>
      </c>
      <c r="P177" s="5">
        <f t="shared" si="18"/>
        <v>0.75</v>
      </c>
    </row>
    <row r="178" spans="9:16" x14ac:dyDescent="0.25">
      <c r="I178" t="s">
        <v>45</v>
      </c>
      <c r="J178">
        <f>COUNTIF(C161:C177,"&lt;3")</f>
        <v>4</v>
      </c>
      <c r="M178" s="5">
        <f t="shared" si="16"/>
        <v>1</v>
      </c>
      <c r="O178" s="5">
        <f t="shared" si="17"/>
        <v>7</v>
      </c>
      <c r="P178" s="5">
        <f t="shared" si="18"/>
        <v>0.875</v>
      </c>
    </row>
    <row r="179" spans="9:16" x14ac:dyDescent="0.25">
      <c r="I179" t="s">
        <v>46</v>
      </c>
      <c r="J179">
        <f>COUNTIF(B161:B177,"&lt;3")</f>
        <v>4</v>
      </c>
      <c r="M179" s="5">
        <f t="shared" si="16"/>
        <v>1</v>
      </c>
      <c r="O179" s="5">
        <f t="shared" si="17"/>
        <v>8</v>
      </c>
      <c r="P179" s="5">
        <f t="shared" si="18"/>
        <v>1</v>
      </c>
    </row>
    <row r="180" spans="9:16" x14ac:dyDescent="0.25">
      <c r="I180" t="s">
        <v>47</v>
      </c>
      <c r="J180">
        <f>J170+J171</f>
        <v>3</v>
      </c>
      <c r="M180" s="5">
        <f t="shared" si="16"/>
        <v>0.75</v>
      </c>
      <c r="O180" s="5">
        <f t="shared" si="17"/>
        <v>6</v>
      </c>
      <c r="P180" s="5">
        <f t="shared" si="18"/>
        <v>0.75</v>
      </c>
    </row>
    <row r="181" spans="9:16" x14ac:dyDescent="0.25">
      <c r="I181" t="s">
        <v>48</v>
      </c>
      <c r="J181" s="1">
        <f>SUM(C161:C177)</f>
        <v>2</v>
      </c>
      <c r="M181" s="5">
        <f t="shared" si="16"/>
        <v>0.5</v>
      </c>
      <c r="O181" s="5">
        <f t="shared" si="17"/>
        <v>9</v>
      </c>
      <c r="P181" s="5">
        <f t="shared" si="18"/>
        <v>1.125</v>
      </c>
    </row>
    <row r="182" spans="9:16" x14ac:dyDescent="0.25">
      <c r="I182" t="s">
        <v>49</v>
      </c>
      <c r="J182" s="1">
        <f>SUM(B161:B177)</f>
        <v>5</v>
      </c>
      <c r="M182" s="5">
        <f t="shared" si="16"/>
        <v>1.25</v>
      </c>
      <c r="O182" s="5">
        <f t="shared" si="17"/>
        <v>7</v>
      </c>
      <c r="P182" s="5">
        <f t="shared" si="18"/>
        <v>0.875</v>
      </c>
    </row>
    <row r="183" spans="9:16" x14ac:dyDescent="0.25">
      <c r="I183" t="s">
        <v>50</v>
      </c>
      <c r="J183">
        <f>J170*3+J169-J180</f>
        <v>1</v>
      </c>
      <c r="M183" s="5">
        <f t="shared" si="16"/>
        <v>0.25</v>
      </c>
      <c r="O183" s="5">
        <f t="shared" si="17"/>
        <v>11</v>
      </c>
      <c r="P183" s="5">
        <f t="shared" si="18"/>
        <v>1.375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84</v>
      </c>
      <c r="B213" s="1">
        <v>3</v>
      </c>
      <c r="C213">
        <v>2</v>
      </c>
      <c r="D213" s="2" t="s">
        <v>89</v>
      </c>
      <c r="E213" s="1">
        <f>B213+C213</f>
        <v>5</v>
      </c>
      <c r="F213" s="1">
        <f>B213-C213</f>
        <v>1</v>
      </c>
      <c r="I213" t="s">
        <v>27</v>
      </c>
      <c r="J213">
        <f>COUNTIF(E213:E237,"&gt;1")</f>
        <v>4</v>
      </c>
      <c r="M213" s="5">
        <f>J213/$J$221</f>
        <v>0.66666666666666663</v>
      </c>
    </row>
    <row r="214" spans="1:16" x14ac:dyDescent="0.25">
      <c r="A214" s="1" t="s">
        <v>83</v>
      </c>
      <c r="B214" s="1">
        <v>1</v>
      </c>
      <c r="C214">
        <v>1</v>
      </c>
      <c r="D214" s="2" t="s">
        <v>89</v>
      </c>
      <c r="E214" s="1">
        <f t="shared" ref="E214:E218" si="19">B214+C214</f>
        <v>2</v>
      </c>
      <c r="F214" s="1">
        <f t="shared" ref="F214:F218" si="20">B214-C214</f>
        <v>0</v>
      </c>
      <c r="I214" t="s">
        <v>28</v>
      </c>
      <c r="J214">
        <f>COUNTIF(E213:E237,"&gt;2")</f>
        <v>2</v>
      </c>
      <c r="M214" s="5">
        <f t="shared" ref="M214:M235" si="21">J214/$J$221</f>
        <v>0.33333333333333331</v>
      </c>
    </row>
    <row r="215" spans="1:16" x14ac:dyDescent="0.25">
      <c r="A215" s="1" t="s">
        <v>85</v>
      </c>
      <c r="B215" s="1">
        <v>0</v>
      </c>
      <c r="C215">
        <v>2</v>
      </c>
      <c r="D215" s="2" t="s">
        <v>89</v>
      </c>
      <c r="E215" s="1">
        <f t="shared" si="19"/>
        <v>2</v>
      </c>
      <c r="F215" s="1">
        <f t="shared" si="20"/>
        <v>-2</v>
      </c>
      <c r="I215" t="s">
        <v>29</v>
      </c>
      <c r="J215">
        <f>COUNTIF(E213:E237,"&lt;4")</f>
        <v>4</v>
      </c>
      <c r="M215" s="5">
        <f t="shared" si="21"/>
        <v>0.66666666666666663</v>
      </c>
    </row>
    <row r="216" spans="1:16" x14ac:dyDescent="0.25">
      <c r="A216" s="1" t="s">
        <v>79</v>
      </c>
      <c r="B216" s="1">
        <v>0</v>
      </c>
      <c r="C216">
        <v>0</v>
      </c>
      <c r="D216" s="2" t="s">
        <v>89</v>
      </c>
      <c r="E216" s="1">
        <f t="shared" si="19"/>
        <v>0</v>
      </c>
      <c r="F216" s="1">
        <f t="shared" si="20"/>
        <v>0</v>
      </c>
      <c r="I216" t="s">
        <v>30</v>
      </c>
      <c r="J216">
        <f>COUNTIF(E213:E237,"&lt;5")</f>
        <v>5</v>
      </c>
      <c r="M216" s="5">
        <f t="shared" si="21"/>
        <v>0.83333333333333337</v>
      </c>
    </row>
    <row r="217" spans="1:16" x14ac:dyDescent="0.25">
      <c r="A217" s="1" t="s">
        <v>81</v>
      </c>
      <c r="B217" s="1">
        <v>1</v>
      </c>
      <c r="C217">
        <v>0</v>
      </c>
      <c r="D217" s="2" t="s">
        <v>89</v>
      </c>
      <c r="E217" s="1">
        <f t="shared" si="19"/>
        <v>1</v>
      </c>
      <c r="F217" s="1">
        <f t="shared" si="20"/>
        <v>1</v>
      </c>
      <c r="I217" t="s">
        <v>31</v>
      </c>
      <c r="J217">
        <f>COUNTIF(F213:F237,"&gt;=0")</f>
        <v>4</v>
      </c>
      <c r="L217" t="s">
        <v>56</v>
      </c>
      <c r="M217" s="5">
        <f t="shared" si="21"/>
        <v>0.66666666666666663</v>
      </c>
    </row>
    <row r="218" spans="1:16" x14ac:dyDescent="0.25">
      <c r="A218" s="1" t="s">
        <v>91</v>
      </c>
      <c r="B218" s="1">
        <v>1</v>
      </c>
      <c r="C218">
        <v>3</v>
      </c>
      <c r="D218" s="2" t="s">
        <v>89</v>
      </c>
      <c r="E218" s="1">
        <f t="shared" si="19"/>
        <v>4</v>
      </c>
      <c r="F218" s="1">
        <f t="shared" si="20"/>
        <v>-2</v>
      </c>
      <c r="I218" t="s">
        <v>32</v>
      </c>
      <c r="J218">
        <f>COUNTIF(F213:F237,"&lt;=0")</f>
        <v>4</v>
      </c>
      <c r="L218" t="s">
        <v>55</v>
      </c>
      <c r="M218" s="5">
        <f t="shared" si="21"/>
        <v>0.66666666666666663</v>
      </c>
    </row>
    <row r="219" spans="1:16" x14ac:dyDescent="0.25">
      <c r="A219" s="1"/>
      <c r="B219" s="1"/>
      <c r="C219" s="1"/>
      <c r="D219" s="1"/>
      <c r="E219" s="1"/>
      <c r="F219" s="1"/>
      <c r="I219" t="s">
        <v>34</v>
      </c>
      <c r="J219">
        <f>COUNTIF(F213:F237,"&gt;=-1")</f>
        <v>4</v>
      </c>
      <c r="M219" s="5">
        <f t="shared" si="21"/>
        <v>0.66666666666666663</v>
      </c>
    </row>
    <row r="220" spans="1:16" x14ac:dyDescent="0.25">
      <c r="A220" s="1"/>
      <c r="B220" s="1"/>
      <c r="C220" s="1"/>
      <c r="D220" s="1"/>
      <c r="E220" s="1"/>
      <c r="F220" s="1"/>
      <c r="I220" t="s">
        <v>35</v>
      </c>
      <c r="J220">
        <f>COUNTIF(F213:F237,"&lt;=1")</f>
        <v>6</v>
      </c>
      <c r="M220" s="5">
        <f t="shared" si="21"/>
        <v>1</v>
      </c>
    </row>
    <row r="221" spans="1:16" x14ac:dyDescent="0.25">
      <c r="A221" s="1"/>
      <c r="B221" s="1"/>
      <c r="C221" s="1"/>
      <c r="D221" s="1"/>
      <c r="E221" s="1"/>
      <c r="F221" s="1"/>
      <c r="I221" t="s">
        <v>36</v>
      </c>
      <c r="J221">
        <f>COUNT(F213:F237)</f>
        <v>6</v>
      </c>
    </row>
    <row r="222" spans="1:16" x14ac:dyDescent="0.25">
      <c r="A222" s="1"/>
      <c r="B222" s="1"/>
      <c r="C222" s="1"/>
      <c r="D222" s="1"/>
      <c r="E222" s="1"/>
      <c r="F222" s="1"/>
      <c r="I222" t="s">
        <v>37</v>
      </c>
      <c r="J222">
        <f>J221-J218</f>
        <v>2</v>
      </c>
      <c r="L222" t="s">
        <v>57</v>
      </c>
      <c r="M222" s="5">
        <f t="shared" si="21"/>
        <v>0.33333333333333331</v>
      </c>
    </row>
    <row r="223" spans="1:16" x14ac:dyDescent="0.25">
      <c r="A223" s="1"/>
      <c r="B223" s="1"/>
      <c r="C223" s="1"/>
      <c r="D223" s="1"/>
      <c r="E223" s="1"/>
      <c r="F223" s="1"/>
      <c r="I223" t="s">
        <v>38</v>
      </c>
      <c r="J223">
        <f>J221-J217</f>
        <v>2</v>
      </c>
      <c r="L223" t="s">
        <v>58</v>
      </c>
      <c r="M223" s="5">
        <f t="shared" si="21"/>
        <v>0.33333333333333331</v>
      </c>
    </row>
    <row r="224" spans="1:16" x14ac:dyDescent="0.25">
      <c r="E224" s="1"/>
      <c r="F224" s="1"/>
      <c r="I224" t="s">
        <v>39</v>
      </c>
      <c r="J224">
        <f>J221-J220</f>
        <v>0</v>
      </c>
      <c r="M224" s="5">
        <f t="shared" si="21"/>
        <v>0</v>
      </c>
    </row>
    <row r="225" spans="1:13" x14ac:dyDescent="0.25">
      <c r="E225" s="1"/>
      <c r="F225" s="1"/>
      <c r="I225" t="s">
        <v>40</v>
      </c>
      <c r="J225">
        <f>J221-J219</f>
        <v>2</v>
      </c>
      <c r="M225" s="5">
        <f t="shared" si="21"/>
        <v>0.33333333333333331</v>
      </c>
    </row>
    <row r="226" spans="1:13" x14ac:dyDescent="0.25">
      <c r="E226" s="1"/>
      <c r="F226" s="1"/>
      <c r="I226" t="s">
        <v>41</v>
      </c>
      <c r="J226">
        <f>COUNTIF(B213:B237,"&gt;0")</f>
        <v>4</v>
      </c>
      <c r="M226" s="5">
        <f t="shared" si="21"/>
        <v>0.66666666666666663</v>
      </c>
    </row>
    <row r="227" spans="1:13" x14ac:dyDescent="0.25">
      <c r="E227" s="1"/>
      <c r="F227" s="1"/>
      <c r="I227" t="s">
        <v>42</v>
      </c>
      <c r="J227">
        <f>COUNTIF(C213:C237,"&gt;0")</f>
        <v>4</v>
      </c>
      <c r="M227" s="5">
        <f t="shared" si="21"/>
        <v>0.66666666666666663</v>
      </c>
    </row>
    <row r="228" spans="1:13" x14ac:dyDescent="0.25">
      <c r="E228" s="1"/>
      <c r="F228" s="1"/>
      <c r="I228" t="s">
        <v>43</v>
      </c>
      <c r="J228">
        <f>COUNTIF(B213:B237,"&lt;2")</f>
        <v>5</v>
      </c>
      <c r="M228" s="5">
        <f t="shared" si="21"/>
        <v>0.83333333333333337</v>
      </c>
    </row>
    <row r="229" spans="1:13" x14ac:dyDescent="0.25">
      <c r="E229" s="1"/>
      <c r="F229" s="1"/>
      <c r="I229" t="s">
        <v>44</v>
      </c>
      <c r="J229">
        <f>COUNTIF(C213:C237,"&lt;2")</f>
        <v>3</v>
      </c>
      <c r="M229" s="5">
        <f t="shared" si="21"/>
        <v>0.5</v>
      </c>
    </row>
    <row r="230" spans="1:13" x14ac:dyDescent="0.25">
      <c r="E230" s="1"/>
      <c r="F230" s="1"/>
      <c r="I230" t="s">
        <v>45</v>
      </c>
      <c r="J230">
        <f>COUNTIF(B213:B237,"&lt;3")</f>
        <v>5</v>
      </c>
      <c r="M230" s="5">
        <f t="shared" si="21"/>
        <v>0.83333333333333337</v>
      </c>
    </row>
    <row r="231" spans="1:13" x14ac:dyDescent="0.25">
      <c r="E231" s="1"/>
      <c r="F231" s="1"/>
      <c r="I231" t="s">
        <v>46</v>
      </c>
      <c r="J231">
        <f>COUNTIF(C213:C237,"&lt;3")</f>
        <v>5</v>
      </c>
      <c r="M231" s="5">
        <f t="shared" si="21"/>
        <v>0.83333333333333337</v>
      </c>
    </row>
    <row r="232" spans="1:13" x14ac:dyDescent="0.25">
      <c r="E232" s="1"/>
      <c r="F232" s="1"/>
      <c r="I232" t="s">
        <v>47</v>
      </c>
      <c r="J232">
        <f>J222+J223</f>
        <v>4</v>
      </c>
      <c r="M232" s="5">
        <f t="shared" si="21"/>
        <v>0.66666666666666663</v>
      </c>
    </row>
    <row r="233" spans="1:13" x14ac:dyDescent="0.25">
      <c r="E233" s="1"/>
      <c r="F233" s="1"/>
      <c r="I233" t="s">
        <v>48</v>
      </c>
      <c r="J233" s="1">
        <f>SUM(C213:C237)</f>
        <v>8</v>
      </c>
      <c r="M233" s="5">
        <f t="shared" si="21"/>
        <v>1.3333333333333333</v>
      </c>
    </row>
    <row r="234" spans="1:13" x14ac:dyDescent="0.25">
      <c r="E234" s="1"/>
      <c r="F234" s="1"/>
      <c r="I234" t="s">
        <v>49</v>
      </c>
      <c r="J234" s="1">
        <f>SUM(B213:B237)</f>
        <v>6</v>
      </c>
      <c r="M234" s="5">
        <f t="shared" si="21"/>
        <v>1</v>
      </c>
    </row>
    <row r="235" spans="1:13" x14ac:dyDescent="0.25">
      <c r="E235" s="1"/>
      <c r="F235" s="1"/>
      <c r="I235" t="s">
        <v>50</v>
      </c>
      <c r="J235">
        <f>3*J223+J221-J232</f>
        <v>8</v>
      </c>
      <c r="M235" s="5">
        <f t="shared" si="21"/>
        <v>1.3333333333333333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89</v>
      </c>
      <c r="B253" s="1">
        <v>1</v>
      </c>
      <c r="C253">
        <v>0</v>
      </c>
      <c r="D253" s="1" t="s">
        <v>74</v>
      </c>
      <c r="E253" s="1">
        <f t="shared" ref="E253:E259" si="22">B253+C253</f>
        <v>1</v>
      </c>
      <c r="F253" s="1">
        <f t="shared" ref="F253:F259" si="23">B253-C253</f>
        <v>1</v>
      </c>
      <c r="I253" t="s">
        <v>27</v>
      </c>
      <c r="J253">
        <f>COUNTIF(E253:E269,"&gt;1")</f>
        <v>3</v>
      </c>
      <c r="M253" s="5">
        <f>J253/$J$261</f>
        <v>0.42857142857142855</v>
      </c>
      <c r="O253" s="5">
        <f>J253+J213</f>
        <v>7</v>
      </c>
      <c r="P253" s="5">
        <f>O253/$O$261</f>
        <v>0.53846153846153844</v>
      </c>
    </row>
    <row r="254" spans="1:16" x14ac:dyDescent="0.25">
      <c r="A254" s="2" t="s">
        <v>89</v>
      </c>
      <c r="B254" s="1">
        <v>0</v>
      </c>
      <c r="C254">
        <v>0</v>
      </c>
      <c r="D254" s="1" t="s">
        <v>86</v>
      </c>
      <c r="E254" s="1">
        <f t="shared" si="22"/>
        <v>0</v>
      </c>
      <c r="F254" s="1">
        <f t="shared" si="23"/>
        <v>0</v>
      </c>
      <c r="I254" t="s">
        <v>28</v>
      </c>
      <c r="J254">
        <f>COUNTIF(E253:E269,"&gt;2")</f>
        <v>0</v>
      </c>
      <c r="M254" s="5">
        <f t="shared" ref="M254:M275" si="24">J254/$J$261</f>
        <v>0</v>
      </c>
      <c r="O254" s="5">
        <f t="shared" ref="O254:O275" si="25">J254+J214</f>
        <v>2</v>
      </c>
      <c r="P254" s="5">
        <f t="shared" ref="P254:P275" si="26">O254/$O$261</f>
        <v>0.15384615384615385</v>
      </c>
    </row>
    <row r="255" spans="1:16" x14ac:dyDescent="0.25">
      <c r="A255" s="2" t="s">
        <v>89</v>
      </c>
      <c r="B255" s="1">
        <v>1</v>
      </c>
      <c r="C255">
        <v>0</v>
      </c>
      <c r="D255" s="1" t="s">
        <v>90</v>
      </c>
      <c r="E255" s="1">
        <f t="shared" si="22"/>
        <v>1</v>
      </c>
      <c r="F255" s="1">
        <f t="shared" si="23"/>
        <v>1</v>
      </c>
      <c r="I255" t="s">
        <v>29</v>
      </c>
      <c r="J255">
        <f>COUNTIF(E253:E269,"&lt;4")</f>
        <v>7</v>
      </c>
      <c r="M255" s="5">
        <f t="shared" si="24"/>
        <v>1</v>
      </c>
      <c r="O255" s="5">
        <f t="shared" si="25"/>
        <v>11</v>
      </c>
      <c r="P255" s="5">
        <f t="shared" si="26"/>
        <v>0.84615384615384615</v>
      </c>
    </row>
    <row r="256" spans="1:16" x14ac:dyDescent="0.25">
      <c r="A256" s="2" t="s">
        <v>89</v>
      </c>
      <c r="B256" s="1">
        <v>1</v>
      </c>
      <c r="C256">
        <v>0</v>
      </c>
      <c r="D256" s="1" t="s">
        <v>80</v>
      </c>
      <c r="E256" s="1">
        <f t="shared" si="22"/>
        <v>1</v>
      </c>
      <c r="F256" s="1">
        <f t="shared" si="23"/>
        <v>1</v>
      </c>
      <c r="I256" t="s">
        <v>30</v>
      </c>
      <c r="J256">
        <f>COUNTIF(E253:E269,"&lt;5")</f>
        <v>7</v>
      </c>
      <c r="M256" s="5">
        <f t="shared" si="24"/>
        <v>1</v>
      </c>
      <c r="O256" s="5">
        <f t="shared" si="25"/>
        <v>12</v>
      </c>
      <c r="P256" s="5">
        <f t="shared" si="26"/>
        <v>0.92307692307692313</v>
      </c>
    </row>
    <row r="257" spans="1:16" x14ac:dyDescent="0.25">
      <c r="A257" s="2" t="s">
        <v>89</v>
      </c>
      <c r="B257" s="1">
        <v>1</v>
      </c>
      <c r="C257">
        <v>1</v>
      </c>
      <c r="D257" s="1" t="s">
        <v>77</v>
      </c>
      <c r="E257" s="1">
        <f t="shared" si="22"/>
        <v>2</v>
      </c>
      <c r="F257" s="1">
        <f t="shared" si="23"/>
        <v>0</v>
      </c>
      <c r="I257" t="s">
        <v>31</v>
      </c>
      <c r="J257">
        <f>COUNTIF(F253:F269,"&lt;=0")</f>
        <v>3</v>
      </c>
      <c r="L257" t="s">
        <v>56</v>
      </c>
      <c r="M257" s="5">
        <f t="shared" si="24"/>
        <v>0.42857142857142855</v>
      </c>
      <c r="O257" s="5">
        <f t="shared" si="25"/>
        <v>7</v>
      </c>
      <c r="P257" s="5">
        <f t="shared" si="26"/>
        <v>0.53846153846153844</v>
      </c>
    </row>
    <row r="258" spans="1:16" x14ac:dyDescent="0.25">
      <c r="A258" s="2" t="s">
        <v>89</v>
      </c>
      <c r="B258" s="1">
        <v>1</v>
      </c>
      <c r="C258">
        <v>1</v>
      </c>
      <c r="D258" s="1" t="s">
        <v>78</v>
      </c>
      <c r="E258" s="1">
        <f t="shared" si="22"/>
        <v>2</v>
      </c>
      <c r="F258" s="1">
        <f t="shared" si="23"/>
        <v>0</v>
      </c>
      <c r="I258" t="s">
        <v>32</v>
      </c>
      <c r="J258">
        <f>COUNTIF(F253:F269,"&gt;=0")</f>
        <v>7</v>
      </c>
      <c r="L258" t="s">
        <v>55</v>
      </c>
      <c r="M258" s="5">
        <f t="shared" si="24"/>
        <v>1</v>
      </c>
      <c r="O258" s="5">
        <f t="shared" si="25"/>
        <v>11</v>
      </c>
      <c r="P258" s="5">
        <f t="shared" si="26"/>
        <v>0.84615384615384615</v>
      </c>
    </row>
    <row r="259" spans="1:16" x14ac:dyDescent="0.25">
      <c r="A259" s="2" t="s">
        <v>89</v>
      </c>
      <c r="B259" s="1">
        <v>2</v>
      </c>
      <c r="C259">
        <v>0</v>
      </c>
      <c r="D259" s="1" t="s">
        <v>92</v>
      </c>
      <c r="E259" s="1">
        <f t="shared" si="22"/>
        <v>2</v>
      </c>
      <c r="F259" s="1">
        <f t="shared" si="23"/>
        <v>2</v>
      </c>
      <c r="I259" t="s">
        <v>34</v>
      </c>
      <c r="J259">
        <f>COUNTIF(F253:F269,"&lt;=1")</f>
        <v>6</v>
      </c>
      <c r="L259" t="s">
        <v>60</v>
      </c>
      <c r="M259" s="5">
        <f t="shared" si="24"/>
        <v>0.8571428571428571</v>
      </c>
      <c r="O259" s="5">
        <f t="shared" si="25"/>
        <v>10</v>
      </c>
      <c r="P259" s="5">
        <f t="shared" si="26"/>
        <v>0.76923076923076927</v>
      </c>
    </row>
    <row r="260" spans="1:16" x14ac:dyDescent="0.25">
      <c r="A260" s="2"/>
      <c r="B260" s="1"/>
      <c r="C260" s="1"/>
      <c r="D260" s="1"/>
      <c r="E260" s="1"/>
      <c r="F260" s="1"/>
      <c r="I260" t="s">
        <v>35</v>
      </c>
      <c r="J260">
        <f>COUNTIF(F253:F269,"&gt;=-1")</f>
        <v>7</v>
      </c>
      <c r="L260" t="s">
        <v>59</v>
      </c>
      <c r="M260" s="5">
        <f t="shared" si="24"/>
        <v>1</v>
      </c>
      <c r="O260" s="5">
        <f t="shared" si="25"/>
        <v>13</v>
      </c>
      <c r="P260" s="5">
        <f t="shared" si="26"/>
        <v>1</v>
      </c>
    </row>
    <row r="261" spans="1:16" x14ac:dyDescent="0.25">
      <c r="A261" s="2"/>
      <c r="B261" s="1"/>
      <c r="C261" s="1"/>
      <c r="D261" s="1"/>
      <c r="E261" s="1"/>
      <c r="F261" s="1"/>
      <c r="I261" t="s">
        <v>36</v>
      </c>
      <c r="J261">
        <f>COUNT(E253:E269)</f>
        <v>7</v>
      </c>
      <c r="O261" s="5">
        <f t="shared" si="25"/>
        <v>13</v>
      </c>
      <c r="P261" s="5">
        <f t="shared" si="26"/>
        <v>1</v>
      </c>
    </row>
    <row r="262" spans="1:16" x14ac:dyDescent="0.25">
      <c r="A262" s="2"/>
      <c r="B262" s="1"/>
      <c r="C262" s="1"/>
      <c r="D262" s="1"/>
      <c r="E262" s="1"/>
      <c r="F262" s="1"/>
      <c r="I262" t="s">
        <v>37</v>
      </c>
      <c r="J262">
        <f>J261-J258</f>
        <v>0</v>
      </c>
      <c r="L262" t="s">
        <v>57</v>
      </c>
      <c r="M262" s="5">
        <f t="shared" si="24"/>
        <v>0</v>
      </c>
      <c r="O262" s="5">
        <f t="shared" si="25"/>
        <v>2</v>
      </c>
      <c r="P262" s="5">
        <f t="shared" si="26"/>
        <v>0.15384615384615385</v>
      </c>
    </row>
    <row r="263" spans="1:16" x14ac:dyDescent="0.25">
      <c r="A263" s="1"/>
      <c r="B263" s="1"/>
      <c r="C263" s="1"/>
      <c r="D263" s="1"/>
      <c r="E263" s="1"/>
      <c r="F263" s="1"/>
      <c r="I263" t="s">
        <v>38</v>
      </c>
      <c r="J263">
        <f>J261-J257</f>
        <v>4</v>
      </c>
      <c r="L263" t="s">
        <v>58</v>
      </c>
      <c r="M263" s="5">
        <f t="shared" si="24"/>
        <v>0.5714285714285714</v>
      </c>
      <c r="O263" s="5">
        <f t="shared" si="25"/>
        <v>6</v>
      </c>
      <c r="P263" s="5">
        <f t="shared" si="26"/>
        <v>0.46153846153846156</v>
      </c>
    </row>
    <row r="264" spans="1:16" x14ac:dyDescent="0.25">
      <c r="E264" s="1"/>
      <c r="F264" s="1"/>
      <c r="I264" t="s">
        <v>39</v>
      </c>
      <c r="J264">
        <f>J261-J260</f>
        <v>0</v>
      </c>
      <c r="M264" s="5">
        <f t="shared" si="24"/>
        <v>0</v>
      </c>
      <c r="O264" s="5">
        <f t="shared" si="25"/>
        <v>0</v>
      </c>
      <c r="P264" s="5">
        <f t="shared" si="26"/>
        <v>0</v>
      </c>
    </row>
    <row r="265" spans="1:16" x14ac:dyDescent="0.25">
      <c r="E265" s="1"/>
      <c r="F265" s="1"/>
      <c r="I265" t="s">
        <v>40</v>
      </c>
      <c r="J265">
        <f>J261-J259</f>
        <v>1</v>
      </c>
      <c r="M265" s="5">
        <f t="shared" si="24"/>
        <v>0.14285714285714285</v>
      </c>
      <c r="O265" s="5">
        <f t="shared" si="25"/>
        <v>3</v>
      </c>
      <c r="P265" s="5">
        <f t="shared" si="26"/>
        <v>0.23076923076923078</v>
      </c>
    </row>
    <row r="266" spans="1:16" x14ac:dyDescent="0.25">
      <c r="E266" s="1"/>
      <c r="F266" s="1"/>
      <c r="I266" t="s">
        <v>41</v>
      </c>
      <c r="J266">
        <f>COUNTIF(C253:C269,"&gt;0")</f>
        <v>2</v>
      </c>
      <c r="M266" s="5">
        <f t="shared" si="24"/>
        <v>0.2857142857142857</v>
      </c>
      <c r="O266" s="5">
        <f t="shared" si="25"/>
        <v>6</v>
      </c>
      <c r="P266" s="5">
        <f t="shared" si="26"/>
        <v>0.46153846153846156</v>
      </c>
    </row>
    <row r="267" spans="1:16" x14ac:dyDescent="0.25">
      <c r="I267" t="s">
        <v>42</v>
      </c>
      <c r="J267">
        <f>COUNTIF(B253:B269,"&gt;0")</f>
        <v>6</v>
      </c>
      <c r="M267" s="5">
        <f t="shared" si="24"/>
        <v>0.8571428571428571</v>
      </c>
      <c r="O267" s="5">
        <f t="shared" si="25"/>
        <v>10</v>
      </c>
      <c r="P267" s="5">
        <f t="shared" si="26"/>
        <v>0.76923076923076927</v>
      </c>
    </row>
    <row r="268" spans="1:16" x14ac:dyDescent="0.25">
      <c r="I268" t="s">
        <v>43</v>
      </c>
      <c r="J268">
        <f>COUNTIF(C253:C269,"&lt;2")</f>
        <v>7</v>
      </c>
      <c r="M268" s="5">
        <f t="shared" si="24"/>
        <v>1</v>
      </c>
      <c r="O268" s="5">
        <f t="shared" si="25"/>
        <v>12</v>
      </c>
      <c r="P268" s="5">
        <f t="shared" si="26"/>
        <v>0.92307692307692313</v>
      </c>
    </row>
    <row r="269" spans="1:16" x14ac:dyDescent="0.25">
      <c r="I269" t="s">
        <v>44</v>
      </c>
      <c r="J269">
        <f>COUNTIF(B253:B269,"&lt;2")</f>
        <v>6</v>
      </c>
      <c r="M269" s="5">
        <f t="shared" si="24"/>
        <v>0.8571428571428571</v>
      </c>
      <c r="O269" s="5">
        <f t="shared" si="25"/>
        <v>9</v>
      </c>
      <c r="P269" s="5">
        <f t="shared" si="26"/>
        <v>0.69230769230769229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7</v>
      </c>
      <c r="M270" s="5">
        <f t="shared" si="24"/>
        <v>1</v>
      </c>
      <c r="O270" s="5">
        <f t="shared" si="25"/>
        <v>12</v>
      </c>
      <c r="P270" s="5">
        <f t="shared" si="26"/>
        <v>0.92307692307692313</v>
      </c>
    </row>
    <row r="271" spans="1:16" x14ac:dyDescent="0.25">
      <c r="I271" t="s">
        <v>46</v>
      </c>
      <c r="J271">
        <f>COUNTIF(B253:B269,"&lt;3")</f>
        <v>7</v>
      </c>
      <c r="M271" s="5">
        <f t="shared" si="24"/>
        <v>1</v>
      </c>
      <c r="O271" s="5">
        <f t="shared" si="25"/>
        <v>12</v>
      </c>
      <c r="P271" s="5">
        <f t="shared" si="26"/>
        <v>0.92307692307692313</v>
      </c>
    </row>
    <row r="272" spans="1:16" x14ac:dyDescent="0.25">
      <c r="I272" t="s">
        <v>47</v>
      </c>
      <c r="J272">
        <f>J262+J263</f>
        <v>4</v>
      </c>
      <c r="M272" s="5">
        <f t="shared" si="24"/>
        <v>0.5714285714285714</v>
      </c>
      <c r="O272" s="5">
        <f t="shared" si="25"/>
        <v>8</v>
      </c>
      <c r="P272" s="5">
        <f t="shared" si="26"/>
        <v>0.61538461538461542</v>
      </c>
    </row>
    <row r="273" spans="5:16" x14ac:dyDescent="0.25">
      <c r="I273" t="s">
        <v>48</v>
      </c>
      <c r="J273" s="1">
        <f>SUM(B253:B269)</f>
        <v>7</v>
      </c>
      <c r="M273" s="5">
        <f t="shared" si="24"/>
        <v>1</v>
      </c>
      <c r="O273" s="5">
        <f t="shared" si="25"/>
        <v>15</v>
      </c>
      <c r="P273" s="5">
        <f t="shared" si="26"/>
        <v>1.1538461538461537</v>
      </c>
    </row>
    <row r="274" spans="5:16" x14ac:dyDescent="0.25">
      <c r="I274" t="s">
        <v>49</v>
      </c>
      <c r="J274" s="1">
        <f>SUM(C253:C269)</f>
        <v>2</v>
      </c>
      <c r="M274" s="5">
        <f t="shared" si="24"/>
        <v>0.2857142857142857</v>
      </c>
      <c r="O274" s="5">
        <f t="shared" si="25"/>
        <v>8</v>
      </c>
      <c r="P274" s="5">
        <f t="shared" si="26"/>
        <v>0.61538461538461542</v>
      </c>
    </row>
    <row r="275" spans="5:16" x14ac:dyDescent="0.25">
      <c r="I275" t="s">
        <v>50</v>
      </c>
      <c r="J275">
        <f>J263*3+J261-J272</f>
        <v>15</v>
      </c>
      <c r="M275" s="5">
        <f t="shared" si="24"/>
        <v>2.1428571428571428</v>
      </c>
      <c r="O275" s="5">
        <f t="shared" si="25"/>
        <v>23</v>
      </c>
      <c r="P275" s="5">
        <f t="shared" si="26"/>
        <v>1.7692307692307692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85</v>
      </c>
      <c r="B291" s="1">
        <v>0</v>
      </c>
      <c r="C291">
        <v>2</v>
      </c>
      <c r="D291" s="2" t="s">
        <v>89</v>
      </c>
      <c r="E291" s="1">
        <f>B291+C291</f>
        <v>2</v>
      </c>
      <c r="F291" s="1">
        <f>B291-C291</f>
        <v>-2</v>
      </c>
      <c r="I291" t="s">
        <v>27</v>
      </c>
      <c r="J291">
        <f>COUNTIF(E291:E315,"&gt;1")</f>
        <v>2</v>
      </c>
      <c r="M291" s="5">
        <f>J291/4</f>
        <v>0.5</v>
      </c>
    </row>
    <row r="292" spans="1:13" x14ac:dyDescent="0.25">
      <c r="A292" s="1" t="s">
        <v>79</v>
      </c>
      <c r="B292" s="1">
        <v>0</v>
      </c>
      <c r="C292">
        <v>0</v>
      </c>
      <c r="D292" s="2" t="s">
        <v>89</v>
      </c>
      <c r="E292" s="1">
        <f t="shared" ref="E292:E294" si="27">B292+C292</f>
        <v>0</v>
      </c>
      <c r="F292" s="1">
        <f t="shared" ref="F292:F294" si="28">B292-C292</f>
        <v>0</v>
      </c>
      <c r="I292" t="s">
        <v>28</v>
      </c>
      <c r="J292">
        <f>COUNTIF(E291:E315,"&gt;2")</f>
        <v>1</v>
      </c>
      <c r="M292" s="5">
        <f t="shared" ref="M292:M313" si="29">J292/4</f>
        <v>0.25</v>
      </c>
    </row>
    <row r="293" spans="1:13" x14ac:dyDescent="0.25">
      <c r="A293" s="1" t="s">
        <v>81</v>
      </c>
      <c r="B293" s="1">
        <v>1</v>
      </c>
      <c r="C293">
        <v>0</v>
      </c>
      <c r="D293" s="2" t="s">
        <v>89</v>
      </c>
      <c r="E293" s="1">
        <f t="shared" si="27"/>
        <v>1</v>
      </c>
      <c r="F293" s="1">
        <f t="shared" si="28"/>
        <v>1</v>
      </c>
      <c r="I293" t="s">
        <v>29</v>
      </c>
      <c r="J293">
        <f>COUNTIF(E291:E315,"&lt;4")</f>
        <v>3</v>
      </c>
      <c r="M293" s="5">
        <f t="shared" si="29"/>
        <v>0.75</v>
      </c>
    </row>
    <row r="294" spans="1:13" x14ac:dyDescent="0.25">
      <c r="A294" s="1" t="s">
        <v>91</v>
      </c>
      <c r="B294" s="1">
        <v>1</v>
      </c>
      <c r="C294">
        <v>3</v>
      </c>
      <c r="D294" s="2" t="s">
        <v>89</v>
      </c>
      <c r="E294" s="1">
        <f t="shared" si="27"/>
        <v>4</v>
      </c>
      <c r="F294" s="1">
        <f t="shared" si="28"/>
        <v>-2</v>
      </c>
      <c r="I294" t="s">
        <v>30</v>
      </c>
      <c r="J294">
        <f>COUNTIF(E291:E315,"&lt;5")</f>
        <v>4</v>
      </c>
      <c r="M294" s="5">
        <f t="shared" si="29"/>
        <v>1</v>
      </c>
    </row>
    <row r="295" spans="1:13" x14ac:dyDescent="0.25">
      <c r="E295" s="1"/>
      <c r="F295" s="1"/>
      <c r="I295" t="s">
        <v>31</v>
      </c>
      <c r="J295">
        <f>COUNTIF(F291:F315,"&gt;=0")</f>
        <v>2</v>
      </c>
      <c r="M295" s="5">
        <f t="shared" si="29"/>
        <v>0.5</v>
      </c>
    </row>
    <row r="296" spans="1:13" x14ac:dyDescent="0.25">
      <c r="I296" t="s">
        <v>32</v>
      </c>
      <c r="J296">
        <f>COUNTIF(F291:F315,"&lt;=0")</f>
        <v>3</v>
      </c>
      <c r="M296" s="5">
        <f t="shared" si="29"/>
        <v>0.75</v>
      </c>
    </row>
    <row r="297" spans="1:13" x14ac:dyDescent="0.25">
      <c r="I297" t="s">
        <v>34</v>
      </c>
      <c r="J297">
        <f>COUNTIF(F291:F315,"&gt;=-1")</f>
        <v>2</v>
      </c>
      <c r="M297" s="5">
        <f t="shared" si="29"/>
        <v>0.5</v>
      </c>
    </row>
    <row r="298" spans="1:13" x14ac:dyDescent="0.25">
      <c r="I298" t="s">
        <v>35</v>
      </c>
      <c r="J298">
        <f>COUNTIF(F291:F315,"&lt;=1")</f>
        <v>4</v>
      </c>
      <c r="M298" s="5">
        <f t="shared" si="29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1</v>
      </c>
      <c r="M300" s="5">
        <f t="shared" si="29"/>
        <v>0.25</v>
      </c>
    </row>
    <row r="301" spans="1:13" x14ac:dyDescent="0.25">
      <c r="I301" t="s">
        <v>38</v>
      </c>
      <c r="J301">
        <f>J299-J295</f>
        <v>2</v>
      </c>
      <c r="M301" s="5">
        <f t="shared" si="29"/>
        <v>0.5</v>
      </c>
    </row>
    <row r="302" spans="1:13" x14ac:dyDescent="0.25">
      <c r="I302" t="s">
        <v>39</v>
      </c>
      <c r="J302">
        <f>J299-J298</f>
        <v>0</v>
      </c>
      <c r="M302" s="5">
        <f t="shared" si="29"/>
        <v>0</v>
      </c>
    </row>
    <row r="303" spans="1:13" x14ac:dyDescent="0.25">
      <c r="I303" t="s">
        <v>40</v>
      </c>
      <c r="J303">
        <f>J299-J297</f>
        <v>2</v>
      </c>
      <c r="M303" s="5">
        <f t="shared" si="29"/>
        <v>0.5</v>
      </c>
    </row>
    <row r="304" spans="1:13" x14ac:dyDescent="0.25">
      <c r="I304" t="s">
        <v>41</v>
      </c>
      <c r="J304">
        <f>COUNTIF(B291:B315,"&gt;0")</f>
        <v>2</v>
      </c>
      <c r="M304" s="5">
        <f t="shared" si="29"/>
        <v>0.5</v>
      </c>
    </row>
    <row r="305" spans="9:13" x14ac:dyDescent="0.25">
      <c r="I305" t="s">
        <v>42</v>
      </c>
      <c r="J305">
        <f>COUNTIF(C291:C315,"&gt;0")</f>
        <v>2</v>
      </c>
      <c r="M305" s="5">
        <f t="shared" si="29"/>
        <v>0.5</v>
      </c>
    </row>
    <row r="306" spans="9:13" x14ac:dyDescent="0.25">
      <c r="I306" t="s">
        <v>43</v>
      </c>
      <c r="J306">
        <f>COUNTIF(B291:B315,"&lt;2")</f>
        <v>4</v>
      </c>
      <c r="M306" s="5">
        <f t="shared" si="29"/>
        <v>1</v>
      </c>
    </row>
    <row r="307" spans="9:13" x14ac:dyDescent="0.25">
      <c r="I307" t="s">
        <v>44</v>
      </c>
      <c r="J307">
        <f>COUNTIF(C291:C315,"&lt;2")</f>
        <v>2</v>
      </c>
      <c r="M307" s="5">
        <f t="shared" si="29"/>
        <v>0.5</v>
      </c>
    </row>
    <row r="308" spans="9:13" x14ac:dyDescent="0.25">
      <c r="I308" t="s">
        <v>45</v>
      </c>
      <c r="J308">
        <f>COUNTIF(B291:B315,"&lt;3")</f>
        <v>4</v>
      </c>
      <c r="M308" s="5">
        <f t="shared" si="29"/>
        <v>1</v>
      </c>
    </row>
    <row r="309" spans="9:13" x14ac:dyDescent="0.25">
      <c r="I309" t="s">
        <v>46</v>
      </c>
      <c r="J309">
        <f>COUNTIF(C291:C315,"&lt;3")</f>
        <v>3</v>
      </c>
      <c r="M309" s="5">
        <f t="shared" si="29"/>
        <v>0.75</v>
      </c>
    </row>
    <row r="310" spans="9:13" x14ac:dyDescent="0.25">
      <c r="I310" t="s">
        <v>47</v>
      </c>
      <c r="J310">
        <f>J300+J301</f>
        <v>3</v>
      </c>
      <c r="M310" s="5">
        <f t="shared" si="29"/>
        <v>0.75</v>
      </c>
    </row>
    <row r="311" spans="9:13" x14ac:dyDescent="0.25">
      <c r="I311" t="s">
        <v>48</v>
      </c>
      <c r="J311" s="1">
        <f>SUM(C291:C315)</f>
        <v>5</v>
      </c>
      <c r="M311" s="5">
        <f t="shared" si="29"/>
        <v>1.25</v>
      </c>
    </row>
    <row r="312" spans="9:13" x14ac:dyDescent="0.25">
      <c r="I312" t="s">
        <v>49</v>
      </c>
      <c r="J312" s="1">
        <f>SUM(B291:B315)</f>
        <v>2</v>
      </c>
      <c r="M312" s="5">
        <f t="shared" si="29"/>
        <v>0.5</v>
      </c>
    </row>
    <row r="313" spans="9:13" x14ac:dyDescent="0.25">
      <c r="I313" t="s">
        <v>50</v>
      </c>
      <c r="J313">
        <f>3*J301+J299-J310</f>
        <v>7</v>
      </c>
      <c r="M313" s="5">
        <f t="shared" si="29"/>
        <v>1.75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79</v>
      </c>
      <c r="B329" s="1">
        <v>0</v>
      </c>
      <c r="C329">
        <v>0</v>
      </c>
      <c r="D329" s="2" t="s">
        <v>89</v>
      </c>
      <c r="E329" s="1">
        <f>B329+C329</f>
        <v>0</v>
      </c>
      <c r="F329" s="1">
        <f>B329-C329</f>
        <v>0</v>
      </c>
      <c r="I329" t="s">
        <v>27</v>
      </c>
      <c r="J329">
        <f>COUNTIF(E329:E353,"&gt;1")</f>
        <v>1</v>
      </c>
      <c r="M329" s="5">
        <f>J329/$J$337</f>
        <v>0.33333333333333331</v>
      </c>
    </row>
    <row r="330" spans="1:13" x14ac:dyDescent="0.25">
      <c r="A330" s="1" t="s">
        <v>81</v>
      </c>
      <c r="B330" s="1">
        <v>1</v>
      </c>
      <c r="C330">
        <v>0</v>
      </c>
      <c r="D330" s="2" t="s">
        <v>89</v>
      </c>
      <c r="E330" s="1">
        <f t="shared" ref="E330:E331" si="30">B330+C330</f>
        <v>1</v>
      </c>
      <c r="F330" s="1">
        <f t="shared" ref="F330:F331" si="31">B330-C330</f>
        <v>1</v>
      </c>
      <c r="I330" t="s">
        <v>28</v>
      </c>
      <c r="J330">
        <f>COUNTIF(E329:E353,"&gt;2")</f>
        <v>1</v>
      </c>
      <c r="M330" s="5">
        <f t="shared" ref="M330:M351" si="32">J330/$J$337</f>
        <v>0.33333333333333331</v>
      </c>
    </row>
    <row r="331" spans="1:13" x14ac:dyDescent="0.25">
      <c r="A331" s="1" t="s">
        <v>91</v>
      </c>
      <c r="B331" s="1">
        <v>1</v>
      </c>
      <c r="C331">
        <v>3</v>
      </c>
      <c r="D331" s="2" t="s">
        <v>89</v>
      </c>
      <c r="E331" s="1">
        <f t="shared" si="30"/>
        <v>4</v>
      </c>
      <c r="F331" s="1">
        <f t="shared" si="31"/>
        <v>-2</v>
      </c>
      <c r="I331" t="s">
        <v>29</v>
      </c>
      <c r="J331">
        <f>COUNTIF(E329:E353,"&lt;4")</f>
        <v>2</v>
      </c>
      <c r="M331" s="5">
        <f t="shared" si="32"/>
        <v>0.66666666666666663</v>
      </c>
    </row>
    <row r="332" spans="1:13" x14ac:dyDescent="0.25">
      <c r="A332" s="1"/>
      <c r="B332" s="1"/>
      <c r="C332" s="1"/>
      <c r="D332" s="1"/>
      <c r="E332" s="1"/>
      <c r="F332" s="1"/>
      <c r="I332" t="s">
        <v>30</v>
      </c>
      <c r="J332">
        <f>COUNTIF(E329:E353,"&lt;5")</f>
        <v>3</v>
      </c>
      <c r="M332" s="5">
        <f t="shared" si="32"/>
        <v>1</v>
      </c>
    </row>
    <row r="333" spans="1:13" x14ac:dyDescent="0.25">
      <c r="E333" s="1"/>
      <c r="F333" s="1"/>
      <c r="I333" t="s">
        <v>31</v>
      </c>
      <c r="J333">
        <f>COUNTIF(F329:F353,"&gt;=0")</f>
        <v>2</v>
      </c>
      <c r="M333" s="5">
        <f t="shared" si="32"/>
        <v>0.66666666666666663</v>
      </c>
    </row>
    <row r="334" spans="1:13" x14ac:dyDescent="0.25">
      <c r="E334" s="1"/>
      <c r="F334" s="1"/>
      <c r="I334" t="s">
        <v>32</v>
      </c>
      <c r="J334">
        <f>COUNTIF(F329:F353,"&lt;=0")</f>
        <v>2</v>
      </c>
      <c r="M334" s="5">
        <f t="shared" si="32"/>
        <v>0.66666666666666663</v>
      </c>
    </row>
    <row r="335" spans="1:13" x14ac:dyDescent="0.25">
      <c r="E335" s="1"/>
      <c r="F335" s="1"/>
      <c r="I335" t="s">
        <v>34</v>
      </c>
      <c r="J335">
        <f>COUNTIF(F329:F353,"&gt;=-1")</f>
        <v>2</v>
      </c>
      <c r="M335" s="5">
        <f t="shared" si="32"/>
        <v>0.66666666666666663</v>
      </c>
    </row>
    <row r="336" spans="1:13" x14ac:dyDescent="0.25">
      <c r="E336" s="1"/>
      <c r="F336" s="1"/>
      <c r="I336" t="s">
        <v>35</v>
      </c>
      <c r="J336">
        <f>COUNTIF(F329:F353,"&lt;=1")</f>
        <v>3</v>
      </c>
      <c r="M336" s="5">
        <f t="shared" si="32"/>
        <v>1</v>
      </c>
    </row>
    <row r="337" spans="5:13" x14ac:dyDescent="0.25">
      <c r="E337" s="1"/>
      <c r="F337" s="1"/>
      <c r="I337" t="s">
        <v>36</v>
      </c>
      <c r="J337">
        <f>COUNT(F329:F353)</f>
        <v>3</v>
      </c>
    </row>
    <row r="338" spans="5:13" x14ac:dyDescent="0.25">
      <c r="E338" s="1"/>
      <c r="F338" s="1"/>
      <c r="I338" t="s">
        <v>37</v>
      </c>
      <c r="J338">
        <f>J337-J334</f>
        <v>1</v>
      </c>
      <c r="M338" s="5">
        <f t="shared" si="32"/>
        <v>0.33333333333333331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32"/>
        <v>0.33333333333333331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2"/>
        <v>0</v>
      </c>
    </row>
    <row r="341" spans="5:13" x14ac:dyDescent="0.25">
      <c r="E341" s="1"/>
      <c r="F341" s="1"/>
      <c r="I341" t="s">
        <v>40</v>
      </c>
      <c r="J341">
        <f>J337-J335</f>
        <v>1</v>
      </c>
      <c r="M341" s="5">
        <f t="shared" si="32"/>
        <v>0.33333333333333331</v>
      </c>
    </row>
    <row r="342" spans="5:13" x14ac:dyDescent="0.25">
      <c r="E342" s="1"/>
      <c r="F342" s="1"/>
      <c r="I342" t="s">
        <v>41</v>
      </c>
      <c r="J342">
        <f>COUNTIF(B329:B353,"&gt;0")</f>
        <v>2</v>
      </c>
      <c r="M342" s="5">
        <f t="shared" si="32"/>
        <v>0.66666666666666663</v>
      </c>
    </row>
    <row r="343" spans="5:13" x14ac:dyDescent="0.25">
      <c r="E343" s="1"/>
      <c r="F343" s="1"/>
      <c r="I343" t="s">
        <v>42</v>
      </c>
      <c r="J343">
        <f>COUNTIF(C329:C353,"&gt;0")</f>
        <v>1</v>
      </c>
      <c r="M343" s="5">
        <f t="shared" si="32"/>
        <v>0.33333333333333331</v>
      </c>
    </row>
    <row r="344" spans="5:13" x14ac:dyDescent="0.25">
      <c r="E344" s="1"/>
      <c r="F344" s="1"/>
      <c r="I344" t="s">
        <v>43</v>
      </c>
      <c r="J344">
        <f>COUNTIF(B329:B353,"&lt;2")</f>
        <v>3</v>
      </c>
      <c r="M344" s="5">
        <f t="shared" si="32"/>
        <v>1</v>
      </c>
    </row>
    <row r="345" spans="5:13" x14ac:dyDescent="0.25">
      <c r="E345" s="1"/>
      <c r="F345" s="1"/>
      <c r="I345" t="s">
        <v>44</v>
      </c>
      <c r="J345">
        <f>COUNTIF(C329:C353,"&lt;2")</f>
        <v>2</v>
      </c>
      <c r="M345" s="5">
        <f t="shared" si="32"/>
        <v>0.66666666666666663</v>
      </c>
    </row>
    <row r="346" spans="5:13" x14ac:dyDescent="0.25">
      <c r="E346" s="1"/>
      <c r="F346" s="1"/>
      <c r="I346" t="s">
        <v>45</v>
      </c>
      <c r="J346">
        <f>COUNTIF(B329:B353,"&lt;3")</f>
        <v>3</v>
      </c>
      <c r="M346" s="5">
        <f t="shared" si="32"/>
        <v>1</v>
      </c>
    </row>
    <row r="347" spans="5:13" x14ac:dyDescent="0.25">
      <c r="E347" s="1"/>
      <c r="F347" s="1"/>
      <c r="I347" t="s">
        <v>46</v>
      </c>
      <c r="J347">
        <f>COUNTIF(C329:C353,"&lt;3")</f>
        <v>2</v>
      </c>
      <c r="M347" s="5">
        <f t="shared" si="32"/>
        <v>0.66666666666666663</v>
      </c>
    </row>
    <row r="348" spans="5:13" x14ac:dyDescent="0.25">
      <c r="E348" s="1"/>
      <c r="F348" s="1"/>
      <c r="I348" t="s">
        <v>47</v>
      </c>
      <c r="J348">
        <f>J338+J339</f>
        <v>2</v>
      </c>
      <c r="M348" s="5">
        <f t="shared" si="32"/>
        <v>0.66666666666666663</v>
      </c>
    </row>
    <row r="349" spans="5:13" x14ac:dyDescent="0.25">
      <c r="E349" s="1"/>
      <c r="F349" s="1"/>
      <c r="I349" t="s">
        <v>48</v>
      </c>
      <c r="J349" s="1">
        <f>SUM(C329:C353)</f>
        <v>3</v>
      </c>
      <c r="M349" s="5">
        <f t="shared" si="32"/>
        <v>1</v>
      </c>
    </row>
    <row r="350" spans="5:13" x14ac:dyDescent="0.25">
      <c r="E350" s="1"/>
      <c r="F350" s="1"/>
      <c r="I350" t="s">
        <v>49</v>
      </c>
      <c r="J350" s="1">
        <f>SUM(B329:B353)</f>
        <v>2</v>
      </c>
      <c r="M350" s="5">
        <f t="shared" si="32"/>
        <v>0.66666666666666663</v>
      </c>
    </row>
    <row r="351" spans="5:13" x14ac:dyDescent="0.25">
      <c r="E351" s="1"/>
      <c r="F351" s="1"/>
      <c r="I351" t="s">
        <v>50</v>
      </c>
      <c r="J351">
        <f>3*J339+J337-J348</f>
        <v>4</v>
      </c>
      <c r="M351" s="5">
        <f t="shared" si="32"/>
        <v>1.3333333333333333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89</v>
      </c>
      <c r="B368" s="1">
        <v>1</v>
      </c>
      <c r="C368">
        <v>0</v>
      </c>
      <c r="D368" s="1" t="s">
        <v>90</v>
      </c>
      <c r="E368" s="1">
        <f>B368+C368</f>
        <v>1</v>
      </c>
      <c r="F368" s="1">
        <f>B368-C368</f>
        <v>1</v>
      </c>
      <c r="I368" t="s">
        <v>27</v>
      </c>
      <c r="J368">
        <f>COUNTIF(E368:E384,"&gt;1")</f>
        <v>3</v>
      </c>
      <c r="M368" s="5">
        <f>J368/$J$376</f>
        <v>0.6</v>
      </c>
      <c r="O368" s="5">
        <f>J368+J329</f>
        <v>4</v>
      </c>
      <c r="P368" s="5">
        <f>O368/$O$376</f>
        <v>0.5</v>
      </c>
    </row>
    <row r="369" spans="1:16" x14ac:dyDescent="0.25">
      <c r="A369" s="2" t="s">
        <v>89</v>
      </c>
      <c r="B369" s="1">
        <v>1</v>
      </c>
      <c r="C369">
        <v>0</v>
      </c>
      <c r="D369" s="1" t="s">
        <v>80</v>
      </c>
      <c r="E369" s="1">
        <f>B369+C369</f>
        <v>1</v>
      </c>
      <c r="F369" s="1">
        <f>B369-C369</f>
        <v>1</v>
      </c>
      <c r="I369" t="s">
        <v>28</v>
      </c>
      <c r="J369">
        <f>COUNTIF(E368:E384,"&gt;2")</f>
        <v>0</v>
      </c>
      <c r="M369" s="5">
        <f t="shared" ref="M369:M390" si="33">J369/$J$376</f>
        <v>0</v>
      </c>
      <c r="O369" s="5">
        <f t="shared" ref="O369:O390" si="34">J369+J330</f>
        <v>1</v>
      </c>
      <c r="P369" s="5">
        <f t="shared" ref="P369:P390" si="35">O369/$O$376</f>
        <v>0.125</v>
      </c>
    </row>
    <row r="370" spans="1:16" x14ac:dyDescent="0.25">
      <c r="A370" s="2" t="s">
        <v>89</v>
      </c>
      <c r="B370" s="1">
        <v>1</v>
      </c>
      <c r="C370">
        <v>1</v>
      </c>
      <c r="D370" s="1" t="s">
        <v>77</v>
      </c>
      <c r="E370" s="1">
        <f>B370+C370</f>
        <v>2</v>
      </c>
      <c r="F370" s="1">
        <f>B370-C370</f>
        <v>0</v>
      </c>
      <c r="I370" t="s">
        <v>29</v>
      </c>
      <c r="J370">
        <f>COUNTIF(E368:E384,"&lt;4")</f>
        <v>5</v>
      </c>
      <c r="M370" s="5">
        <f t="shared" si="33"/>
        <v>1</v>
      </c>
      <c r="O370" s="5">
        <f t="shared" si="34"/>
        <v>7</v>
      </c>
      <c r="P370" s="5">
        <f t="shared" si="35"/>
        <v>0.875</v>
      </c>
    </row>
    <row r="371" spans="1:16" x14ac:dyDescent="0.25">
      <c r="A371" s="2" t="s">
        <v>89</v>
      </c>
      <c r="B371" s="1">
        <v>1</v>
      </c>
      <c r="C371">
        <v>1</v>
      </c>
      <c r="D371" s="1" t="s">
        <v>78</v>
      </c>
      <c r="E371" s="1">
        <f>B371+C371</f>
        <v>2</v>
      </c>
      <c r="F371" s="1">
        <f>B371-C371</f>
        <v>0</v>
      </c>
      <c r="I371" t="s">
        <v>30</v>
      </c>
      <c r="J371">
        <f>COUNTIF(E368:E384,"&lt;5")</f>
        <v>5</v>
      </c>
      <c r="M371" s="5">
        <f t="shared" si="33"/>
        <v>1</v>
      </c>
      <c r="O371" s="5">
        <f t="shared" si="34"/>
        <v>8</v>
      </c>
      <c r="P371" s="5">
        <f t="shared" si="35"/>
        <v>1</v>
      </c>
    </row>
    <row r="372" spans="1:16" x14ac:dyDescent="0.25">
      <c r="A372" s="2" t="s">
        <v>89</v>
      </c>
      <c r="B372" s="1">
        <v>2</v>
      </c>
      <c r="C372">
        <v>0</v>
      </c>
      <c r="D372" s="1" t="s">
        <v>92</v>
      </c>
      <c r="E372" s="1">
        <f>B372+C372</f>
        <v>2</v>
      </c>
      <c r="F372" s="1">
        <f>B372-C372</f>
        <v>2</v>
      </c>
      <c r="I372" t="s">
        <v>31</v>
      </c>
      <c r="J372">
        <f>COUNTIF(F368:F384,"&lt;=0")</f>
        <v>2</v>
      </c>
      <c r="M372" s="5">
        <f t="shared" si="33"/>
        <v>0.4</v>
      </c>
      <c r="O372" s="5">
        <f t="shared" si="34"/>
        <v>4</v>
      </c>
      <c r="P372" s="5">
        <f t="shared" si="35"/>
        <v>0.5</v>
      </c>
    </row>
    <row r="373" spans="1:16" x14ac:dyDescent="0.25">
      <c r="I373" t="s">
        <v>32</v>
      </c>
      <c r="J373">
        <f>COUNTIF(F368:F384,"&gt;=0")</f>
        <v>5</v>
      </c>
      <c r="M373" s="5">
        <f t="shared" si="33"/>
        <v>1</v>
      </c>
      <c r="O373" s="5">
        <f t="shared" si="34"/>
        <v>7</v>
      </c>
      <c r="P373" s="5">
        <f t="shared" si="35"/>
        <v>0.875</v>
      </c>
    </row>
    <row r="374" spans="1:16" x14ac:dyDescent="0.25">
      <c r="I374" t="s">
        <v>34</v>
      </c>
      <c r="J374">
        <f>COUNTIF(F368:F384,"&lt;=1")</f>
        <v>4</v>
      </c>
      <c r="M374" s="5">
        <f t="shared" si="33"/>
        <v>0.8</v>
      </c>
      <c r="O374" s="5">
        <f t="shared" si="34"/>
        <v>6</v>
      </c>
      <c r="P374" s="5">
        <f t="shared" si="35"/>
        <v>0.75</v>
      </c>
    </row>
    <row r="375" spans="1:16" x14ac:dyDescent="0.25">
      <c r="I375" t="s">
        <v>35</v>
      </c>
      <c r="J375">
        <f>COUNTIF(F368:F384,"&gt;=-1")</f>
        <v>5</v>
      </c>
      <c r="M375" s="5">
        <f t="shared" si="33"/>
        <v>1</v>
      </c>
      <c r="O375" s="5">
        <f t="shared" si="34"/>
        <v>8</v>
      </c>
      <c r="P375" s="5">
        <f t="shared" si="35"/>
        <v>1</v>
      </c>
    </row>
    <row r="376" spans="1:16" x14ac:dyDescent="0.25">
      <c r="I376" t="s">
        <v>36</v>
      </c>
      <c r="J376">
        <f>COUNT(E368:E384)</f>
        <v>5</v>
      </c>
      <c r="O376" s="5">
        <f t="shared" si="34"/>
        <v>8</v>
      </c>
      <c r="P376" s="5">
        <f t="shared" si="35"/>
        <v>1</v>
      </c>
    </row>
    <row r="377" spans="1:16" x14ac:dyDescent="0.25">
      <c r="I377" t="s">
        <v>37</v>
      </c>
      <c r="J377">
        <f>J376-J373</f>
        <v>0</v>
      </c>
      <c r="M377" s="5">
        <f t="shared" si="33"/>
        <v>0</v>
      </c>
      <c r="O377" s="5">
        <f t="shared" si="34"/>
        <v>1</v>
      </c>
      <c r="P377" s="5">
        <f t="shared" si="35"/>
        <v>0.125</v>
      </c>
    </row>
    <row r="378" spans="1:16" x14ac:dyDescent="0.25">
      <c r="I378" t="s">
        <v>38</v>
      </c>
      <c r="J378">
        <f>J376-J372</f>
        <v>3</v>
      </c>
      <c r="M378" s="5">
        <f t="shared" si="33"/>
        <v>0.6</v>
      </c>
      <c r="O378" s="5">
        <f t="shared" si="34"/>
        <v>4</v>
      </c>
      <c r="P378" s="5">
        <f t="shared" si="35"/>
        <v>0.5</v>
      </c>
    </row>
    <row r="379" spans="1:16" x14ac:dyDescent="0.25">
      <c r="I379" t="s">
        <v>39</v>
      </c>
      <c r="J379">
        <f>J376-J375</f>
        <v>0</v>
      </c>
      <c r="M379" s="5">
        <f t="shared" si="33"/>
        <v>0</v>
      </c>
      <c r="O379" s="5">
        <f t="shared" si="34"/>
        <v>0</v>
      </c>
      <c r="P379" s="5">
        <f t="shared" si="35"/>
        <v>0</v>
      </c>
    </row>
    <row r="380" spans="1:16" x14ac:dyDescent="0.25">
      <c r="I380" t="s">
        <v>40</v>
      </c>
      <c r="J380">
        <f>J376-J374</f>
        <v>1</v>
      </c>
      <c r="M380" s="5">
        <f t="shared" si="33"/>
        <v>0.2</v>
      </c>
      <c r="O380" s="5">
        <f t="shared" si="34"/>
        <v>2</v>
      </c>
      <c r="P380" s="5">
        <f t="shared" si="35"/>
        <v>0.25</v>
      </c>
    </row>
    <row r="381" spans="1:16" x14ac:dyDescent="0.25">
      <c r="I381" t="s">
        <v>41</v>
      </c>
      <c r="J381">
        <f>COUNTIF(C368:C384,"&gt;0")</f>
        <v>2</v>
      </c>
      <c r="M381" s="5">
        <f t="shared" si="33"/>
        <v>0.4</v>
      </c>
      <c r="O381" s="5">
        <f t="shared" si="34"/>
        <v>4</v>
      </c>
      <c r="P381" s="5">
        <f t="shared" si="35"/>
        <v>0.5</v>
      </c>
    </row>
    <row r="382" spans="1:16" x14ac:dyDescent="0.25">
      <c r="I382" t="s">
        <v>42</v>
      </c>
      <c r="J382">
        <f>COUNTIF(B368:B384,"&gt;0")</f>
        <v>5</v>
      </c>
      <c r="M382" s="5">
        <f t="shared" si="33"/>
        <v>1</v>
      </c>
      <c r="O382" s="5">
        <f t="shared" si="34"/>
        <v>6</v>
      </c>
      <c r="P382" s="5">
        <f t="shared" si="35"/>
        <v>0.75</v>
      </c>
    </row>
    <row r="383" spans="1:16" x14ac:dyDescent="0.25">
      <c r="I383" t="s">
        <v>43</v>
      </c>
      <c r="J383">
        <f>COUNTIF(C368:C384,"&lt;2")</f>
        <v>5</v>
      </c>
      <c r="M383" s="5">
        <f t="shared" si="33"/>
        <v>1</v>
      </c>
      <c r="O383" s="5">
        <f t="shared" si="34"/>
        <v>8</v>
      </c>
      <c r="P383" s="5">
        <f t="shared" si="35"/>
        <v>1</v>
      </c>
    </row>
    <row r="384" spans="1:16" x14ac:dyDescent="0.25">
      <c r="I384" t="s">
        <v>44</v>
      </c>
      <c r="J384">
        <f>COUNTIF(B368:B384,"&lt;2")</f>
        <v>4</v>
      </c>
      <c r="M384" s="5">
        <f t="shared" si="33"/>
        <v>0.8</v>
      </c>
      <c r="O384" s="5">
        <f t="shared" si="34"/>
        <v>6</v>
      </c>
      <c r="P384" s="5">
        <f t="shared" si="35"/>
        <v>0.75</v>
      </c>
    </row>
    <row r="385" spans="9:16" x14ac:dyDescent="0.25">
      <c r="I385" t="s">
        <v>45</v>
      </c>
      <c r="J385">
        <f>COUNTIF(C368:C384,"&lt;3")</f>
        <v>5</v>
      </c>
      <c r="M385" s="5">
        <f t="shared" si="33"/>
        <v>1</v>
      </c>
      <c r="O385" s="5">
        <f t="shared" si="34"/>
        <v>8</v>
      </c>
      <c r="P385" s="5">
        <f t="shared" si="35"/>
        <v>1</v>
      </c>
    </row>
    <row r="386" spans="9:16" x14ac:dyDescent="0.25">
      <c r="I386" t="s">
        <v>46</v>
      </c>
      <c r="J386">
        <f>COUNTIF(B368:B384,"&lt;3")</f>
        <v>5</v>
      </c>
      <c r="M386" s="5">
        <f t="shared" si="33"/>
        <v>1</v>
      </c>
      <c r="O386" s="5">
        <f t="shared" si="34"/>
        <v>7</v>
      </c>
      <c r="P386" s="5">
        <f t="shared" si="35"/>
        <v>0.875</v>
      </c>
    </row>
    <row r="387" spans="9:16" x14ac:dyDescent="0.25">
      <c r="I387" t="s">
        <v>47</v>
      </c>
      <c r="J387">
        <f>J377+J378</f>
        <v>3</v>
      </c>
      <c r="M387" s="5">
        <f t="shared" si="33"/>
        <v>0.6</v>
      </c>
      <c r="O387" s="5">
        <f t="shared" si="34"/>
        <v>5</v>
      </c>
      <c r="P387" s="5">
        <f t="shared" si="35"/>
        <v>0.625</v>
      </c>
    </row>
    <row r="388" spans="9:16" x14ac:dyDescent="0.25">
      <c r="I388" t="s">
        <v>48</v>
      </c>
      <c r="J388" s="1">
        <f>SUM(B368:B384)</f>
        <v>6</v>
      </c>
      <c r="M388" s="5">
        <f t="shared" si="33"/>
        <v>1.2</v>
      </c>
      <c r="O388" s="5">
        <f t="shared" si="34"/>
        <v>9</v>
      </c>
      <c r="P388" s="5">
        <f t="shared" si="35"/>
        <v>1.125</v>
      </c>
    </row>
    <row r="389" spans="9:16" x14ac:dyDescent="0.25">
      <c r="I389" t="s">
        <v>49</v>
      </c>
      <c r="J389" s="1">
        <f>SUM(C368:C384)</f>
        <v>2</v>
      </c>
      <c r="M389" s="5">
        <f t="shared" si="33"/>
        <v>0.4</v>
      </c>
      <c r="O389" s="5">
        <f t="shared" si="34"/>
        <v>4</v>
      </c>
      <c r="P389" s="5">
        <f t="shared" si="35"/>
        <v>0.5</v>
      </c>
    </row>
    <row r="390" spans="9:16" x14ac:dyDescent="0.25">
      <c r="I390" t="s">
        <v>50</v>
      </c>
      <c r="J390">
        <f>J378*3+J376-J387</f>
        <v>11</v>
      </c>
      <c r="M390" s="5">
        <f t="shared" si="33"/>
        <v>2.2000000000000002</v>
      </c>
      <c r="O390" s="5">
        <f t="shared" si="34"/>
        <v>15</v>
      </c>
      <c r="P390" s="5">
        <f t="shared" si="35"/>
        <v>1.875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13</v>
      </c>
      <c r="H402" s="6"/>
      <c r="I402" s="7">
        <f>O261+O54</f>
        <v>26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5">
        <f>AVERAGE(H404,K404,N404,Q404)</f>
        <v>0.64302884615384615</v>
      </c>
      <c r="F404" s="5">
        <f>(M6+M213)/2</f>
        <v>0.76190476190476186</v>
      </c>
      <c r="G404" s="10">
        <f>J6+J213</f>
        <v>10</v>
      </c>
      <c r="H404" s="10">
        <f>G404/$G$402</f>
        <v>0.76923076923076927</v>
      </c>
      <c r="I404" s="5">
        <f t="shared" ref="I404:I411" si="36">(P46+P253)/2</f>
        <v>0.61538461538461542</v>
      </c>
      <c r="J404" s="10">
        <f t="shared" ref="J404:J411" si="37">O46+O253</f>
        <v>16</v>
      </c>
      <c r="K404" s="10">
        <f>J404/$I$402</f>
        <v>0.61538461538461542</v>
      </c>
      <c r="L404" s="5">
        <f>(M84+M291)/2</f>
        <v>0.625</v>
      </c>
      <c r="M404" s="10">
        <f t="shared" ref="M404:M411" si="38">J84+J291</f>
        <v>5</v>
      </c>
      <c r="N404" s="10">
        <f>M404/8</f>
        <v>0.625</v>
      </c>
      <c r="O404" s="5">
        <f t="shared" ref="O404:O411" si="39">(P368+P161)/2</f>
        <v>0.5625</v>
      </c>
      <c r="P404" s="10">
        <f t="shared" ref="P404:P411" si="40">O368+O161</f>
        <v>9</v>
      </c>
      <c r="Q404" s="10">
        <f>P404/16</f>
        <v>0.5625</v>
      </c>
    </row>
    <row r="405" spans="4:17" x14ac:dyDescent="0.25">
      <c r="D405" t="s">
        <v>28</v>
      </c>
      <c r="E405" s="5">
        <f t="shared" ref="E405:E423" si="41">AVERAGE(H405,K405,N405,Q405)</f>
        <v>0.28846153846153844</v>
      </c>
      <c r="F405" s="5">
        <f t="shared" ref="F405:F407" si="42">(M7+M214)/2</f>
        <v>0.38095238095238093</v>
      </c>
      <c r="G405" s="10">
        <f t="shared" ref="G405:G407" si="43">J7+J214</f>
        <v>5</v>
      </c>
      <c r="H405" s="10">
        <f t="shared" ref="H405:H423" si="44">G405/$G$402</f>
        <v>0.38461538461538464</v>
      </c>
      <c r="I405" s="5">
        <f t="shared" si="36"/>
        <v>0.26923076923076927</v>
      </c>
      <c r="J405" s="10">
        <f t="shared" si="37"/>
        <v>7</v>
      </c>
      <c r="K405" s="10">
        <f t="shared" ref="K405:K423" si="45">J405/$I$402</f>
        <v>0.26923076923076922</v>
      </c>
      <c r="L405" s="5">
        <f>(M85+M292)/2</f>
        <v>0.25</v>
      </c>
      <c r="M405" s="10">
        <f t="shared" si="38"/>
        <v>2</v>
      </c>
      <c r="N405" s="10">
        <f t="shared" ref="N405:N423" si="46">M405/8</f>
        <v>0.25</v>
      </c>
      <c r="O405" s="5">
        <f t="shared" si="39"/>
        <v>0.25</v>
      </c>
      <c r="P405" s="10">
        <f t="shared" si="40"/>
        <v>4</v>
      </c>
      <c r="Q405" s="10">
        <f t="shared" ref="Q405:Q423" si="47">P405/16</f>
        <v>0.25</v>
      </c>
    </row>
    <row r="406" spans="4:17" x14ac:dyDescent="0.25">
      <c r="D406" t="s">
        <v>29</v>
      </c>
      <c r="E406" s="5">
        <f t="shared" si="41"/>
        <v>0.79086538461538458</v>
      </c>
      <c r="F406" s="5">
        <f t="shared" si="42"/>
        <v>0.69047619047619047</v>
      </c>
      <c r="G406" s="10">
        <f t="shared" si="43"/>
        <v>9</v>
      </c>
      <c r="H406" s="10">
        <f t="shared" si="44"/>
        <v>0.69230769230769229</v>
      </c>
      <c r="I406" s="5">
        <f t="shared" si="36"/>
        <v>0.84615384615384615</v>
      </c>
      <c r="J406" s="10">
        <f t="shared" si="37"/>
        <v>22</v>
      </c>
      <c r="K406" s="10">
        <f t="shared" si="45"/>
        <v>0.84615384615384615</v>
      </c>
      <c r="L406" s="5">
        <f>(M86+M293)/2</f>
        <v>0.75</v>
      </c>
      <c r="M406" s="10">
        <f t="shared" si="38"/>
        <v>6</v>
      </c>
      <c r="N406" s="10">
        <f t="shared" si="46"/>
        <v>0.75</v>
      </c>
      <c r="O406" s="5">
        <f t="shared" si="39"/>
        <v>0.875</v>
      </c>
      <c r="P406" s="10">
        <f t="shared" si="40"/>
        <v>14</v>
      </c>
      <c r="Q406" s="10">
        <f t="shared" si="47"/>
        <v>0.875</v>
      </c>
    </row>
    <row r="407" spans="4:17" x14ac:dyDescent="0.25">
      <c r="D407" t="s">
        <v>30</v>
      </c>
      <c r="E407" s="5">
        <f t="shared" si="41"/>
        <v>0.97115384615384615</v>
      </c>
      <c r="F407" s="5">
        <f t="shared" si="42"/>
        <v>0.91666666666666674</v>
      </c>
      <c r="G407" s="10">
        <f t="shared" si="43"/>
        <v>12</v>
      </c>
      <c r="H407" s="10">
        <f t="shared" si="44"/>
        <v>0.92307692307692313</v>
      </c>
      <c r="I407" s="5">
        <f t="shared" si="36"/>
        <v>0.96153846153846156</v>
      </c>
      <c r="J407" s="10">
        <f t="shared" si="37"/>
        <v>25</v>
      </c>
      <c r="K407" s="10">
        <f t="shared" si="45"/>
        <v>0.96153846153846156</v>
      </c>
      <c r="L407" s="5">
        <f>(M87+M294)/2</f>
        <v>1</v>
      </c>
      <c r="M407" s="10">
        <f t="shared" si="38"/>
        <v>8</v>
      </c>
      <c r="N407" s="10">
        <f t="shared" si="46"/>
        <v>1</v>
      </c>
      <c r="O407" s="5">
        <f t="shared" si="39"/>
        <v>1</v>
      </c>
      <c r="P407" s="10">
        <f t="shared" si="40"/>
        <v>16</v>
      </c>
      <c r="Q407" s="10">
        <f t="shared" si="47"/>
        <v>1</v>
      </c>
    </row>
    <row r="408" spans="4:17" x14ac:dyDescent="0.25">
      <c r="D408" t="s">
        <v>31</v>
      </c>
      <c r="E408" s="5">
        <f t="shared" si="41"/>
        <v>0.68389423076923073</v>
      </c>
      <c r="F408" s="5">
        <f>(M10+M217)/2</f>
        <v>0.83333333333333326</v>
      </c>
      <c r="G408" s="10">
        <f>J10+J217</f>
        <v>11</v>
      </c>
      <c r="H408" s="10">
        <f t="shared" si="44"/>
        <v>0.84615384615384615</v>
      </c>
      <c r="I408" s="5">
        <f t="shared" si="36"/>
        <v>0.57692307692307687</v>
      </c>
      <c r="J408" s="10">
        <f t="shared" si="37"/>
        <v>15</v>
      </c>
      <c r="K408" s="10">
        <f t="shared" si="45"/>
        <v>0.57692307692307687</v>
      </c>
      <c r="L408" s="5">
        <f>(M295+M88)/2</f>
        <v>0.75</v>
      </c>
      <c r="M408" s="10">
        <f t="shared" si="38"/>
        <v>6</v>
      </c>
      <c r="N408" s="10">
        <f t="shared" si="46"/>
        <v>0.75</v>
      </c>
      <c r="O408" s="5">
        <f t="shared" si="39"/>
        <v>0.5625</v>
      </c>
      <c r="P408" s="10">
        <f t="shared" si="40"/>
        <v>9</v>
      </c>
      <c r="Q408" s="10">
        <f t="shared" si="47"/>
        <v>0.5625</v>
      </c>
    </row>
    <row r="409" spans="4:17" x14ac:dyDescent="0.25">
      <c r="D409" t="s">
        <v>32</v>
      </c>
      <c r="E409" s="5">
        <f t="shared" si="41"/>
        <v>0.58173076923076916</v>
      </c>
      <c r="F409" s="5">
        <f t="shared" ref="F409:F411" si="48">(M11+M218)/2</f>
        <v>0.40476190476190477</v>
      </c>
      <c r="G409" s="10">
        <f t="shared" ref="G409:G411" si="49">J11+J218</f>
        <v>5</v>
      </c>
      <c r="H409" s="10">
        <f t="shared" si="44"/>
        <v>0.38461538461538464</v>
      </c>
      <c r="I409" s="5">
        <f t="shared" si="36"/>
        <v>0.69230769230769229</v>
      </c>
      <c r="J409" s="10">
        <f t="shared" si="37"/>
        <v>18</v>
      </c>
      <c r="K409" s="10">
        <f t="shared" si="45"/>
        <v>0.69230769230769229</v>
      </c>
      <c r="L409" s="5">
        <f>(M296+M89)/2</f>
        <v>0.5</v>
      </c>
      <c r="M409" s="10">
        <f t="shared" si="38"/>
        <v>4</v>
      </c>
      <c r="N409" s="10">
        <f t="shared" si="46"/>
        <v>0.5</v>
      </c>
      <c r="O409" s="5">
        <f t="shared" si="39"/>
        <v>0.75</v>
      </c>
      <c r="P409" s="10">
        <f t="shared" si="40"/>
        <v>12</v>
      </c>
      <c r="Q409" s="10">
        <f t="shared" si="47"/>
        <v>0.75</v>
      </c>
    </row>
    <row r="410" spans="4:17" x14ac:dyDescent="0.25">
      <c r="D410" t="s">
        <v>34</v>
      </c>
      <c r="E410" s="5">
        <f t="shared" si="41"/>
        <v>0.82932692307692313</v>
      </c>
      <c r="F410" s="5">
        <f t="shared" si="48"/>
        <v>0.83333333333333326</v>
      </c>
      <c r="G410" s="10">
        <f t="shared" si="49"/>
        <v>11</v>
      </c>
      <c r="H410" s="10">
        <f t="shared" si="44"/>
        <v>0.84615384615384615</v>
      </c>
      <c r="I410" s="5">
        <f t="shared" si="36"/>
        <v>0.84615384615384626</v>
      </c>
      <c r="J410" s="10">
        <f t="shared" si="37"/>
        <v>22</v>
      </c>
      <c r="K410" s="10">
        <f t="shared" si="45"/>
        <v>0.84615384615384615</v>
      </c>
      <c r="L410" s="5">
        <f>(M297+M90)/2</f>
        <v>0.75</v>
      </c>
      <c r="M410" s="10">
        <f t="shared" si="38"/>
        <v>6</v>
      </c>
      <c r="N410" s="10">
        <f t="shared" si="46"/>
        <v>0.75</v>
      </c>
      <c r="O410" s="5">
        <f t="shared" si="39"/>
        <v>0.875</v>
      </c>
      <c r="P410" s="10">
        <f t="shared" si="40"/>
        <v>14</v>
      </c>
      <c r="Q410" s="10">
        <f t="shared" si="47"/>
        <v>0.875</v>
      </c>
    </row>
    <row r="411" spans="4:17" x14ac:dyDescent="0.25">
      <c r="D411" t="s">
        <v>35</v>
      </c>
      <c r="E411" s="5">
        <f t="shared" si="41"/>
        <v>0.79086538461538458</v>
      </c>
      <c r="F411" s="5">
        <f t="shared" si="48"/>
        <v>0.7142857142857143</v>
      </c>
      <c r="G411" s="10">
        <f t="shared" si="49"/>
        <v>9</v>
      </c>
      <c r="H411" s="10">
        <f t="shared" si="44"/>
        <v>0.69230769230769229</v>
      </c>
      <c r="I411" s="5">
        <f t="shared" si="36"/>
        <v>0.84615384615384615</v>
      </c>
      <c r="J411" s="10">
        <f t="shared" si="37"/>
        <v>22</v>
      </c>
      <c r="K411" s="10">
        <f t="shared" si="45"/>
        <v>0.84615384615384615</v>
      </c>
      <c r="L411" s="5">
        <f>(M298+M91)/2</f>
        <v>0.75</v>
      </c>
      <c r="M411" s="10">
        <f t="shared" si="38"/>
        <v>6</v>
      </c>
      <c r="N411" s="10">
        <f t="shared" si="46"/>
        <v>0.75</v>
      </c>
      <c r="O411" s="5">
        <f t="shared" si="39"/>
        <v>0.875</v>
      </c>
      <c r="P411" s="10">
        <f t="shared" si="40"/>
        <v>14</v>
      </c>
      <c r="Q411" s="10">
        <f t="shared" si="47"/>
        <v>0.875</v>
      </c>
    </row>
    <row r="412" spans="4:17" x14ac:dyDescent="0.25">
      <c r="D412" t="s">
        <v>36</v>
      </c>
      <c r="E412" s="5">
        <f t="shared" si="41"/>
        <v>1</v>
      </c>
      <c r="F412" s="5"/>
      <c r="G412" s="10">
        <f>J221+J14</f>
        <v>13</v>
      </c>
      <c r="H412" s="10">
        <f t="shared" si="44"/>
        <v>1</v>
      </c>
      <c r="I412" s="5"/>
      <c r="J412" s="10">
        <f t="shared" ref="J412:J423" si="50">O261+O54</f>
        <v>26</v>
      </c>
      <c r="K412" s="10">
        <f t="shared" si="45"/>
        <v>1</v>
      </c>
      <c r="L412" s="5"/>
      <c r="M412" s="10">
        <v>8</v>
      </c>
      <c r="N412" s="10">
        <f t="shared" si="46"/>
        <v>1</v>
      </c>
      <c r="P412" s="10">
        <v>16</v>
      </c>
      <c r="Q412" s="10">
        <f t="shared" si="47"/>
        <v>1</v>
      </c>
    </row>
    <row r="413" spans="4:17" x14ac:dyDescent="0.25">
      <c r="D413" t="s">
        <v>37</v>
      </c>
      <c r="E413" s="5">
        <f t="shared" si="41"/>
        <v>0.41826923076923078</v>
      </c>
      <c r="F413" s="5">
        <f>(M15+M222)/2</f>
        <v>0.59523809523809523</v>
      </c>
      <c r="G413" s="10">
        <f>J222+J15</f>
        <v>8</v>
      </c>
      <c r="H413" s="10">
        <f t="shared" si="44"/>
        <v>0.61538461538461542</v>
      </c>
      <c r="I413" s="5">
        <f t="shared" ref="I413:I423" si="51">(P262+P55)/2</f>
        <v>0.30769230769230771</v>
      </c>
      <c r="J413" s="10">
        <f t="shared" si="50"/>
        <v>8</v>
      </c>
      <c r="K413" s="10">
        <f t="shared" si="45"/>
        <v>0.30769230769230771</v>
      </c>
      <c r="L413" s="5">
        <f t="shared" ref="L413:L423" si="52">(M300+M93)/2</f>
        <v>0.5</v>
      </c>
      <c r="M413" s="10">
        <f t="shared" ref="M413:M423" si="53">J300+J93</f>
        <v>4</v>
      </c>
      <c r="N413" s="10">
        <f t="shared" si="46"/>
        <v>0.5</v>
      </c>
      <c r="O413" s="5">
        <f t="shared" ref="O413:O423" si="54">(P377+P170)/2</f>
        <v>0.25</v>
      </c>
      <c r="P413" s="10">
        <f t="shared" ref="P413:P423" si="55">O377+O170</f>
        <v>4</v>
      </c>
      <c r="Q413" s="10">
        <f t="shared" si="47"/>
        <v>0.25</v>
      </c>
    </row>
    <row r="414" spans="4:17" x14ac:dyDescent="0.25">
      <c r="D414" t="s">
        <v>38</v>
      </c>
      <c r="E414" s="5">
        <f t="shared" si="41"/>
        <v>0.31610576923076922</v>
      </c>
      <c r="F414" s="5">
        <f t="shared" ref="F414:F423" si="56">(M16+M223)/2</f>
        <v>0.16666666666666666</v>
      </c>
      <c r="G414" s="10">
        <f t="shared" ref="G414:G423" si="57">J223+J16</f>
        <v>2</v>
      </c>
      <c r="H414" s="10">
        <f t="shared" si="44"/>
        <v>0.15384615384615385</v>
      </c>
      <c r="I414" s="5">
        <f t="shared" si="51"/>
        <v>0.42307692307692313</v>
      </c>
      <c r="J414" s="10">
        <f t="shared" si="50"/>
        <v>11</v>
      </c>
      <c r="K414" s="10">
        <f t="shared" si="45"/>
        <v>0.42307692307692307</v>
      </c>
      <c r="L414" s="5">
        <f t="shared" si="52"/>
        <v>0.25</v>
      </c>
      <c r="M414" s="10">
        <f t="shared" si="53"/>
        <v>2</v>
      </c>
      <c r="N414" s="10">
        <f t="shared" si="46"/>
        <v>0.25</v>
      </c>
      <c r="O414" s="5">
        <f t="shared" si="54"/>
        <v>0.4375</v>
      </c>
      <c r="P414" s="10">
        <f t="shared" si="55"/>
        <v>7</v>
      </c>
      <c r="Q414" s="10">
        <f t="shared" si="47"/>
        <v>0.4375</v>
      </c>
    </row>
    <row r="415" spans="4:17" x14ac:dyDescent="0.25">
      <c r="D415" t="s">
        <v>39</v>
      </c>
      <c r="E415" s="5">
        <f t="shared" si="41"/>
        <v>0.20913461538461539</v>
      </c>
      <c r="F415" s="5">
        <f t="shared" si="56"/>
        <v>0.2857142857142857</v>
      </c>
      <c r="G415" s="10">
        <f t="shared" si="57"/>
        <v>4</v>
      </c>
      <c r="H415" s="10">
        <f t="shared" si="44"/>
        <v>0.30769230769230771</v>
      </c>
      <c r="I415" s="5">
        <f t="shared" si="51"/>
        <v>0.15384615384615385</v>
      </c>
      <c r="J415" s="10">
        <f t="shared" si="50"/>
        <v>4</v>
      </c>
      <c r="K415" s="10">
        <f t="shared" si="45"/>
        <v>0.15384615384615385</v>
      </c>
      <c r="L415" s="5">
        <f t="shared" si="52"/>
        <v>0.25</v>
      </c>
      <c r="M415" s="10">
        <f t="shared" si="53"/>
        <v>2</v>
      </c>
      <c r="N415" s="10">
        <f t="shared" si="46"/>
        <v>0.25</v>
      </c>
      <c r="O415" s="5">
        <f t="shared" si="54"/>
        <v>0.125</v>
      </c>
      <c r="P415" s="10">
        <f t="shared" si="55"/>
        <v>2</v>
      </c>
      <c r="Q415" s="10">
        <f t="shared" si="47"/>
        <v>0.125</v>
      </c>
    </row>
    <row r="416" spans="4:17" x14ac:dyDescent="0.25">
      <c r="D416" t="s">
        <v>40</v>
      </c>
      <c r="E416" s="5">
        <f t="shared" si="41"/>
        <v>0.17067307692307693</v>
      </c>
      <c r="F416" s="5">
        <f t="shared" si="56"/>
        <v>0.16666666666666666</v>
      </c>
      <c r="G416" s="10">
        <f t="shared" si="57"/>
        <v>2</v>
      </c>
      <c r="H416" s="10">
        <f t="shared" si="44"/>
        <v>0.15384615384615385</v>
      </c>
      <c r="I416" s="5">
        <f t="shared" si="51"/>
        <v>0.15384615384615385</v>
      </c>
      <c r="J416" s="10">
        <f t="shared" si="50"/>
        <v>4</v>
      </c>
      <c r="K416" s="10">
        <f t="shared" si="45"/>
        <v>0.15384615384615385</v>
      </c>
      <c r="L416" s="5">
        <f t="shared" si="52"/>
        <v>0.25</v>
      </c>
      <c r="M416" s="10">
        <f t="shared" si="53"/>
        <v>2</v>
      </c>
      <c r="N416" s="10">
        <f t="shared" si="46"/>
        <v>0.25</v>
      </c>
      <c r="O416" s="5">
        <f t="shared" si="54"/>
        <v>0.125</v>
      </c>
      <c r="P416" s="10">
        <f t="shared" si="55"/>
        <v>2</v>
      </c>
      <c r="Q416" s="10">
        <f t="shared" si="47"/>
        <v>0.125</v>
      </c>
    </row>
    <row r="417" spans="4:17" x14ac:dyDescent="0.25">
      <c r="D417" t="s">
        <v>41</v>
      </c>
      <c r="E417" s="5">
        <f t="shared" si="41"/>
        <v>0.69951923076923073</v>
      </c>
      <c r="F417" s="5">
        <f t="shared" si="56"/>
        <v>0.83333333333333326</v>
      </c>
      <c r="G417" s="10">
        <f t="shared" si="57"/>
        <v>11</v>
      </c>
      <c r="H417" s="10">
        <f t="shared" si="44"/>
        <v>0.84615384615384615</v>
      </c>
      <c r="I417" s="5">
        <f t="shared" si="51"/>
        <v>0.57692307692307687</v>
      </c>
      <c r="J417" s="10">
        <f t="shared" si="50"/>
        <v>15</v>
      </c>
      <c r="K417" s="10">
        <f t="shared" si="45"/>
        <v>0.57692307692307687</v>
      </c>
      <c r="L417" s="5">
        <f t="shared" si="52"/>
        <v>0.75</v>
      </c>
      <c r="M417" s="10">
        <f t="shared" si="53"/>
        <v>6</v>
      </c>
      <c r="N417" s="10">
        <f t="shared" si="46"/>
        <v>0.75</v>
      </c>
      <c r="O417" s="5">
        <f t="shared" si="54"/>
        <v>0.625</v>
      </c>
      <c r="P417" s="10">
        <f t="shared" si="55"/>
        <v>10</v>
      </c>
      <c r="Q417" s="10">
        <f t="shared" si="47"/>
        <v>0.625</v>
      </c>
    </row>
    <row r="418" spans="4:17" x14ac:dyDescent="0.25">
      <c r="D418" t="s">
        <v>42</v>
      </c>
      <c r="E418" s="5">
        <f t="shared" si="41"/>
        <v>0.63341346153846156</v>
      </c>
      <c r="F418" s="5">
        <f t="shared" si="56"/>
        <v>0.61904761904761907</v>
      </c>
      <c r="G418" s="10">
        <f t="shared" si="57"/>
        <v>8</v>
      </c>
      <c r="H418" s="10">
        <f t="shared" si="44"/>
        <v>0.61538461538461542</v>
      </c>
      <c r="I418" s="5">
        <f t="shared" si="51"/>
        <v>0.73076923076923084</v>
      </c>
      <c r="J418" s="10">
        <f t="shared" si="50"/>
        <v>19</v>
      </c>
      <c r="K418" s="10">
        <f t="shared" si="45"/>
        <v>0.73076923076923073</v>
      </c>
      <c r="L418" s="5">
        <f t="shared" si="52"/>
        <v>0.5</v>
      </c>
      <c r="M418" s="10">
        <f t="shared" si="53"/>
        <v>4</v>
      </c>
      <c r="N418" s="10">
        <f t="shared" si="46"/>
        <v>0.5</v>
      </c>
      <c r="O418" s="5">
        <f t="shared" si="54"/>
        <v>0.6875</v>
      </c>
      <c r="P418" s="10">
        <f t="shared" si="55"/>
        <v>11</v>
      </c>
      <c r="Q418" s="10">
        <f t="shared" si="47"/>
        <v>0.6875</v>
      </c>
    </row>
    <row r="419" spans="4:17" x14ac:dyDescent="0.25">
      <c r="D419" t="s">
        <v>43</v>
      </c>
      <c r="E419" s="5">
        <f t="shared" si="41"/>
        <v>0.73317307692307687</v>
      </c>
      <c r="F419" s="5">
        <f t="shared" si="56"/>
        <v>0.55952380952380953</v>
      </c>
      <c r="G419" s="10">
        <f t="shared" si="57"/>
        <v>7</v>
      </c>
      <c r="H419" s="10">
        <f t="shared" si="44"/>
        <v>0.53846153846153844</v>
      </c>
      <c r="I419" s="5">
        <f t="shared" si="51"/>
        <v>0.76923076923076927</v>
      </c>
      <c r="J419" s="10">
        <f t="shared" si="50"/>
        <v>20</v>
      </c>
      <c r="K419" s="10">
        <f t="shared" si="45"/>
        <v>0.76923076923076927</v>
      </c>
      <c r="L419" s="5">
        <f t="shared" si="52"/>
        <v>0.75</v>
      </c>
      <c r="M419" s="10">
        <f t="shared" si="53"/>
        <v>6</v>
      </c>
      <c r="N419" s="10">
        <f t="shared" si="46"/>
        <v>0.75</v>
      </c>
      <c r="O419" s="5">
        <f t="shared" si="54"/>
        <v>0.875</v>
      </c>
      <c r="P419" s="10">
        <f t="shared" si="55"/>
        <v>14</v>
      </c>
      <c r="Q419" s="10">
        <f t="shared" si="47"/>
        <v>0.875</v>
      </c>
    </row>
    <row r="420" spans="4:17" x14ac:dyDescent="0.25">
      <c r="D420" t="s">
        <v>44</v>
      </c>
      <c r="E420" s="5">
        <f t="shared" si="41"/>
        <v>0.75</v>
      </c>
      <c r="F420" s="5">
        <f t="shared" si="56"/>
        <v>0.75</v>
      </c>
      <c r="G420" s="10">
        <f t="shared" si="57"/>
        <v>10</v>
      </c>
      <c r="H420" s="10">
        <f t="shared" si="44"/>
        <v>0.76923076923076927</v>
      </c>
      <c r="I420" s="5">
        <f t="shared" si="51"/>
        <v>0.73076923076923084</v>
      </c>
      <c r="J420" s="10">
        <f t="shared" si="50"/>
        <v>19</v>
      </c>
      <c r="K420" s="10">
        <f t="shared" si="45"/>
        <v>0.73076923076923073</v>
      </c>
      <c r="L420" s="5">
        <f t="shared" si="52"/>
        <v>0.75</v>
      </c>
      <c r="M420" s="10">
        <f t="shared" si="53"/>
        <v>6</v>
      </c>
      <c r="N420" s="10">
        <f t="shared" si="46"/>
        <v>0.75</v>
      </c>
      <c r="O420" s="5">
        <f t="shared" si="54"/>
        <v>0.75</v>
      </c>
      <c r="P420" s="10">
        <f t="shared" si="55"/>
        <v>12</v>
      </c>
      <c r="Q420" s="10">
        <f t="shared" si="47"/>
        <v>0.75</v>
      </c>
    </row>
    <row r="421" spans="4:17" x14ac:dyDescent="0.25">
      <c r="D421" t="s">
        <v>45</v>
      </c>
      <c r="E421" s="5">
        <f t="shared" si="41"/>
        <v>0.86658653846153844</v>
      </c>
      <c r="F421" s="5">
        <f t="shared" si="56"/>
        <v>0.77380952380952384</v>
      </c>
      <c r="G421" s="10">
        <f t="shared" si="57"/>
        <v>10</v>
      </c>
      <c r="H421" s="10">
        <f t="shared" si="44"/>
        <v>0.76923076923076927</v>
      </c>
      <c r="I421" s="5">
        <f t="shared" si="51"/>
        <v>0.88461538461538458</v>
      </c>
      <c r="J421" s="10">
        <f t="shared" si="50"/>
        <v>23</v>
      </c>
      <c r="K421" s="10">
        <f t="shared" si="45"/>
        <v>0.88461538461538458</v>
      </c>
      <c r="L421" s="5">
        <f t="shared" si="52"/>
        <v>0.875</v>
      </c>
      <c r="M421" s="10">
        <f t="shared" si="53"/>
        <v>7</v>
      </c>
      <c r="N421" s="10">
        <f t="shared" si="46"/>
        <v>0.875</v>
      </c>
      <c r="O421" s="5">
        <f t="shared" si="54"/>
        <v>0.9375</v>
      </c>
      <c r="P421" s="10">
        <f t="shared" si="55"/>
        <v>15</v>
      </c>
      <c r="Q421" s="10">
        <f t="shared" si="47"/>
        <v>0.9375</v>
      </c>
    </row>
    <row r="422" spans="4:17" x14ac:dyDescent="0.25">
      <c r="D422" t="s">
        <v>46</v>
      </c>
      <c r="E422" s="5">
        <f t="shared" si="41"/>
        <v>0.92427884615384615</v>
      </c>
      <c r="F422" s="5">
        <f t="shared" si="56"/>
        <v>0.91666666666666674</v>
      </c>
      <c r="G422" s="10">
        <f t="shared" si="57"/>
        <v>12</v>
      </c>
      <c r="H422" s="10">
        <f t="shared" si="44"/>
        <v>0.92307692307692313</v>
      </c>
      <c r="I422" s="5">
        <f t="shared" si="51"/>
        <v>0.96153846153846156</v>
      </c>
      <c r="J422" s="10">
        <f t="shared" si="50"/>
        <v>25</v>
      </c>
      <c r="K422" s="10">
        <f t="shared" si="45"/>
        <v>0.96153846153846156</v>
      </c>
      <c r="L422" s="5">
        <f t="shared" si="52"/>
        <v>0.875</v>
      </c>
      <c r="M422" s="10">
        <f t="shared" si="53"/>
        <v>7</v>
      </c>
      <c r="N422" s="10">
        <f t="shared" si="46"/>
        <v>0.875</v>
      </c>
      <c r="O422" s="5">
        <f t="shared" si="54"/>
        <v>0.9375</v>
      </c>
      <c r="P422" s="10">
        <f t="shared" si="55"/>
        <v>15</v>
      </c>
      <c r="Q422" s="10">
        <f t="shared" si="47"/>
        <v>0.9375</v>
      </c>
    </row>
    <row r="423" spans="4:17" x14ac:dyDescent="0.25">
      <c r="D423" t="s">
        <v>47</v>
      </c>
      <c r="E423" s="5">
        <f t="shared" si="41"/>
        <v>0.734375</v>
      </c>
      <c r="F423" s="5">
        <f t="shared" si="56"/>
        <v>0.76190476190476186</v>
      </c>
      <c r="G423" s="10">
        <f t="shared" si="57"/>
        <v>10</v>
      </c>
      <c r="H423" s="10">
        <f t="shared" si="44"/>
        <v>0.76923076923076927</v>
      </c>
      <c r="I423" s="5">
        <f t="shared" si="51"/>
        <v>0.73076923076923084</v>
      </c>
      <c r="J423" s="10">
        <f t="shared" si="50"/>
        <v>19</v>
      </c>
      <c r="K423" s="10">
        <f t="shared" si="45"/>
        <v>0.73076923076923073</v>
      </c>
      <c r="L423" s="5">
        <f t="shared" si="52"/>
        <v>0.75</v>
      </c>
      <c r="M423" s="10">
        <f t="shared" si="53"/>
        <v>6</v>
      </c>
      <c r="N423" s="10">
        <f t="shared" si="46"/>
        <v>0.75</v>
      </c>
      <c r="O423" s="5">
        <f t="shared" si="54"/>
        <v>0.6875</v>
      </c>
      <c r="P423" s="10">
        <f t="shared" si="55"/>
        <v>11</v>
      </c>
      <c r="Q423" s="10">
        <f t="shared" si="47"/>
        <v>0.6875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F425" s="9">
        <f>M28-M235</f>
        <v>1.3809523809523812</v>
      </c>
      <c r="G425" s="10">
        <f>J28-J235</f>
        <v>11</v>
      </c>
      <c r="H425" s="10" t="s">
        <v>73</v>
      </c>
      <c r="I425" s="9">
        <f>P68-P275</f>
        <v>-0.23076923076923062</v>
      </c>
      <c r="J425" s="10">
        <f>O68-O275</f>
        <v>-3</v>
      </c>
      <c r="K425" s="10" t="s">
        <v>73</v>
      </c>
      <c r="L425" s="9">
        <f>M106-M313</f>
        <v>0.75</v>
      </c>
      <c r="M425" s="10">
        <f>J106-J313</f>
        <v>3</v>
      </c>
      <c r="N425" s="10" t="s">
        <v>73</v>
      </c>
      <c r="O425" s="9">
        <f>P183-P390</f>
        <v>-0.5</v>
      </c>
      <c r="P425" s="10">
        <f>O183-O390</f>
        <v>-4</v>
      </c>
      <c r="Q425" s="10" t="s">
        <v>73</v>
      </c>
    </row>
    <row r="426" spans="4:17" x14ac:dyDescent="0.25">
      <c r="D426" t="s">
        <v>70</v>
      </c>
      <c r="F426" s="5">
        <f>(M26+M27+M233+M234)/2</f>
        <v>2.4523809523809521</v>
      </c>
      <c r="G426" s="10">
        <f>J233+J234+J26+J27</f>
        <v>32</v>
      </c>
      <c r="H426" s="10">
        <f>G426/G402</f>
        <v>2.4615384615384617</v>
      </c>
      <c r="I426" s="5">
        <f>(P66+P67+P273+P274)/2</f>
        <v>1.9615384615384617</v>
      </c>
      <c r="J426" s="10">
        <f>O66+O67+O273+O274</f>
        <v>51</v>
      </c>
      <c r="K426" s="10">
        <f>J426/$I$402</f>
        <v>1.9615384615384615</v>
      </c>
      <c r="L426" s="5">
        <f>(M104+M105+M311+M312)/2</f>
        <v>2</v>
      </c>
      <c r="M426" s="10">
        <f>J104+J105+J311+J312</f>
        <v>16</v>
      </c>
      <c r="N426" s="10">
        <f>M426/8</f>
        <v>2</v>
      </c>
      <c r="O426" s="5">
        <f>(P389+P388+P182+P181)/2</f>
        <v>1.8125</v>
      </c>
      <c r="P426" s="10">
        <f>O389+O388+O182+O181</f>
        <v>29</v>
      </c>
      <c r="Q426" s="10">
        <f>P426/16</f>
        <v>1.8125</v>
      </c>
    </row>
    <row r="427" spans="4:17" x14ac:dyDescent="0.25">
      <c r="D427" t="s">
        <v>71</v>
      </c>
      <c r="F427" s="5">
        <f>(M26+M234)/2</f>
        <v>1.5</v>
      </c>
      <c r="G427" s="10">
        <f>J26+J234</f>
        <v>20</v>
      </c>
      <c r="H427" s="10">
        <f>G427/G402</f>
        <v>1.5384615384615385</v>
      </c>
      <c r="I427" s="5">
        <f>(P66+P274)/2</f>
        <v>0.92307692307692313</v>
      </c>
      <c r="J427" s="10">
        <f>O66+O274</f>
        <v>24</v>
      </c>
      <c r="K427" s="10">
        <f t="shared" ref="K427:K428" si="58">J427/$I$402</f>
        <v>0.92307692307692313</v>
      </c>
      <c r="L427" s="5">
        <f>(M104+M312)/2</f>
        <v>1.125</v>
      </c>
      <c r="M427" s="10">
        <f>J104+J312</f>
        <v>9</v>
      </c>
      <c r="N427" s="10">
        <f t="shared" ref="N427:N428" si="59">M427/8</f>
        <v>1.125</v>
      </c>
      <c r="O427" s="5">
        <f>(P389+P181)/2</f>
        <v>0.8125</v>
      </c>
      <c r="P427" s="10">
        <f>O389+O181</f>
        <v>13</v>
      </c>
      <c r="Q427" s="10">
        <f t="shared" ref="Q427:Q428" si="60">P427/16</f>
        <v>0.8125</v>
      </c>
    </row>
    <row r="428" spans="4:17" x14ac:dyDescent="0.25">
      <c r="D428" t="s">
        <v>72</v>
      </c>
      <c r="F428" s="5">
        <f>(M27+M233)/2</f>
        <v>0.95238095238095233</v>
      </c>
      <c r="G428" s="10">
        <f>J27+J233</f>
        <v>12</v>
      </c>
      <c r="H428" s="10">
        <f>G428/G402</f>
        <v>0.92307692307692313</v>
      </c>
      <c r="I428" s="5">
        <f>(P67+P273)/2</f>
        <v>1.0384615384615383</v>
      </c>
      <c r="J428" s="10">
        <f>O67+O273</f>
        <v>27</v>
      </c>
      <c r="K428" s="10">
        <f t="shared" si="58"/>
        <v>1.0384615384615385</v>
      </c>
      <c r="L428" s="5">
        <f>(M105+M311)/2</f>
        <v>0.875</v>
      </c>
      <c r="M428" s="10">
        <f>J105+J311</f>
        <v>7</v>
      </c>
      <c r="N428" s="10">
        <f t="shared" si="59"/>
        <v>0.875</v>
      </c>
      <c r="O428" s="5">
        <f>(P388+P182)/2</f>
        <v>1</v>
      </c>
      <c r="P428" s="10">
        <f>O388+O182</f>
        <v>16</v>
      </c>
      <c r="Q428" s="10">
        <f t="shared" si="60"/>
        <v>1</v>
      </c>
    </row>
    <row r="439" spans="18:20" x14ac:dyDescent="0.25">
      <c r="S439">
        <v>0.5</v>
      </c>
      <c r="T439">
        <v>1.4</v>
      </c>
    </row>
    <row r="447" spans="18:20" x14ac:dyDescent="0.25">
      <c r="R447">
        <f>AVERAGE(N449:Q449)</f>
        <v>1.9624999999999999</v>
      </c>
    </row>
    <row r="449" spans="4:20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20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20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  <c r="R451">
        <v>1.82</v>
      </c>
    </row>
    <row r="452" spans="4:20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  <c r="R452">
        <v>1.82</v>
      </c>
      <c r="T452" s="5">
        <f>AVERAGE(O453:R453)</f>
        <v>0.40249999999999997</v>
      </c>
    </row>
    <row r="453" spans="4:20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  <c r="R453">
        <v>0.5</v>
      </c>
    </row>
    <row r="454" spans="4:20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  <c r="R454">
        <v>0.75</v>
      </c>
      <c r="S454">
        <v>0.5</v>
      </c>
    </row>
    <row r="455" spans="4:20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  <c r="R455">
        <v>0.5</v>
      </c>
    </row>
    <row r="456" spans="4:20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  <c r="R456">
        <v>0.25</v>
      </c>
      <c r="S456">
        <v>0.75</v>
      </c>
      <c r="T456">
        <v>0.5</v>
      </c>
    </row>
    <row r="457" spans="4:20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  <c r="R457">
        <v>0.75</v>
      </c>
      <c r="S457">
        <v>0.5</v>
      </c>
    </row>
    <row r="458" spans="4:20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  <c r="R458">
        <v>0.5</v>
      </c>
    </row>
    <row r="459" spans="4:20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20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  <c r="S460">
        <f>AVERAGE(N460:Q460)</f>
        <v>0.87249999999999994</v>
      </c>
    </row>
    <row r="461" spans="4:20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20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  <c r="R462">
        <v>0.75</v>
      </c>
    </row>
    <row r="463" spans="4:20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20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  <c r="R464">
        <v>0.75</v>
      </c>
    </row>
    <row r="465" spans="4:18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  <c r="R465">
        <v>0.5</v>
      </c>
    </row>
  </sheetData>
  <mergeCells count="14">
    <mergeCell ref="A289:F289"/>
    <mergeCell ref="A327:F327"/>
    <mergeCell ref="A120:F120"/>
    <mergeCell ref="A208:P209"/>
    <mergeCell ref="A211:F211"/>
    <mergeCell ref="A238:F238"/>
    <mergeCell ref="A251:F251"/>
    <mergeCell ref="A270:F270"/>
    <mergeCell ref="A82:F82"/>
    <mergeCell ref="A1:F2"/>
    <mergeCell ref="A4:F4"/>
    <mergeCell ref="A31:F31"/>
    <mergeCell ref="A44:F44"/>
    <mergeCell ref="A63:F63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3C11-46CC-4AC7-B046-313D8C2FFF3D}">
  <dimension ref="A1:T465"/>
  <sheetViews>
    <sheetView zoomScaleNormal="100" workbookViewId="0">
      <selection activeCell="F16" sqref="F16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2.7109375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</cols>
  <sheetData>
    <row r="1" spans="1:13" x14ac:dyDescent="0.25">
      <c r="A1" s="20" t="s">
        <v>18</v>
      </c>
      <c r="B1" s="20"/>
      <c r="C1" s="20"/>
      <c r="D1" s="20"/>
      <c r="E1" s="20"/>
      <c r="F1" s="20"/>
    </row>
    <row r="2" spans="1:13" x14ac:dyDescent="0.25">
      <c r="A2" s="20"/>
      <c r="B2" s="20"/>
      <c r="C2" s="20"/>
      <c r="D2" s="20"/>
      <c r="E2" s="20"/>
      <c r="F2" s="20"/>
    </row>
    <row r="4" spans="1:13" x14ac:dyDescent="0.25">
      <c r="A4" s="19" t="s">
        <v>20</v>
      </c>
      <c r="B4" s="19"/>
      <c r="C4" s="19"/>
      <c r="D4" s="19"/>
      <c r="E4" s="19"/>
      <c r="F4" s="19"/>
    </row>
    <row r="5" spans="1:13" x14ac:dyDescent="0.25">
      <c r="E5" s="3" t="s">
        <v>24</v>
      </c>
      <c r="F5" s="3" t="s">
        <v>25</v>
      </c>
      <c r="I5" s="4" t="s">
        <v>26</v>
      </c>
      <c r="J5" t="s">
        <v>51</v>
      </c>
    </row>
    <row r="6" spans="1:13" x14ac:dyDescent="0.25">
      <c r="A6" s="2" t="s">
        <v>75</v>
      </c>
      <c r="B6" s="1">
        <v>2</v>
      </c>
      <c r="C6" s="1">
        <v>1</v>
      </c>
      <c r="D6" s="1" t="s">
        <v>77</v>
      </c>
      <c r="E6" s="1">
        <f>B6+C6</f>
        <v>3</v>
      </c>
      <c r="F6" s="1">
        <f>B6-C6</f>
        <v>1</v>
      </c>
      <c r="I6" t="s">
        <v>27</v>
      </c>
      <c r="J6">
        <f>COUNTIF(E6:E30,"&gt;1")</f>
        <v>11</v>
      </c>
      <c r="M6" s="5">
        <f>J6/$J$14</f>
        <v>0.6470588235294118</v>
      </c>
    </row>
    <row r="7" spans="1:13" x14ac:dyDescent="0.25">
      <c r="A7" s="2" t="s">
        <v>75</v>
      </c>
      <c r="B7" s="1">
        <v>3</v>
      </c>
      <c r="C7" s="1">
        <v>1</v>
      </c>
      <c r="D7" s="1" t="s">
        <v>79</v>
      </c>
      <c r="E7" s="1">
        <f t="shared" ref="E7:E12" si="0">B7+C7</f>
        <v>4</v>
      </c>
      <c r="F7" s="1">
        <f t="shared" ref="F7:F12" si="1">B7-C7</f>
        <v>2</v>
      </c>
      <c r="I7" t="s">
        <v>28</v>
      </c>
      <c r="J7">
        <f>COUNTIF(E6:E30,"&gt;2")</f>
        <v>6</v>
      </c>
      <c r="M7" s="5">
        <f t="shared" ref="M7:M28" si="2">J7/$J$14</f>
        <v>0.35294117647058826</v>
      </c>
    </row>
    <row r="8" spans="1:13" x14ac:dyDescent="0.25">
      <c r="A8" s="2" t="s">
        <v>75</v>
      </c>
      <c r="B8" s="1">
        <v>2</v>
      </c>
      <c r="C8" s="1">
        <v>0</v>
      </c>
      <c r="D8" s="1" t="s">
        <v>80</v>
      </c>
      <c r="E8" s="1">
        <f t="shared" si="0"/>
        <v>2</v>
      </c>
      <c r="F8" s="1">
        <f t="shared" si="1"/>
        <v>2</v>
      </c>
      <c r="I8" t="s">
        <v>29</v>
      </c>
      <c r="J8">
        <f>COUNTIF(E6:E30,"&lt;4")</f>
        <v>13</v>
      </c>
      <c r="M8" s="5">
        <f t="shared" si="2"/>
        <v>0.76470588235294112</v>
      </c>
    </row>
    <row r="9" spans="1:13" x14ac:dyDescent="0.25">
      <c r="A9" s="2" t="s">
        <v>75</v>
      </c>
      <c r="B9" s="1">
        <v>2</v>
      </c>
      <c r="C9" s="1">
        <v>0</v>
      </c>
      <c r="D9" s="1" t="s">
        <v>82</v>
      </c>
      <c r="E9" s="1">
        <f t="shared" si="0"/>
        <v>2</v>
      </c>
      <c r="F9" s="1">
        <f t="shared" si="1"/>
        <v>2</v>
      </c>
      <c r="I9" t="s">
        <v>30</v>
      </c>
      <c r="J9">
        <f>COUNTIF(E6:E30,"&lt;5")</f>
        <v>16</v>
      </c>
      <c r="M9" s="5">
        <f t="shared" si="2"/>
        <v>0.94117647058823528</v>
      </c>
    </row>
    <row r="10" spans="1:13" x14ac:dyDescent="0.25">
      <c r="A10" s="2" t="s">
        <v>75</v>
      </c>
      <c r="B10" s="1">
        <v>3</v>
      </c>
      <c r="C10" s="1">
        <v>1</v>
      </c>
      <c r="D10" s="1" t="s">
        <v>84</v>
      </c>
      <c r="E10" s="1">
        <f t="shared" si="0"/>
        <v>4</v>
      </c>
      <c r="F10" s="1">
        <f t="shared" si="1"/>
        <v>2</v>
      </c>
      <c r="I10" t="s">
        <v>31</v>
      </c>
      <c r="J10">
        <f>COUNTIF(F6:F30,"&gt;=0")</f>
        <v>16</v>
      </c>
      <c r="M10" s="5">
        <f t="shared" si="2"/>
        <v>0.94117647058823528</v>
      </c>
    </row>
    <row r="11" spans="1:13" x14ac:dyDescent="0.25">
      <c r="A11" s="2" t="s">
        <v>75</v>
      </c>
      <c r="B11" s="1">
        <v>1</v>
      </c>
      <c r="C11" s="1">
        <v>1</v>
      </c>
      <c r="D11" s="1" t="s">
        <v>86</v>
      </c>
      <c r="E11" s="1">
        <f t="shared" si="0"/>
        <v>2</v>
      </c>
      <c r="F11" s="1">
        <f t="shared" si="1"/>
        <v>0</v>
      </c>
      <c r="I11" t="s">
        <v>32</v>
      </c>
      <c r="J11">
        <f>COUNTIF(F6:F30,"&lt;=0")</f>
        <v>7</v>
      </c>
      <c r="M11" s="5">
        <f t="shared" si="2"/>
        <v>0.41176470588235292</v>
      </c>
    </row>
    <row r="12" spans="1:13" x14ac:dyDescent="0.25">
      <c r="A12" s="2" t="s">
        <v>75</v>
      </c>
      <c r="B12" s="1">
        <v>1</v>
      </c>
      <c r="C12" s="1">
        <v>0</v>
      </c>
      <c r="D12" s="1" t="s">
        <v>87</v>
      </c>
      <c r="E12" s="1">
        <f t="shared" si="0"/>
        <v>1</v>
      </c>
      <c r="F12" s="1">
        <f t="shared" si="1"/>
        <v>1</v>
      </c>
      <c r="I12" t="s">
        <v>34</v>
      </c>
      <c r="J12">
        <f>COUNTIF(F6:F30,"&gt;=-1")</f>
        <v>17</v>
      </c>
      <c r="M12" s="5">
        <f t="shared" si="2"/>
        <v>1</v>
      </c>
    </row>
    <row r="13" spans="1:13" x14ac:dyDescent="0.25">
      <c r="A13" s="2" t="s">
        <v>75</v>
      </c>
      <c r="B13" s="1">
        <v>0</v>
      </c>
      <c r="C13" s="1">
        <v>0</v>
      </c>
      <c r="D13" s="1" t="s">
        <v>89</v>
      </c>
      <c r="E13" s="1">
        <f t="shared" ref="E13:E21" si="3">B13+C13</f>
        <v>0</v>
      </c>
      <c r="F13" s="1">
        <f t="shared" ref="F13:F21" si="4">B13-C13</f>
        <v>0</v>
      </c>
      <c r="I13" t="s">
        <v>35</v>
      </c>
      <c r="J13">
        <f>COUNTIF(F6:F30,"&lt;=1")</f>
        <v>13</v>
      </c>
      <c r="M13" s="5">
        <f t="shared" si="2"/>
        <v>0.76470588235294112</v>
      </c>
    </row>
    <row r="14" spans="1:13" x14ac:dyDescent="0.25">
      <c r="A14" s="2" t="s">
        <v>75</v>
      </c>
      <c r="B14" s="1">
        <v>3</v>
      </c>
      <c r="C14" s="1">
        <v>2</v>
      </c>
      <c r="D14" s="1" t="s">
        <v>103</v>
      </c>
      <c r="E14" s="1">
        <f t="shared" si="3"/>
        <v>5</v>
      </c>
      <c r="F14" s="1">
        <f t="shared" si="4"/>
        <v>1</v>
      </c>
      <c r="I14" t="s">
        <v>36</v>
      </c>
      <c r="J14">
        <f>COUNT(F6:F30)</f>
        <v>17</v>
      </c>
    </row>
    <row r="15" spans="1:13" x14ac:dyDescent="0.25">
      <c r="A15" s="2" t="s">
        <v>75</v>
      </c>
      <c r="B15" s="1">
        <v>1</v>
      </c>
      <c r="C15" s="1">
        <v>0</v>
      </c>
      <c r="D15" s="1" t="s">
        <v>90</v>
      </c>
      <c r="E15" s="1">
        <f t="shared" si="3"/>
        <v>1</v>
      </c>
      <c r="F15" s="1">
        <f t="shared" si="4"/>
        <v>1</v>
      </c>
      <c r="I15" t="s">
        <v>37</v>
      </c>
      <c r="J15">
        <f>J14-J11</f>
        <v>10</v>
      </c>
      <c r="M15" s="5">
        <f t="shared" si="2"/>
        <v>0.58823529411764708</v>
      </c>
    </row>
    <row r="16" spans="1:13" x14ac:dyDescent="0.25">
      <c r="A16" s="2" t="s">
        <v>75</v>
      </c>
      <c r="B16" s="1">
        <v>1</v>
      </c>
      <c r="C16" s="1">
        <v>0</v>
      </c>
      <c r="D16" s="1" t="s">
        <v>74</v>
      </c>
      <c r="E16" s="1">
        <f t="shared" si="3"/>
        <v>1</v>
      </c>
      <c r="F16" s="1">
        <f t="shared" si="4"/>
        <v>1</v>
      </c>
      <c r="I16" t="s">
        <v>38</v>
      </c>
      <c r="J16">
        <f>J14-J10</f>
        <v>1</v>
      </c>
      <c r="M16" s="5">
        <f t="shared" si="2"/>
        <v>5.8823529411764705E-2</v>
      </c>
    </row>
    <row r="17" spans="1:13" x14ac:dyDescent="0.25">
      <c r="A17" s="2" t="s">
        <v>75</v>
      </c>
      <c r="B17" s="1">
        <v>1</v>
      </c>
      <c r="C17" s="1">
        <v>1</v>
      </c>
      <c r="D17" s="1" t="s">
        <v>78</v>
      </c>
      <c r="E17" s="1">
        <f t="shared" si="3"/>
        <v>2</v>
      </c>
      <c r="F17" s="1">
        <f t="shared" si="4"/>
        <v>0</v>
      </c>
      <c r="I17" t="s">
        <v>39</v>
      </c>
      <c r="J17">
        <f>J14-J13</f>
        <v>4</v>
      </c>
      <c r="M17" s="5">
        <f t="shared" si="2"/>
        <v>0.23529411764705882</v>
      </c>
    </row>
    <row r="18" spans="1:13" x14ac:dyDescent="0.25">
      <c r="A18" s="2" t="s">
        <v>75</v>
      </c>
      <c r="B18" s="1">
        <v>0</v>
      </c>
      <c r="C18" s="1">
        <v>0</v>
      </c>
      <c r="D18" s="1" t="s">
        <v>81</v>
      </c>
      <c r="E18" s="1">
        <f t="shared" si="3"/>
        <v>0</v>
      </c>
      <c r="F18" s="1">
        <f t="shared" si="4"/>
        <v>0</v>
      </c>
      <c r="I18" t="s">
        <v>40</v>
      </c>
      <c r="J18">
        <f>J14-J12</f>
        <v>0</v>
      </c>
      <c r="M18" s="5">
        <f t="shared" si="2"/>
        <v>0</v>
      </c>
    </row>
    <row r="19" spans="1:13" x14ac:dyDescent="0.25">
      <c r="A19" s="2" t="s">
        <v>75</v>
      </c>
      <c r="B19" s="1">
        <v>0</v>
      </c>
      <c r="C19" s="1">
        <v>1</v>
      </c>
      <c r="D19" s="1" t="s">
        <v>83</v>
      </c>
      <c r="E19" s="1">
        <f t="shared" si="3"/>
        <v>1</v>
      </c>
      <c r="F19" s="1">
        <f t="shared" si="4"/>
        <v>-1</v>
      </c>
      <c r="I19" t="s">
        <v>41</v>
      </c>
      <c r="J19">
        <f>COUNTIF(B6:B30,"&gt;0")</f>
        <v>14</v>
      </c>
      <c r="M19" s="5">
        <f t="shared" si="2"/>
        <v>0.82352941176470584</v>
      </c>
    </row>
    <row r="20" spans="1:13" x14ac:dyDescent="0.25">
      <c r="A20" s="2" t="s">
        <v>75</v>
      </c>
      <c r="B20" s="1">
        <v>1</v>
      </c>
      <c r="C20" s="1">
        <v>1</v>
      </c>
      <c r="D20" s="1" t="s">
        <v>85</v>
      </c>
      <c r="E20" s="1">
        <f t="shared" si="3"/>
        <v>2</v>
      </c>
      <c r="F20" s="1">
        <f t="shared" si="4"/>
        <v>0</v>
      </c>
      <c r="I20" t="s">
        <v>42</v>
      </c>
      <c r="J20">
        <f>COUNTIF(C6:C30,"&gt;0")</f>
        <v>10</v>
      </c>
      <c r="M20" s="5">
        <f t="shared" si="2"/>
        <v>0.58823529411764708</v>
      </c>
    </row>
    <row r="21" spans="1:13" x14ac:dyDescent="0.25">
      <c r="A21" s="2" t="s">
        <v>75</v>
      </c>
      <c r="B21" s="1">
        <v>2</v>
      </c>
      <c r="C21" s="1">
        <v>1</v>
      </c>
      <c r="D21" s="1" t="s">
        <v>88</v>
      </c>
      <c r="E21" s="1">
        <f t="shared" si="3"/>
        <v>3</v>
      </c>
      <c r="F21" s="1">
        <f t="shared" si="4"/>
        <v>1</v>
      </c>
      <c r="I21" t="s">
        <v>43</v>
      </c>
      <c r="J21">
        <f>COUNTIF(B6:B30,"&lt;2")</f>
        <v>9</v>
      </c>
      <c r="M21" s="5">
        <f t="shared" si="2"/>
        <v>0.52941176470588236</v>
      </c>
    </row>
    <row r="22" spans="1:13" x14ac:dyDescent="0.25">
      <c r="A22" s="2" t="s">
        <v>75</v>
      </c>
      <c r="B22" s="1">
        <v>2</v>
      </c>
      <c r="C22" s="1">
        <v>2</v>
      </c>
      <c r="D22" s="1" t="s">
        <v>91</v>
      </c>
      <c r="E22" s="1">
        <f t="shared" ref="E22" si="5">B22+C22</f>
        <v>4</v>
      </c>
      <c r="F22" s="1">
        <f t="shared" ref="F22" si="6">B22-C22</f>
        <v>0</v>
      </c>
      <c r="I22" t="s">
        <v>44</v>
      </c>
      <c r="J22">
        <f>COUNTIF(C6:C30,"&lt;2")</f>
        <v>15</v>
      </c>
      <c r="M22" s="5">
        <f t="shared" si="2"/>
        <v>0.88235294117647056</v>
      </c>
    </row>
    <row r="23" spans="1:13" x14ac:dyDescent="0.25">
      <c r="E23" s="1"/>
      <c r="F23" s="1"/>
      <c r="I23" t="s">
        <v>45</v>
      </c>
      <c r="J23">
        <f>COUNTIF(B6:B30,"&lt;3")</f>
        <v>14</v>
      </c>
      <c r="M23" s="5">
        <f t="shared" si="2"/>
        <v>0.82352941176470584</v>
      </c>
    </row>
    <row r="24" spans="1:13" x14ac:dyDescent="0.25">
      <c r="E24" s="1"/>
      <c r="F24" s="1"/>
      <c r="I24" t="s">
        <v>46</v>
      </c>
      <c r="J24">
        <f>COUNTIF(C6:C30,"&lt;3")</f>
        <v>17</v>
      </c>
      <c r="M24" s="5">
        <f t="shared" si="2"/>
        <v>1</v>
      </c>
    </row>
    <row r="25" spans="1:13" x14ac:dyDescent="0.25">
      <c r="E25" s="1"/>
      <c r="F25" s="1"/>
      <c r="I25" t="s">
        <v>47</v>
      </c>
      <c r="J25">
        <f>J15+J16</f>
        <v>11</v>
      </c>
      <c r="M25" s="5">
        <f t="shared" si="2"/>
        <v>0.6470588235294118</v>
      </c>
    </row>
    <row r="26" spans="1:13" x14ac:dyDescent="0.25">
      <c r="E26" s="1"/>
      <c r="F26" s="1"/>
      <c r="I26" t="s">
        <v>48</v>
      </c>
      <c r="J26" s="1">
        <f>SUM(B6:B30)</f>
        <v>25</v>
      </c>
      <c r="M26" s="5">
        <f t="shared" si="2"/>
        <v>1.4705882352941178</v>
      </c>
    </row>
    <row r="27" spans="1:13" x14ac:dyDescent="0.25">
      <c r="E27" s="1"/>
      <c r="F27" s="1"/>
      <c r="I27" t="s">
        <v>49</v>
      </c>
      <c r="J27" s="1">
        <f>SUM(C6:C30)</f>
        <v>12</v>
      </c>
      <c r="M27" s="5">
        <f t="shared" si="2"/>
        <v>0.70588235294117652</v>
      </c>
    </row>
    <row r="28" spans="1:13" x14ac:dyDescent="0.25">
      <c r="E28" s="1"/>
      <c r="F28" s="1"/>
      <c r="I28" t="s">
        <v>50</v>
      </c>
      <c r="J28">
        <f>3*J15+J14-J25</f>
        <v>36</v>
      </c>
      <c r="M28" s="5">
        <f t="shared" si="2"/>
        <v>2.1176470588235294</v>
      </c>
    </row>
    <row r="29" spans="1:13" x14ac:dyDescent="0.25">
      <c r="E29" s="1"/>
      <c r="F29" s="1"/>
    </row>
    <row r="30" spans="1:13" x14ac:dyDescent="0.25">
      <c r="E30" s="1"/>
      <c r="F30" s="1"/>
    </row>
    <row r="31" spans="1:13" x14ac:dyDescent="0.25">
      <c r="A31" s="21" t="s">
        <v>33</v>
      </c>
      <c r="B31" s="21"/>
      <c r="C31" s="21"/>
      <c r="D31" s="21"/>
      <c r="E31" s="21"/>
      <c r="F31" s="21"/>
    </row>
    <row r="32" spans="1:13" x14ac:dyDescent="0.25">
      <c r="E32" s="1"/>
      <c r="F32" s="1"/>
    </row>
    <row r="33" spans="1:16" x14ac:dyDescent="0.25">
      <c r="E33" s="1"/>
      <c r="F33" s="1"/>
    </row>
    <row r="34" spans="1:16" x14ac:dyDescent="0.25">
      <c r="E34" s="1"/>
      <c r="F34" s="1"/>
    </row>
    <row r="35" spans="1:16" x14ac:dyDescent="0.25">
      <c r="E35" s="1"/>
      <c r="F35" s="1"/>
    </row>
    <row r="36" spans="1:16" x14ac:dyDescent="0.25">
      <c r="E36" s="1"/>
      <c r="F36" s="1"/>
    </row>
    <row r="44" spans="1:16" x14ac:dyDescent="0.25">
      <c r="A44" s="19" t="s">
        <v>19</v>
      </c>
      <c r="B44" s="19"/>
      <c r="C44" s="19"/>
      <c r="D44" s="19"/>
      <c r="E44" s="19"/>
      <c r="F44" s="19"/>
    </row>
    <row r="45" spans="1:16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</row>
    <row r="46" spans="1:16" x14ac:dyDescent="0.25">
      <c r="A46" s="1" t="s">
        <v>74</v>
      </c>
      <c r="B46" s="1">
        <v>2</v>
      </c>
      <c r="C46" s="1">
        <v>0</v>
      </c>
      <c r="D46" s="2" t="s">
        <v>75</v>
      </c>
      <c r="E46" s="1">
        <f t="shared" ref="E46:E51" si="7">B46+C46</f>
        <v>2</v>
      </c>
      <c r="F46" s="1">
        <f t="shared" ref="F46:F51" si="8">B46-C46</f>
        <v>2</v>
      </c>
      <c r="I46" t="s">
        <v>27</v>
      </c>
      <c r="J46">
        <f>COUNTIF(E46:E62,"&gt;1")</f>
        <v>11</v>
      </c>
      <c r="M46" s="5">
        <f>J46/$J$54</f>
        <v>0.6470588235294118</v>
      </c>
      <c r="O46" s="5">
        <f>J46+J6</f>
        <v>22</v>
      </c>
      <c r="P46" s="5">
        <f>O46/$O$54</f>
        <v>0.6470588235294118</v>
      </c>
    </row>
    <row r="47" spans="1:16" x14ac:dyDescent="0.25">
      <c r="A47" s="1" t="s">
        <v>78</v>
      </c>
      <c r="B47" s="1">
        <v>1</v>
      </c>
      <c r="C47" s="1">
        <v>0</v>
      </c>
      <c r="D47" s="2" t="s">
        <v>75</v>
      </c>
      <c r="E47" s="1">
        <f t="shared" si="7"/>
        <v>1</v>
      </c>
      <c r="F47" s="1">
        <f t="shared" si="8"/>
        <v>1</v>
      </c>
      <c r="I47" t="s">
        <v>28</v>
      </c>
      <c r="J47">
        <f>COUNTIF(E46:E62,"&gt;2")</f>
        <v>6</v>
      </c>
      <c r="M47" s="5">
        <f t="shared" ref="M47:M68" si="9">J47/$J$54</f>
        <v>0.35294117647058826</v>
      </c>
      <c r="O47" s="5">
        <f t="shared" ref="O47:O68" si="10">J47+J7</f>
        <v>12</v>
      </c>
      <c r="P47" s="5">
        <f t="shared" ref="P47:P68" si="11">O47/$O$54</f>
        <v>0.35294117647058826</v>
      </c>
    </row>
    <row r="48" spans="1:16" x14ac:dyDescent="0.25">
      <c r="A48" s="1" t="s">
        <v>81</v>
      </c>
      <c r="B48" s="1">
        <v>0</v>
      </c>
      <c r="C48" s="1">
        <v>0</v>
      </c>
      <c r="D48" s="2" t="s">
        <v>75</v>
      </c>
      <c r="E48" s="1">
        <f t="shared" si="7"/>
        <v>0</v>
      </c>
      <c r="F48" s="1">
        <f t="shared" si="8"/>
        <v>0</v>
      </c>
      <c r="I48" t="s">
        <v>29</v>
      </c>
      <c r="J48">
        <f>COUNTIF(E46:E62,"&lt;4")</f>
        <v>14</v>
      </c>
      <c r="M48" s="5">
        <f t="shared" si="9"/>
        <v>0.82352941176470584</v>
      </c>
      <c r="O48" s="5">
        <f t="shared" si="10"/>
        <v>27</v>
      </c>
      <c r="P48" s="5">
        <f t="shared" si="11"/>
        <v>0.79411764705882348</v>
      </c>
    </row>
    <row r="49" spans="1:16" x14ac:dyDescent="0.25">
      <c r="A49" s="1" t="s">
        <v>83</v>
      </c>
      <c r="B49" s="1">
        <v>2</v>
      </c>
      <c r="C49" s="1">
        <v>1</v>
      </c>
      <c r="D49" s="2" t="s">
        <v>75</v>
      </c>
      <c r="E49" s="1">
        <f t="shared" si="7"/>
        <v>3</v>
      </c>
      <c r="F49" s="1">
        <f t="shared" si="8"/>
        <v>1</v>
      </c>
      <c r="I49" t="s">
        <v>30</v>
      </c>
      <c r="J49">
        <f>COUNTIF(E46:E62,"&lt;5")</f>
        <v>16</v>
      </c>
      <c r="M49" s="5">
        <f t="shared" si="9"/>
        <v>0.94117647058823528</v>
      </c>
      <c r="N49" s="1"/>
      <c r="O49" s="5">
        <f t="shared" si="10"/>
        <v>32</v>
      </c>
      <c r="P49" s="5">
        <f t="shared" si="11"/>
        <v>0.94117647058823528</v>
      </c>
    </row>
    <row r="50" spans="1:16" x14ac:dyDescent="0.25">
      <c r="A50" s="1" t="s">
        <v>85</v>
      </c>
      <c r="B50" s="1">
        <v>1</v>
      </c>
      <c r="C50" s="1">
        <v>0</v>
      </c>
      <c r="D50" s="2" t="s">
        <v>75</v>
      </c>
      <c r="E50" s="1">
        <f t="shared" si="7"/>
        <v>1</v>
      </c>
      <c r="F50" s="1">
        <f t="shared" si="8"/>
        <v>1</v>
      </c>
      <c r="I50" t="s">
        <v>31</v>
      </c>
      <c r="J50">
        <f>COUNTIF(F46:F62,"&lt;=0")</f>
        <v>7</v>
      </c>
      <c r="M50" s="5">
        <f t="shared" si="9"/>
        <v>0.41176470588235292</v>
      </c>
      <c r="O50" s="5">
        <f t="shared" si="10"/>
        <v>23</v>
      </c>
      <c r="P50" s="5">
        <f t="shared" si="11"/>
        <v>0.67647058823529416</v>
      </c>
    </row>
    <row r="51" spans="1:16" x14ac:dyDescent="0.25">
      <c r="A51" s="1" t="s">
        <v>88</v>
      </c>
      <c r="B51" s="1">
        <v>2</v>
      </c>
      <c r="C51" s="1">
        <v>1</v>
      </c>
      <c r="D51" s="2" t="s">
        <v>75</v>
      </c>
      <c r="E51" s="1">
        <f t="shared" si="7"/>
        <v>3</v>
      </c>
      <c r="F51" s="1">
        <f t="shared" si="8"/>
        <v>1</v>
      </c>
      <c r="I51" t="s">
        <v>32</v>
      </c>
      <c r="J51">
        <f>COUNTIF(F46:F62,"&gt;=0")</f>
        <v>13</v>
      </c>
      <c r="M51" s="5">
        <f t="shared" si="9"/>
        <v>0.76470588235294112</v>
      </c>
      <c r="O51" s="5">
        <f t="shared" si="10"/>
        <v>20</v>
      </c>
      <c r="P51" s="5">
        <f t="shared" si="11"/>
        <v>0.58823529411764708</v>
      </c>
    </row>
    <row r="52" spans="1:16" x14ac:dyDescent="0.25">
      <c r="A52" s="1" t="s">
        <v>91</v>
      </c>
      <c r="B52" s="1">
        <v>0</v>
      </c>
      <c r="C52" s="1">
        <v>1</v>
      </c>
      <c r="D52" s="2" t="s">
        <v>75</v>
      </c>
      <c r="E52" s="1">
        <f t="shared" ref="E52:E62" si="12">B52+C52</f>
        <v>1</v>
      </c>
      <c r="F52" s="1">
        <f t="shared" ref="F52:F62" si="13">B52-C52</f>
        <v>-1</v>
      </c>
      <c r="I52" t="s">
        <v>34</v>
      </c>
      <c r="J52">
        <f>COUNTIF(F46:F62,"&lt;=1")</f>
        <v>13</v>
      </c>
      <c r="M52" s="5">
        <f t="shared" si="9"/>
        <v>0.76470588235294112</v>
      </c>
      <c r="O52" s="5">
        <f t="shared" si="10"/>
        <v>30</v>
      </c>
      <c r="P52" s="5">
        <f t="shared" si="11"/>
        <v>0.88235294117647056</v>
      </c>
    </row>
    <row r="53" spans="1:16" x14ac:dyDescent="0.25">
      <c r="A53" s="1" t="s">
        <v>92</v>
      </c>
      <c r="B53" s="1">
        <v>2</v>
      </c>
      <c r="C53" s="1">
        <v>1</v>
      </c>
      <c r="D53" s="2" t="s">
        <v>75</v>
      </c>
      <c r="E53" s="1">
        <f t="shared" si="12"/>
        <v>3</v>
      </c>
      <c r="F53" s="1">
        <f t="shared" si="13"/>
        <v>1</v>
      </c>
      <c r="I53" t="s">
        <v>35</v>
      </c>
      <c r="J53">
        <f>COUNTIF(F46:F62,"&gt;=-1")</f>
        <v>15</v>
      </c>
      <c r="M53" s="5">
        <f t="shared" si="9"/>
        <v>0.88235294117647056</v>
      </c>
      <c r="O53" s="5">
        <f t="shared" si="10"/>
        <v>28</v>
      </c>
      <c r="P53" s="5">
        <f t="shared" si="11"/>
        <v>0.82352941176470584</v>
      </c>
    </row>
    <row r="54" spans="1:16" x14ac:dyDescent="0.25">
      <c r="A54" s="1" t="s">
        <v>104</v>
      </c>
      <c r="B54" s="1">
        <v>1</v>
      </c>
      <c r="C54" s="1">
        <v>3</v>
      </c>
      <c r="D54" s="2" t="s">
        <v>75</v>
      </c>
      <c r="E54" s="1">
        <f t="shared" si="12"/>
        <v>4</v>
      </c>
      <c r="F54" s="1">
        <f t="shared" si="13"/>
        <v>-2</v>
      </c>
      <c r="I54" t="s">
        <v>36</v>
      </c>
      <c r="J54">
        <f>COUNT(E46:E62)</f>
        <v>17</v>
      </c>
      <c r="O54" s="5">
        <f t="shared" si="10"/>
        <v>34</v>
      </c>
      <c r="P54" s="5">
        <f t="shared" si="11"/>
        <v>1</v>
      </c>
    </row>
    <row r="55" spans="1:16" x14ac:dyDescent="0.25">
      <c r="A55" s="1" t="s">
        <v>77</v>
      </c>
      <c r="B55" s="1">
        <v>3</v>
      </c>
      <c r="C55" s="1">
        <v>1</v>
      </c>
      <c r="D55" s="2" t="s">
        <v>75</v>
      </c>
      <c r="E55" s="1">
        <f t="shared" si="12"/>
        <v>4</v>
      </c>
      <c r="F55" s="1">
        <f t="shared" si="13"/>
        <v>2</v>
      </c>
      <c r="I55" t="s">
        <v>37</v>
      </c>
      <c r="J55">
        <f>J54-J51</f>
        <v>4</v>
      </c>
      <c r="M55" s="5">
        <f t="shared" si="9"/>
        <v>0.23529411764705882</v>
      </c>
      <c r="O55" s="5">
        <f t="shared" si="10"/>
        <v>14</v>
      </c>
      <c r="P55" s="5">
        <f t="shared" si="11"/>
        <v>0.41176470588235292</v>
      </c>
    </row>
    <row r="56" spans="1:16" x14ac:dyDescent="0.25">
      <c r="A56" s="1" t="s">
        <v>79</v>
      </c>
      <c r="B56" s="1">
        <v>1</v>
      </c>
      <c r="C56" s="1">
        <v>1</v>
      </c>
      <c r="D56" s="2" t="s">
        <v>75</v>
      </c>
      <c r="E56" s="1">
        <f t="shared" si="12"/>
        <v>2</v>
      </c>
      <c r="F56" s="1">
        <f t="shared" si="13"/>
        <v>0</v>
      </c>
      <c r="I56" t="s">
        <v>38</v>
      </c>
      <c r="J56">
        <f>J54-J50</f>
        <v>10</v>
      </c>
      <c r="M56" s="5">
        <f t="shared" si="9"/>
        <v>0.58823529411764708</v>
      </c>
      <c r="O56" s="5">
        <f t="shared" si="10"/>
        <v>11</v>
      </c>
      <c r="P56" s="5">
        <f t="shared" si="11"/>
        <v>0.3235294117647059</v>
      </c>
    </row>
    <row r="57" spans="1:16" x14ac:dyDescent="0.25">
      <c r="A57" s="1" t="s">
        <v>80</v>
      </c>
      <c r="B57" s="1">
        <v>1</v>
      </c>
      <c r="C57" s="1">
        <v>0</v>
      </c>
      <c r="D57" s="2" t="s">
        <v>75</v>
      </c>
      <c r="E57" s="1">
        <f t="shared" si="12"/>
        <v>1</v>
      </c>
      <c r="F57" s="1">
        <f t="shared" si="13"/>
        <v>1</v>
      </c>
      <c r="I57" t="s">
        <v>39</v>
      </c>
      <c r="J57">
        <f>J54-J53</f>
        <v>2</v>
      </c>
      <c r="M57" s="5">
        <f t="shared" si="9"/>
        <v>0.11764705882352941</v>
      </c>
      <c r="O57" s="5">
        <f t="shared" si="10"/>
        <v>6</v>
      </c>
      <c r="P57" s="5">
        <f t="shared" si="11"/>
        <v>0.17647058823529413</v>
      </c>
    </row>
    <row r="58" spans="1:16" x14ac:dyDescent="0.25">
      <c r="A58" s="1" t="s">
        <v>82</v>
      </c>
      <c r="B58" s="1">
        <v>0</v>
      </c>
      <c r="C58" s="1">
        <v>2</v>
      </c>
      <c r="D58" s="2" t="s">
        <v>75</v>
      </c>
      <c r="E58" s="1">
        <f t="shared" si="12"/>
        <v>2</v>
      </c>
      <c r="F58" s="1">
        <f t="shared" si="13"/>
        <v>-2</v>
      </c>
      <c r="I58" t="s">
        <v>40</v>
      </c>
      <c r="J58">
        <f>J54-J52</f>
        <v>4</v>
      </c>
      <c r="M58" s="5">
        <f t="shared" si="9"/>
        <v>0.23529411764705882</v>
      </c>
      <c r="O58" s="5">
        <f t="shared" si="10"/>
        <v>4</v>
      </c>
      <c r="P58" s="5">
        <f t="shared" si="11"/>
        <v>0.11764705882352941</v>
      </c>
    </row>
    <row r="59" spans="1:16" x14ac:dyDescent="0.25">
      <c r="A59" s="1" t="s">
        <v>84</v>
      </c>
      <c r="B59" s="1">
        <v>2</v>
      </c>
      <c r="C59" s="1">
        <v>3</v>
      </c>
      <c r="D59" s="2" t="s">
        <v>75</v>
      </c>
      <c r="E59" s="1">
        <f t="shared" si="12"/>
        <v>5</v>
      </c>
      <c r="F59" s="1">
        <f t="shared" si="13"/>
        <v>-1</v>
      </c>
      <c r="I59" t="s">
        <v>41</v>
      </c>
      <c r="J59">
        <f>COUNTIF(C46:C62,"&gt;0")</f>
        <v>9</v>
      </c>
      <c r="M59" s="5">
        <f t="shared" si="9"/>
        <v>0.52941176470588236</v>
      </c>
      <c r="O59" s="5">
        <f t="shared" si="10"/>
        <v>23</v>
      </c>
      <c r="P59" s="5">
        <f t="shared" si="11"/>
        <v>0.67647058823529416</v>
      </c>
    </row>
    <row r="60" spans="1:16" x14ac:dyDescent="0.25">
      <c r="A60" s="1" t="s">
        <v>86</v>
      </c>
      <c r="B60" s="1">
        <v>2</v>
      </c>
      <c r="C60" s="1">
        <v>0</v>
      </c>
      <c r="D60" s="2" t="s">
        <v>75</v>
      </c>
      <c r="E60" s="1">
        <f t="shared" si="12"/>
        <v>2</v>
      </c>
      <c r="F60" s="1">
        <f t="shared" si="13"/>
        <v>2</v>
      </c>
      <c r="I60" t="s">
        <v>42</v>
      </c>
      <c r="J60">
        <f>COUNTIF(B46:B62,"&gt;0")</f>
        <v>13</v>
      </c>
      <c r="M60" s="5">
        <f t="shared" si="9"/>
        <v>0.76470588235294112</v>
      </c>
      <c r="O60" s="5">
        <f t="shared" si="10"/>
        <v>23</v>
      </c>
      <c r="P60" s="5">
        <f t="shared" si="11"/>
        <v>0.67647058823529416</v>
      </c>
    </row>
    <row r="61" spans="1:16" x14ac:dyDescent="0.25">
      <c r="A61" s="1" t="s">
        <v>87</v>
      </c>
      <c r="B61" s="1">
        <v>2</v>
      </c>
      <c r="C61" s="1">
        <v>0</v>
      </c>
      <c r="D61" s="2" t="s">
        <v>75</v>
      </c>
      <c r="E61" s="1">
        <f t="shared" si="12"/>
        <v>2</v>
      </c>
      <c r="F61" s="1">
        <f t="shared" si="13"/>
        <v>2</v>
      </c>
      <c r="I61" t="s">
        <v>43</v>
      </c>
      <c r="J61">
        <f>COUNTIF(C46:C62,"&lt;2")</f>
        <v>14</v>
      </c>
      <c r="M61" s="5">
        <f t="shared" si="9"/>
        <v>0.82352941176470584</v>
      </c>
      <c r="O61" s="5">
        <f t="shared" si="10"/>
        <v>23</v>
      </c>
      <c r="P61" s="5">
        <f t="shared" si="11"/>
        <v>0.67647058823529416</v>
      </c>
    </row>
    <row r="62" spans="1:16" x14ac:dyDescent="0.25">
      <c r="A62" s="1" t="s">
        <v>89</v>
      </c>
      <c r="B62" s="1">
        <v>0</v>
      </c>
      <c r="C62" s="1">
        <v>0</v>
      </c>
      <c r="D62" s="2" t="s">
        <v>75</v>
      </c>
      <c r="E62" s="1">
        <f t="shared" si="12"/>
        <v>0</v>
      </c>
      <c r="F62" s="1">
        <f t="shared" si="13"/>
        <v>0</v>
      </c>
      <c r="I62" t="s">
        <v>44</v>
      </c>
      <c r="J62">
        <f>COUNTIF(B46:B62,"&lt;2")</f>
        <v>9</v>
      </c>
      <c r="M62" s="5">
        <f t="shared" si="9"/>
        <v>0.52941176470588236</v>
      </c>
      <c r="O62" s="5">
        <f t="shared" si="10"/>
        <v>24</v>
      </c>
      <c r="P62" s="5">
        <f t="shared" si="11"/>
        <v>0.70588235294117652</v>
      </c>
    </row>
    <row r="63" spans="1:16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15</v>
      </c>
      <c r="M63" s="5">
        <f t="shared" si="9"/>
        <v>0.88235294117647056</v>
      </c>
      <c r="O63" s="5">
        <f t="shared" si="10"/>
        <v>29</v>
      </c>
      <c r="P63" s="5">
        <f t="shared" si="11"/>
        <v>0.8529411764705882</v>
      </c>
    </row>
    <row r="64" spans="1:16" x14ac:dyDescent="0.25">
      <c r="I64" t="s">
        <v>46</v>
      </c>
      <c r="J64">
        <f>COUNTIF(B46:B62,"&lt;3")</f>
        <v>16</v>
      </c>
      <c r="M64" s="5">
        <f t="shared" si="9"/>
        <v>0.94117647058823528</v>
      </c>
      <c r="O64" s="5">
        <f t="shared" si="10"/>
        <v>33</v>
      </c>
      <c r="P64" s="5">
        <f t="shared" si="11"/>
        <v>0.97058823529411764</v>
      </c>
    </row>
    <row r="65" spans="5:16" x14ac:dyDescent="0.25">
      <c r="I65" t="s">
        <v>47</v>
      </c>
      <c r="J65">
        <f>J55+J56</f>
        <v>14</v>
      </c>
      <c r="M65" s="5">
        <f t="shared" si="9"/>
        <v>0.82352941176470584</v>
      </c>
      <c r="O65" s="5">
        <f t="shared" si="10"/>
        <v>25</v>
      </c>
      <c r="P65" s="5">
        <f t="shared" si="11"/>
        <v>0.73529411764705888</v>
      </c>
    </row>
    <row r="66" spans="5:16" x14ac:dyDescent="0.25">
      <c r="I66" t="s">
        <v>48</v>
      </c>
      <c r="J66" s="1">
        <f>SUM(C46:C62)</f>
        <v>14</v>
      </c>
      <c r="K66" s="1"/>
      <c r="M66" s="5">
        <f t="shared" si="9"/>
        <v>0.82352941176470584</v>
      </c>
      <c r="O66" s="5">
        <f t="shared" si="10"/>
        <v>39</v>
      </c>
      <c r="P66" s="5">
        <f t="shared" si="11"/>
        <v>1.1470588235294117</v>
      </c>
    </row>
    <row r="67" spans="5:16" x14ac:dyDescent="0.25">
      <c r="I67" t="s">
        <v>49</v>
      </c>
      <c r="J67" s="1">
        <f>SUM(B46:B62)</f>
        <v>22</v>
      </c>
      <c r="K67" s="1"/>
      <c r="M67" s="5">
        <f t="shared" si="9"/>
        <v>1.2941176470588236</v>
      </c>
      <c r="O67" s="5">
        <f t="shared" si="10"/>
        <v>34</v>
      </c>
      <c r="P67" s="5">
        <f t="shared" si="11"/>
        <v>1</v>
      </c>
    </row>
    <row r="68" spans="5:16" x14ac:dyDescent="0.25">
      <c r="I68" t="s">
        <v>50</v>
      </c>
      <c r="J68">
        <f>J55*3+J54-J65</f>
        <v>15</v>
      </c>
      <c r="M68" s="5">
        <f t="shared" si="9"/>
        <v>0.88235294117647056</v>
      </c>
      <c r="O68" s="5">
        <f t="shared" si="10"/>
        <v>51</v>
      </c>
      <c r="P68" s="5">
        <f t="shared" si="11"/>
        <v>1.5</v>
      </c>
    </row>
    <row r="75" spans="5:16" x14ac:dyDescent="0.25">
      <c r="E75" s="1"/>
      <c r="F75" s="1"/>
    </row>
    <row r="76" spans="5:16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2" t="s">
        <v>75</v>
      </c>
      <c r="B84" s="1">
        <v>0</v>
      </c>
      <c r="C84" s="1">
        <v>1</v>
      </c>
      <c r="D84" s="1" t="s">
        <v>83</v>
      </c>
      <c r="E84" s="1">
        <f>B84+C84</f>
        <v>1</v>
      </c>
      <c r="F84" s="1">
        <f>B84-C84</f>
        <v>-1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2" t="s">
        <v>75</v>
      </c>
      <c r="B85" s="1">
        <v>1</v>
      </c>
      <c r="C85" s="1">
        <v>1</v>
      </c>
      <c r="D85" s="1" t="s">
        <v>85</v>
      </c>
      <c r="E85" s="1">
        <f t="shared" ref="E85:E87" si="14">B85+C85</f>
        <v>2</v>
      </c>
      <c r="F85" s="1">
        <f t="shared" ref="F85:F87" si="15">B85-C85</f>
        <v>0</v>
      </c>
      <c r="I85" t="s">
        <v>28</v>
      </c>
      <c r="J85">
        <f>COUNTIF(E84:E108,"&gt;2")</f>
        <v>2</v>
      </c>
      <c r="M85" s="5">
        <f t="shared" ref="M85:M106" si="16">J85/4</f>
        <v>0.5</v>
      </c>
    </row>
    <row r="86" spans="1:13" x14ac:dyDescent="0.25">
      <c r="A86" s="2" t="s">
        <v>75</v>
      </c>
      <c r="B86" s="1">
        <v>2</v>
      </c>
      <c r="C86" s="1">
        <v>1</v>
      </c>
      <c r="D86" s="1" t="s">
        <v>88</v>
      </c>
      <c r="E86" s="1">
        <f t="shared" si="14"/>
        <v>3</v>
      </c>
      <c r="F86" s="1">
        <f t="shared" si="15"/>
        <v>1</v>
      </c>
      <c r="I86" t="s">
        <v>29</v>
      </c>
      <c r="J86">
        <f>COUNTIF(E84:E108,"&lt;4")</f>
        <v>3</v>
      </c>
      <c r="M86" s="5">
        <f t="shared" si="16"/>
        <v>0.75</v>
      </c>
    </row>
    <row r="87" spans="1:13" x14ac:dyDescent="0.25">
      <c r="A87" s="2" t="s">
        <v>75</v>
      </c>
      <c r="B87" s="1">
        <v>2</v>
      </c>
      <c r="C87" s="1">
        <v>2</v>
      </c>
      <c r="D87" s="1" t="s">
        <v>91</v>
      </c>
      <c r="E87" s="1">
        <f t="shared" si="14"/>
        <v>4</v>
      </c>
      <c r="F87" s="1">
        <f t="shared" si="15"/>
        <v>0</v>
      </c>
      <c r="I87" t="s">
        <v>30</v>
      </c>
      <c r="J87">
        <f>COUNTIF(E84:E108,"&lt;5")</f>
        <v>4</v>
      </c>
      <c r="M87" s="5">
        <f t="shared" si="16"/>
        <v>1</v>
      </c>
    </row>
    <row r="88" spans="1:13" x14ac:dyDescent="0.25">
      <c r="E88" s="1"/>
      <c r="F88" s="1"/>
      <c r="I88" t="s">
        <v>31</v>
      </c>
      <c r="J88">
        <f>COUNTIF(F84:F108,"&gt;=0")</f>
        <v>3</v>
      </c>
      <c r="M88" s="5">
        <f t="shared" si="16"/>
        <v>0.75</v>
      </c>
    </row>
    <row r="89" spans="1:13" x14ac:dyDescent="0.25">
      <c r="I89" t="s">
        <v>32</v>
      </c>
      <c r="J89">
        <f>COUNTIF(F84:F108,"&lt;=0")</f>
        <v>3</v>
      </c>
      <c r="M89" s="5">
        <f t="shared" si="16"/>
        <v>0.75</v>
      </c>
    </row>
    <row r="90" spans="1:13" x14ac:dyDescent="0.25">
      <c r="I90" t="s">
        <v>34</v>
      </c>
      <c r="J90">
        <f>COUNTIF(F84:F108,"&gt;=-1")</f>
        <v>4</v>
      </c>
      <c r="M90" s="5">
        <f t="shared" si="16"/>
        <v>1</v>
      </c>
    </row>
    <row r="91" spans="1:13" x14ac:dyDescent="0.25">
      <c r="I91" t="s">
        <v>35</v>
      </c>
      <c r="J91">
        <f>COUNTIF(F84:F108,"&lt;=1")</f>
        <v>4</v>
      </c>
      <c r="M91" s="5">
        <f t="shared" si="16"/>
        <v>1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1</v>
      </c>
      <c r="M93" s="5">
        <f t="shared" si="16"/>
        <v>0.25</v>
      </c>
    </row>
    <row r="94" spans="1:13" x14ac:dyDescent="0.25">
      <c r="I94" t="s">
        <v>38</v>
      </c>
      <c r="J94">
        <f>J92-J88</f>
        <v>1</v>
      </c>
      <c r="M94" s="5">
        <f t="shared" si="16"/>
        <v>0.25</v>
      </c>
    </row>
    <row r="95" spans="1:13" x14ac:dyDescent="0.25">
      <c r="I95" t="s">
        <v>39</v>
      </c>
      <c r="J95">
        <f>J92-J91</f>
        <v>0</v>
      </c>
      <c r="M95" s="5">
        <f t="shared" si="16"/>
        <v>0</v>
      </c>
    </row>
    <row r="96" spans="1:13" x14ac:dyDescent="0.25">
      <c r="I96" t="s">
        <v>40</v>
      </c>
      <c r="J96">
        <f>J92-J90</f>
        <v>0</v>
      </c>
      <c r="M96" s="5">
        <f t="shared" si="16"/>
        <v>0</v>
      </c>
    </row>
    <row r="97" spans="9:13" x14ac:dyDescent="0.25">
      <c r="I97" t="s">
        <v>41</v>
      </c>
      <c r="J97">
        <f>COUNTIF(B84:B108,"&gt;0")</f>
        <v>3</v>
      </c>
      <c r="M97" s="5">
        <f t="shared" si="16"/>
        <v>0.75</v>
      </c>
    </row>
    <row r="98" spans="9:13" x14ac:dyDescent="0.25">
      <c r="I98" t="s">
        <v>42</v>
      </c>
      <c r="J98">
        <f>COUNTIF(C84:C108,"&gt;0")</f>
        <v>4</v>
      </c>
      <c r="M98" s="5">
        <f t="shared" si="16"/>
        <v>1</v>
      </c>
    </row>
    <row r="99" spans="9:13" x14ac:dyDescent="0.25">
      <c r="I99" t="s">
        <v>43</v>
      </c>
      <c r="J99">
        <f>COUNTIF(B84:B108,"&lt;2")</f>
        <v>2</v>
      </c>
      <c r="M99" s="5">
        <f t="shared" si="16"/>
        <v>0.5</v>
      </c>
    </row>
    <row r="100" spans="9:13" x14ac:dyDescent="0.25">
      <c r="I100" t="s">
        <v>44</v>
      </c>
      <c r="J100">
        <f>COUNTIF(C84:C108,"&lt;2")</f>
        <v>3</v>
      </c>
      <c r="M100" s="5">
        <f t="shared" si="16"/>
        <v>0.75</v>
      </c>
    </row>
    <row r="101" spans="9:13" x14ac:dyDescent="0.25">
      <c r="I101" t="s">
        <v>45</v>
      </c>
      <c r="J101">
        <f>COUNTIF(B84:B108,"&lt;3")</f>
        <v>4</v>
      </c>
      <c r="M101" s="5">
        <f t="shared" si="16"/>
        <v>1</v>
      </c>
    </row>
    <row r="102" spans="9:13" x14ac:dyDescent="0.25">
      <c r="I102" t="s">
        <v>46</v>
      </c>
      <c r="J102">
        <f>COUNTIF(C84:C108,"&lt;3")</f>
        <v>4</v>
      </c>
      <c r="M102" s="5">
        <f t="shared" si="16"/>
        <v>1</v>
      </c>
    </row>
    <row r="103" spans="9:13" x14ac:dyDescent="0.25">
      <c r="I103" t="s">
        <v>47</v>
      </c>
      <c r="J103">
        <f>J93+J94</f>
        <v>2</v>
      </c>
      <c r="M103" s="5">
        <f t="shared" si="16"/>
        <v>0.5</v>
      </c>
    </row>
    <row r="104" spans="9:13" x14ac:dyDescent="0.25">
      <c r="I104" t="s">
        <v>48</v>
      </c>
      <c r="J104" s="1">
        <f>SUM(B84:B108)</f>
        <v>5</v>
      </c>
      <c r="M104" s="5">
        <f t="shared" si="16"/>
        <v>1.25</v>
      </c>
    </row>
    <row r="105" spans="9:13" x14ac:dyDescent="0.25">
      <c r="I105" t="s">
        <v>49</v>
      </c>
      <c r="J105" s="1">
        <f>SUM(C84:C108)</f>
        <v>5</v>
      </c>
      <c r="M105" s="5">
        <f t="shared" si="16"/>
        <v>1.25</v>
      </c>
    </row>
    <row r="106" spans="9:13" x14ac:dyDescent="0.25">
      <c r="I106" t="s">
        <v>50</v>
      </c>
      <c r="J106">
        <f>3*J93+J92-J103</f>
        <v>5</v>
      </c>
      <c r="M106" s="5">
        <f t="shared" si="16"/>
        <v>1.25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2" t="s">
        <v>75</v>
      </c>
      <c r="B122" s="1">
        <v>0</v>
      </c>
      <c r="C122" s="1">
        <v>1</v>
      </c>
      <c r="D122" s="1" t="s">
        <v>83</v>
      </c>
      <c r="E122" s="1">
        <f>B122+C122</f>
        <v>1</v>
      </c>
      <c r="F122" s="1">
        <f>B122-C122</f>
        <v>-1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2" t="s">
        <v>75</v>
      </c>
      <c r="B123" s="1">
        <v>1</v>
      </c>
      <c r="C123" s="1">
        <v>1</v>
      </c>
      <c r="D123" s="1" t="s">
        <v>85</v>
      </c>
      <c r="E123" s="1">
        <f t="shared" ref="E123:E125" si="17">B123+C123</f>
        <v>2</v>
      </c>
      <c r="F123" s="1">
        <f t="shared" ref="F123:F125" si="18">B123-C123</f>
        <v>0</v>
      </c>
      <c r="I123" t="s">
        <v>28</v>
      </c>
      <c r="J123">
        <f>COUNTIF(E122:E146,"&gt;2")</f>
        <v>2</v>
      </c>
      <c r="M123" s="5">
        <f t="shared" ref="M123:M144" si="19">J123/$J$130</f>
        <v>0.5</v>
      </c>
    </row>
    <row r="124" spans="1:13" x14ac:dyDescent="0.25">
      <c r="A124" s="2" t="s">
        <v>75</v>
      </c>
      <c r="B124" s="1">
        <v>2</v>
      </c>
      <c r="C124" s="1">
        <v>1</v>
      </c>
      <c r="D124" s="1" t="s">
        <v>88</v>
      </c>
      <c r="E124" s="1">
        <f t="shared" si="17"/>
        <v>3</v>
      </c>
      <c r="F124" s="1">
        <f t="shared" si="18"/>
        <v>1</v>
      </c>
      <c r="I124" t="s">
        <v>29</v>
      </c>
      <c r="J124">
        <f>COUNTIF(E122:E146,"&lt;4")</f>
        <v>3</v>
      </c>
      <c r="M124" s="5">
        <f t="shared" si="19"/>
        <v>0.75</v>
      </c>
    </row>
    <row r="125" spans="1:13" x14ac:dyDescent="0.25">
      <c r="A125" s="2" t="s">
        <v>75</v>
      </c>
      <c r="B125" s="1">
        <v>2</v>
      </c>
      <c r="C125" s="1">
        <v>2</v>
      </c>
      <c r="D125" s="1" t="s">
        <v>91</v>
      </c>
      <c r="E125" s="1">
        <f t="shared" si="17"/>
        <v>4</v>
      </c>
      <c r="F125" s="1">
        <f t="shared" si="18"/>
        <v>0</v>
      </c>
      <c r="I125" t="s">
        <v>30</v>
      </c>
      <c r="J125">
        <f>COUNTIF(E122:E146,"&lt;5")</f>
        <v>4</v>
      </c>
      <c r="M125" s="5">
        <f t="shared" si="19"/>
        <v>1</v>
      </c>
    </row>
    <row r="126" spans="1:13" x14ac:dyDescent="0.25">
      <c r="E126" s="1"/>
      <c r="F126" s="1"/>
      <c r="I126" t="s">
        <v>31</v>
      </c>
      <c r="J126">
        <f>COUNTIF(F122:F146,"&gt;=0")</f>
        <v>3</v>
      </c>
      <c r="M126" s="5">
        <f t="shared" si="19"/>
        <v>0.75</v>
      </c>
    </row>
    <row r="127" spans="1:13" x14ac:dyDescent="0.25">
      <c r="E127" s="1"/>
      <c r="F127" s="1"/>
      <c r="I127" t="s">
        <v>32</v>
      </c>
      <c r="J127">
        <f>COUNTIF(F122:F146,"&lt;=0")</f>
        <v>3</v>
      </c>
      <c r="M127" s="5">
        <f t="shared" si="19"/>
        <v>0.75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9"/>
        <v>1</v>
      </c>
    </row>
    <row r="129" spans="5:13" x14ac:dyDescent="0.25">
      <c r="E129" s="1"/>
      <c r="F129" s="1"/>
      <c r="I129" t="s">
        <v>35</v>
      </c>
      <c r="J129">
        <f>COUNTIF(F122:F146,"&lt;=1")</f>
        <v>4</v>
      </c>
      <c r="M129" s="5">
        <f t="shared" si="19"/>
        <v>1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1</v>
      </c>
      <c r="M131" s="5">
        <f t="shared" si="19"/>
        <v>0.25</v>
      </c>
    </row>
    <row r="132" spans="5:13" x14ac:dyDescent="0.25">
      <c r="E132" s="1"/>
      <c r="F132" s="1"/>
      <c r="I132" t="s">
        <v>38</v>
      </c>
      <c r="J132">
        <f>J130-J126</f>
        <v>1</v>
      </c>
      <c r="M132" s="5">
        <f t="shared" si="19"/>
        <v>0.25</v>
      </c>
    </row>
    <row r="133" spans="5:13" x14ac:dyDescent="0.25">
      <c r="E133" s="1"/>
      <c r="F133" s="1"/>
      <c r="I133" t="s">
        <v>39</v>
      </c>
      <c r="J133">
        <f>J130-J129</f>
        <v>0</v>
      </c>
      <c r="M133" s="5">
        <f t="shared" si="19"/>
        <v>0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9"/>
        <v>0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19"/>
        <v>0.75</v>
      </c>
    </row>
    <row r="136" spans="5:13" x14ac:dyDescent="0.25">
      <c r="E136" s="1"/>
      <c r="F136" s="1"/>
      <c r="I136" t="s">
        <v>42</v>
      </c>
      <c r="J136">
        <f>COUNTIF(C122:C146,"&gt;0")</f>
        <v>4</v>
      </c>
      <c r="M136" s="5">
        <f t="shared" si="19"/>
        <v>1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9"/>
        <v>0.5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9"/>
        <v>0.75</v>
      </c>
    </row>
    <row r="139" spans="5:13" x14ac:dyDescent="0.25">
      <c r="E139" s="1"/>
      <c r="F139" s="1"/>
      <c r="I139" t="s">
        <v>45</v>
      </c>
      <c r="J139">
        <f>COUNTIF(B122:B146,"&lt;3")</f>
        <v>4</v>
      </c>
      <c r="M139" s="5">
        <f t="shared" si="19"/>
        <v>1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9"/>
        <v>1</v>
      </c>
    </row>
    <row r="141" spans="5:13" x14ac:dyDescent="0.25">
      <c r="E141" s="1"/>
      <c r="F141" s="1"/>
      <c r="I141" t="s">
        <v>47</v>
      </c>
      <c r="J141">
        <f>J131+J132</f>
        <v>2</v>
      </c>
      <c r="M141" s="5">
        <f t="shared" si="19"/>
        <v>0.5</v>
      </c>
    </row>
    <row r="142" spans="5:13" x14ac:dyDescent="0.25">
      <c r="E142" s="1"/>
      <c r="F142" s="1"/>
      <c r="I142" t="s">
        <v>48</v>
      </c>
      <c r="J142" s="1">
        <f>SUM(B122:B146)</f>
        <v>5</v>
      </c>
      <c r="M142" s="5">
        <f t="shared" si="19"/>
        <v>1.25</v>
      </c>
    </row>
    <row r="143" spans="5:13" x14ac:dyDescent="0.25">
      <c r="E143" s="1"/>
      <c r="F143" s="1"/>
      <c r="I143" t="s">
        <v>49</v>
      </c>
      <c r="J143" s="1">
        <f>SUM(C122:C146)</f>
        <v>5</v>
      </c>
      <c r="M143" s="5">
        <f t="shared" si="19"/>
        <v>1.25</v>
      </c>
    </row>
    <row r="144" spans="5:13" x14ac:dyDescent="0.25">
      <c r="E144" s="1"/>
      <c r="F144" s="1"/>
      <c r="I144" t="s">
        <v>50</v>
      </c>
      <c r="J144">
        <f>3*J131+J130-J141</f>
        <v>5</v>
      </c>
      <c r="M144" s="5">
        <f t="shared" si="19"/>
        <v>1.25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s="1" t="s">
        <v>84</v>
      </c>
      <c r="B161" s="1">
        <v>2</v>
      </c>
      <c r="C161" s="1">
        <v>3</v>
      </c>
      <c r="D161" s="2" t="s">
        <v>75</v>
      </c>
      <c r="E161" s="1">
        <f>B161+C161</f>
        <v>5</v>
      </c>
      <c r="F161" s="1">
        <f>B161-C161</f>
        <v>-1</v>
      </c>
      <c r="I161" t="s">
        <v>27</v>
      </c>
      <c r="J161">
        <f>COUNTIF(E161:E177,"&gt;1")</f>
        <v>3</v>
      </c>
      <c r="M161" s="5">
        <f>J161/$J$169</f>
        <v>0.75</v>
      </c>
      <c r="O161" s="5">
        <f>J161+J122</f>
        <v>6</v>
      </c>
      <c r="P161" s="5">
        <f>O161/$O$169</f>
        <v>0.75</v>
      </c>
    </row>
    <row r="162" spans="1:16" x14ac:dyDescent="0.25">
      <c r="A162" s="1" t="s">
        <v>86</v>
      </c>
      <c r="B162" s="1">
        <v>2</v>
      </c>
      <c r="C162" s="1">
        <v>0</v>
      </c>
      <c r="D162" s="2" t="s">
        <v>75</v>
      </c>
      <c r="E162" s="1">
        <f>B162+C162</f>
        <v>2</v>
      </c>
      <c r="F162" s="1">
        <f>B162-C162</f>
        <v>2</v>
      </c>
      <c r="I162" t="s">
        <v>28</v>
      </c>
      <c r="J162">
        <f>COUNTIF(E161:E177,"&gt;2")</f>
        <v>1</v>
      </c>
      <c r="M162" s="5">
        <f t="shared" ref="M162:M183" si="20">J162/$J$169</f>
        <v>0.25</v>
      </c>
      <c r="O162" s="5">
        <f t="shared" ref="O162:O183" si="21">J162+J123</f>
        <v>3</v>
      </c>
      <c r="P162" s="5">
        <f t="shared" ref="P162:P183" si="22">O162/$O$169</f>
        <v>0.375</v>
      </c>
    </row>
    <row r="163" spans="1:16" x14ac:dyDescent="0.25">
      <c r="A163" s="1" t="s">
        <v>87</v>
      </c>
      <c r="B163" s="1">
        <v>2</v>
      </c>
      <c r="C163" s="1">
        <v>0</v>
      </c>
      <c r="D163" s="2" t="s">
        <v>75</v>
      </c>
      <c r="E163" s="1">
        <f>B163+C163</f>
        <v>2</v>
      </c>
      <c r="F163" s="1">
        <f>B163-C163</f>
        <v>2</v>
      </c>
      <c r="I163" t="s">
        <v>29</v>
      </c>
      <c r="J163">
        <f>COUNTIF(E161:E177,"&lt;4")</f>
        <v>3</v>
      </c>
      <c r="M163" s="5">
        <f t="shared" si="20"/>
        <v>0.75</v>
      </c>
      <c r="O163" s="5">
        <f t="shared" si="21"/>
        <v>6</v>
      </c>
      <c r="P163" s="5">
        <f t="shared" si="22"/>
        <v>0.75</v>
      </c>
    </row>
    <row r="164" spans="1:16" x14ac:dyDescent="0.25">
      <c r="A164" s="1" t="s">
        <v>89</v>
      </c>
      <c r="B164" s="1">
        <v>0</v>
      </c>
      <c r="C164" s="1">
        <v>0</v>
      </c>
      <c r="D164" s="2" t="s">
        <v>75</v>
      </c>
      <c r="E164" s="1">
        <f>B164+C164</f>
        <v>0</v>
      </c>
      <c r="F164" s="1">
        <f>B164-C164</f>
        <v>0</v>
      </c>
      <c r="I164" t="s">
        <v>30</v>
      </c>
      <c r="J164">
        <f>COUNTIF(E161:E177,"&lt;5")</f>
        <v>3</v>
      </c>
      <c r="M164" s="5">
        <f t="shared" si="20"/>
        <v>0.75</v>
      </c>
      <c r="O164" s="5">
        <f t="shared" si="21"/>
        <v>7</v>
      </c>
      <c r="P164" s="5">
        <f t="shared" si="22"/>
        <v>0.875</v>
      </c>
    </row>
    <row r="165" spans="1:16" x14ac:dyDescent="0.25">
      <c r="A165" s="1"/>
      <c r="B165" s="1"/>
      <c r="C165" s="1"/>
      <c r="D165" s="1"/>
      <c r="E165" s="1"/>
      <c r="F165" s="1"/>
      <c r="I165" t="s">
        <v>31</v>
      </c>
      <c r="J165">
        <f>COUNTIF(F161:F177,"&lt;=0")</f>
        <v>2</v>
      </c>
      <c r="M165" s="5">
        <f t="shared" si="20"/>
        <v>0.5</v>
      </c>
      <c r="O165" s="5">
        <f t="shared" si="21"/>
        <v>5</v>
      </c>
      <c r="P165" s="5">
        <f t="shared" si="22"/>
        <v>0.625</v>
      </c>
    </row>
    <row r="166" spans="1:16" x14ac:dyDescent="0.25">
      <c r="I166" t="s">
        <v>32</v>
      </c>
      <c r="J166">
        <f>COUNTIF(F161:F177,"&gt;=0")</f>
        <v>3</v>
      </c>
      <c r="M166" s="5">
        <f t="shared" si="20"/>
        <v>0.75</v>
      </c>
      <c r="O166" s="5">
        <f t="shared" si="21"/>
        <v>6</v>
      </c>
      <c r="P166" s="5">
        <f t="shared" si="22"/>
        <v>0.75</v>
      </c>
    </row>
    <row r="167" spans="1:16" x14ac:dyDescent="0.25">
      <c r="I167" t="s">
        <v>34</v>
      </c>
      <c r="J167">
        <f>COUNTIF(F161:F177,"&lt;=1")</f>
        <v>2</v>
      </c>
      <c r="M167" s="5">
        <f t="shared" si="20"/>
        <v>0.5</v>
      </c>
      <c r="O167" s="5">
        <f t="shared" si="21"/>
        <v>6</v>
      </c>
      <c r="P167" s="5">
        <f t="shared" si="22"/>
        <v>0.75</v>
      </c>
    </row>
    <row r="168" spans="1:16" x14ac:dyDescent="0.25">
      <c r="I168" t="s">
        <v>35</v>
      </c>
      <c r="J168">
        <f>COUNTIF(F161:F177,"&gt;=-1")</f>
        <v>4</v>
      </c>
      <c r="M168" s="5">
        <f t="shared" si="20"/>
        <v>1</v>
      </c>
      <c r="O168" s="5">
        <f t="shared" si="21"/>
        <v>8</v>
      </c>
      <c r="P168" s="5">
        <f t="shared" si="22"/>
        <v>1</v>
      </c>
    </row>
    <row r="169" spans="1:16" x14ac:dyDescent="0.25">
      <c r="I169" t="s">
        <v>36</v>
      </c>
      <c r="J169">
        <f>COUNT(E161:E177)</f>
        <v>4</v>
      </c>
      <c r="O169" s="5">
        <f t="shared" si="21"/>
        <v>8</v>
      </c>
      <c r="P169" s="5">
        <f t="shared" si="22"/>
        <v>1</v>
      </c>
    </row>
    <row r="170" spans="1:16" x14ac:dyDescent="0.25">
      <c r="I170" t="s">
        <v>37</v>
      </c>
      <c r="J170">
        <f>J169-J166</f>
        <v>1</v>
      </c>
      <c r="M170" s="5">
        <f t="shared" si="20"/>
        <v>0.25</v>
      </c>
      <c r="O170" s="5">
        <f t="shared" si="21"/>
        <v>2</v>
      </c>
      <c r="P170" s="5">
        <f t="shared" si="22"/>
        <v>0.25</v>
      </c>
    </row>
    <row r="171" spans="1:16" x14ac:dyDescent="0.25">
      <c r="I171" t="s">
        <v>38</v>
      </c>
      <c r="J171">
        <f>J169-J165</f>
        <v>2</v>
      </c>
      <c r="M171" s="5">
        <f t="shared" si="20"/>
        <v>0.5</v>
      </c>
      <c r="O171" s="5">
        <f t="shared" si="21"/>
        <v>3</v>
      </c>
      <c r="P171" s="5">
        <f t="shared" si="22"/>
        <v>0.375</v>
      </c>
    </row>
    <row r="172" spans="1:16" x14ac:dyDescent="0.25">
      <c r="I172" t="s">
        <v>39</v>
      </c>
      <c r="J172">
        <f>J169-J168</f>
        <v>0</v>
      </c>
      <c r="M172" s="5">
        <f t="shared" si="20"/>
        <v>0</v>
      </c>
      <c r="O172" s="5">
        <f t="shared" si="21"/>
        <v>0</v>
      </c>
      <c r="P172" s="5">
        <f t="shared" si="22"/>
        <v>0</v>
      </c>
    </row>
    <row r="173" spans="1:16" x14ac:dyDescent="0.25">
      <c r="I173" t="s">
        <v>40</v>
      </c>
      <c r="J173">
        <f>J169-J167</f>
        <v>2</v>
      </c>
      <c r="M173" s="5">
        <f t="shared" si="20"/>
        <v>0.5</v>
      </c>
      <c r="O173" s="5">
        <f t="shared" si="21"/>
        <v>2</v>
      </c>
      <c r="P173" s="5">
        <f t="shared" si="22"/>
        <v>0.25</v>
      </c>
    </row>
    <row r="174" spans="1:16" x14ac:dyDescent="0.25">
      <c r="I174" t="s">
        <v>41</v>
      </c>
      <c r="J174">
        <f>COUNTIF(C161:C177,"&gt;0")</f>
        <v>1</v>
      </c>
      <c r="M174" s="5">
        <f t="shared" si="20"/>
        <v>0.25</v>
      </c>
      <c r="O174" s="5">
        <f t="shared" si="21"/>
        <v>4</v>
      </c>
      <c r="P174" s="5">
        <f t="shared" si="22"/>
        <v>0.5</v>
      </c>
    </row>
    <row r="175" spans="1:16" x14ac:dyDescent="0.25">
      <c r="I175" t="s">
        <v>42</v>
      </c>
      <c r="J175">
        <f>COUNTIF(B161:B177,"&gt;0")</f>
        <v>3</v>
      </c>
      <c r="M175" s="5">
        <f t="shared" si="20"/>
        <v>0.75</v>
      </c>
      <c r="O175" s="5">
        <f t="shared" si="21"/>
        <v>7</v>
      </c>
      <c r="P175" s="5">
        <f t="shared" si="22"/>
        <v>0.875</v>
      </c>
    </row>
    <row r="176" spans="1:16" x14ac:dyDescent="0.25">
      <c r="I176" t="s">
        <v>43</v>
      </c>
      <c r="J176">
        <f>COUNTIF(C161:C177,"&lt;2")</f>
        <v>3</v>
      </c>
      <c r="M176" s="5">
        <f t="shared" si="20"/>
        <v>0.75</v>
      </c>
      <c r="O176" s="5">
        <f t="shared" si="21"/>
        <v>5</v>
      </c>
      <c r="P176" s="5">
        <f t="shared" si="22"/>
        <v>0.625</v>
      </c>
    </row>
    <row r="177" spans="9:16" x14ac:dyDescent="0.25">
      <c r="I177" t="s">
        <v>44</v>
      </c>
      <c r="J177">
        <f>COUNTIF(B161:B177,"&lt;2")</f>
        <v>1</v>
      </c>
      <c r="M177" s="5">
        <f t="shared" si="20"/>
        <v>0.25</v>
      </c>
      <c r="O177" s="5">
        <f t="shared" si="21"/>
        <v>4</v>
      </c>
      <c r="P177" s="5">
        <f t="shared" si="22"/>
        <v>0.5</v>
      </c>
    </row>
    <row r="178" spans="9:16" x14ac:dyDescent="0.25">
      <c r="I178" t="s">
        <v>45</v>
      </c>
      <c r="J178">
        <f>COUNTIF(C161:C177,"&lt;3")</f>
        <v>3</v>
      </c>
      <c r="M178" s="5">
        <f t="shared" si="20"/>
        <v>0.75</v>
      </c>
      <c r="O178" s="5">
        <f t="shared" si="21"/>
        <v>7</v>
      </c>
      <c r="P178" s="5">
        <f t="shared" si="22"/>
        <v>0.875</v>
      </c>
    </row>
    <row r="179" spans="9:16" x14ac:dyDescent="0.25">
      <c r="I179" t="s">
        <v>46</v>
      </c>
      <c r="J179">
        <f>COUNTIF(B161:B177,"&lt;3")</f>
        <v>4</v>
      </c>
      <c r="M179" s="5">
        <f t="shared" si="20"/>
        <v>1</v>
      </c>
      <c r="O179" s="5">
        <f t="shared" si="21"/>
        <v>8</v>
      </c>
      <c r="P179" s="5">
        <f t="shared" si="22"/>
        <v>1</v>
      </c>
    </row>
    <row r="180" spans="9:16" x14ac:dyDescent="0.25">
      <c r="I180" t="s">
        <v>47</v>
      </c>
      <c r="J180">
        <f>J170+J171</f>
        <v>3</v>
      </c>
      <c r="M180" s="5">
        <f t="shared" si="20"/>
        <v>0.75</v>
      </c>
      <c r="O180" s="5">
        <f t="shared" si="21"/>
        <v>5</v>
      </c>
      <c r="P180" s="5">
        <f t="shared" si="22"/>
        <v>0.625</v>
      </c>
    </row>
    <row r="181" spans="9:16" x14ac:dyDescent="0.25">
      <c r="I181" t="s">
        <v>48</v>
      </c>
      <c r="J181" s="1">
        <f>SUM(C161:C177)</f>
        <v>3</v>
      </c>
      <c r="M181" s="5">
        <f t="shared" si="20"/>
        <v>0.75</v>
      </c>
      <c r="O181" s="5">
        <f t="shared" si="21"/>
        <v>8</v>
      </c>
      <c r="P181" s="5">
        <f t="shared" si="22"/>
        <v>1</v>
      </c>
    </row>
    <row r="182" spans="9:16" x14ac:dyDescent="0.25">
      <c r="I182" t="s">
        <v>49</v>
      </c>
      <c r="J182" s="1">
        <f>SUM(B161:B177)</f>
        <v>6</v>
      </c>
      <c r="M182" s="5">
        <f t="shared" si="20"/>
        <v>1.5</v>
      </c>
      <c r="O182" s="5">
        <f t="shared" si="21"/>
        <v>11</v>
      </c>
      <c r="P182" s="5">
        <f t="shared" si="22"/>
        <v>1.375</v>
      </c>
    </row>
    <row r="183" spans="9:16" x14ac:dyDescent="0.25">
      <c r="I183" t="s">
        <v>50</v>
      </c>
      <c r="J183">
        <f>J170*3+J169-J180</f>
        <v>4</v>
      </c>
      <c r="M183" s="5">
        <f t="shared" si="20"/>
        <v>1</v>
      </c>
      <c r="O183" s="5">
        <f t="shared" si="21"/>
        <v>9</v>
      </c>
      <c r="P183" s="5">
        <f t="shared" si="22"/>
        <v>1.125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s="1" t="s">
        <v>88</v>
      </c>
      <c r="B213" s="1">
        <v>0</v>
      </c>
      <c r="C213" s="1">
        <v>1</v>
      </c>
      <c r="D213" s="2" t="s">
        <v>92</v>
      </c>
      <c r="E213" s="1">
        <f>B213+C213</f>
        <v>1</v>
      </c>
      <c r="F213" s="1">
        <f>B213-C213</f>
        <v>-1</v>
      </c>
      <c r="I213" t="s">
        <v>27</v>
      </c>
      <c r="J213">
        <f>COUNTIF(E213:E237,"&gt;1")</f>
        <v>12</v>
      </c>
      <c r="M213" s="5">
        <f>J213/$J$221</f>
        <v>0.70588235294117652</v>
      </c>
    </row>
    <row r="214" spans="1:16" x14ac:dyDescent="0.25">
      <c r="A214" s="1" t="s">
        <v>79</v>
      </c>
      <c r="B214" s="1">
        <v>2</v>
      </c>
      <c r="C214" s="1">
        <v>1</v>
      </c>
      <c r="D214" s="2" t="s">
        <v>92</v>
      </c>
      <c r="E214" s="1">
        <f t="shared" ref="E214:E218" si="23">B214+C214</f>
        <v>3</v>
      </c>
      <c r="F214" s="1">
        <f t="shared" ref="F214:F218" si="24">B214-C214</f>
        <v>1</v>
      </c>
      <c r="I214" t="s">
        <v>28</v>
      </c>
      <c r="J214">
        <f>COUNTIF(E213:E237,"&gt;2")</f>
        <v>7</v>
      </c>
      <c r="M214" s="5">
        <f t="shared" ref="M214:M235" si="25">J214/$J$221</f>
        <v>0.41176470588235292</v>
      </c>
    </row>
    <row r="215" spans="1:16" x14ac:dyDescent="0.25">
      <c r="A215" s="1" t="s">
        <v>80</v>
      </c>
      <c r="B215" s="1">
        <v>1</v>
      </c>
      <c r="C215" s="1">
        <v>0</v>
      </c>
      <c r="D215" s="2" t="s">
        <v>92</v>
      </c>
      <c r="E215" s="1">
        <f t="shared" si="23"/>
        <v>1</v>
      </c>
      <c r="F215" s="1">
        <f t="shared" si="24"/>
        <v>1</v>
      </c>
      <c r="I215" t="s">
        <v>29</v>
      </c>
      <c r="J215">
        <f>COUNTIF(E213:E237,"&lt;4")</f>
        <v>12</v>
      </c>
      <c r="M215" s="5">
        <f t="shared" si="25"/>
        <v>0.70588235294117652</v>
      </c>
    </row>
    <row r="216" spans="1:16" x14ac:dyDescent="0.25">
      <c r="A216" s="1" t="s">
        <v>77</v>
      </c>
      <c r="B216" s="1">
        <v>6</v>
      </c>
      <c r="C216" s="1">
        <v>1</v>
      </c>
      <c r="D216" s="2" t="s">
        <v>92</v>
      </c>
      <c r="E216" s="1">
        <f t="shared" si="23"/>
        <v>7</v>
      </c>
      <c r="F216" s="1">
        <f t="shared" si="24"/>
        <v>5</v>
      </c>
      <c r="I216" t="s">
        <v>30</v>
      </c>
      <c r="J216">
        <f>COUNTIF(E213:E237,"&lt;5")</f>
        <v>14</v>
      </c>
      <c r="M216" s="5">
        <f t="shared" si="25"/>
        <v>0.82352941176470584</v>
      </c>
    </row>
    <row r="217" spans="1:16" x14ac:dyDescent="0.25">
      <c r="A217" s="1" t="s">
        <v>82</v>
      </c>
      <c r="B217" s="1">
        <v>0</v>
      </c>
      <c r="C217" s="1">
        <v>0</v>
      </c>
      <c r="D217" s="2" t="s">
        <v>92</v>
      </c>
      <c r="E217" s="1">
        <f t="shared" si="23"/>
        <v>0</v>
      </c>
      <c r="F217" s="1">
        <f t="shared" si="24"/>
        <v>0</v>
      </c>
      <c r="I217" t="s">
        <v>31</v>
      </c>
      <c r="J217">
        <f>COUNTIF(F213:F237,"&gt;=0")</f>
        <v>14</v>
      </c>
      <c r="L217" t="s">
        <v>56</v>
      </c>
      <c r="M217" s="5">
        <f t="shared" si="25"/>
        <v>0.82352941176470584</v>
      </c>
    </row>
    <row r="218" spans="1:16" x14ac:dyDescent="0.25">
      <c r="A218" s="1" t="s">
        <v>81</v>
      </c>
      <c r="B218" s="1">
        <v>6</v>
      </c>
      <c r="C218" s="1">
        <v>1</v>
      </c>
      <c r="D218" s="2" t="s">
        <v>92</v>
      </c>
      <c r="E218" s="1">
        <f t="shared" si="23"/>
        <v>7</v>
      </c>
      <c r="F218" s="1">
        <f t="shared" si="24"/>
        <v>5</v>
      </c>
      <c r="I218" t="s">
        <v>32</v>
      </c>
      <c r="J218">
        <f>COUNTIF(F213:F237,"&lt;=0")</f>
        <v>7</v>
      </c>
      <c r="L218" t="s">
        <v>55</v>
      </c>
      <c r="M218" s="5">
        <f t="shared" si="25"/>
        <v>0.41176470588235292</v>
      </c>
    </row>
    <row r="219" spans="1:16" x14ac:dyDescent="0.25">
      <c r="A219" s="1" t="s">
        <v>89</v>
      </c>
      <c r="B219" s="1">
        <v>2</v>
      </c>
      <c r="C219" s="1">
        <v>0</v>
      </c>
      <c r="D219" s="2" t="s">
        <v>92</v>
      </c>
      <c r="E219" s="1">
        <f t="shared" ref="E219:E229" si="26">B219+C219</f>
        <v>2</v>
      </c>
      <c r="F219" s="1">
        <f t="shared" ref="F219:F229" si="27">B219-C219</f>
        <v>2</v>
      </c>
      <c r="I219" t="s">
        <v>34</v>
      </c>
      <c r="J219">
        <f>COUNTIF(F213:F237,"&gt;=-1")</f>
        <v>17</v>
      </c>
      <c r="M219" s="5">
        <f t="shared" si="25"/>
        <v>1</v>
      </c>
    </row>
    <row r="220" spans="1:16" x14ac:dyDescent="0.25">
      <c r="A220" s="1" t="s">
        <v>84</v>
      </c>
      <c r="B220" s="1">
        <v>1</v>
      </c>
      <c r="C220" s="1">
        <v>1</v>
      </c>
      <c r="D220" s="2" t="s">
        <v>92</v>
      </c>
      <c r="E220" s="1">
        <f t="shared" si="26"/>
        <v>2</v>
      </c>
      <c r="F220" s="1">
        <f t="shared" si="27"/>
        <v>0</v>
      </c>
      <c r="I220" t="s">
        <v>35</v>
      </c>
      <c r="J220">
        <f>COUNTIF(F213:F237,"&lt;=1")</f>
        <v>9</v>
      </c>
      <c r="M220" s="5">
        <f t="shared" si="25"/>
        <v>0.52941176470588236</v>
      </c>
    </row>
    <row r="221" spans="1:16" x14ac:dyDescent="0.25">
      <c r="A221" s="1" t="s">
        <v>91</v>
      </c>
      <c r="B221" s="1">
        <v>2</v>
      </c>
      <c r="C221" s="1">
        <v>0</v>
      </c>
      <c r="D221" s="2" t="s">
        <v>92</v>
      </c>
      <c r="E221" s="1">
        <f t="shared" si="26"/>
        <v>2</v>
      </c>
      <c r="F221" s="1">
        <f t="shared" si="27"/>
        <v>2</v>
      </c>
      <c r="I221" t="s">
        <v>36</v>
      </c>
      <c r="J221">
        <f>COUNT(F213:F237)</f>
        <v>17</v>
      </c>
    </row>
    <row r="222" spans="1:16" x14ac:dyDescent="0.25">
      <c r="A222" s="1" t="s">
        <v>86</v>
      </c>
      <c r="B222" s="1">
        <v>3</v>
      </c>
      <c r="C222" s="1">
        <v>0</v>
      </c>
      <c r="D222" s="2" t="s">
        <v>92</v>
      </c>
      <c r="E222" s="1">
        <f t="shared" si="26"/>
        <v>3</v>
      </c>
      <c r="F222" s="1">
        <f t="shared" si="27"/>
        <v>3</v>
      </c>
      <c r="I222" t="s">
        <v>37</v>
      </c>
      <c r="J222">
        <f>J221-J218</f>
        <v>10</v>
      </c>
      <c r="L222" t="s">
        <v>57</v>
      </c>
      <c r="M222" s="5">
        <f t="shared" si="25"/>
        <v>0.58823529411764708</v>
      </c>
    </row>
    <row r="223" spans="1:16" x14ac:dyDescent="0.25">
      <c r="A223" s="1" t="s">
        <v>90</v>
      </c>
      <c r="B223" s="1">
        <v>0</v>
      </c>
      <c r="C223" s="1">
        <v>1</v>
      </c>
      <c r="D223" s="2" t="s">
        <v>92</v>
      </c>
      <c r="E223" s="1">
        <f t="shared" si="26"/>
        <v>1</v>
      </c>
      <c r="F223" s="1">
        <f t="shared" si="27"/>
        <v>-1</v>
      </c>
      <c r="I223" t="s">
        <v>38</v>
      </c>
      <c r="J223">
        <f>J221-J217</f>
        <v>3</v>
      </c>
      <c r="L223" t="s">
        <v>58</v>
      </c>
      <c r="M223" s="5">
        <f t="shared" si="25"/>
        <v>0.17647058823529413</v>
      </c>
    </row>
    <row r="224" spans="1:16" x14ac:dyDescent="0.25">
      <c r="A224" s="1" t="s">
        <v>87</v>
      </c>
      <c r="B224" s="1">
        <v>0</v>
      </c>
      <c r="C224" s="1">
        <v>1</v>
      </c>
      <c r="D224" s="2" t="s">
        <v>92</v>
      </c>
      <c r="E224" s="1">
        <f t="shared" si="26"/>
        <v>1</v>
      </c>
      <c r="F224" s="1">
        <f t="shared" si="27"/>
        <v>-1</v>
      </c>
      <c r="I224" t="s">
        <v>39</v>
      </c>
      <c r="J224">
        <f>J221-J220</f>
        <v>8</v>
      </c>
      <c r="M224" s="5">
        <f t="shared" si="25"/>
        <v>0.47058823529411764</v>
      </c>
    </row>
    <row r="225" spans="1:13" x14ac:dyDescent="0.25">
      <c r="A225" s="1" t="s">
        <v>103</v>
      </c>
      <c r="B225" s="1">
        <v>3</v>
      </c>
      <c r="C225" s="1">
        <v>1</v>
      </c>
      <c r="D225" s="2" t="s">
        <v>92</v>
      </c>
      <c r="E225" s="1">
        <f t="shared" si="26"/>
        <v>4</v>
      </c>
      <c r="F225" s="1">
        <f t="shared" si="27"/>
        <v>2</v>
      </c>
      <c r="I225" t="s">
        <v>40</v>
      </c>
      <c r="J225">
        <f>J221-J219</f>
        <v>0</v>
      </c>
      <c r="M225" s="5">
        <f t="shared" si="25"/>
        <v>0</v>
      </c>
    </row>
    <row r="226" spans="1:13" x14ac:dyDescent="0.25">
      <c r="A226" s="1" t="s">
        <v>74</v>
      </c>
      <c r="B226" s="1">
        <v>2</v>
      </c>
      <c r="C226" s="1">
        <v>2</v>
      </c>
      <c r="D226" s="2" t="s">
        <v>92</v>
      </c>
      <c r="E226" s="1">
        <f t="shared" si="26"/>
        <v>4</v>
      </c>
      <c r="F226" s="1">
        <f t="shared" si="27"/>
        <v>0</v>
      </c>
      <c r="I226" t="s">
        <v>41</v>
      </c>
      <c r="J226">
        <f>COUNTIF(B213:B237,"&gt;0")</f>
        <v>13</v>
      </c>
      <c r="M226" s="5">
        <f t="shared" si="25"/>
        <v>0.76470588235294112</v>
      </c>
    </row>
    <row r="227" spans="1:13" x14ac:dyDescent="0.25">
      <c r="A227" s="1" t="s">
        <v>85</v>
      </c>
      <c r="B227" s="1">
        <v>4</v>
      </c>
      <c r="C227" s="1">
        <v>1</v>
      </c>
      <c r="D227" s="2" t="s">
        <v>92</v>
      </c>
      <c r="E227" s="1">
        <f t="shared" si="26"/>
        <v>5</v>
      </c>
      <c r="F227" s="1">
        <f t="shared" si="27"/>
        <v>3</v>
      </c>
      <c r="I227" t="s">
        <v>42</v>
      </c>
      <c r="J227">
        <f>COUNTIF(C213:C237,"&gt;0")</f>
        <v>11</v>
      </c>
      <c r="M227" s="5">
        <f t="shared" si="25"/>
        <v>0.6470588235294118</v>
      </c>
    </row>
    <row r="228" spans="1:13" x14ac:dyDescent="0.25">
      <c r="A228" s="1" t="s">
        <v>104</v>
      </c>
      <c r="B228" s="1">
        <v>2</v>
      </c>
      <c r="C228" s="1">
        <v>0</v>
      </c>
      <c r="D228" s="2" t="s">
        <v>92</v>
      </c>
      <c r="E228" s="1">
        <f t="shared" si="26"/>
        <v>2</v>
      </c>
      <c r="F228" s="1">
        <f t="shared" si="27"/>
        <v>2</v>
      </c>
      <c r="I228" t="s">
        <v>43</v>
      </c>
      <c r="J228">
        <f>COUNTIF(B213:B237,"&lt;2")</f>
        <v>7</v>
      </c>
      <c r="M228" s="5">
        <f t="shared" si="25"/>
        <v>0.41176470588235292</v>
      </c>
    </row>
    <row r="229" spans="1:13" x14ac:dyDescent="0.25">
      <c r="A229" s="1" t="s">
        <v>83</v>
      </c>
      <c r="B229" s="1">
        <v>1</v>
      </c>
      <c r="C229" s="1">
        <v>1</v>
      </c>
      <c r="D229" s="2" t="s">
        <v>92</v>
      </c>
      <c r="E229" s="1">
        <f t="shared" si="26"/>
        <v>2</v>
      </c>
      <c r="F229" s="1">
        <f t="shared" si="27"/>
        <v>0</v>
      </c>
      <c r="I229" t="s">
        <v>44</v>
      </c>
      <c r="J229">
        <f>COUNTIF(C213:C237,"&lt;2")</f>
        <v>16</v>
      </c>
      <c r="M229" s="5">
        <f t="shared" si="25"/>
        <v>0.94117647058823528</v>
      </c>
    </row>
    <row r="230" spans="1:13" x14ac:dyDescent="0.25">
      <c r="E230" s="1"/>
      <c r="F230" s="1"/>
      <c r="I230" t="s">
        <v>45</v>
      </c>
      <c r="J230">
        <f>COUNTIF(B213:B237,"&lt;3")</f>
        <v>12</v>
      </c>
      <c r="M230" s="5">
        <f t="shared" si="25"/>
        <v>0.70588235294117652</v>
      </c>
    </row>
    <row r="231" spans="1:13" x14ac:dyDescent="0.25">
      <c r="E231" s="1"/>
      <c r="F231" s="1"/>
      <c r="I231" t="s">
        <v>46</v>
      </c>
      <c r="J231">
        <f>COUNTIF(C213:C237,"&lt;3")</f>
        <v>17</v>
      </c>
      <c r="M231" s="5">
        <f t="shared" si="25"/>
        <v>1</v>
      </c>
    </row>
    <row r="232" spans="1:13" x14ac:dyDescent="0.25">
      <c r="E232" s="1"/>
      <c r="F232" s="1"/>
      <c r="I232" t="s">
        <v>47</v>
      </c>
      <c r="J232">
        <f>J222+J223</f>
        <v>13</v>
      </c>
      <c r="M232" s="5">
        <f t="shared" si="25"/>
        <v>0.76470588235294112</v>
      </c>
    </row>
    <row r="233" spans="1:13" x14ac:dyDescent="0.25">
      <c r="E233" s="1"/>
      <c r="F233" s="1"/>
      <c r="I233" t="s">
        <v>48</v>
      </c>
      <c r="J233" s="1">
        <f>SUM(C213:C237)</f>
        <v>12</v>
      </c>
      <c r="M233" s="5">
        <f t="shared" si="25"/>
        <v>0.70588235294117652</v>
      </c>
    </row>
    <row r="234" spans="1:13" x14ac:dyDescent="0.25">
      <c r="E234" s="1"/>
      <c r="F234" s="1"/>
      <c r="I234" t="s">
        <v>49</v>
      </c>
      <c r="J234" s="1">
        <f>SUM(B213:B237)</f>
        <v>35</v>
      </c>
      <c r="M234" s="5">
        <f t="shared" si="25"/>
        <v>2.0588235294117645</v>
      </c>
    </row>
    <row r="235" spans="1:13" x14ac:dyDescent="0.25">
      <c r="E235" s="1"/>
      <c r="F235" s="1"/>
      <c r="I235" t="s">
        <v>50</v>
      </c>
      <c r="J235">
        <f>3*J223+J221-J232</f>
        <v>13</v>
      </c>
      <c r="M235" s="5">
        <f t="shared" si="25"/>
        <v>0.76470588235294112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2" t="s">
        <v>92</v>
      </c>
      <c r="B253" s="1">
        <v>1</v>
      </c>
      <c r="C253" s="1">
        <v>2</v>
      </c>
      <c r="D253" s="1" t="s">
        <v>90</v>
      </c>
      <c r="E253" s="1">
        <f t="shared" ref="E253:E259" si="28">B253+C253</f>
        <v>3</v>
      </c>
      <c r="F253" s="1">
        <f t="shared" ref="F253:F259" si="29">B253-C253</f>
        <v>-1</v>
      </c>
      <c r="I253" t="s">
        <v>27</v>
      </c>
      <c r="J253">
        <f>COUNTIF(E253:E269,"&gt;1")</f>
        <v>12</v>
      </c>
      <c r="M253" s="5">
        <f>J253/$J$261</f>
        <v>0.70588235294117652</v>
      </c>
      <c r="O253" s="5">
        <f>J253+J213</f>
        <v>24</v>
      </c>
      <c r="P253" s="5">
        <f>O253/$O$261</f>
        <v>0.70588235294117652</v>
      </c>
    </row>
    <row r="254" spans="1:16" x14ac:dyDescent="0.25">
      <c r="A254" s="2" t="s">
        <v>92</v>
      </c>
      <c r="B254" s="1">
        <v>2</v>
      </c>
      <c r="C254" s="1">
        <v>1</v>
      </c>
      <c r="D254" s="1" t="s">
        <v>87</v>
      </c>
      <c r="E254" s="1">
        <f t="shared" si="28"/>
        <v>3</v>
      </c>
      <c r="F254" s="1">
        <f t="shared" si="29"/>
        <v>1</v>
      </c>
      <c r="I254" t="s">
        <v>28</v>
      </c>
      <c r="J254">
        <f>COUNTIF(E253:E269,"&gt;2")</f>
        <v>11</v>
      </c>
      <c r="M254" s="5">
        <f t="shared" ref="M254:M275" si="30">J254/$J$261</f>
        <v>0.6470588235294118</v>
      </c>
      <c r="O254" s="5">
        <f t="shared" ref="O254:O275" si="31">J254+J214</f>
        <v>18</v>
      </c>
      <c r="P254" s="5">
        <f t="shared" ref="P254:P275" si="32">O254/$O$261</f>
        <v>0.52941176470588236</v>
      </c>
    </row>
    <row r="255" spans="1:16" x14ac:dyDescent="0.25">
      <c r="A255" s="2" t="s">
        <v>92</v>
      </c>
      <c r="B255" s="1">
        <v>1</v>
      </c>
      <c r="C255" s="1">
        <v>0</v>
      </c>
      <c r="D255" s="1" t="s">
        <v>103</v>
      </c>
      <c r="E255" s="1">
        <f t="shared" si="28"/>
        <v>1</v>
      </c>
      <c r="F255" s="1">
        <f t="shared" si="29"/>
        <v>1</v>
      </c>
      <c r="I255" t="s">
        <v>29</v>
      </c>
      <c r="J255">
        <f>COUNTIF(E253:E269,"&lt;4")</f>
        <v>13</v>
      </c>
      <c r="M255" s="5">
        <f t="shared" si="30"/>
        <v>0.76470588235294112</v>
      </c>
      <c r="O255" s="5">
        <f t="shared" si="31"/>
        <v>25</v>
      </c>
      <c r="P255" s="5">
        <f t="shared" si="32"/>
        <v>0.73529411764705888</v>
      </c>
    </row>
    <row r="256" spans="1:16" x14ac:dyDescent="0.25">
      <c r="A256" s="2" t="s">
        <v>92</v>
      </c>
      <c r="B256" s="1">
        <v>3</v>
      </c>
      <c r="C256" s="1">
        <v>1</v>
      </c>
      <c r="D256" s="1" t="s">
        <v>74</v>
      </c>
      <c r="E256" s="1">
        <f t="shared" si="28"/>
        <v>4</v>
      </c>
      <c r="F256" s="1">
        <f t="shared" si="29"/>
        <v>2</v>
      </c>
      <c r="I256" t="s">
        <v>30</v>
      </c>
      <c r="J256">
        <f>COUNTIF(E253:E269,"&lt;5")</f>
        <v>16</v>
      </c>
      <c r="M256" s="5">
        <f t="shared" si="30"/>
        <v>0.94117647058823528</v>
      </c>
      <c r="O256" s="5">
        <f t="shared" si="31"/>
        <v>30</v>
      </c>
      <c r="P256" s="5">
        <f t="shared" si="32"/>
        <v>0.88235294117647056</v>
      </c>
    </row>
    <row r="257" spans="1:16" x14ac:dyDescent="0.25">
      <c r="A257" s="2" t="s">
        <v>92</v>
      </c>
      <c r="B257" s="1">
        <v>2</v>
      </c>
      <c r="C257" s="1">
        <v>1</v>
      </c>
      <c r="D257" s="1" t="s">
        <v>85</v>
      </c>
      <c r="E257" s="1">
        <f t="shared" si="28"/>
        <v>3</v>
      </c>
      <c r="F257" s="1">
        <f t="shared" si="29"/>
        <v>1</v>
      </c>
      <c r="I257" t="s">
        <v>31</v>
      </c>
      <c r="J257">
        <f>COUNTIF(F253:F269,"&lt;=0")</f>
        <v>7</v>
      </c>
      <c r="L257" t="s">
        <v>56</v>
      </c>
      <c r="M257" s="5">
        <f t="shared" si="30"/>
        <v>0.41176470588235292</v>
      </c>
      <c r="O257" s="5">
        <f t="shared" si="31"/>
        <v>21</v>
      </c>
      <c r="P257" s="5">
        <f t="shared" si="32"/>
        <v>0.61764705882352944</v>
      </c>
    </row>
    <row r="258" spans="1:16" x14ac:dyDescent="0.25">
      <c r="A258" s="2" t="s">
        <v>92</v>
      </c>
      <c r="B258" s="1">
        <v>0</v>
      </c>
      <c r="C258" s="1">
        <v>0</v>
      </c>
      <c r="D258" s="1" t="s">
        <v>104</v>
      </c>
      <c r="E258" s="1">
        <f t="shared" si="28"/>
        <v>0</v>
      </c>
      <c r="F258" s="1">
        <f t="shared" si="29"/>
        <v>0</v>
      </c>
      <c r="I258" t="s">
        <v>32</v>
      </c>
      <c r="J258">
        <f>COUNTIF(F253:F269,"&gt;=0")</f>
        <v>13</v>
      </c>
      <c r="L258" t="s">
        <v>55</v>
      </c>
      <c r="M258" s="5">
        <f t="shared" si="30"/>
        <v>0.76470588235294112</v>
      </c>
      <c r="O258" s="5">
        <f t="shared" si="31"/>
        <v>20</v>
      </c>
      <c r="P258" s="5">
        <f t="shared" si="32"/>
        <v>0.58823529411764708</v>
      </c>
    </row>
    <row r="259" spans="1:16" x14ac:dyDescent="0.25">
      <c r="A259" s="2" t="s">
        <v>92</v>
      </c>
      <c r="B259" s="1">
        <v>0</v>
      </c>
      <c r="C259" s="1">
        <v>1</v>
      </c>
      <c r="D259" s="1" t="s">
        <v>83</v>
      </c>
      <c r="E259" s="1">
        <f t="shared" si="28"/>
        <v>1</v>
      </c>
      <c r="F259" s="1">
        <f t="shared" si="29"/>
        <v>-1</v>
      </c>
      <c r="I259" t="s">
        <v>34</v>
      </c>
      <c r="J259">
        <f>COUNTIF(F253:F269,"&lt;=1")</f>
        <v>14</v>
      </c>
      <c r="L259" t="s">
        <v>60</v>
      </c>
      <c r="M259" s="5">
        <f t="shared" si="30"/>
        <v>0.82352941176470584</v>
      </c>
      <c r="O259" s="5">
        <f t="shared" si="31"/>
        <v>31</v>
      </c>
      <c r="P259" s="5">
        <f t="shared" si="32"/>
        <v>0.91176470588235292</v>
      </c>
    </row>
    <row r="260" spans="1:16" x14ac:dyDescent="0.25">
      <c r="A260" s="2" t="s">
        <v>92</v>
      </c>
      <c r="B260" s="1">
        <v>2</v>
      </c>
      <c r="C260" s="1">
        <v>1</v>
      </c>
      <c r="D260" s="1" t="s">
        <v>75</v>
      </c>
      <c r="E260" s="1">
        <f t="shared" ref="E260:E269" si="33">B260+C260</f>
        <v>3</v>
      </c>
      <c r="F260" s="1">
        <f t="shared" ref="F260:F269" si="34">B260-C260</f>
        <v>1</v>
      </c>
      <c r="I260" t="s">
        <v>35</v>
      </c>
      <c r="J260">
        <f>COUNTIF(F253:F269,"&gt;=-1")</f>
        <v>16</v>
      </c>
      <c r="L260" t="s">
        <v>59</v>
      </c>
      <c r="M260" s="5">
        <f t="shared" si="30"/>
        <v>0.94117647058823528</v>
      </c>
      <c r="O260" s="5">
        <f t="shared" si="31"/>
        <v>25</v>
      </c>
      <c r="P260" s="5">
        <f t="shared" si="32"/>
        <v>0.73529411764705888</v>
      </c>
    </row>
    <row r="261" spans="1:16" x14ac:dyDescent="0.25">
      <c r="A261" s="2" t="s">
        <v>92</v>
      </c>
      <c r="B261" s="1">
        <v>1</v>
      </c>
      <c r="C261" s="1">
        <v>2</v>
      </c>
      <c r="D261" s="1" t="s">
        <v>78</v>
      </c>
      <c r="E261" s="1">
        <f t="shared" si="33"/>
        <v>3</v>
      </c>
      <c r="F261" s="1">
        <f t="shared" si="34"/>
        <v>-1</v>
      </c>
      <c r="I261" t="s">
        <v>36</v>
      </c>
      <c r="J261">
        <f>COUNT(E253:E269)</f>
        <v>17</v>
      </c>
      <c r="O261" s="5">
        <f t="shared" si="31"/>
        <v>34</v>
      </c>
      <c r="P261" s="5">
        <f t="shared" si="32"/>
        <v>1</v>
      </c>
    </row>
    <row r="262" spans="1:16" x14ac:dyDescent="0.25">
      <c r="A262" s="2" t="s">
        <v>92</v>
      </c>
      <c r="B262" s="1">
        <v>3</v>
      </c>
      <c r="C262" s="1">
        <v>0</v>
      </c>
      <c r="D262" s="1" t="s">
        <v>88</v>
      </c>
      <c r="E262" s="1">
        <f t="shared" si="33"/>
        <v>3</v>
      </c>
      <c r="F262" s="1">
        <f t="shared" si="34"/>
        <v>3</v>
      </c>
      <c r="I262" t="s">
        <v>37</v>
      </c>
      <c r="J262">
        <f>J261-J258</f>
        <v>4</v>
      </c>
      <c r="L262" t="s">
        <v>57</v>
      </c>
      <c r="M262" s="5">
        <f t="shared" si="30"/>
        <v>0.23529411764705882</v>
      </c>
      <c r="O262" s="5">
        <f t="shared" si="31"/>
        <v>14</v>
      </c>
      <c r="P262" s="5">
        <f t="shared" si="32"/>
        <v>0.41176470588235292</v>
      </c>
    </row>
    <row r="263" spans="1:16" x14ac:dyDescent="0.25">
      <c r="A263" s="2" t="s">
        <v>92</v>
      </c>
      <c r="B263" s="1">
        <v>1</v>
      </c>
      <c r="C263" s="1">
        <v>0</v>
      </c>
      <c r="D263" s="1" t="s">
        <v>79</v>
      </c>
      <c r="E263" s="1">
        <f t="shared" si="33"/>
        <v>1</v>
      </c>
      <c r="F263" s="1">
        <f t="shared" si="34"/>
        <v>1</v>
      </c>
      <c r="I263" t="s">
        <v>38</v>
      </c>
      <c r="J263">
        <f>J261-J257</f>
        <v>10</v>
      </c>
      <c r="L263" t="s">
        <v>58</v>
      </c>
      <c r="M263" s="5">
        <f t="shared" si="30"/>
        <v>0.58823529411764708</v>
      </c>
      <c r="O263" s="5">
        <f t="shared" si="31"/>
        <v>13</v>
      </c>
      <c r="P263" s="5">
        <f t="shared" si="32"/>
        <v>0.38235294117647056</v>
      </c>
    </row>
    <row r="264" spans="1:16" x14ac:dyDescent="0.25">
      <c r="A264" s="2" t="s">
        <v>92</v>
      </c>
      <c r="B264" s="1">
        <v>1</v>
      </c>
      <c r="C264" s="1">
        <v>0</v>
      </c>
      <c r="D264" s="1" t="s">
        <v>80</v>
      </c>
      <c r="E264" s="1">
        <f t="shared" si="33"/>
        <v>1</v>
      </c>
      <c r="F264" s="1">
        <f t="shared" si="34"/>
        <v>1</v>
      </c>
      <c r="I264" t="s">
        <v>39</v>
      </c>
      <c r="J264">
        <f>J261-J260</f>
        <v>1</v>
      </c>
      <c r="M264" s="5">
        <f t="shared" si="30"/>
        <v>5.8823529411764705E-2</v>
      </c>
      <c r="O264" s="5">
        <f t="shared" si="31"/>
        <v>9</v>
      </c>
      <c r="P264" s="5">
        <f t="shared" si="32"/>
        <v>0.26470588235294118</v>
      </c>
    </row>
    <row r="265" spans="1:16" x14ac:dyDescent="0.25">
      <c r="A265" s="2" t="s">
        <v>92</v>
      </c>
      <c r="B265" s="1">
        <v>2</v>
      </c>
      <c r="C265" s="1">
        <v>2</v>
      </c>
      <c r="D265" s="1" t="s">
        <v>89</v>
      </c>
      <c r="E265" s="1">
        <f t="shared" si="33"/>
        <v>4</v>
      </c>
      <c r="F265" s="1">
        <f t="shared" si="34"/>
        <v>0</v>
      </c>
      <c r="I265" t="s">
        <v>40</v>
      </c>
      <c r="J265">
        <f>J261-J259</f>
        <v>3</v>
      </c>
      <c r="M265" s="5">
        <f t="shared" si="30"/>
        <v>0.17647058823529413</v>
      </c>
      <c r="O265" s="5">
        <f t="shared" si="31"/>
        <v>3</v>
      </c>
      <c r="P265" s="5">
        <f t="shared" si="32"/>
        <v>8.8235294117647065E-2</v>
      </c>
    </row>
    <row r="266" spans="1:16" x14ac:dyDescent="0.25">
      <c r="A266" s="2" t="s">
        <v>92</v>
      </c>
      <c r="B266" s="1">
        <v>2</v>
      </c>
      <c r="C266" s="1">
        <v>2</v>
      </c>
      <c r="D266" s="1" t="s">
        <v>77</v>
      </c>
      <c r="E266" s="1">
        <f t="shared" si="33"/>
        <v>4</v>
      </c>
      <c r="F266" s="1">
        <f t="shared" si="34"/>
        <v>0</v>
      </c>
      <c r="I266" t="s">
        <v>41</v>
      </c>
      <c r="J266">
        <f>COUNTIF(C253:C269,"&gt;0")</f>
        <v>11</v>
      </c>
      <c r="M266" s="5">
        <f t="shared" si="30"/>
        <v>0.6470588235294118</v>
      </c>
      <c r="O266" s="5">
        <f t="shared" si="31"/>
        <v>24</v>
      </c>
      <c r="P266" s="5">
        <f t="shared" si="32"/>
        <v>0.70588235294117652</v>
      </c>
    </row>
    <row r="267" spans="1:16" x14ac:dyDescent="0.25">
      <c r="A267" s="2" t="s">
        <v>92</v>
      </c>
      <c r="B267" s="1">
        <v>2</v>
      </c>
      <c r="C267" s="1">
        <v>0</v>
      </c>
      <c r="D267" s="1" t="s">
        <v>82</v>
      </c>
      <c r="E267" s="1">
        <f t="shared" si="33"/>
        <v>2</v>
      </c>
      <c r="F267" s="1">
        <f t="shared" si="34"/>
        <v>2</v>
      </c>
      <c r="I267" t="s">
        <v>42</v>
      </c>
      <c r="J267">
        <f>COUNTIF(B253:B269,"&gt;0")</f>
        <v>14</v>
      </c>
      <c r="M267" s="5">
        <f t="shared" si="30"/>
        <v>0.82352941176470584</v>
      </c>
      <c r="O267" s="5">
        <f t="shared" si="31"/>
        <v>25</v>
      </c>
      <c r="P267" s="5">
        <f t="shared" si="32"/>
        <v>0.73529411764705888</v>
      </c>
    </row>
    <row r="268" spans="1:16" x14ac:dyDescent="0.25">
      <c r="A268" s="2" t="s">
        <v>92</v>
      </c>
      <c r="B268" s="1">
        <v>0</v>
      </c>
      <c r="C268" s="1">
        <v>3</v>
      </c>
      <c r="D268" s="1" t="s">
        <v>81</v>
      </c>
      <c r="E268" s="1">
        <f t="shared" si="33"/>
        <v>3</v>
      </c>
      <c r="F268" s="1">
        <f t="shared" si="34"/>
        <v>-3</v>
      </c>
      <c r="I268" t="s">
        <v>43</v>
      </c>
      <c r="J268">
        <f>COUNTIF(C253:C269,"&lt;2")</f>
        <v>11</v>
      </c>
      <c r="M268" s="5">
        <f t="shared" si="30"/>
        <v>0.6470588235294118</v>
      </c>
      <c r="O268" s="5">
        <f t="shared" si="31"/>
        <v>18</v>
      </c>
      <c r="P268" s="5">
        <f t="shared" si="32"/>
        <v>0.52941176470588236</v>
      </c>
    </row>
    <row r="269" spans="1:16" x14ac:dyDescent="0.25">
      <c r="A269" s="2" t="s">
        <v>92</v>
      </c>
      <c r="B269" s="1">
        <v>4</v>
      </c>
      <c r="C269" s="1">
        <v>3</v>
      </c>
      <c r="D269" s="1" t="s">
        <v>84</v>
      </c>
      <c r="E269" s="1">
        <f t="shared" si="33"/>
        <v>7</v>
      </c>
      <c r="F269" s="1">
        <f t="shared" si="34"/>
        <v>1</v>
      </c>
      <c r="I269" t="s">
        <v>44</v>
      </c>
      <c r="J269">
        <f>COUNTIF(B253:B269,"&lt;2")</f>
        <v>8</v>
      </c>
      <c r="M269" s="5">
        <f t="shared" si="30"/>
        <v>0.47058823529411764</v>
      </c>
      <c r="O269" s="5">
        <f t="shared" si="31"/>
        <v>24</v>
      </c>
      <c r="P269" s="5">
        <f t="shared" si="32"/>
        <v>0.70588235294117652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15</v>
      </c>
      <c r="M270" s="5">
        <f t="shared" si="30"/>
        <v>0.88235294117647056</v>
      </c>
      <c r="O270" s="5">
        <f t="shared" si="31"/>
        <v>27</v>
      </c>
      <c r="P270" s="5">
        <f t="shared" si="32"/>
        <v>0.79411764705882348</v>
      </c>
    </row>
    <row r="271" spans="1:16" x14ac:dyDescent="0.25">
      <c r="I271" t="s">
        <v>46</v>
      </c>
      <c r="J271">
        <f>COUNTIF(B253:B269,"&lt;3")</f>
        <v>14</v>
      </c>
      <c r="M271" s="5">
        <f t="shared" si="30"/>
        <v>0.82352941176470584</v>
      </c>
      <c r="O271" s="5">
        <f t="shared" si="31"/>
        <v>31</v>
      </c>
      <c r="P271" s="5">
        <f t="shared" si="32"/>
        <v>0.91176470588235292</v>
      </c>
    </row>
    <row r="272" spans="1:16" x14ac:dyDescent="0.25">
      <c r="I272" t="s">
        <v>47</v>
      </c>
      <c r="J272">
        <f>J262+J263</f>
        <v>14</v>
      </c>
      <c r="M272" s="5">
        <f t="shared" si="30"/>
        <v>0.82352941176470584</v>
      </c>
      <c r="O272" s="5">
        <f t="shared" si="31"/>
        <v>27</v>
      </c>
      <c r="P272" s="5">
        <f t="shared" si="32"/>
        <v>0.79411764705882348</v>
      </c>
    </row>
    <row r="273" spans="5:16" x14ac:dyDescent="0.25">
      <c r="I273" t="s">
        <v>48</v>
      </c>
      <c r="J273" s="1">
        <f>SUM(B253:B269)</f>
        <v>27</v>
      </c>
      <c r="M273" s="5">
        <f t="shared" si="30"/>
        <v>1.588235294117647</v>
      </c>
      <c r="O273" s="5">
        <f t="shared" si="31"/>
        <v>39</v>
      </c>
      <c r="P273" s="5">
        <f t="shared" si="32"/>
        <v>1.1470588235294117</v>
      </c>
    </row>
    <row r="274" spans="5:16" x14ac:dyDescent="0.25">
      <c r="I274" t="s">
        <v>49</v>
      </c>
      <c r="J274" s="1">
        <f>SUM(C253:C269)</f>
        <v>19</v>
      </c>
      <c r="M274" s="5">
        <f t="shared" si="30"/>
        <v>1.1176470588235294</v>
      </c>
      <c r="O274" s="5">
        <f t="shared" si="31"/>
        <v>54</v>
      </c>
      <c r="P274" s="5">
        <f t="shared" si="32"/>
        <v>1.588235294117647</v>
      </c>
    </row>
    <row r="275" spans="5:16" x14ac:dyDescent="0.25">
      <c r="I275" t="s">
        <v>50</v>
      </c>
      <c r="J275">
        <f>J263*3+J261-J272</f>
        <v>33</v>
      </c>
      <c r="M275" s="5">
        <f t="shared" si="30"/>
        <v>1.9411764705882353</v>
      </c>
      <c r="O275" s="5">
        <f t="shared" si="31"/>
        <v>46</v>
      </c>
      <c r="P275" s="5">
        <f t="shared" si="32"/>
        <v>1.3529411764705883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s="1" t="s">
        <v>74</v>
      </c>
      <c r="B291" s="1">
        <v>2</v>
      </c>
      <c r="C291" s="1">
        <v>2</v>
      </c>
      <c r="D291" s="2" t="s">
        <v>92</v>
      </c>
      <c r="E291" s="1">
        <f>B291+C291</f>
        <v>4</v>
      </c>
      <c r="F291" s="1">
        <f>B291-C291</f>
        <v>0</v>
      </c>
      <c r="I291" t="s">
        <v>27</v>
      </c>
      <c r="J291">
        <f>COUNTIF(E291:E315,"&gt;1")</f>
        <v>4</v>
      </c>
      <c r="M291" s="5">
        <f>J291/4</f>
        <v>1</v>
      </c>
    </row>
    <row r="292" spans="1:13" x14ac:dyDescent="0.25">
      <c r="A292" s="1" t="s">
        <v>85</v>
      </c>
      <c r="B292" s="1">
        <v>4</v>
      </c>
      <c r="C292" s="1">
        <v>1</v>
      </c>
      <c r="D292" s="2" t="s">
        <v>92</v>
      </c>
      <c r="E292" s="1">
        <f t="shared" ref="E292:E294" si="35">B292+C292</f>
        <v>5</v>
      </c>
      <c r="F292" s="1">
        <f t="shared" ref="F292:F294" si="36">B292-C292</f>
        <v>3</v>
      </c>
      <c r="I292" t="s">
        <v>28</v>
      </c>
      <c r="J292">
        <f>COUNTIF(E291:E315,"&gt;2")</f>
        <v>2</v>
      </c>
      <c r="M292" s="5">
        <f t="shared" ref="M292:M313" si="37">J292/4</f>
        <v>0.5</v>
      </c>
    </row>
    <row r="293" spans="1:13" x14ac:dyDescent="0.25">
      <c r="A293" s="1" t="s">
        <v>104</v>
      </c>
      <c r="B293" s="1">
        <v>2</v>
      </c>
      <c r="C293" s="1">
        <v>0</v>
      </c>
      <c r="D293" s="2" t="s">
        <v>92</v>
      </c>
      <c r="E293" s="1">
        <f t="shared" si="35"/>
        <v>2</v>
      </c>
      <c r="F293" s="1">
        <f t="shared" si="36"/>
        <v>2</v>
      </c>
      <c r="I293" t="s">
        <v>29</v>
      </c>
      <c r="J293">
        <f>COUNTIF(E291:E315,"&lt;4")</f>
        <v>2</v>
      </c>
      <c r="M293" s="5">
        <f t="shared" si="37"/>
        <v>0.5</v>
      </c>
    </row>
    <row r="294" spans="1:13" x14ac:dyDescent="0.25">
      <c r="A294" s="1" t="s">
        <v>83</v>
      </c>
      <c r="B294" s="1">
        <v>1</v>
      </c>
      <c r="C294" s="1">
        <v>1</v>
      </c>
      <c r="D294" s="2" t="s">
        <v>92</v>
      </c>
      <c r="E294" s="1">
        <f t="shared" si="35"/>
        <v>2</v>
      </c>
      <c r="F294" s="1">
        <f t="shared" si="36"/>
        <v>0</v>
      </c>
      <c r="I294" t="s">
        <v>30</v>
      </c>
      <c r="J294">
        <f>COUNTIF(E291:E315,"&lt;5")</f>
        <v>3</v>
      </c>
      <c r="M294" s="5">
        <f t="shared" si="37"/>
        <v>0.75</v>
      </c>
    </row>
    <row r="295" spans="1:13" x14ac:dyDescent="0.25">
      <c r="E295" s="1"/>
      <c r="F295" s="1"/>
      <c r="I295" t="s">
        <v>31</v>
      </c>
      <c r="J295">
        <f>COUNTIF(F291:F315,"&gt;=0")</f>
        <v>4</v>
      </c>
      <c r="M295" s="5">
        <f t="shared" si="37"/>
        <v>1</v>
      </c>
    </row>
    <row r="296" spans="1:13" x14ac:dyDescent="0.25">
      <c r="I296" t="s">
        <v>32</v>
      </c>
      <c r="J296">
        <f>COUNTIF(F291:F315,"&lt;=0")</f>
        <v>2</v>
      </c>
      <c r="M296" s="5">
        <f t="shared" si="37"/>
        <v>0.5</v>
      </c>
    </row>
    <row r="297" spans="1:13" x14ac:dyDescent="0.25">
      <c r="I297" t="s">
        <v>34</v>
      </c>
      <c r="J297">
        <f>COUNTIF(F291:F315,"&gt;=-1")</f>
        <v>4</v>
      </c>
      <c r="M297" s="5">
        <f t="shared" si="37"/>
        <v>1</v>
      </c>
    </row>
    <row r="298" spans="1:13" x14ac:dyDescent="0.25">
      <c r="I298" t="s">
        <v>35</v>
      </c>
      <c r="J298">
        <f>COUNTIF(F291:F315,"&lt;=1")</f>
        <v>2</v>
      </c>
      <c r="M298" s="5">
        <f t="shared" si="37"/>
        <v>0.5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2</v>
      </c>
      <c r="M300" s="5">
        <f t="shared" si="37"/>
        <v>0.5</v>
      </c>
    </row>
    <row r="301" spans="1:13" x14ac:dyDescent="0.25">
      <c r="I301" t="s">
        <v>38</v>
      </c>
      <c r="J301">
        <f>J299-J295</f>
        <v>0</v>
      </c>
      <c r="M301" s="5">
        <f t="shared" si="37"/>
        <v>0</v>
      </c>
    </row>
    <row r="302" spans="1:13" x14ac:dyDescent="0.25">
      <c r="I302" t="s">
        <v>39</v>
      </c>
      <c r="J302">
        <f>J299-J298</f>
        <v>2</v>
      </c>
      <c r="M302" s="5">
        <f t="shared" si="37"/>
        <v>0.5</v>
      </c>
    </row>
    <row r="303" spans="1:13" x14ac:dyDescent="0.25">
      <c r="I303" t="s">
        <v>40</v>
      </c>
      <c r="J303">
        <f>J299-J297</f>
        <v>0</v>
      </c>
      <c r="M303" s="5">
        <f t="shared" si="37"/>
        <v>0</v>
      </c>
    </row>
    <row r="304" spans="1:13" x14ac:dyDescent="0.25">
      <c r="I304" t="s">
        <v>41</v>
      </c>
      <c r="J304">
        <f>COUNTIF(B291:B315,"&gt;0")</f>
        <v>4</v>
      </c>
      <c r="M304" s="5">
        <f t="shared" si="37"/>
        <v>1</v>
      </c>
    </row>
    <row r="305" spans="9:13" x14ac:dyDescent="0.25">
      <c r="I305" t="s">
        <v>42</v>
      </c>
      <c r="J305">
        <f>COUNTIF(C291:C315,"&gt;0")</f>
        <v>3</v>
      </c>
      <c r="M305" s="5">
        <f t="shared" si="37"/>
        <v>0.75</v>
      </c>
    </row>
    <row r="306" spans="9:13" x14ac:dyDescent="0.25">
      <c r="I306" t="s">
        <v>43</v>
      </c>
      <c r="J306">
        <f>COUNTIF(B291:B315,"&lt;2")</f>
        <v>1</v>
      </c>
      <c r="M306" s="5">
        <f t="shared" si="37"/>
        <v>0.25</v>
      </c>
    </row>
    <row r="307" spans="9:13" x14ac:dyDescent="0.25">
      <c r="I307" t="s">
        <v>44</v>
      </c>
      <c r="J307">
        <f>COUNTIF(C291:C315,"&lt;2")</f>
        <v>3</v>
      </c>
      <c r="M307" s="5">
        <f t="shared" si="37"/>
        <v>0.75</v>
      </c>
    </row>
    <row r="308" spans="9:13" x14ac:dyDescent="0.25">
      <c r="I308" t="s">
        <v>45</v>
      </c>
      <c r="J308">
        <f>COUNTIF(B291:B315,"&lt;3")</f>
        <v>3</v>
      </c>
      <c r="M308" s="5">
        <f t="shared" si="37"/>
        <v>0.75</v>
      </c>
    </row>
    <row r="309" spans="9:13" x14ac:dyDescent="0.25">
      <c r="I309" t="s">
        <v>46</v>
      </c>
      <c r="J309">
        <f>COUNTIF(C291:C315,"&lt;3")</f>
        <v>4</v>
      </c>
      <c r="M309" s="5">
        <f t="shared" si="37"/>
        <v>1</v>
      </c>
    </row>
    <row r="310" spans="9:13" x14ac:dyDescent="0.25">
      <c r="I310" t="s">
        <v>47</v>
      </c>
      <c r="J310">
        <f>J300+J301</f>
        <v>2</v>
      </c>
      <c r="M310" s="5">
        <f t="shared" si="37"/>
        <v>0.5</v>
      </c>
    </row>
    <row r="311" spans="9:13" x14ac:dyDescent="0.25">
      <c r="I311" t="s">
        <v>48</v>
      </c>
      <c r="J311" s="1">
        <f>SUM(C291:C315)</f>
        <v>4</v>
      </c>
      <c r="M311" s="5">
        <f t="shared" si="37"/>
        <v>1</v>
      </c>
    </row>
    <row r="312" spans="9:13" x14ac:dyDescent="0.25">
      <c r="I312" t="s">
        <v>49</v>
      </c>
      <c r="J312" s="1">
        <f>SUM(B291:B315)</f>
        <v>9</v>
      </c>
      <c r="M312" s="5">
        <f t="shared" si="37"/>
        <v>2.25</v>
      </c>
    </row>
    <row r="313" spans="9:13" x14ac:dyDescent="0.25">
      <c r="I313" t="s">
        <v>50</v>
      </c>
      <c r="J313">
        <f>3*J301+J299-J310</f>
        <v>2</v>
      </c>
      <c r="M313" s="5">
        <f t="shared" si="37"/>
        <v>0.5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s="1" t="s">
        <v>74</v>
      </c>
      <c r="B329" s="1">
        <v>2</v>
      </c>
      <c r="C329" s="1">
        <v>2</v>
      </c>
      <c r="D329" s="2" t="s">
        <v>92</v>
      </c>
      <c r="E329" s="1">
        <f>B329+C329</f>
        <v>4</v>
      </c>
      <c r="F329" s="1">
        <f>B329-C329</f>
        <v>0</v>
      </c>
      <c r="I329" t="s">
        <v>27</v>
      </c>
      <c r="J329">
        <f>COUNTIF(E329:E353,"&gt;1")</f>
        <v>4</v>
      </c>
      <c r="M329" s="5">
        <f>J329/$J$337</f>
        <v>1</v>
      </c>
    </row>
    <row r="330" spans="1:13" x14ac:dyDescent="0.25">
      <c r="A330" s="1" t="s">
        <v>85</v>
      </c>
      <c r="B330" s="1">
        <v>4</v>
      </c>
      <c r="C330" s="1">
        <v>1</v>
      </c>
      <c r="D330" s="2" t="s">
        <v>92</v>
      </c>
      <c r="E330" s="1">
        <f t="shared" ref="E330:E331" si="38">B330+C330</f>
        <v>5</v>
      </c>
      <c r="F330" s="1">
        <f t="shared" ref="F330:F331" si="39">B330-C330</f>
        <v>3</v>
      </c>
      <c r="I330" t="s">
        <v>28</v>
      </c>
      <c r="J330">
        <f>COUNTIF(E329:E353,"&gt;2")</f>
        <v>2</v>
      </c>
      <c r="M330" s="5">
        <f t="shared" ref="M330:M351" si="40">J330/$J$337</f>
        <v>0.5</v>
      </c>
    </row>
    <row r="331" spans="1:13" x14ac:dyDescent="0.25">
      <c r="A331" s="1" t="s">
        <v>104</v>
      </c>
      <c r="B331" s="1">
        <v>2</v>
      </c>
      <c r="C331" s="1">
        <v>0</v>
      </c>
      <c r="D331" s="2" t="s">
        <v>92</v>
      </c>
      <c r="E331" s="1">
        <f t="shared" si="38"/>
        <v>2</v>
      </c>
      <c r="F331" s="1">
        <f t="shared" si="39"/>
        <v>2</v>
      </c>
      <c r="I331" t="s">
        <v>29</v>
      </c>
      <c r="J331">
        <f>COUNTIF(E329:E353,"&lt;4")</f>
        <v>2</v>
      </c>
      <c r="M331" s="5">
        <f t="shared" si="40"/>
        <v>0.5</v>
      </c>
    </row>
    <row r="332" spans="1:13" x14ac:dyDescent="0.25">
      <c r="A332" s="1" t="s">
        <v>83</v>
      </c>
      <c r="B332" s="1">
        <v>1</v>
      </c>
      <c r="C332" s="1">
        <v>1</v>
      </c>
      <c r="D332" s="2" t="s">
        <v>92</v>
      </c>
      <c r="E332" s="1">
        <f t="shared" ref="E332" si="41">B332+C332</f>
        <v>2</v>
      </c>
      <c r="F332" s="1">
        <f t="shared" ref="F332" si="42">B332-C332</f>
        <v>0</v>
      </c>
      <c r="I332" t="s">
        <v>30</v>
      </c>
      <c r="J332">
        <f>COUNTIF(E329:E353,"&lt;5")</f>
        <v>3</v>
      </c>
      <c r="M332" s="5">
        <f t="shared" si="40"/>
        <v>0.75</v>
      </c>
    </row>
    <row r="333" spans="1:13" x14ac:dyDescent="0.25">
      <c r="E333" s="1"/>
      <c r="F333" s="1"/>
      <c r="I333" t="s">
        <v>31</v>
      </c>
      <c r="J333">
        <f>COUNTIF(F329:F353,"&gt;=0")</f>
        <v>4</v>
      </c>
      <c r="M333" s="5">
        <f t="shared" si="40"/>
        <v>1</v>
      </c>
    </row>
    <row r="334" spans="1:13" x14ac:dyDescent="0.25">
      <c r="E334" s="1"/>
      <c r="F334" s="1"/>
      <c r="I334" t="s">
        <v>32</v>
      </c>
      <c r="J334">
        <f>COUNTIF(F329:F353,"&lt;=0")</f>
        <v>2</v>
      </c>
      <c r="M334" s="5">
        <f t="shared" si="40"/>
        <v>0.5</v>
      </c>
    </row>
    <row r="335" spans="1:13" x14ac:dyDescent="0.25">
      <c r="E335" s="1"/>
      <c r="F335" s="1"/>
      <c r="I335" t="s">
        <v>34</v>
      </c>
      <c r="J335">
        <f>COUNTIF(F329:F353,"&gt;=-1")</f>
        <v>4</v>
      </c>
      <c r="M335" s="5">
        <f t="shared" si="40"/>
        <v>1</v>
      </c>
    </row>
    <row r="336" spans="1:13" x14ac:dyDescent="0.25">
      <c r="E336" s="1"/>
      <c r="F336" s="1"/>
      <c r="I336" t="s">
        <v>35</v>
      </c>
      <c r="J336">
        <f>COUNTIF(F329:F353,"&lt;=1")</f>
        <v>2</v>
      </c>
      <c r="M336" s="5">
        <f t="shared" si="40"/>
        <v>0.5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2</v>
      </c>
      <c r="M338" s="5">
        <f t="shared" si="40"/>
        <v>0.5</v>
      </c>
    </row>
    <row r="339" spans="5:13" x14ac:dyDescent="0.25">
      <c r="E339" s="1"/>
      <c r="F339" s="1"/>
      <c r="I339" t="s">
        <v>38</v>
      </c>
      <c r="J339">
        <f>J337-J333</f>
        <v>0</v>
      </c>
      <c r="M339" s="5">
        <f t="shared" si="40"/>
        <v>0</v>
      </c>
    </row>
    <row r="340" spans="5:13" x14ac:dyDescent="0.25">
      <c r="E340" s="1"/>
      <c r="F340" s="1"/>
      <c r="I340" t="s">
        <v>39</v>
      </c>
      <c r="J340">
        <f>J337-J336</f>
        <v>2</v>
      </c>
      <c r="M340" s="5">
        <f t="shared" si="40"/>
        <v>0.5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40"/>
        <v>0</v>
      </c>
    </row>
    <row r="342" spans="5:13" x14ac:dyDescent="0.25">
      <c r="E342" s="1"/>
      <c r="F342" s="1"/>
      <c r="I342" t="s">
        <v>41</v>
      </c>
      <c r="J342">
        <f>COUNTIF(B329:B353,"&gt;0")</f>
        <v>4</v>
      </c>
      <c r="M342" s="5">
        <f t="shared" si="40"/>
        <v>1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40"/>
        <v>0.75</v>
      </c>
    </row>
    <row r="344" spans="5:13" x14ac:dyDescent="0.25">
      <c r="E344" s="1"/>
      <c r="F344" s="1"/>
      <c r="I344" t="s">
        <v>43</v>
      </c>
      <c r="J344">
        <f>COUNTIF(B329:B353,"&lt;2")</f>
        <v>1</v>
      </c>
      <c r="M344" s="5">
        <f t="shared" si="40"/>
        <v>0.25</v>
      </c>
    </row>
    <row r="345" spans="5:13" x14ac:dyDescent="0.25">
      <c r="E345" s="1"/>
      <c r="F345" s="1"/>
      <c r="I345" t="s">
        <v>44</v>
      </c>
      <c r="J345">
        <f>COUNTIF(C329:C353,"&lt;2")</f>
        <v>3</v>
      </c>
      <c r="M345" s="5">
        <f t="shared" si="40"/>
        <v>0.75</v>
      </c>
    </row>
    <row r="346" spans="5:13" x14ac:dyDescent="0.25">
      <c r="E346" s="1"/>
      <c r="F346" s="1"/>
      <c r="I346" t="s">
        <v>45</v>
      </c>
      <c r="J346">
        <f>COUNTIF(B329:B353,"&lt;3")</f>
        <v>3</v>
      </c>
      <c r="M346" s="5">
        <f t="shared" si="40"/>
        <v>0.75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40"/>
        <v>1</v>
      </c>
    </row>
    <row r="348" spans="5:13" x14ac:dyDescent="0.25">
      <c r="E348" s="1"/>
      <c r="F348" s="1"/>
      <c r="I348" t="s">
        <v>47</v>
      </c>
      <c r="J348">
        <f>J338+J339</f>
        <v>2</v>
      </c>
      <c r="M348" s="5">
        <f t="shared" si="40"/>
        <v>0.5</v>
      </c>
    </row>
    <row r="349" spans="5:13" x14ac:dyDescent="0.25">
      <c r="E349" s="1"/>
      <c r="F349" s="1"/>
      <c r="I349" t="s">
        <v>48</v>
      </c>
      <c r="J349" s="1">
        <f>SUM(C329:C353)</f>
        <v>4</v>
      </c>
      <c r="M349" s="5">
        <f t="shared" si="40"/>
        <v>1</v>
      </c>
    </row>
    <row r="350" spans="5:13" x14ac:dyDescent="0.25">
      <c r="E350" s="1"/>
      <c r="F350" s="1"/>
      <c r="I350" t="s">
        <v>49</v>
      </c>
      <c r="J350" s="1">
        <f>SUM(B329:B353)</f>
        <v>9</v>
      </c>
      <c r="M350" s="5">
        <f t="shared" si="40"/>
        <v>2.25</v>
      </c>
    </row>
    <row r="351" spans="5:13" x14ac:dyDescent="0.25">
      <c r="E351" s="1"/>
      <c r="F351" s="1"/>
      <c r="I351" t="s">
        <v>50</v>
      </c>
      <c r="J351">
        <f>3*J339+J337-J348</f>
        <v>2</v>
      </c>
      <c r="M351" s="5">
        <f t="shared" si="40"/>
        <v>0.5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2" t="s">
        <v>92</v>
      </c>
      <c r="B368" s="1">
        <v>2</v>
      </c>
      <c r="C368" s="1">
        <v>2</v>
      </c>
      <c r="D368" s="1" t="s">
        <v>77</v>
      </c>
      <c r="E368" s="1">
        <f>B368+C368</f>
        <v>4</v>
      </c>
      <c r="F368" s="1">
        <f>B368-C368</f>
        <v>0</v>
      </c>
      <c r="I368" t="s">
        <v>27</v>
      </c>
      <c r="J368">
        <f>COUNTIF(E368:E384,"&gt;1")</f>
        <v>4</v>
      </c>
      <c r="M368" s="5">
        <f>J368/$J$376</f>
        <v>1</v>
      </c>
      <c r="O368" s="5">
        <f>J368+J329</f>
        <v>8</v>
      </c>
      <c r="P368" s="5">
        <f>O368/$O$376</f>
        <v>1</v>
      </c>
    </row>
    <row r="369" spans="1:16" x14ac:dyDescent="0.25">
      <c r="A369" s="2" t="s">
        <v>92</v>
      </c>
      <c r="B369" s="1">
        <v>2</v>
      </c>
      <c r="C369" s="1">
        <v>0</v>
      </c>
      <c r="D369" s="1" t="s">
        <v>82</v>
      </c>
      <c r="E369" s="1">
        <f>B369+C369</f>
        <v>2</v>
      </c>
      <c r="F369" s="1">
        <f>B369-C369</f>
        <v>2</v>
      </c>
      <c r="I369" t="s">
        <v>28</v>
      </c>
      <c r="J369">
        <f>COUNTIF(E368:E384,"&gt;2")</f>
        <v>3</v>
      </c>
      <c r="M369" s="5">
        <f t="shared" ref="M369:M390" si="43">J369/$J$376</f>
        <v>0.75</v>
      </c>
      <c r="O369" s="5">
        <f t="shared" ref="O369:O390" si="44">J369+J330</f>
        <v>5</v>
      </c>
      <c r="P369" s="5">
        <f t="shared" ref="P369:P390" si="45">O369/$O$376</f>
        <v>0.625</v>
      </c>
    </row>
    <row r="370" spans="1:16" x14ac:dyDescent="0.25">
      <c r="A370" s="2" t="s">
        <v>92</v>
      </c>
      <c r="B370" s="1">
        <v>0</v>
      </c>
      <c r="C370" s="1">
        <v>3</v>
      </c>
      <c r="D370" s="1" t="s">
        <v>81</v>
      </c>
      <c r="E370" s="1">
        <f>B370+C370</f>
        <v>3</v>
      </c>
      <c r="F370" s="1">
        <f>B370-C370</f>
        <v>-3</v>
      </c>
      <c r="I370" t="s">
        <v>29</v>
      </c>
      <c r="J370">
        <f>COUNTIF(E368:E384,"&lt;4")</f>
        <v>2</v>
      </c>
      <c r="M370" s="5">
        <f t="shared" si="43"/>
        <v>0.5</v>
      </c>
      <c r="O370" s="5">
        <f t="shared" si="44"/>
        <v>4</v>
      </c>
      <c r="P370" s="5">
        <f t="shared" si="45"/>
        <v>0.5</v>
      </c>
    </row>
    <row r="371" spans="1:16" x14ac:dyDescent="0.25">
      <c r="A371" s="2" t="s">
        <v>92</v>
      </c>
      <c r="B371" s="1">
        <v>4</v>
      </c>
      <c r="C371" s="1">
        <v>3</v>
      </c>
      <c r="D371" s="1" t="s">
        <v>84</v>
      </c>
      <c r="E371" s="1">
        <f>B371+C371</f>
        <v>7</v>
      </c>
      <c r="F371" s="1">
        <f>B371-C371</f>
        <v>1</v>
      </c>
      <c r="I371" t="s">
        <v>30</v>
      </c>
      <c r="J371">
        <f>COUNTIF(E368:E384,"&lt;5")</f>
        <v>3</v>
      </c>
      <c r="M371" s="5">
        <f t="shared" si="43"/>
        <v>0.75</v>
      </c>
      <c r="O371" s="5">
        <f t="shared" si="44"/>
        <v>6</v>
      </c>
      <c r="P371" s="5">
        <f t="shared" si="45"/>
        <v>0.75</v>
      </c>
    </row>
    <row r="372" spans="1:16" x14ac:dyDescent="0.25">
      <c r="A372" s="2"/>
      <c r="B372" s="1"/>
      <c r="D372" s="1"/>
      <c r="E372" s="1"/>
      <c r="F372" s="1"/>
      <c r="I372" t="s">
        <v>31</v>
      </c>
      <c r="J372">
        <f>COUNTIF(F368:F384,"&lt;=0")</f>
        <v>2</v>
      </c>
      <c r="M372" s="5">
        <f t="shared" si="43"/>
        <v>0.5</v>
      </c>
      <c r="O372" s="5">
        <f t="shared" si="44"/>
        <v>6</v>
      </c>
      <c r="P372" s="5">
        <f t="shared" si="45"/>
        <v>0.75</v>
      </c>
    </row>
    <row r="373" spans="1:16" x14ac:dyDescent="0.25">
      <c r="I373" t="s">
        <v>32</v>
      </c>
      <c r="J373">
        <f>COUNTIF(F368:F384,"&gt;=0")</f>
        <v>3</v>
      </c>
      <c r="M373" s="5">
        <f t="shared" si="43"/>
        <v>0.75</v>
      </c>
      <c r="O373" s="5">
        <f t="shared" si="44"/>
        <v>5</v>
      </c>
      <c r="P373" s="5">
        <f t="shared" si="45"/>
        <v>0.625</v>
      </c>
    </row>
    <row r="374" spans="1:16" x14ac:dyDescent="0.25">
      <c r="I374" t="s">
        <v>34</v>
      </c>
      <c r="J374">
        <f>COUNTIF(F368:F384,"&lt;=1")</f>
        <v>3</v>
      </c>
      <c r="M374" s="5">
        <f t="shared" si="43"/>
        <v>0.75</v>
      </c>
      <c r="O374" s="5">
        <f t="shared" si="44"/>
        <v>7</v>
      </c>
      <c r="P374" s="5">
        <f t="shared" si="45"/>
        <v>0.875</v>
      </c>
    </row>
    <row r="375" spans="1:16" x14ac:dyDescent="0.25">
      <c r="I375" t="s">
        <v>35</v>
      </c>
      <c r="J375">
        <f>COUNTIF(F368:F384,"&gt;=-1")</f>
        <v>3</v>
      </c>
      <c r="M375" s="5">
        <f t="shared" si="43"/>
        <v>0.75</v>
      </c>
      <c r="O375" s="5">
        <f t="shared" si="44"/>
        <v>5</v>
      </c>
      <c r="P375" s="5">
        <f t="shared" si="45"/>
        <v>0.625</v>
      </c>
    </row>
    <row r="376" spans="1:16" x14ac:dyDescent="0.25">
      <c r="I376" t="s">
        <v>36</v>
      </c>
      <c r="J376">
        <f>COUNT(E368:E384)</f>
        <v>4</v>
      </c>
      <c r="O376" s="5">
        <f t="shared" si="44"/>
        <v>8</v>
      </c>
      <c r="P376" s="5">
        <f t="shared" si="45"/>
        <v>1</v>
      </c>
    </row>
    <row r="377" spans="1:16" x14ac:dyDescent="0.25">
      <c r="I377" t="s">
        <v>37</v>
      </c>
      <c r="J377">
        <f>J376-J373</f>
        <v>1</v>
      </c>
      <c r="M377" s="5">
        <f t="shared" si="43"/>
        <v>0.25</v>
      </c>
      <c r="O377" s="5">
        <f t="shared" si="44"/>
        <v>3</v>
      </c>
      <c r="P377" s="5">
        <f t="shared" si="45"/>
        <v>0.375</v>
      </c>
    </row>
    <row r="378" spans="1:16" x14ac:dyDescent="0.25">
      <c r="I378" t="s">
        <v>38</v>
      </c>
      <c r="J378">
        <f>J376-J372</f>
        <v>2</v>
      </c>
      <c r="M378" s="5">
        <f t="shared" si="43"/>
        <v>0.5</v>
      </c>
      <c r="O378" s="5">
        <f t="shared" si="44"/>
        <v>2</v>
      </c>
      <c r="P378" s="5">
        <f t="shared" si="45"/>
        <v>0.25</v>
      </c>
    </row>
    <row r="379" spans="1:16" x14ac:dyDescent="0.25">
      <c r="I379" t="s">
        <v>39</v>
      </c>
      <c r="J379">
        <f>J376-J375</f>
        <v>1</v>
      </c>
      <c r="M379" s="5">
        <f t="shared" si="43"/>
        <v>0.25</v>
      </c>
      <c r="O379" s="5">
        <f t="shared" si="44"/>
        <v>3</v>
      </c>
      <c r="P379" s="5">
        <f t="shared" si="45"/>
        <v>0.375</v>
      </c>
    </row>
    <row r="380" spans="1:16" x14ac:dyDescent="0.25">
      <c r="I380" t="s">
        <v>40</v>
      </c>
      <c r="J380">
        <f>J376-J374</f>
        <v>1</v>
      </c>
      <c r="M380" s="5">
        <f t="shared" si="43"/>
        <v>0.25</v>
      </c>
      <c r="O380" s="5">
        <f t="shared" si="44"/>
        <v>1</v>
      </c>
      <c r="P380" s="5">
        <f t="shared" si="45"/>
        <v>0.125</v>
      </c>
    </row>
    <row r="381" spans="1:16" x14ac:dyDescent="0.25">
      <c r="I381" t="s">
        <v>41</v>
      </c>
      <c r="J381">
        <f>COUNTIF(C368:C384,"&gt;0")</f>
        <v>3</v>
      </c>
      <c r="M381" s="5">
        <f t="shared" si="43"/>
        <v>0.75</v>
      </c>
      <c r="O381" s="5">
        <f t="shared" si="44"/>
        <v>7</v>
      </c>
      <c r="P381" s="5">
        <f t="shared" si="45"/>
        <v>0.875</v>
      </c>
    </row>
    <row r="382" spans="1:16" x14ac:dyDescent="0.25">
      <c r="I382" t="s">
        <v>42</v>
      </c>
      <c r="J382">
        <f>COUNTIF(B368:B384,"&gt;0")</f>
        <v>3</v>
      </c>
      <c r="M382" s="5">
        <f t="shared" si="43"/>
        <v>0.75</v>
      </c>
      <c r="O382" s="5">
        <f t="shared" si="44"/>
        <v>6</v>
      </c>
      <c r="P382" s="5">
        <f t="shared" si="45"/>
        <v>0.75</v>
      </c>
    </row>
    <row r="383" spans="1:16" x14ac:dyDescent="0.25">
      <c r="I383" t="s">
        <v>43</v>
      </c>
      <c r="J383">
        <f>COUNTIF(C368:C384,"&lt;2")</f>
        <v>1</v>
      </c>
      <c r="M383" s="5">
        <f t="shared" si="43"/>
        <v>0.25</v>
      </c>
      <c r="O383" s="5">
        <f t="shared" si="44"/>
        <v>2</v>
      </c>
      <c r="P383" s="5">
        <f t="shared" si="45"/>
        <v>0.25</v>
      </c>
    </row>
    <row r="384" spans="1:16" x14ac:dyDescent="0.25">
      <c r="I384" t="s">
        <v>44</v>
      </c>
      <c r="J384">
        <f>COUNTIF(B368:B384,"&lt;2")</f>
        <v>1</v>
      </c>
      <c r="M384" s="5">
        <f t="shared" si="43"/>
        <v>0.25</v>
      </c>
      <c r="O384" s="5">
        <f t="shared" si="44"/>
        <v>4</v>
      </c>
      <c r="P384" s="5">
        <f t="shared" si="45"/>
        <v>0.5</v>
      </c>
    </row>
    <row r="385" spans="9:16" x14ac:dyDescent="0.25">
      <c r="I385" t="s">
        <v>45</v>
      </c>
      <c r="J385">
        <f>COUNTIF(C368:C384,"&lt;3")</f>
        <v>2</v>
      </c>
      <c r="M385" s="5">
        <f t="shared" si="43"/>
        <v>0.5</v>
      </c>
      <c r="O385" s="5">
        <f t="shared" si="44"/>
        <v>5</v>
      </c>
      <c r="P385" s="5">
        <f t="shared" si="45"/>
        <v>0.625</v>
      </c>
    </row>
    <row r="386" spans="9:16" x14ac:dyDescent="0.25">
      <c r="I386" t="s">
        <v>46</v>
      </c>
      <c r="J386">
        <f>COUNTIF(B368:B384,"&lt;3")</f>
        <v>3</v>
      </c>
      <c r="M386" s="5">
        <f t="shared" si="43"/>
        <v>0.75</v>
      </c>
      <c r="O386" s="5">
        <f t="shared" si="44"/>
        <v>7</v>
      </c>
      <c r="P386" s="5">
        <f t="shared" si="45"/>
        <v>0.875</v>
      </c>
    </row>
    <row r="387" spans="9:16" x14ac:dyDescent="0.25">
      <c r="I387" t="s">
        <v>47</v>
      </c>
      <c r="J387">
        <f>J377+J378</f>
        <v>3</v>
      </c>
      <c r="M387" s="5">
        <f t="shared" si="43"/>
        <v>0.75</v>
      </c>
      <c r="O387" s="5">
        <f t="shared" si="44"/>
        <v>5</v>
      </c>
      <c r="P387" s="5">
        <f t="shared" si="45"/>
        <v>0.625</v>
      </c>
    </row>
    <row r="388" spans="9:16" x14ac:dyDescent="0.25">
      <c r="I388" t="s">
        <v>48</v>
      </c>
      <c r="J388" s="1">
        <f>SUM(B368:B384)</f>
        <v>8</v>
      </c>
      <c r="M388" s="5">
        <f t="shared" si="43"/>
        <v>2</v>
      </c>
      <c r="O388" s="5">
        <f t="shared" si="44"/>
        <v>12</v>
      </c>
      <c r="P388" s="5">
        <f t="shared" si="45"/>
        <v>1.5</v>
      </c>
    </row>
    <row r="389" spans="9:16" x14ac:dyDescent="0.25">
      <c r="I389" t="s">
        <v>49</v>
      </c>
      <c r="J389" s="1">
        <f>SUM(C368:C384)</f>
        <v>8</v>
      </c>
      <c r="M389" s="5">
        <f t="shared" si="43"/>
        <v>2</v>
      </c>
      <c r="O389" s="5">
        <f t="shared" si="44"/>
        <v>17</v>
      </c>
      <c r="P389" s="5">
        <f t="shared" si="45"/>
        <v>2.125</v>
      </c>
    </row>
    <row r="390" spans="9:16" x14ac:dyDescent="0.25">
      <c r="I390" t="s">
        <v>50</v>
      </c>
      <c r="J390">
        <f>J378*3+J376-J387</f>
        <v>7</v>
      </c>
      <c r="M390" s="5">
        <f t="shared" si="43"/>
        <v>1.75</v>
      </c>
      <c r="O390" s="5">
        <f t="shared" si="44"/>
        <v>9</v>
      </c>
      <c r="P390" s="5">
        <f t="shared" si="45"/>
        <v>1.125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34</v>
      </c>
      <c r="H402" s="6"/>
      <c r="I402" s="7">
        <f>O261+O54</f>
        <v>68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5">
        <f>AVERAGE(H404,K404,N404,Q404)</f>
        <v>0.77573529411764708</v>
      </c>
      <c r="F404" s="5">
        <f>(M6+M213)/2</f>
        <v>0.67647058823529416</v>
      </c>
      <c r="G404" s="10">
        <f>J6+J213</f>
        <v>23</v>
      </c>
      <c r="H404" s="10">
        <f>G404/$G$402</f>
        <v>0.67647058823529416</v>
      </c>
      <c r="I404" s="5">
        <f t="shared" ref="I404:I411" si="46">(P46+P253)/2</f>
        <v>0.67647058823529416</v>
      </c>
      <c r="J404" s="10">
        <f t="shared" ref="J404:J411" si="47">O46+O253</f>
        <v>46</v>
      </c>
      <c r="K404" s="10">
        <f>J404/$I$402</f>
        <v>0.67647058823529416</v>
      </c>
      <c r="L404" s="5">
        <f>(M84+M291)/2</f>
        <v>0.875</v>
      </c>
      <c r="M404" s="10">
        <f t="shared" ref="M404:M411" si="48">J84+J291</f>
        <v>7</v>
      </c>
      <c r="N404" s="10">
        <f>M404/8</f>
        <v>0.875</v>
      </c>
      <c r="O404" s="5">
        <f t="shared" ref="O404:O411" si="49">(P368+P161)/2</f>
        <v>0.875</v>
      </c>
      <c r="P404" s="10">
        <f t="shared" ref="P404:P411" si="50">O368+O161</f>
        <v>14</v>
      </c>
      <c r="Q404" s="10">
        <f>P404/16</f>
        <v>0.875</v>
      </c>
    </row>
    <row r="405" spans="4:17" x14ac:dyDescent="0.25">
      <c r="D405" t="s">
        <v>28</v>
      </c>
      <c r="E405" s="5">
        <f t="shared" ref="E405:E423" si="51">AVERAGE(H405,K405,N405,Q405)</f>
        <v>0.45588235294117646</v>
      </c>
      <c r="F405" s="5">
        <f t="shared" ref="F405:F407" si="52">(M7+M214)/2</f>
        <v>0.38235294117647056</v>
      </c>
      <c r="G405" s="10">
        <f t="shared" ref="G405:G407" si="53">J7+J214</f>
        <v>13</v>
      </c>
      <c r="H405" s="10">
        <f t="shared" ref="H405:H423" si="54">G405/$G$402</f>
        <v>0.38235294117647056</v>
      </c>
      <c r="I405" s="5">
        <f t="shared" si="46"/>
        <v>0.44117647058823528</v>
      </c>
      <c r="J405" s="10">
        <f t="shared" si="47"/>
        <v>30</v>
      </c>
      <c r="K405" s="10">
        <f t="shared" ref="K405:K423" si="55">J405/$I$402</f>
        <v>0.44117647058823528</v>
      </c>
      <c r="L405" s="5">
        <f>(M85+M292)/2</f>
        <v>0.5</v>
      </c>
      <c r="M405" s="10">
        <f t="shared" si="48"/>
        <v>4</v>
      </c>
      <c r="N405" s="10">
        <f t="shared" ref="N405:N423" si="56">M405/8</f>
        <v>0.5</v>
      </c>
      <c r="O405" s="5">
        <f t="shared" si="49"/>
        <v>0.5</v>
      </c>
      <c r="P405" s="10">
        <f t="shared" si="50"/>
        <v>8</v>
      </c>
      <c r="Q405" s="10">
        <f t="shared" ref="Q405:Q423" si="57">P405/16</f>
        <v>0.5</v>
      </c>
    </row>
    <row r="406" spans="4:17" x14ac:dyDescent="0.25">
      <c r="D406" t="s">
        <v>29</v>
      </c>
      <c r="E406" s="5">
        <f t="shared" si="51"/>
        <v>0.6875</v>
      </c>
      <c r="F406" s="5">
        <f t="shared" si="52"/>
        <v>0.73529411764705888</v>
      </c>
      <c r="G406" s="10">
        <f t="shared" si="53"/>
        <v>25</v>
      </c>
      <c r="H406" s="10">
        <f t="shared" si="54"/>
        <v>0.73529411764705888</v>
      </c>
      <c r="I406" s="5">
        <f t="shared" si="46"/>
        <v>0.76470588235294112</v>
      </c>
      <c r="J406" s="10">
        <f t="shared" si="47"/>
        <v>52</v>
      </c>
      <c r="K406" s="10">
        <f t="shared" si="55"/>
        <v>0.76470588235294112</v>
      </c>
      <c r="L406" s="5">
        <f>(M86+M293)/2</f>
        <v>0.625</v>
      </c>
      <c r="M406" s="10">
        <f t="shared" si="48"/>
        <v>5</v>
      </c>
      <c r="N406" s="10">
        <f t="shared" si="56"/>
        <v>0.625</v>
      </c>
      <c r="O406" s="5">
        <f t="shared" si="49"/>
        <v>0.625</v>
      </c>
      <c r="P406" s="10">
        <f t="shared" si="50"/>
        <v>10</v>
      </c>
      <c r="Q406" s="10">
        <f t="shared" si="57"/>
        <v>0.625</v>
      </c>
    </row>
    <row r="407" spans="4:17" x14ac:dyDescent="0.25">
      <c r="D407" t="s">
        <v>30</v>
      </c>
      <c r="E407" s="5">
        <f t="shared" si="51"/>
        <v>0.87040441176470584</v>
      </c>
      <c r="F407" s="5">
        <f t="shared" si="52"/>
        <v>0.88235294117647056</v>
      </c>
      <c r="G407" s="10">
        <f t="shared" si="53"/>
        <v>30</v>
      </c>
      <c r="H407" s="10">
        <f t="shared" si="54"/>
        <v>0.88235294117647056</v>
      </c>
      <c r="I407" s="5">
        <f t="shared" si="46"/>
        <v>0.91176470588235292</v>
      </c>
      <c r="J407" s="10">
        <f t="shared" si="47"/>
        <v>62</v>
      </c>
      <c r="K407" s="10">
        <f t="shared" si="55"/>
        <v>0.91176470588235292</v>
      </c>
      <c r="L407" s="5">
        <f>(M87+M294)/2</f>
        <v>0.875</v>
      </c>
      <c r="M407" s="10">
        <f t="shared" si="48"/>
        <v>7</v>
      </c>
      <c r="N407" s="10">
        <f t="shared" si="56"/>
        <v>0.875</v>
      </c>
      <c r="O407" s="5">
        <f t="shared" si="49"/>
        <v>0.8125</v>
      </c>
      <c r="P407" s="10">
        <f t="shared" si="50"/>
        <v>13</v>
      </c>
      <c r="Q407" s="10">
        <f t="shared" si="57"/>
        <v>0.8125</v>
      </c>
    </row>
    <row r="408" spans="4:17" x14ac:dyDescent="0.25">
      <c r="D408" t="s">
        <v>31</v>
      </c>
      <c r="E408" s="5">
        <f t="shared" si="51"/>
        <v>0.77297794117647056</v>
      </c>
      <c r="F408" s="5">
        <f>(M10+M217)/2</f>
        <v>0.88235294117647056</v>
      </c>
      <c r="G408" s="10">
        <f>J10+J217</f>
        <v>30</v>
      </c>
      <c r="H408" s="10">
        <f t="shared" si="54"/>
        <v>0.88235294117647056</v>
      </c>
      <c r="I408" s="5">
        <f t="shared" si="46"/>
        <v>0.6470588235294118</v>
      </c>
      <c r="J408" s="10">
        <f t="shared" si="47"/>
        <v>44</v>
      </c>
      <c r="K408" s="10">
        <f t="shared" si="55"/>
        <v>0.6470588235294118</v>
      </c>
      <c r="L408" s="5">
        <f>(M295+M88)/2</f>
        <v>0.875</v>
      </c>
      <c r="M408" s="10">
        <f t="shared" si="48"/>
        <v>7</v>
      </c>
      <c r="N408" s="10">
        <f t="shared" si="56"/>
        <v>0.875</v>
      </c>
      <c r="O408" s="5">
        <f t="shared" si="49"/>
        <v>0.6875</v>
      </c>
      <c r="P408" s="10">
        <f t="shared" si="50"/>
        <v>11</v>
      </c>
      <c r="Q408" s="10">
        <f t="shared" si="57"/>
        <v>0.6875</v>
      </c>
    </row>
    <row r="409" spans="4:17" x14ac:dyDescent="0.25">
      <c r="D409" t="s">
        <v>32</v>
      </c>
      <c r="E409" s="5">
        <f t="shared" si="51"/>
        <v>0.578125</v>
      </c>
      <c r="F409" s="5">
        <f t="shared" ref="F409:F411" si="58">(M11+M218)/2</f>
        <v>0.41176470588235292</v>
      </c>
      <c r="G409" s="10">
        <f t="shared" ref="G409:G411" si="59">J11+J218</f>
        <v>14</v>
      </c>
      <c r="H409" s="10">
        <f t="shared" si="54"/>
        <v>0.41176470588235292</v>
      </c>
      <c r="I409" s="5">
        <f t="shared" si="46"/>
        <v>0.58823529411764708</v>
      </c>
      <c r="J409" s="10">
        <f t="shared" si="47"/>
        <v>40</v>
      </c>
      <c r="K409" s="10">
        <f t="shared" si="55"/>
        <v>0.58823529411764708</v>
      </c>
      <c r="L409" s="5">
        <f>(M296+M89)/2</f>
        <v>0.625</v>
      </c>
      <c r="M409" s="10">
        <f t="shared" si="48"/>
        <v>5</v>
      </c>
      <c r="N409" s="10">
        <f t="shared" si="56"/>
        <v>0.625</v>
      </c>
      <c r="O409" s="5">
        <f t="shared" si="49"/>
        <v>0.6875</v>
      </c>
      <c r="P409" s="10">
        <f t="shared" si="50"/>
        <v>11</v>
      </c>
      <c r="Q409" s="10">
        <f t="shared" si="57"/>
        <v>0.6875</v>
      </c>
    </row>
    <row r="410" spans="4:17" x14ac:dyDescent="0.25">
      <c r="D410" t="s">
        <v>34</v>
      </c>
      <c r="E410" s="5">
        <f t="shared" si="51"/>
        <v>0.92738970588235292</v>
      </c>
      <c r="F410" s="5">
        <f t="shared" si="58"/>
        <v>1</v>
      </c>
      <c r="G410" s="10">
        <f t="shared" si="59"/>
        <v>34</v>
      </c>
      <c r="H410" s="10">
        <f t="shared" si="54"/>
        <v>1</v>
      </c>
      <c r="I410" s="5">
        <f t="shared" si="46"/>
        <v>0.89705882352941169</v>
      </c>
      <c r="J410" s="10">
        <f t="shared" si="47"/>
        <v>61</v>
      </c>
      <c r="K410" s="10">
        <f t="shared" si="55"/>
        <v>0.8970588235294118</v>
      </c>
      <c r="L410" s="5">
        <f>(M297+M90)/2</f>
        <v>1</v>
      </c>
      <c r="M410" s="10">
        <f t="shared" si="48"/>
        <v>8</v>
      </c>
      <c r="N410" s="10">
        <f t="shared" si="56"/>
        <v>1</v>
      </c>
      <c r="O410" s="5">
        <f t="shared" si="49"/>
        <v>0.8125</v>
      </c>
      <c r="P410" s="10">
        <f t="shared" si="50"/>
        <v>13</v>
      </c>
      <c r="Q410" s="10">
        <f t="shared" si="57"/>
        <v>0.8125</v>
      </c>
    </row>
    <row r="411" spans="4:17" x14ac:dyDescent="0.25">
      <c r="D411" t="s">
        <v>35</v>
      </c>
      <c r="E411" s="5">
        <f t="shared" si="51"/>
        <v>0.74724264705882359</v>
      </c>
      <c r="F411" s="5">
        <f t="shared" si="58"/>
        <v>0.64705882352941169</v>
      </c>
      <c r="G411" s="10">
        <f t="shared" si="59"/>
        <v>22</v>
      </c>
      <c r="H411" s="10">
        <f t="shared" si="54"/>
        <v>0.6470588235294118</v>
      </c>
      <c r="I411" s="5">
        <f t="shared" si="46"/>
        <v>0.77941176470588236</v>
      </c>
      <c r="J411" s="10">
        <f t="shared" si="47"/>
        <v>53</v>
      </c>
      <c r="K411" s="10">
        <f t="shared" si="55"/>
        <v>0.77941176470588236</v>
      </c>
      <c r="L411" s="5">
        <f>(M298+M91)/2</f>
        <v>0.75</v>
      </c>
      <c r="M411" s="10">
        <f t="shared" si="48"/>
        <v>6</v>
      </c>
      <c r="N411" s="10">
        <f t="shared" si="56"/>
        <v>0.75</v>
      </c>
      <c r="O411" s="5">
        <f t="shared" si="49"/>
        <v>0.8125</v>
      </c>
      <c r="P411" s="10">
        <f t="shared" si="50"/>
        <v>13</v>
      </c>
      <c r="Q411" s="10">
        <f t="shared" si="57"/>
        <v>0.8125</v>
      </c>
    </row>
    <row r="412" spans="4:17" x14ac:dyDescent="0.25">
      <c r="D412" t="s">
        <v>36</v>
      </c>
      <c r="E412" s="5">
        <f t="shared" si="51"/>
        <v>1</v>
      </c>
      <c r="F412" s="5"/>
      <c r="G412" s="10">
        <f>J221+J14</f>
        <v>34</v>
      </c>
      <c r="H412" s="10">
        <f t="shared" si="54"/>
        <v>1</v>
      </c>
      <c r="I412" s="5"/>
      <c r="J412" s="10">
        <f t="shared" ref="J412:J423" si="60">O261+O54</f>
        <v>68</v>
      </c>
      <c r="K412" s="10">
        <f t="shared" si="55"/>
        <v>1</v>
      </c>
      <c r="L412" s="5"/>
      <c r="M412" s="10">
        <v>8</v>
      </c>
      <c r="N412" s="10">
        <f t="shared" si="56"/>
        <v>1</v>
      </c>
      <c r="P412" s="10">
        <v>16</v>
      </c>
      <c r="Q412" s="10">
        <f t="shared" si="57"/>
        <v>1</v>
      </c>
    </row>
    <row r="413" spans="4:17" x14ac:dyDescent="0.25">
      <c r="D413" t="s">
        <v>37</v>
      </c>
      <c r="E413" s="5">
        <f t="shared" si="51"/>
        <v>0.421875</v>
      </c>
      <c r="F413" s="5">
        <f>(M15+M222)/2</f>
        <v>0.58823529411764708</v>
      </c>
      <c r="G413" s="10">
        <f>J222+J15</f>
        <v>20</v>
      </c>
      <c r="H413" s="10">
        <f t="shared" si="54"/>
        <v>0.58823529411764708</v>
      </c>
      <c r="I413" s="5">
        <f t="shared" ref="I413:I423" si="61">(P262+P55)/2</f>
        <v>0.41176470588235292</v>
      </c>
      <c r="J413" s="10">
        <f t="shared" si="60"/>
        <v>28</v>
      </c>
      <c r="K413" s="10">
        <f t="shared" si="55"/>
        <v>0.41176470588235292</v>
      </c>
      <c r="L413" s="5">
        <f t="shared" ref="L413:L423" si="62">(M300+M93)/2</f>
        <v>0.375</v>
      </c>
      <c r="M413" s="10">
        <f t="shared" ref="M413:M423" si="63">J300+J93</f>
        <v>3</v>
      </c>
      <c r="N413" s="10">
        <f t="shared" si="56"/>
        <v>0.375</v>
      </c>
      <c r="O413" s="5">
        <f t="shared" ref="O413:O423" si="64">(P377+P170)/2</f>
        <v>0.3125</v>
      </c>
      <c r="P413" s="10">
        <f t="shared" ref="P413:P423" si="65">O377+O170</f>
        <v>5</v>
      </c>
      <c r="Q413" s="10">
        <f t="shared" si="57"/>
        <v>0.3125</v>
      </c>
    </row>
    <row r="414" spans="4:17" x14ac:dyDescent="0.25">
      <c r="D414" t="s">
        <v>38</v>
      </c>
      <c r="E414" s="5">
        <f t="shared" si="51"/>
        <v>0.22702205882352941</v>
      </c>
      <c r="F414" s="5">
        <f t="shared" ref="F414:F423" si="66">(M16+M223)/2</f>
        <v>0.11764705882352941</v>
      </c>
      <c r="G414" s="10">
        <f t="shared" ref="G414:G423" si="67">J223+J16</f>
        <v>4</v>
      </c>
      <c r="H414" s="10">
        <f t="shared" si="54"/>
        <v>0.11764705882352941</v>
      </c>
      <c r="I414" s="5">
        <f t="shared" si="61"/>
        <v>0.3529411764705882</v>
      </c>
      <c r="J414" s="10">
        <f t="shared" si="60"/>
        <v>24</v>
      </c>
      <c r="K414" s="10">
        <f t="shared" si="55"/>
        <v>0.35294117647058826</v>
      </c>
      <c r="L414" s="5">
        <f t="shared" si="62"/>
        <v>0.125</v>
      </c>
      <c r="M414" s="10">
        <f t="shared" si="63"/>
        <v>1</v>
      </c>
      <c r="N414" s="10">
        <f t="shared" si="56"/>
        <v>0.125</v>
      </c>
      <c r="O414" s="5">
        <f t="shared" si="64"/>
        <v>0.3125</v>
      </c>
      <c r="P414" s="10">
        <f t="shared" si="65"/>
        <v>5</v>
      </c>
      <c r="Q414" s="10">
        <f t="shared" si="57"/>
        <v>0.3125</v>
      </c>
    </row>
    <row r="415" spans="4:17" x14ac:dyDescent="0.25">
      <c r="D415" t="s">
        <v>39</v>
      </c>
      <c r="E415" s="5">
        <f t="shared" si="51"/>
        <v>0.25275735294117646</v>
      </c>
      <c r="F415" s="5">
        <f t="shared" si="66"/>
        <v>0.3529411764705882</v>
      </c>
      <c r="G415" s="10">
        <f t="shared" si="67"/>
        <v>12</v>
      </c>
      <c r="H415" s="10">
        <f t="shared" si="54"/>
        <v>0.35294117647058826</v>
      </c>
      <c r="I415" s="5">
        <f t="shared" si="61"/>
        <v>0.22058823529411764</v>
      </c>
      <c r="J415" s="10">
        <f t="shared" si="60"/>
        <v>15</v>
      </c>
      <c r="K415" s="10">
        <f t="shared" si="55"/>
        <v>0.22058823529411764</v>
      </c>
      <c r="L415" s="5">
        <f t="shared" si="62"/>
        <v>0.25</v>
      </c>
      <c r="M415" s="10">
        <f t="shared" si="63"/>
        <v>2</v>
      </c>
      <c r="N415" s="10">
        <f t="shared" si="56"/>
        <v>0.25</v>
      </c>
      <c r="O415" s="5">
        <f t="shared" si="64"/>
        <v>0.1875</v>
      </c>
      <c r="P415" s="10">
        <f t="shared" si="65"/>
        <v>3</v>
      </c>
      <c r="Q415" s="10">
        <f t="shared" si="57"/>
        <v>0.1875</v>
      </c>
    </row>
    <row r="416" spans="4:17" x14ac:dyDescent="0.25">
      <c r="D416" t="s">
        <v>40</v>
      </c>
      <c r="E416" s="5">
        <f t="shared" si="51"/>
        <v>7.2610294117647051E-2</v>
      </c>
      <c r="F416" s="5">
        <f t="shared" si="66"/>
        <v>0</v>
      </c>
      <c r="G416" s="10">
        <f t="shared" si="67"/>
        <v>0</v>
      </c>
      <c r="H416" s="10">
        <f t="shared" si="54"/>
        <v>0</v>
      </c>
      <c r="I416" s="5">
        <f t="shared" si="61"/>
        <v>0.10294117647058823</v>
      </c>
      <c r="J416" s="10">
        <f t="shared" si="60"/>
        <v>7</v>
      </c>
      <c r="K416" s="10">
        <f t="shared" si="55"/>
        <v>0.10294117647058823</v>
      </c>
      <c r="L416" s="5">
        <f t="shared" si="62"/>
        <v>0</v>
      </c>
      <c r="M416" s="10">
        <f t="shared" si="63"/>
        <v>0</v>
      </c>
      <c r="N416" s="10">
        <f t="shared" si="56"/>
        <v>0</v>
      </c>
      <c r="O416" s="5">
        <f t="shared" si="64"/>
        <v>0.1875</v>
      </c>
      <c r="P416" s="10">
        <f t="shared" si="65"/>
        <v>3</v>
      </c>
      <c r="Q416" s="10">
        <f t="shared" si="57"/>
        <v>0.1875</v>
      </c>
    </row>
    <row r="417" spans="4:17" x14ac:dyDescent="0.25">
      <c r="D417" t="s">
        <v>41</v>
      </c>
      <c r="E417" s="5">
        <f t="shared" si="51"/>
        <v>0.76194852941176472</v>
      </c>
      <c r="F417" s="5">
        <f t="shared" si="66"/>
        <v>0.79411764705882348</v>
      </c>
      <c r="G417" s="10">
        <f t="shared" si="67"/>
        <v>27</v>
      </c>
      <c r="H417" s="10">
        <f t="shared" si="54"/>
        <v>0.79411764705882348</v>
      </c>
      <c r="I417" s="5">
        <f t="shared" si="61"/>
        <v>0.69117647058823528</v>
      </c>
      <c r="J417" s="10">
        <f t="shared" si="60"/>
        <v>47</v>
      </c>
      <c r="K417" s="10">
        <f t="shared" si="55"/>
        <v>0.69117647058823528</v>
      </c>
      <c r="L417" s="5">
        <f t="shared" si="62"/>
        <v>0.875</v>
      </c>
      <c r="M417" s="10">
        <f t="shared" si="63"/>
        <v>7</v>
      </c>
      <c r="N417" s="10">
        <f t="shared" si="56"/>
        <v>0.875</v>
      </c>
      <c r="O417" s="5">
        <f t="shared" si="64"/>
        <v>0.6875</v>
      </c>
      <c r="P417" s="10">
        <f t="shared" si="65"/>
        <v>11</v>
      </c>
      <c r="Q417" s="10">
        <f t="shared" si="57"/>
        <v>0.6875</v>
      </c>
    </row>
    <row r="418" spans="4:17" x14ac:dyDescent="0.25">
      <c r="D418" t="s">
        <v>42</v>
      </c>
      <c r="E418" s="5">
        <f t="shared" si="51"/>
        <v>0.75275735294117652</v>
      </c>
      <c r="F418" s="5">
        <f t="shared" si="66"/>
        <v>0.61764705882352944</v>
      </c>
      <c r="G418" s="10">
        <f t="shared" si="67"/>
        <v>21</v>
      </c>
      <c r="H418" s="10">
        <f t="shared" si="54"/>
        <v>0.61764705882352944</v>
      </c>
      <c r="I418" s="5">
        <f t="shared" si="61"/>
        <v>0.70588235294117652</v>
      </c>
      <c r="J418" s="10">
        <f t="shared" si="60"/>
        <v>48</v>
      </c>
      <c r="K418" s="10">
        <f t="shared" si="55"/>
        <v>0.70588235294117652</v>
      </c>
      <c r="L418" s="5">
        <f t="shared" si="62"/>
        <v>0.875</v>
      </c>
      <c r="M418" s="10">
        <f t="shared" si="63"/>
        <v>7</v>
      </c>
      <c r="N418" s="10">
        <f t="shared" si="56"/>
        <v>0.875</v>
      </c>
      <c r="O418" s="5">
        <f t="shared" si="64"/>
        <v>0.8125</v>
      </c>
      <c r="P418" s="10">
        <f t="shared" si="65"/>
        <v>13</v>
      </c>
      <c r="Q418" s="10">
        <f t="shared" si="57"/>
        <v>0.8125</v>
      </c>
    </row>
    <row r="419" spans="4:17" x14ac:dyDescent="0.25">
      <c r="D419" t="s">
        <v>43</v>
      </c>
      <c r="E419" s="5">
        <f t="shared" si="51"/>
        <v>0.47150735294117646</v>
      </c>
      <c r="F419" s="5">
        <f t="shared" si="66"/>
        <v>0.47058823529411764</v>
      </c>
      <c r="G419" s="10">
        <f t="shared" si="67"/>
        <v>16</v>
      </c>
      <c r="H419" s="10">
        <f t="shared" si="54"/>
        <v>0.47058823529411764</v>
      </c>
      <c r="I419" s="5">
        <f t="shared" si="61"/>
        <v>0.60294117647058831</v>
      </c>
      <c r="J419" s="10">
        <f t="shared" si="60"/>
        <v>41</v>
      </c>
      <c r="K419" s="10">
        <f t="shared" si="55"/>
        <v>0.6029411764705882</v>
      </c>
      <c r="L419" s="5">
        <f t="shared" si="62"/>
        <v>0.375</v>
      </c>
      <c r="M419" s="10">
        <f t="shared" si="63"/>
        <v>3</v>
      </c>
      <c r="N419" s="10">
        <f t="shared" si="56"/>
        <v>0.375</v>
      </c>
      <c r="O419" s="5">
        <f t="shared" si="64"/>
        <v>0.4375</v>
      </c>
      <c r="P419" s="10">
        <f t="shared" si="65"/>
        <v>7</v>
      </c>
      <c r="Q419" s="10">
        <f t="shared" si="57"/>
        <v>0.4375</v>
      </c>
    </row>
    <row r="420" spans="4:17" x14ac:dyDescent="0.25">
      <c r="D420" t="s">
        <v>44</v>
      </c>
      <c r="E420" s="5">
        <f t="shared" si="51"/>
        <v>0.71691176470588236</v>
      </c>
      <c r="F420" s="5">
        <f t="shared" si="66"/>
        <v>0.91176470588235292</v>
      </c>
      <c r="G420" s="10">
        <f t="shared" si="67"/>
        <v>31</v>
      </c>
      <c r="H420" s="10">
        <f t="shared" si="54"/>
        <v>0.91176470588235292</v>
      </c>
      <c r="I420" s="5">
        <f t="shared" si="61"/>
        <v>0.70588235294117652</v>
      </c>
      <c r="J420" s="10">
        <f t="shared" si="60"/>
        <v>48</v>
      </c>
      <c r="K420" s="10">
        <f t="shared" si="55"/>
        <v>0.70588235294117652</v>
      </c>
      <c r="L420" s="5">
        <f t="shared" si="62"/>
        <v>0.75</v>
      </c>
      <c r="M420" s="10">
        <f t="shared" si="63"/>
        <v>6</v>
      </c>
      <c r="N420" s="10">
        <f t="shared" si="56"/>
        <v>0.75</v>
      </c>
      <c r="O420" s="5">
        <f t="shared" si="64"/>
        <v>0.5</v>
      </c>
      <c r="P420" s="10">
        <f t="shared" si="65"/>
        <v>8</v>
      </c>
      <c r="Q420" s="10">
        <f t="shared" si="57"/>
        <v>0.5</v>
      </c>
    </row>
    <row r="421" spans="4:17" x14ac:dyDescent="0.25">
      <c r="D421" t="s">
        <v>45</v>
      </c>
      <c r="E421" s="5">
        <f t="shared" si="51"/>
        <v>0.80330882352941169</v>
      </c>
      <c r="F421" s="5">
        <f t="shared" si="66"/>
        <v>0.76470588235294112</v>
      </c>
      <c r="G421" s="10">
        <f t="shared" si="67"/>
        <v>26</v>
      </c>
      <c r="H421" s="10">
        <f t="shared" si="54"/>
        <v>0.76470588235294112</v>
      </c>
      <c r="I421" s="5">
        <f t="shared" si="61"/>
        <v>0.82352941176470584</v>
      </c>
      <c r="J421" s="10">
        <f t="shared" si="60"/>
        <v>56</v>
      </c>
      <c r="K421" s="10">
        <f t="shared" si="55"/>
        <v>0.82352941176470584</v>
      </c>
      <c r="L421" s="5">
        <f t="shared" si="62"/>
        <v>0.875</v>
      </c>
      <c r="M421" s="10">
        <f t="shared" si="63"/>
        <v>7</v>
      </c>
      <c r="N421" s="10">
        <f t="shared" si="56"/>
        <v>0.875</v>
      </c>
      <c r="O421" s="5">
        <f t="shared" si="64"/>
        <v>0.75</v>
      </c>
      <c r="P421" s="10">
        <f t="shared" si="65"/>
        <v>12</v>
      </c>
      <c r="Q421" s="10">
        <f t="shared" si="57"/>
        <v>0.75</v>
      </c>
    </row>
    <row r="422" spans="4:17" x14ac:dyDescent="0.25">
      <c r="D422" t="s">
        <v>46</v>
      </c>
      <c r="E422" s="5">
        <f t="shared" si="51"/>
        <v>0.96966911764705888</v>
      </c>
      <c r="F422" s="5">
        <f t="shared" si="66"/>
        <v>1</v>
      </c>
      <c r="G422" s="10">
        <f t="shared" si="67"/>
        <v>34</v>
      </c>
      <c r="H422" s="10">
        <f t="shared" si="54"/>
        <v>1</v>
      </c>
      <c r="I422" s="5">
        <f t="shared" si="61"/>
        <v>0.94117647058823528</v>
      </c>
      <c r="J422" s="10">
        <f t="shared" si="60"/>
        <v>64</v>
      </c>
      <c r="K422" s="10">
        <f t="shared" si="55"/>
        <v>0.94117647058823528</v>
      </c>
      <c r="L422" s="5">
        <f t="shared" si="62"/>
        <v>1</v>
      </c>
      <c r="M422" s="10">
        <f t="shared" si="63"/>
        <v>8</v>
      </c>
      <c r="N422" s="10">
        <f t="shared" si="56"/>
        <v>1</v>
      </c>
      <c r="O422" s="5">
        <f t="shared" si="64"/>
        <v>0.9375</v>
      </c>
      <c r="P422" s="10">
        <f t="shared" si="65"/>
        <v>15</v>
      </c>
      <c r="Q422" s="10">
        <f t="shared" si="57"/>
        <v>0.9375</v>
      </c>
    </row>
    <row r="423" spans="4:17" x14ac:dyDescent="0.25">
      <c r="D423" t="s">
        <v>47</v>
      </c>
      <c r="E423" s="5">
        <f t="shared" si="51"/>
        <v>0.64889705882352944</v>
      </c>
      <c r="F423" s="5">
        <f t="shared" si="66"/>
        <v>0.70588235294117641</v>
      </c>
      <c r="G423" s="10">
        <f t="shared" si="67"/>
        <v>24</v>
      </c>
      <c r="H423" s="10">
        <f t="shared" si="54"/>
        <v>0.70588235294117652</v>
      </c>
      <c r="I423" s="5">
        <f t="shared" si="61"/>
        <v>0.76470588235294112</v>
      </c>
      <c r="J423" s="10">
        <f t="shared" si="60"/>
        <v>52</v>
      </c>
      <c r="K423" s="10">
        <f t="shared" si="55"/>
        <v>0.76470588235294112</v>
      </c>
      <c r="L423" s="5">
        <f t="shared" si="62"/>
        <v>0.5</v>
      </c>
      <c r="M423" s="10">
        <f t="shared" si="63"/>
        <v>4</v>
      </c>
      <c r="N423" s="10">
        <f t="shared" si="56"/>
        <v>0.5</v>
      </c>
      <c r="O423" s="5">
        <f t="shared" si="64"/>
        <v>0.625</v>
      </c>
      <c r="P423" s="10">
        <f t="shared" si="65"/>
        <v>10</v>
      </c>
      <c r="Q423" s="10">
        <f t="shared" si="57"/>
        <v>0.625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F425" s="9">
        <f>M28-M235</f>
        <v>1.3529411764705883</v>
      </c>
      <c r="G425" s="10">
        <f>J28-J235</f>
        <v>23</v>
      </c>
      <c r="H425" s="10" t="s">
        <v>73</v>
      </c>
      <c r="I425" s="9">
        <f>P68-P275</f>
        <v>0.14705882352941169</v>
      </c>
      <c r="J425" s="10">
        <f>O68-O275</f>
        <v>5</v>
      </c>
      <c r="K425" s="10" t="s">
        <v>73</v>
      </c>
      <c r="L425" s="9">
        <f>M106-M313</f>
        <v>0.75</v>
      </c>
      <c r="M425" s="10">
        <f>J106-J313</f>
        <v>3</v>
      </c>
      <c r="N425" s="10" t="s">
        <v>73</v>
      </c>
      <c r="O425" s="9">
        <f>P183-P390</f>
        <v>0</v>
      </c>
      <c r="P425" s="10">
        <f>O183-O390</f>
        <v>0</v>
      </c>
      <c r="Q425" s="10" t="s">
        <v>73</v>
      </c>
    </row>
    <row r="426" spans="4:17" x14ac:dyDescent="0.25">
      <c r="D426" t="s">
        <v>70</v>
      </c>
      <c r="E426" s="5"/>
      <c r="F426" s="5">
        <f>(M26+M27+M233+M234)/2</f>
        <v>2.4705882352941178</v>
      </c>
      <c r="G426" s="10">
        <f>J233+J234+J26+J27</f>
        <v>84</v>
      </c>
      <c r="H426" s="10">
        <f>G426/G402</f>
        <v>2.4705882352941178</v>
      </c>
      <c r="I426" s="5">
        <f>(P66+P67+P273+P274)/2</f>
        <v>2.4411764705882351</v>
      </c>
      <c r="J426" s="10">
        <f>O66+O67+O273+O274</f>
        <v>166</v>
      </c>
      <c r="K426" s="10">
        <f>J426/$I$402</f>
        <v>2.4411764705882355</v>
      </c>
      <c r="L426" s="5">
        <f>(M104+M105+M311+M312)/2</f>
        <v>2.875</v>
      </c>
      <c r="M426" s="10">
        <f>J104+J105+J311+J312</f>
        <v>23</v>
      </c>
      <c r="N426" s="10">
        <f>M426/8</f>
        <v>2.875</v>
      </c>
      <c r="O426" s="5">
        <f>(P389+P388+P182+P181)/2</f>
        <v>3</v>
      </c>
      <c r="P426" s="10">
        <f>O389+O388+O182+O181</f>
        <v>48</v>
      </c>
      <c r="Q426" s="10">
        <f>P426/16</f>
        <v>3</v>
      </c>
    </row>
    <row r="427" spans="4:17" x14ac:dyDescent="0.25">
      <c r="D427" t="s">
        <v>71</v>
      </c>
      <c r="F427" s="5">
        <f>(M26+M234)/2</f>
        <v>1.7647058823529411</v>
      </c>
      <c r="G427" s="10">
        <f>J26+J234</f>
        <v>60</v>
      </c>
      <c r="H427" s="10">
        <f>G427/G402</f>
        <v>1.7647058823529411</v>
      </c>
      <c r="I427" s="5">
        <f>(P66+P274)/2</f>
        <v>1.3676470588235294</v>
      </c>
      <c r="J427" s="10">
        <f>O66+O274</f>
        <v>93</v>
      </c>
      <c r="K427" s="10">
        <f t="shared" ref="K427:K428" si="68">J427/$I$402</f>
        <v>1.3676470588235294</v>
      </c>
      <c r="L427" s="5">
        <f>(M104+M312)/2</f>
        <v>1.75</v>
      </c>
      <c r="M427" s="10">
        <f>J104+J312</f>
        <v>14</v>
      </c>
      <c r="N427" s="10">
        <f t="shared" ref="N427:N428" si="69">M427/8</f>
        <v>1.75</v>
      </c>
      <c r="O427" s="5">
        <f>(P389+P181)/2</f>
        <v>1.5625</v>
      </c>
      <c r="P427" s="10">
        <f>O389+O181</f>
        <v>25</v>
      </c>
      <c r="Q427" s="10">
        <f t="shared" ref="Q427:Q428" si="70">P427/16</f>
        <v>1.5625</v>
      </c>
    </row>
    <row r="428" spans="4:17" x14ac:dyDescent="0.25">
      <c r="D428" t="s">
        <v>72</v>
      </c>
      <c r="F428" s="5">
        <f>(M27+M233)/2</f>
        <v>0.70588235294117652</v>
      </c>
      <c r="G428" s="10">
        <f>J27+J233</f>
        <v>24</v>
      </c>
      <c r="H428" s="10">
        <f>G428/G402</f>
        <v>0.70588235294117652</v>
      </c>
      <c r="I428" s="5">
        <f>(P67+P273)/2</f>
        <v>1.0735294117647058</v>
      </c>
      <c r="J428" s="10">
        <f>O67+O273</f>
        <v>73</v>
      </c>
      <c r="K428" s="10">
        <f t="shared" si="68"/>
        <v>1.0735294117647058</v>
      </c>
      <c r="L428" s="5">
        <f>(M105+M311)/2</f>
        <v>1.125</v>
      </c>
      <c r="M428" s="10">
        <f>J105+J311</f>
        <v>9</v>
      </c>
      <c r="N428" s="10">
        <f t="shared" si="69"/>
        <v>1.125</v>
      </c>
      <c r="O428" s="5">
        <f>(P388+P182)/2</f>
        <v>1.4375</v>
      </c>
      <c r="P428" s="10">
        <f>O388+O182</f>
        <v>23</v>
      </c>
      <c r="Q428" s="10">
        <f t="shared" si="70"/>
        <v>1.4375</v>
      </c>
    </row>
    <row r="439" spans="18:20" x14ac:dyDescent="0.25">
      <c r="S439">
        <v>0.5</v>
      </c>
      <c r="T439">
        <v>1.4</v>
      </c>
    </row>
    <row r="447" spans="18:20" x14ac:dyDescent="0.25">
      <c r="R447">
        <f>AVERAGE(N449:Q449)</f>
        <v>1.9624999999999999</v>
      </c>
    </row>
    <row r="449" spans="4:20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20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20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  <c r="R451">
        <v>1.82</v>
      </c>
    </row>
    <row r="452" spans="4:20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  <c r="R452">
        <v>1.82</v>
      </c>
      <c r="T452" s="5">
        <f>AVERAGE(O453:R453)</f>
        <v>0.40249999999999997</v>
      </c>
    </row>
    <row r="453" spans="4:20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  <c r="R453">
        <v>0.5</v>
      </c>
    </row>
    <row r="454" spans="4:20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  <c r="R454">
        <v>0.75</v>
      </c>
      <c r="S454">
        <v>0.5</v>
      </c>
    </row>
    <row r="455" spans="4:20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  <c r="R455">
        <v>0.5</v>
      </c>
    </row>
    <row r="456" spans="4:20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  <c r="R456">
        <v>0.25</v>
      </c>
      <c r="S456">
        <v>0.75</v>
      </c>
      <c r="T456">
        <v>0.5</v>
      </c>
    </row>
    <row r="457" spans="4:20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  <c r="R457">
        <v>0.75</v>
      </c>
      <c r="S457">
        <v>0.5</v>
      </c>
    </row>
    <row r="458" spans="4:20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  <c r="R458">
        <v>0.5</v>
      </c>
    </row>
    <row r="459" spans="4:20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20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  <c r="S460">
        <f>AVERAGE(N460:Q460)</f>
        <v>0.87249999999999994</v>
      </c>
    </row>
    <row r="461" spans="4:20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20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  <c r="R462">
        <v>0.75</v>
      </c>
    </row>
    <row r="463" spans="4:20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20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  <c r="R464">
        <v>0.75</v>
      </c>
    </row>
    <row r="465" spans="4:18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  <c r="R465">
        <v>0.5</v>
      </c>
    </row>
  </sheetData>
  <mergeCells count="14">
    <mergeCell ref="A82:F82"/>
    <mergeCell ref="A1:F2"/>
    <mergeCell ref="A4:F4"/>
    <mergeCell ref="A31:F31"/>
    <mergeCell ref="A44:F44"/>
    <mergeCell ref="A63:F63"/>
    <mergeCell ref="A289:F289"/>
    <mergeCell ref="A327:F327"/>
    <mergeCell ref="A120:F120"/>
    <mergeCell ref="A208:P209"/>
    <mergeCell ref="A211:F211"/>
    <mergeCell ref="A238:F238"/>
    <mergeCell ref="A251:F251"/>
    <mergeCell ref="A270:F27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C4E2-3B50-4888-8AA6-B8D66556BB56}">
  <dimension ref="A1:D34"/>
  <sheetViews>
    <sheetView workbookViewId="0">
      <selection activeCell="A2" sqref="A2:D34"/>
    </sheetView>
  </sheetViews>
  <sheetFormatPr defaultColWidth="9.140625" defaultRowHeight="15" x14ac:dyDescent="0.25"/>
  <sheetData>
    <row r="1" spans="1:4" x14ac:dyDescent="0.25">
      <c r="A1" t="s">
        <v>447</v>
      </c>
      <c r="B1" t="s">
        <v>448</v>
      </c>
      <c r="C1" t="s">
        <v>449</v>
      </c>
      <c r="D1" t="s">
        <v>450</v>
      </c>
    </row>
    <row r="2" spans="1:4" x14ac:dyDescent="0.25">
      <c r="A2" s="26"/>
      <c r="B2" s="26"/>
      <c r="C2" s="27"/>
      <c r="D2" s="27"/>
    </row>
    <row r="3" spans="1:4" x14ac:dyDescent="0.25">
      <c r="A3" s="26"/>
      <c r="B3" s="26"/>
      <c r="C3" s="27"/>
      <c r="D3" s="27"/>
    </row>
    <row r="4" spans="1:4" x14ac:dyDescent="0.25">
      <c r="A4" s="26"/>
      <c r="B4" s="26"/>
      <c r="C4" s="27"/>
      <c r="D4" s="27"/>
    </row>
    <row r="5" spans="1:4" x14ac:dyDescent="0.25">
      <c r="A5" s="26"/>
      <c r="B5" s="26"/>
      <c r="C5" s="27"/>
      <c r="D5" s="27"/>
    </row>
    <row r="6" spans="1:4" x14ac:dyDescent="0.25">
      <c r="A6" s="26"/>
      <c r="B6" s="26"/>
      <c r="C6" s="27"/>
      <c r="D6" s="27"/>
    </row>
    <row r="7" spans="1:4" x14ac:dyDescent="0.25">
      <c r="A7" s="26"/>
      <c r="B7" s="26"/>
      <c r="C7" s="27"/>
      <c r="D7" s="27"/>
    </row>
    <row r="8" spans="1:4" x14ac:dyDescent="0.25">
      <c r="A8" s="26"/>
      <c r="B8" s="26"/>
      <c r="C8" s="27"/>
      <c r="D8" s="27"/>
    </row>
    <row r="9" spans="1:4" x14ac:dyDescent="0.25">
      <c r="A9" s="26"/>
      <c r="B9" s="26"/>
      <c r="C9" s="27"/>
      <c r="D9" s="27"/>
    </row>
    <row r="10" spans="1:4" x14ac:dyDescent="0.25">
      <c r="A10" s="26"/>
      <c r="B10" s="26"/>
      <c r="C10" s="27"/>
      <c r="D10" s="27"/>
    </row>
    <row r="11" spans="1:4" x14ac:dyDescent="0.25">
      <c r="A11" s="26"/>
      <c r="B11" s="26"/>
      <c r="C11" s="27"/>
      <c r="D11" s="27"/>
    </row>
    <row r="12" spans="1:4" x14ac:dyDescent="0.25">
      <c r="A12" s="26"/>
      <c r="B12" s="26"/>
      <c r="C12" s="27"/>
      <c r="D12" s="27"/>
    </row>
    <row r="13" spans="1:4" x14ac:dyDescent="0.25">
      <c r="A13" s="26"/>
      <c r="B13" s="26"/>
      <c r="C13" s="27"/>
      <c r="D13" s="27"/>
    </row>
    <row r="14" spans="1:4" x14ac:dyDescent="0.25">
      <c r="A14" s="26"/>
      <c r="B14" s="26"/>
      <c r="C14" s="27"/>
      <c r="D14" s="27"/>
    </row>
    <row r="15" spans="1:4" x14ac:dyDescent="0.25">
      <c r="A15" s="26"/>
      <c r="B15" s="26"/>
      <c r="C15" s="27"/>
      <c r="D15" s="27"/>
    </row>
    <row r="16" spans="1:4" x14ac:dyDescent="0.25">
      <c r="A16" s="26"/>
      <c r="B16" s="26"/>
      <c r="C16" s="27"/>
      <c r="D16" s="27"/>
    </row>
    <row r="17" spans="1:4" x14ac:dyDescent="0.25">
      <c r="A17" s="26"/>
      <c r="B17" s="26"/>
      <c r="C17" s="27"/>
      <c r="D17" s="27"/>
    </row>
    <row r="18" spans="1:4" x14ac:dyDescent="0.25">
      <c r="A18" s="26"/>
      <c r="B18" s="26"/>
      <c r="C18" s="27"/>
      <c r="D18" s="27"/>
    </row>
    <row r="19" spans="1:4" x14ac:dyDescent="0.25">
      <c r="A19" s="26"/>
      <c r="B19" s="26"/>
      <c r="C19" s="27"/>
      <c r="D19" s="27"/>
    </row>
    <row r="20" spans="1:4" x14ac:dyDescent="0.25">
      <c r="A20" s="26"/>
      <c r="B20" s="26"/>
      <c r="C20" s="27"/>
      <c r="D20" s="27"/>
    </row>
    <row r="21" spans="1:4" x14ac:dyDescent="0.25">
      <c r="A21" s="26"/>
      <c r="B21" s="26"/>
      <c r="C21" s="27"/>
      <c r="D21" s="27"/>
    </row>
    <row r="22" spans="1:4" x14ac:dyDescent="0.25">
      <c r="A22" s="26"/>
      <c r="B22" s="26"/>
      <c r="C22" s="27"/>
      <c r="D22" s="27"/>
    </row>
    <row r="23" spans="1:4" x14ac:dyDescent="0.25">
      <c r="A23" s="26"/>
      <c r="B23" s="26"/>
      <c r="C23" s="27"/>
      <c r="D23" s="27"/>
    </row>
    <row r="24" spans="1:4" x14ac:dyDescent="0.25">
      <c r="A24" s="26"/>
      <c r="B24" s="26"/>
      <c r="C24" s="27"/>
      <c r="D24" s="27"/>
    </row>
    <row r="25" spans="1:4" x14ac:dyDescent="0.25">
      <c r="A25" s="26"/>
      <c r="B25" s="26"/>
      <c r="C25" s="27"/>
      <c r="D25" s="27"/>
    </row>
    <row r="26" spans="1:4" x14ac:dyDescent="0.25">
      <c r="A26" s="26"/>
      <c r="B26" s="26"/>
      <c r="C26" s="27"/>
      <c r="D26" s="27"/>
    </row>
    <row r="27" spans="1:4" x14ac:dyDescent="0.25">
      <c r="A27" s="26"/>
      <c r="B27" s="26"/>
      <c r="C27" s="27"/>
      <c r="D27" s="27"/>
    </row>
    <row r="28" spans="1:4" x14ac:dyDescent="0.25">
      <c r="A28" s="26"/>
      <c r="B28" s="26"/>
      <c r="C28" s="27"/>
      <c r="D28" s="27"/>
    </row>
    <row r="29" spans="1:4" x14ac:dyDescent="0.25">
      <c r="A29" s="26"/>
      <c r="B29" s="26"/>
      <c r="C29" s="27"/>
      <c r="D29" s="27"/>
    </row>
    <row r="30" spans="1:4" x14ac:dyDescent="0.25">
      <c r="A30" s="26"/>
      <c r="B30" s="26"/>
      <c r="C30" s="27"/>
      <c r="D30" s="27"/>
    </row>
    <row r="31" spans="1:4" x14ac:dyDescent="0.25">
      <c r="A31" s="26"/>
      <c r="B31" s="26"/>
      <c r="C31" s="27"/>
      <c r="D31" s="27"/>
    </row>
    <row r="32" spans="1:4" x14ac:dyDescent="0.25">
      <c r="A32" s="26"/>
      <c r="B32" s="26"/>
      <c r="C32" s="27"/>
      <c r="D32" s="27"/>
    </row>
    <row r="33" spans="1:4" x14ac:dyDescent="0.25">
      <c r="A33" s="26"/>
      <c r="B33" s="26"/>
      <c r="C33" s="27"/>
      <c r="D33" s="27"/>
    </row>
    <row r="34" spans="1:4" x14ac:dyDescent="0.25">
      <c r="A34" s="26"/>
      <c r="B34" s="26"/>
      <c r="C34" s="27"/>
      <c r="D34" s="26"/>
    </row>
  </sheetData>
  <autoFilter ref="A1:D38" xr:uid="{078AC4E2-3B50-4888-8AA6-B8D66556BB5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2222-1917-483A-8C25-7AE1CB551181}">
  <dimension ref="A1:AZ778"/>
  <sheetViews>
    <sheetView topLeftCell="D412" zoomScaleNormal="100" workbookViewId="0">
      <selection activeCell="F375" sqref="F37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52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  <c r="AO1" t="s">
        <v>420</v>
      </c>
      <c r="AP1">
        <v>0</v>
      </c>
      <c r="AQ1">
        <v>0</v>
      </c>
      <c r="AR1" s="6" t="s">
        <v>423</v>
      </c>
      <c r="AW1" s="6" t="s">
        <v>420</v>
      </c>
      <c r="AX1">
        <v>0</v>
      </c>
      <c r="AY1">
        <v>0</v>
      </c>
      <c r="AZ1" t="s">
        <v>423</v>
      </c>
    </row>
    <row r="2" spans="1:52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M2" s="12"/>
      <c r="AO2" s="6" t="s">
        <v>423</v>
      </c>
      <c r="AP2">
        <v>1</v>
      </c>
      <c r="AQ2">
        <v>3</v>
      </c>
      <c r="AR2" t="s">
        <v>237</v>
      </c>
      <c r="AW2" t="s">
        <v>238</v>
      </c>
      <c r="AX2">
        <v>2</v>
      </c>
      <c r="AY2">
        <v>0</v>
      </c>
      <c r="AZ2" s="6" t="s">
        <v>420</v>
      </c>
    </row>
    <row r="3" spans="1:52" x14ac:dyDescent="0.25">
      <c r="R3" s="1"/>
      <c r="S3" s="1"/>
      <c r="V3"/>
      <c r="X3"/>
      <c r="Y3"/>
      <c r="AA3"/>
      <c r="AC3" s="12"/>
      <c r="AI3" s="12"/>
      <c r="AM3" s="12"/>
      <c r="AO3" s="6" t="s">
        <v>423</v>
      </c>
      <c r="AP3">
        <v>1</v>
      </c>
      <c r="AQ3">
        <v>3</v>
      </c>
      <c r="AR3" t="s">
        <v>411</v>
      </c>
      <c r="AW3" t="s">
        <v>237</v>
      </c>
      <c r="AX3">
        <v>1</v>
      </c>
      <c r="AY3">
        <v>0</v>
      </c>
      <c r="AZ3" s="6" t="s">
        <v>420</v>
      </c>
    </row>
    <row r="4" spans="1:52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F4" s="12"/>
      <c r="AH4" s="12"/>
      <c r="AI4" s="12"/>
      <c r="AJ4" s="12"/>
      <c r="AK4" s="12"/>
      <c r="AM4" s="12"/>
      <c r="AN4" s="12"/>
      <c r="AO4" t="s">
        <v>244</v>
      </c>
      <c r="AP4">
        <v>1</v>
      </c>
      <c r="AQ4">
        <v>2</v>
      </c>
      <c r="AR4" s="6" t="s">
        <v>423</v>
      </c>
      <c r="AV4" s="12"/>
      <c r="AW4" s="6" t="s">
        <v>420</v>
      </c>
      <c r="AX4">
        <v>1</v>
      </c>
      <c r="AY4">
        <v>0</v>
      </c>
      <c r="AZ4" t="s">
        <v>413</v>
      </c>
    </row>
    <row r="5" spans="1:52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12"/>
      <c r="AF5" s="12"/>
      <c r="AH5" s="12"/>
      <c r="AI5" s="12"/>
      <c r="AJ5" s="12"/>
      <c r="AK5" s="12"/>
      <c r="AM5" s="12"/>
      <c r="AN5" s="12"/>
      <c r="AO5" t="s">
        <v>410</v>
      </c>
      <c r="AP5">
        <v>3</v>
      </c>
      <c r="AQ5">
        <v>2</v>
      </c>
      <c r="AR5" s="6" t="s">
        <v>423</v>
      </c>
      <c r="AV5" s="12"/>
      <c r="AW5" s="6" t="s">
        <v>420</v>
      </c>
      <c r="AX5">
        <v>1</v>
      </c>
      <c r="AY5">
        <v>0</v>
      </c>
      <c r="AZ5" t="s">
        <v>244</v>
      </c>
    </row>
    <row r="6" spans="1:52" x14ac:dyDescent="0.25">
      <c r="A6" s="6" t="s">
        <v>423</v>
      </c>
      <c r="B6">
        <v>1</v>
      </c>
      <c r="C6">
        <v>3</v>
      </c>
      <c r="D6" t="s">
        <v>237</v>
      </c>
      <c r="E6" s="1">
        <f>B6+C6</f>
        <v>4</v>
      </c>
      <c r="F6" s="1">
        <f>B6-C6</f>
        <v>-2</v>
      </c>
      <c r="I6" t="s">
        <v>27</v>
      </c>
      <c r="J6">
        <f>COUNTIF(E6:E30,"&gt;1")</f>
        <v>9</v>
      </c>
      <c r="M6" s="5">
        <f>J6/$J$14</f>
        <v>0.6428571428571429</v>
      </c>
      <c r="R6" s="1"/>
      <c r="S6" s="1"/>
      <c r="X6"/>
      <c r="Y6"/>
      <c r="AA6"/>
      <c r="AC6" s="1"/>
      <c r="AD6" s="12"/>
      <c r="AE6" s="12"/>
      <c r="AF6" s="12"/>
      <c r="AH6" s="12"/>
      <c r="AI6" s="12"/>
      <c r="AJ6" s="12"/>
      <c r="AK6" s="12"/>
      <c r="AM6" s="12"/>
      <c r="AN6" s="12"/>
      <c r="AO6" s="6" t="s">
        <v>423</v>
      </c>
      <c r="AP6">
        <v>1</v>
      </c>
      <c r="AQ6">
        <v>3</v>
      </c>
      <c r="AR6" t="s">
        <v>238</v>
      </c>
      <c r="AV6" s="12"/>
      <c r="AW6" t="s">
        <v>422</v>
      </c>
      <c r="AX6">
        <v>1</v>
      </c>
      <c r="AY6">
        <v>1</v>
      </c>
      <c r="AZ6" s="6" t="s">
        <v>420</v>
      </c>
    </row>
    <row r="7" spans="1:52" x14ac:dyDescent="0.25">
      <c r="A7" s="6" t="s">
        <v>423</v>
      </c>
      <c r="B7">
        <v>1</v>
      </c>
      <c r="C7">
        <v>3</v>
      </c>
      <c r="D7" t="s">
        <v>411</v>
      </c>
      <c r="E7" s="1">
        <f t="shared" ref="E7:E19" si="0">B7+C7</f>
        <v>4</v>
      </c>
      <c r="F7" s="1">
        <f t="shared" ref="F7:F19" si="1">B7-C7</f>
        <v>-2</v>
      </c>
      <c r="I7" t="s">
        <v>28</v>
      </c>
      <c r="J7">
        <f>COUNTIF(E6:E30,"&gt;2")</f>
        <v>5</v>
      </c>
      <c r="M7" s="5">
        <f t="shared" ref="M7:M28" si="2">J7/$J$14</f>
        <v>0.35714285714285715</v>
      </c>
      <c r="R7" s="1"/>
      <c r="S7" s="1"/>
      <c r="X7"/>
      <c r="Y7"/>
      <c r="AA7"/>
      <c r="AB7" s="12"/>
      <c r="AC7" s="12"/>
      <c r="AD7" s="12"/>
      <c r="AE7" s="12"/>
      <c r="AF7" s="12"/>
      <c r="AH7" s="12"/>
      <c r="AI7" s="12"/>
      <c r="AJ7" s="12"/>
      <c r="AK7" s="12"/>
      <c r="AM7" s="12"/>
      <c r="AN7" s="12"/>
      <c r="AO7" s="6" t="s">
        <v>423</v>
      </c>
      <c r="AP7">
        <v>2</v>
      </c>
      <c r="AQ7">
        <v>1</v>
      </c>
      <c r="AR7" t="s">
        <v>251</v>
      </c>
      <c r="AV7" s="12"/>
      <c r="AW7" s="6" t="s">
        <v>420</v>
      </c>
      <c r="AX7">
        <v>1</v>
      </c>
      <c r="AY7">
        <v>1</v>
      </c>
      <c r="AZ7" t="s">
        <v>417</v>
      </c>
    </row>
    <row r="8" spans="1:52" x14ac:dyDescent="0.25">
      <c r="A8" s="6" t="s">
        <v>423</v>
      </c>
      <c r="B8">
        <v>1</v>
      </c>
      <c r="C8">
        <v>3</v>
      </c>
      <c r="D8" t="s">
        <v>238</v>
      </c>
      <c r="E8" s="1">
        <f t="shared" si="0"/>
        <v>4</v>
      </c>
      <c r="F8" s="1">
        <f t="shared" si="1"/>
        <v>-2</v>
      </c>
      <c r="I8" t="s">
        <v>29</v>
      </c>
      <c r="J8">
        <f>COUNTIF(E6:E30,"&lt;4")</f>
        <v>11</v>
      </c>
      <c r="M8" s="5">
        <f t="shared" si="2"/>
        <v>0.7857142857142857</v>
      </c>
      <c r="R8" s="1"/>
      <c r="S8" s="1"/>
      <c r="V8" s="12"/>
      <c r="X8"/>
      <c r="Y8"/>
      <c r="AA8"/>
      <c r="AB8" s="12"/>
      <c r="AC8" s="1"/>
      <c r="AD8" s="12"/>
      <c r="AE8" s="12"/>
      <c r="AF8" s="12"/>
      <c r="AH8" s="12"/>
      <c r="AI8" s="12"/>
      <c r="AJ8" s="12"/>
      <c r="AK8" s="12"/>
      <c r="AM8" s="12"/>
      <c r="AN8" s="12"/>
      <c r="AO8" t="s">
        <v>417</v>
      </c>
      <c r="AP8">
        <v>3</v>
      </c>
      <c r="AQ8">
        <v>1</v>
      </c>
      <c r="AR8" s="6" t="s">
        <v>423</v>
      </c>
      <c r="AV8" s="12"/>
      <c r="AW8" t="s">
        <v>267</v>
      </c>
      <c r="AX8">
        <v>2</v>
      </c>
      <c r="AY8">
        <v>2</v>
      </c>
      <c r="AZ8" s="6" t="s">
        <v>420</v>
      </c>
    </row>
    <row r="9" spans="1:52" x14ac:dyDescent="0.25">
      <c r="A9" s="6" t="s">
        <v>423</v>
      </c>
      <c r="B9">
        <v>2</v>
      </c>
      <c r="C9">
        <v>1</v>
      </c>
      <c r="D9" t="s">
        <v>251</v>
      </c>
      <c r="E9" s="1">
        <f t="shared" si="0"/>
        <v>3</v>
      </c>
      <c r="F9" s="1">
        <f t="shared" si="1"/>
        <v>1</v>
      </c>
      <c r="I9" t="s">
        <v>30</v>
      </c>
      <c r="J9">
        <f>COUNTIF(E6:E30,"&lt;5")</f>
        <v>14</v>
      </c>
      <c r="M9" s="5">
        <f t="shared" si="2"/>
        <v>1</v>
      </c>
      <c r="R9" s="1"/>
      <c r="S9" s="1"/>
      <c r="X9"/>
      <c r="Y9"/>
      <c r="AA9"/>
      <c r="AB9" s="12"/>
      <c r="AC9" s="12"/>
      <c r="AD9" s="12"/>
      <c r="AE9" s="12"/>
      <c r="AF9" s="12"/>
      <c r="AH9" s="12"/>
      <c r="AI9" s="12"/>
      <c r="AJ9" s="12"/>
      <c r="AK9" s="12"/>
      <c r="AM9" s="12"/>
      <c r="AN9" s="12"/>
      <c r="AO9" s="6" t="s">
        <v>423</v>
      </c>
      <c r="AP9">
        <v>1</v>
      </c>
      <c r="AQ9">
        <v>1</v>
      </c>
      <c r="AR9" t="s">
        <v>408</v>
      </c>
      <c r="AV9" s="12"/>
      <c r="AW9" t="s">
        <v>248</v>
      </c>
      <c r="AX9">
        <v>2</v>
      </c>
      <c r="AY9">
        <v>1</v>
      </c>
      <c r="AZ9" s="6" t="s">
        <v>420</v>
      </c>
    </row>
    <row r="10" spans="1:52" x14ac:dyDescent="0.25">
      <c r="A10" s="6" t="s">
        <v>423</v>
      </c>
      <c r="B10">
        <v>1</v>
      </c>
      <c r="C10">
        <v>1</v>
      </c>
      <c r="D10" t="s">
        <v>408</v>
      </c>
      <c r="E10" s="1">
        <f t="shared" si="0"/>
        <v>2</v>
      </c>
      <c r="F10" s="1">
        <f t="shared" si="1"/>
        <v>0</v>
      </c>
      <c r="I10" t="s">
        <v>31</v>
      </c>
      <c r="J10">
        <f>COUNTIF(F6:F30,"&gt;=0")</f>
        <v>10</v>
      </c>
      <c r="M10" s="5">
        <f t="shared" si="2"/>
        <v>0.7142857142857143</v>
      </c>
      <c r="R10" s="1"/>
      <c r="S10" s="1"/>
      <c r="V10" s="12"/>
      <c r="X10"/>
      <c r="Y10"/>
      <c r="AA10"/>
      <c r="AB10" s="12"/>
      <c r="AC10" s="1"/>
      <c r="AD10" s="12"/>
      <c r="AE10" s="12"/>
      <c r="AF10" s="12"/>
      <c r="AH10" s="12"/>
      <c r="AI10" s="12"/>
      <c r="AJ10" s="12"/>
      <c r="AK10" s="12"/>
      <c r="AM10" s="12"/>
      <c r="AN10" s="12"/>
      <c r="AO10" t="s">
        <v>267</v>
      </c>
      <c r="AP10">
        <v>2</v>
      </c>
      <c r="AQ10">
        <v>1</v>
      </c>
      <c r="AR10" s="6" t="s">
        <v>423</v>
      </c>
      <c r="AV10" s="12"/>
      <c r="AW10" s="6" t="s">
        <v>420</v>
      </c>
      <c r="AX10">
        <v>0</v>
      </c>
      <c r="AY10">
        <v>1</v>
      </c>
      <c r="AZ10" t="s">
        <v>251</v>
      </c>
    </row>
    <row r="11" spans="1:52" x14ac:dyDescent="0.25">
      <c r="A11" s="6" t="s">
        <v>423</v>
      </c>
      <c r="B11">
        <v>2</v>
      </c>
      <c r="C11">
        <v>0</v>
      </c>
      <c r="D11" t="s">
        <v>240</v>
      </c>
      <c r="E11" s="1">
        <f t="shared" si="0"/>
        <v>2</v>
      </c>
      <c r="F11" s="1">
        <f t="shared" si="1"/>
        <v>2</v>
      </c>
      <c r="I11" t="s">
        <v>32</v>
      </c>
      <c r="J11">
        <f>COUNTIF(F6:F30,"&lt;=0")</f>
        <v>9</v>
      </c>
      <c r="M11" s="5">
        <f t="shared" si="2"/>
        <v>0.6428571428571429</v>
      </c>
      <c r="R11" s="1"/>
      <c r="S11" s="1"/>
      <c r="X11"/>
      <c r="Y11"/>
      <c r="AA11"/>
      <c r="AB11" s="12"/>
      <c r="AC11" s="12"/>
      <c r="AD11" s="12"/>
      <c r="AE11" s="12"/>
      <c r="AF11" s="12"/>
      <c r="AH11" s="12"/>
      <c r="AI11" s="12"/>
      <c r="AJ11" s="12"/>
      <c r="AK11" s="12"/>
      <c r="AM11" s="12"/>
      <c r="AN11" s="12"/>
      <c r="AO11" t="s">
        <v>422</v>
      </c>
      <c r="AP11">
        <v>1</v>
      </c>
      <c r="AQ11">
        <v>1</v>
      </c>
      <c r="AR11" s="6" t="s">
        <v>423</v>
      </c>
      <c r="AV11" s="12"/>
      <c r="AW11" t="s">
        <v>240</v>
      </c>
      <c r="AX11">
        <v>3</v>
      </c>
      <c r="AY11">
        <v>2</v>
      </c>
      <c r="AZ11" s="6" t="s">
        <v>420</v>
      </c>
    </row>
    <row r="12" spans="1:52" x14ac:dyDescent="0.25">
      <c r="A12" s="6" t="s">
        <v>423</v>
      </c>
      <c r="B12">
        <v>0</v>
      </c>
      <c r="C12">
        <v>0</v>
      </c>
      <c r="D12" t="s">
        <v>248</v>
      </c>
      <c r="E12" s="1">
        <f t="shared" si="0"/>
        <v>0</v>
      </c>
      <c r="F12" s="1">
        <f t="shared" si="1"/>
        <v>0</v>
      </c>
      <c r="I12" t="s">
        <v>34</v>
      </c>
      <c r="J12">
        <f>COUNTIF(F6:F30,"&gt;=-1")</f>
        <v>11</v>
      </c>
      <c r="M12" s="5">
        <f t="shared" si="2"/>
        <v>0.7857142857142857</v>
      </c>
      <c r="R12" s="1"/>
      <c r="S12" s="1"/>
      <c r="V12" s="12"/>
      <c r="X12"/>
      <c r="Y12"/>
      <c r="AA12"/>
      <c r="AB12" s="12"/>
      <c r="AC12" s="12"/>
      <c r="AD12" s="12"/>
      <c r="AE12" s="12"/>
      <c r="AF12" s="12"/>
      <c r="AH12" s="12"/>
      <c r="AI12" s="12"/>
      <c r="AJ12" s="12"/>
      <c r="AK12" s="12"/>
      <c r="AM12" s="12"/>
      <c r="AN12" s="12"/>
      <c r="AO12" s="6" t="s">
        <v>423</v>
      </c>
      <c r="AP12">
        <v>2</v>
      </c>
      <c r="AQ12">
        <v>0</v>
      </c>
      <c r="AR12" t="s">
        <v>240</v>
      </c>
      <c r="AV12" s="12"/>
      <c r="AW12" s="6" t="s">
        <v>420</v>
      </c>
      <c r="AX12">
        <v>0</v>
      </c>
      <c r="AY12">
        <v>2</v>
      </c>
      <c r="AZ12" t="s">
        <v>410</v>
      </c>
    </row>
    <row r="13" spans="1:52" x14ac:dyDescent="0.25">
      <c r="A13" s="6" t="s">
        <v>423</v>
      </c>
      <c r="B13">
        <v>1</v>
      </c>
      <c r="C13">
        <v>0</v>
      </c>
      <c r="D13" t="s">
        <v>246</v>
      </c>
      <c r="E13" s="1">
        <f t="shared" si="0"/>
        <v>1</v>
      </c>
      <c r="F13" s="1">
        <f t="shared" si="1"/>
        <v>1</v>
      </c>
      <c r="I13" t="s">
        <v>35</v>
      </c>
      <c r="J13">
        <f>COUNTIF(F6:F30,"&lt;=1")</f>
        <v>12</v>
      </c>
      <c r="M13" s="5">
        <f t="shared" si="2"/>
        <v>0.8571428571428571</v>
      </c>
      <c r="R13" s="1"/>
      <c r="S13" s="1"/>
      <c r="V13" s="12"/>
      <c r="X13"/>
      <c r="Y13"/>
      <c r="AA13"/>
      <c r="AB13" s="12"/>
      <c r="AC13" s="12"/>
      <c r="AD13" s="12"/>
      <c r="AE13" s="12"/>
      <c r="AF13" s="12"/>
      <c r="AH13" s="12"/>
      <c r="AI13" s="12"/>
      <c r="AJ13" s="12"/>
      <c r="AK13" s="12"/>
      <c r="AM13" s="12"/>
      <c r="AN13" s="12"/>
      <c r="AO13" t="s">
        <v>413</v>
      </c>
      <c r="AP13">
        <v>1</v>
      </c>
      <c r="AQ13">
        <v>1</v>
      </c>
      <c r="AR13" s="6" t="s">
        <v>423</v>
      </c>
      <c r="AW13" t="s">
        <v>408</v>
      </c>
      <c r="AX13">
        <v>1</v>
      </c>
      <c r="AY13">
        <v>0</v>
      </c>
      <c r="AZ13" s="6" t="s">
        <v>420</v>
      </c>
    </row>
    <row r="14" spans="1:52" x14ac:dyDescent="0.25">
      <c r="A14" s="6" t="s">
        <v>423</v>
      </c>
      <c r="B14">
        <v>1</v>
      </c>
      <c r="C14">
        <v>0</v>
      </c>
      <c r="D14" t="s">
        <v>422</v>
      </c>
      <c r="E14" s="1">
        <f t="shared" si="0"/>
        <v>1</v>
      </c>
      <c r="F14" s="1">
        <f t="shared" si="1"/>
        <v>1</v>
      </c>
      <c r="I14" t="s">
        <v>36</v>
      </c>
      <c r="J14">
        <f>COUNT(F6:F30)</f>
        <v>14</v>
      </c>
      <c r="R14" s="1"/>
      <c r="S14" s="1"/>
      <c r="X14"/>
      <c r="Y14"/>
      <c r="AA14"/>
      <c r="AB14" s="12"/>
      <c r="AC14" s="12"/>
      <c r="AD14" s="12"/>
      <c r="AE14" s="12"/>
      <c r="AF14" s="12"/>
      <c r="AH14" s="12"/>
      <c r="AI14" s="12"/>
      <c r="AJ14" s="12"/>
      <c r="AK14" s="12"/>
      <c r="AM14" s="12"/>
      <c r="AO14" s="6" t="s">
        <v>423</v>
      </c>
      <c r="AP14">
        <v>0</v>
      </c>
      <c r="AQ14">
        <v>0</v>
      </c>
      <c r="AR14" t="s">
        <v>248</v>
      </c>
      <c r="AW14" t="s">
        <v>246</v>
      </c>
      <c r="AX14">
        <v>2</v>
      </c>
      <c r="AY14">
        <v>2</v>
      </c>
      <c r="AZ14" s="6" t="s">
        <v>420</v>
      </c>
    </row>
    <row r="15" spans="1:52" x14ac:dyDescent="0.25">
      <c r="A15" s="6" t="s">
        <v>423</v>
      </c>
      <c r="B15">
        <v>1</v>
      </c>
      <c r="C15">
        <v>1</v>
      </c>
      <c r="D15" t="s">
        <v>417</v>
      </c>
      <c r="E15" s="1">
        <f t="shared" si="0"/>
        <v>2</v>
      </c>
      <c r="F15" s="1">
        <f t="shared" si="1"/>
        <v>0</v>
      </c>
      <c r="I15" t="s">
        <v>37</v>
      </c>
      <c r="J15">
        <f>J14-J11</f>
        <v>5</v>
      </c>
      <c r="M15" s="5">
        <f t="shared" si="2"/>
        <v>0.35714285714285715</v>
      </c>
      <c r="R15" s="1"/>
      <c r="S15" s="1"/>
      <c r="V15" s="12"/>
      <c r="X15"/>
      <c r="Y15"/>
      <c r="AA15"/>
      <c r="AB15" s="12"/>
      <c r="AC15" s="12"/>
      <c r="AD15" s="12"/>
      <c r="AE15" s="12"/>
      <c r="AF15" s="12"/>
      <c r="AH15" s="12"/>
      <c r="AI15" s="12"/>
      <c r="AJ15" s="12"/>
      <c r="AK15" s="12"/>
      <c r="AO15" s="6" t="s">
        <v>423</v>
      </c>
      <c r="AP15">
        <v>1</v>
      </c>
      <c r="AQ15">
        <v>0</v>
      </c>
      <c r="AR15" t="s">
        <v>246</v>
      </c>
      <c r="AW15" s="6" t="s">
        <v>420</v>
      </c>
      <c r="AX15">
        <v>0</v>
      </c>
      <c r="AY15">
        <v>1</v>
      </c>
      <c r="AZ15" t="s">
        <v>411</v>
      </c>
    </row>
    <row r="16" spans="1:52" x14ac:dyDescent="0.25">
      <c r="A16" s="6" t="s">
        <v>423</v>
      </c>
      <c r="B16">
        <v>0</v>
      </c>
      <c r="C16">
        <v>0</v>
      </c>
      <c r="D16" t="s">
        <v>413</v>
      </c>
      <c r="E16" s="1">
        <f t="shared" si="0"/>
        <v>0</v>
      </c>
      <c r="F16" s="1">
        <f t="shared" si="1"/>
        <v>0</v>
      </c>
      <c r="I16" t="s">
        <v>38</v>
      </c>
      <c r="J16">
        <f>J14-J10</f>
        <v>4</v>
      </c>
      <c r="M16" s="5">
        <f t="shared" si="2"/>
        <v>0.2857142857142857</v>
      </c>
      <c r="R16" s="1"/>
      <c r="S16" s="1"/>
      <c r="X16"/>
      <c r="Y16"/>
      <c r="AA16"/>
      <c r="AB16" s="12"/>
      <c r="AC16" s="12"/>
      <c r="AD16" s="12"/>
      <c r="AE16" s="12"/>
      <c r="AF16" s="12"/>
      <c r="AH16" s="12"/>
      <c r="AI16" s="12"/>
      <c r="AK16" s="12"/>
      <c r="AO16" t="s">
        <v>240</v>
      </c>
      <c r="AP16">
        <v>1</v>
      </c>
      <c r="AQ16">
        <v>2</v>
      </c>
      <c r="AR16" s="6" t="s">
        <v>423</v>
      </c>
      <c r="AW16" t="s">
        <v>411</v>
      </c>
      <c r="AX16">
        <v>0</v>
      </c>
      <c r="AY16">
        <v>0</v>
      </c>
      <c r="AZ16" s="6" t="s">
        <v>420</v>
      </c>
    </row>
    <row r="17" spans="1:52" x14ac:dyDescent="0.25">
      <c r="A17" s="6" t="s">
        <v>423</v>
      </c>
      <c r="B17">
        <v>1</v>
      </c>
      <c r="C17">
        <v>1</v>
      </c>
      <c r="D17" t="s">
        <v>410</v>
      </c>
      <c r="E17" s="1">
        <f t="shared" si="0"/>
        <v>2</v>
      </c>
      <c r="F17" s="1">
        <f t="shared" si="1"/>
        <v>0</v>
      </c>
      <c r="I17" t="s">
        <v>39</v>
      </c>
      <c r="J17">
        <f>J14-J13</f>
        <v>2</v>
      </c>
      <c r="M17" s="5">
        <f t="shared" si="2"/>
        <v>0.14285714285714285</v>
      </c>
      <c r="R17" s="1"/>
      <c r="S17" s="1"/>
      <c r="V17" s="12"/>
      <c r="X17"/>
      <c r="Y17"/>
      <c r="AA17"/>
      <c r="AB17" s="12"/>
      <c r="AD17" s="12"/>
      <c r="AE17" s="12"/>
      <c r="AH17" s="12"/>
      <c r="AK17" s="12"/>
      <c r="AO17" s="6" t="s">
        <v>423</v>
      </c>
      <c r="AP17">
        <v>1</v>
      </c>
      <c r="AQ17">
        <v>0</v>
      </c>
      <c r="AR17" t="s">
        <v>422</v>
      </c>
      <c r="AW17" t="s">
        <v>413</v>
      </c>
      <c r="AX17">
        <v>0</v>
      </c>
      <c r="AY17">
        <v>2</v>
      </c>
      <c r="AZ17" s="6" t="s">
        <v>420</v>
      </c>
    </row>
    <row r="18" spans="1:52" x14ac:dyDescent="0.25">
      <c r="A18" s="6" t="s">
        <v>423</v>
      </c>
      <c r="B18">
        <v>3</v>
      </c>
      <c r="C18">
        <v>0</v>
      </c>
      <c r="D18" t="s">
        <v>244</v>
      </c>
      <c r="E18" s="1">
        <f t="shared" si="0"/>
        <v>3</v>
      </c>
      <c r="F18" s="1">
        <f t="shared" si="1"/>
        <v>3</v>
      </c>
      <c r="I18" t="s">
        <v>40</v>
      </c>
      <c r="J18">
        <f>J14-J12</f>
        <v>3</v>
      </c>
      <c r="M18" s="5">
        <f t="shared" si="2"/>
        <v>0.21428571428571427</v>
      </c>
      <c r="R18" s="1"/>
      <c r="S18" s="1"/>
      <c r="V18"/>
      <c r="X18"/>
      <c r="Y18"/>
      <c r="AA18"/>
      <c r="AB18" s="12"/>
      <c r="AD18" s="12"/>
      <c r="AE18" s="12"/>
      <c r="AK18" s="12"/>
      <c r="AN18" s="12"/>
      <c r="AO18" t="s">
        <v>246</v>
      </c>
      <c r="AP18">
        <v>0</v>
      </c>
      <c r="AQ18">
        <v>3</v>
      </c>
      <c r="AR18" s="6" t="s">
        <v>423</v>
      </c>
      <c r="AV18" s="12"/>
      <c r="AW18" s="6" t="s">
        <v>420</v>
      </c>
      <c r="AX18">
        <v>0</v>
      </c>
      <c r="AY18">
        <v>0</v>
      </c>
      <c r="AZ18" t="s">
        <v>267</v>
      </c>
    </row>
    <row r="19" spans="1:52" x14ac:dyDescent="0.25">
      <c r="A19" s="6" t="s">
        <v>423</v>
      </c>
      <c r="B19">
        <v>0</v>
      </c>
      <c r="C19">
        <v>1</v>
      </c>
      <c r="D19" t="s">
        <v>267</v>
      </c>
      <c r="E19" s="1">
        <f t="shared" si="0"/>
        <v>1</v>
      </c>
      <c r="F19" s="1">
        <f t="shared" si="1"/>
        <v>-1</v>
      </c>
      <c r="I19" t="s">
        <v>41</v>
      </c>
      <c r="J19">
        <f>COUNTIF(B6:B30,"&gt;0")</f>
        <v>11</v>
      </c>
      <c r="M19" s="5">
        <f t="shared" si="2"/>
        <v>0.7857142857142857</v>
      </c>
      <c r="R19" s="1"/>
      <c r="S19" s="1"/>
      <c r="X19"/>
      <c r="Y19"/>
      <c r="AA19"/>
      <c r="AK19" s="12"/>
      <c r="AN19" s="12"/>
      <c r="AO19" t="s">
        <v>238</v>
      </c>
      <c r="AP19">
        <v>1</v>
      </c>
      <c r="AQ19">
        <v>0</v>
      </c>
      <c r="AR19" s="6" t="s">
        <v>423</v>
      </c>
      <c r="AV19" s="12"/>
      <c r="AW19" t="s">
        <v>417</v>
      </c>
      <c r="AX19">
        <v>0</v>
      </c>
      <c r="AY19">
        <v>0</v>
      </c>
      <c r="AZ19" s="6" t="s">
        <v>420</v>
      </c>
    </row>
    <row r="20" spans="1:52" x14ac:dyDescent="0.25">
      <c r="A20" s="6"/>
      <c r="E20" s="1"/>
      <c r="F20" s="1"/>
      <c r="I20" t="s">
        <v>42</v>
      </c>
      <c r="J20">
        <f>COUNTIF(C6:C30,"&gt;0")</f>
        <v>8</v>
      </c>
      <c r="M20" s="5">
        <f t="shared" si="2"/>
        <v>0.5714285714285714</v>
      </c>
      <c r="R20" s="1"/>
      <c r="S20" s="1"/>
      <c r="V20"/>
      <c r="X20"/>
      <c r="AA20"/>
      <c r="AM20" s="12"/>
      <c r="AN20" s="12"/>
      <c r="AO20" s="6" t="s">
        <v>423</v>
      </c>
      <c r="AP20">
        <v>1</v>
      </c>
      <c r="AQ20">
        <v>1</v>
      </c>
      <c r="AR20" t="s">
        <v>417</v>
      </c>
      <c r="AV20" s="12"/>
      <c r="AW20" s="6" t="s">
        <v>420</v>
      </c>
      <c r="AX20">
        <v>0</v>
      </c>
      <c r="AY20">
        <v>0</v>
      </c>
      <c r="AZ20" t="s">
        <v>422</v>
      </c>
    </row>
    <row r="21" spans="1:52" x14ac:dyDescent="0.25">
      <c r="A21" s="6"/>
      <c r="E21" s="1"/>
      <c r="F21" s="1"/>
      <c r="I21" t="s">
        <v>43</v>
      </c>
      <c r="J21">
        <f>COUNTIF(B6:B30,"&lt;2")</f>
        <v>11</v>
      </c>
      <c r="M21" s="5">
        <f t="shared" si="2"/>
        <v>0.7857142857142857</v>
      </c>
      <c r="R21" s="1"/>
      <c r="S21" s="1"/>
      <c r="AM21" s="12"/>
      <c r="AN21" s="12"/>
      <c r="AO21" t="s">
        <v>251</v>
      </c>
      <c r="AP21">
        <v>2</v>
      </c>
      <c r="AQ21">
        <v>1</v>
      </c>
      <c r="AR21" s="6" t="s">
        <v>423</v>
      </c>
      <c r="AV21" s="12"/>
      <c r="AW21" s="6" t="s">
        <v>420</v>
      </c>
      <c r="AX21">
        <v>4</v>
      </c>
      <c r="AY21">
        <v>0</v>
      </c>
      <c r="AZ21" t="s">
        <v>237</v>
      </c>
    </row>
    <row r="22" spans="1:52" x14ac:dyDescent="0.25">
      <c r="A22" s="6"/>
      <c r="E22" s="1"/>
      <c r="F22" s="1"/>
      <c r="I22" t="s">
        <v>44</v>
      </c>
      <c r="J22">
        <f>COUNTIF(C6:C30,"&lt;2")</f>
        <v>11</v>
      </c>
      <c r="M22" s="5">
        <f t="shared" si="2"/>
        <v>0.7857142857142857</v>
      </c>
      <c r="R22" s="1"/>
      <c r="S22" s="1"/>
      <c r="AM22" s="12"/>
      <c r="AN22" s="12"/>
      <c r="AO22" s="6" t="s">
        <v>423</v>
      </c>
      <c r="AP22">
        <v>0</v>
      </c>
      <c r="AQ22">
        <v>0</v>
      </c>
      <c r="AR22" t="s">
        <v>413</v>
      </c>
      <c r="AV22" s="12"/>
      <c r="AW22" t="s">
        <v>410</v>
      </c>
      <c r="AX22">
        <v>0</v>
      </c>
      <c r="AY22">
        <v>1</v>
      </c>
      <c r="AZ22" s="6" t="s">
        <v>420</v>
      </c>
    </row>
    <row r="23" spans="1:52" x14ac:dyDescent="0.25">
      <c r="A23" s="6"/>
      <c r="E23" s="1"/>
      <c r="F23" s="1"/>
      <c r="I23" t="s">
        <v>45</v>
      </c>
      <c r="J23">
        <f>COUNTIF(B6:B30,"&lt;3")</f>
        <v>13</v>
      </c>
      <c r="M23" s="5">
        <f t="shared" si="2"/>
        <v>0.9285714285714286</v>
      </c>
      <c r="R23" s="1"/>
      <c r="S23" s="1"/>
      <c r="AM23" s="12"/>
      <c r="AN23" s="12"/>
      <c r="AO23" t="s">
        <v>248</v>
      </c>
      <c r="AP23">
        <v>2</v>
      </c>
      <c r="AQ23">
        <v>1</v>
      </c>
      <c r="AR23" s="6" t="s">
        <v>423</v>
      </c>
      <c r="AV23" s="12"/>
      <c r="AW23" s="6" t="s">
        <v>420</v>
      </c>
      <c r="AX23">
        <v>4</v>
      </c>
      <c r="AY23">
        <v>0</v>
      </c>
      <c r="AZ23" t="s">
        <v>408</v>
      </c>
    </row>
    <row r="24" spans="1:52" x14ac:dyDescent="0.25">
      <c r="E24" s="1"/>
      <c r="F24" s="1"/>
      <c r="I24" t="s">
        <v>46</v>
      </c>
      <c r="J24">
        <f>COUNTIF(C6:C30,"&lt;3")</f>
        <v>11</v>
      </c>
      <c r="M24" s="5">
        <f t="shared" si="2"/>
        <v>0.7857142857142857</v>
      </c>
      <c r="R24" s="1"/>
      <c r="S24" s="1"/>
      <c r="AM24" s="12"/>
      <c r="AN24" s="12"/>
      <c r="AO24" s="6" t="s">
        <v>423</v>
      </c>
      <c r="AP24">
        <v>1</v>
      </c>
      <c r="AQ24">
        <v>1</v>
      </c>
      <c r="AR24" t="s">
        <v>410</v>
      </c>
      <c r="AV24" s="12"/>
      <c r="AW24" s="6" t="s">
        <v>420</v>
      </c>
      <c r="AX24">
        <v>1</v>
      </c>
      <c r="AY24">
        <v>3</v>
      </c>
      <c r="AZ24" t="s">
        <v>240</v>
      </c>
    </row>
    <row r="25" spans="1:52" x14ac:dyDescent="0.25">
      <c r="E25" s="1"/>
      <c r="F25" s="1"/>
      <c r="I25" t="s">
        <v>47</v>
      </c>
      <c r="J25">
        <f>J15+J16</f>
        <v>9</v>
      </c>
      <c r="M25" s="5">
        <f t="shared" si="2"/>
        <v>0.6428571428571429</v>
      </c>
      <c r="R25" s="1"/>
      <c r="S25" s="1"/>
      <c r="AK25" s="12"/>
      <c r="AM25" s="12"/>
      <c r="AN25" s="12"/>
      <c r="AO25" t="s">
        <v>408</v>
      </c>
      <c r="AP25">
        <v>2</v>
      </c>
      <c r="AQ25">
        <v>2</v>
      </c>
      <c r="AR25" s="6" t="s">
        <v>423</v>
      </c>
      <c r="AV25" s="12"/>
      <c r="AW25" t="s">
        <v>251</v>
      </c>
      <c r="AX25">
        <v>2</v>
      </c>
      <c r="AY25">
        <v>2</v>
      </c>
      <c r="AZ25" s="6" t="s">
        <v>420</v>
      </c>
    </row>
    <row r="26" spans="1:52" x14ac:dyDescent="0.25">
      <c r="E26" s="1"/>
      <c r="F26" s="1"/>
      <c r="I26" t="s">
        <v>48</v>
      </c>
      <c r="J26" s="1">
        <f>SUM(B6:B30)</f>
        <v>15</v>
      </c>
      <c r="M26" s="5">
        <f t="shared" si="2"/>
        <v>1.0714285714285714</v>
      </c>
      <c r="R26" s="1"/>
      <c r="S26" s="1"/>
      <c r="AK26" s="12"/>
      <c r="AM26" s="12"/>
      <c r="AN26" s="12"/>
      <c r="AO26" s="6" t="s">
        <v>423</v>
      </c>
      <c r="AP26">
        <v>3</v>
      </c>
      <c r="AQ26">
        <v>0</v>
      </c>
      <c r="AR26" t="s">
        <v>244</v>
      </c>
      <c r="AV26" s="12"/>
      <c r="AW26" s="6" t="s">
        <v>420</v>
      </c>
      <c r="AX26">
        <v>2</v>
      </c>
      <c r="AY26">
        <v>0</v>
      </c>
      <c r="AZ26" t="s">
        <v>238</v>
      </c>
    </row>
    <row r="27" spans="1:52" x14ac:dyDescent="0.25">
      <c r="E27" s="1"/>
      <c r="F27" s="1"/>
      <c r="I27" t="s">
        <v>49</v>
      </c>
      <c r="J27" s="1">
        <f>SUM(C6:C30)</f>
        <v>14</v>
      </c>
      <c r="M27" s="5">
        <f t="shared" si="2"/>
        <v>1</v>
      </c>
      <c r="R27" s="1"/>
      <c r="S27" s="1"/>
      <c r="AK27" s="12"/>
      <c r="AM27" s="12"/>
      <c r="AN27" s="12"/>
      <c r="AO27" t="s">
        <v>237</v>
      </c>
      <c r="AP27">
        <v>0</v>
      </c>
      <c r="AQ27">
        <v>0</v>
      </c>
      <c r="AR27" s="6" t="s">
        <v>423</v>
      </c>
      <c r="AV27" s="12"/>
      <c r="AW27" s="6" t="s">
        <v>420</v>
      </c>
      <c r="AX27">
        <v>2</v>
      </c>
      <c r="AY27">
        <v>3</v>
      </c>
      <c r="AZ27" t="s">
        <v>248</v>
      </c>
    </row>
    <row r="28" spans="1:52" x14ac:dyDescent="0.25">
      <c r="E28" s="1"/>
      <c r="F28" s="1"/>
      <c r="I28" t="s">
        <v>50</v>
      </c>
      <c r="J28">
        <f>3*J15+J14-J25</f>
        <v>20</v>
      </c>
      <c r="M28" s="5">
        <f t="shared" si="2"/>
        <v>1.4285714285714286</v>
      </c>
      <c r="R28" s="1"/>
      <c r="S28" s="1"/>
      <c r="AK28" s="12"/>
      <c r="AM28" s="12"/>
      <c r="AN28" s="12"/>
      <c r="AO28" s="6" t="s">
        <v>423</v>
      </c>
      <c r="AP28">
        <v>0</v>
      </c>
      <c r="AQ28">
        <v>1</v>
      </c>
      <c r="AR28" t="s">
        <v>267</v>
      </c>
      <c r="AV28" s="12"/>
      <c r="AW28" t="s">
        <v>244</v>
      </c>
      <c r="AX28">
        <v>0</v>
      </c>
      <c r="AY28">
        <v>2</v>
      </c>
      <c r="AZ28" s="6" t="s">
        <v>420</v>
      </c>
    </row>
    <row r="29" spans="1:52" x14ac:dyDescent="0.25">
      <c r="E29" s="1"/>
      <c r="F29" s="1"/>
      <c r="R29" s="1"/>
      <c r="S29" s="1"/>
      <c r="AK29" s="12"/>
      <c r="AM29" s="12"/>
      <c r="AN29" s="12"/>
      <c r="AO29" t="s">
        <v>411</v>
      </c>
      <c r="AP29">
        <v>2</v>
      </c>
      <c r="AQ29">
        <v>3</v>
      </c>
      <c r="AR29" s="6" t="s">
        <v>423</v>
      </c>
      <c r="AV29" s="12"/>
      <c r="AW29" s="6" t="s">
        <v>420</v>
      </c>
      <c r="AX29">
        <v>0</v>
      </c>
      <c r="AY29">
        <v>0</v>
      </c>
      <c r="AZ29" t="s">
        <v>246</v>
      </c>
    </row>
    <row r="30" spans="1:52" x14ac:dyDescent="0.25">
      <c r="E30" s="1"/>
      <c r="F30" s="1"/>
      <c r="R30" s="1"/>
      <c r="S30" s="1"/>
      <c r="AK30" s="12"/>
      <c r="AM30" s="12"/>
    </row>
    <row r="31" spans="1:52" x14ac:dyDescent="0.25">
      <c r="A31" s="21" t="s">
        <v>33</v>
      </c>
      <c r="B31" s="21"/>
      <c r="C31" s="21"/>
      <c r="D31" s="21"/>
      <c r="E31" s="21"/>
      <c r="F31" s="21"/>
      <c r="R31" s="1"/>
      <c r="S31" s="1"/>
      <c r="AK31" s="12"/>
      <c r="AM31" s="12"/>
    </row>
    <row r="32" spans="1:52" x14ac:dyDescent="0.25">
      <c r="E32" s="1"/>
      <c r="F32" s="1"/>
      <c r="R32" s="1"/>
      <c r="S32" s="1"/>
      <c r="AK32" s="12"/>
      <c r="AM32" s="12"/>
    </row>
    <row r="33" spans="1:39" x14ac:dyDescent="0.25">
      <c r="E33" s="1"/>
      <c r="F33" s="1"/>
      <c r="R33" s="1"/>
      <c r="S33" s="1"/>
      <c r="AK33" s="12"/>
      <c r="AM33" s="12"/>
    </row>
    <row r="34" spans="1:39" x14ac:dyDescent="0.25">
      <c r="E34" s="1"/>
      <c r="F34" s="1"/>
      <c r="R34" s="1"/>
      <c r="S34" s="1"/>
      <c r="AK34" s="12"/>
      <c r="AM34" s="12"/>
    </row>
    <row r="35" spans="1:39" x14ac:dyDescent="0.25">
      <c r="E35" s="1"/>
      <c r="F35" s="1"/>
      <c r="R35" s="1"/>
      <c r="S35" s="1"/>
      <c r="AK35" s="12"/>
      <c r="AM35" s="12"/>
    </row>
    <row r="36" spans="1:39" x14ac:dyDescent="0.25">
      <c r="E36" s="1"/>
      <c r="F36" s="1"/>
      <c r="R36" s="1"/>
      <c r="S36" s="1"/>
      <c r="AK36" s="12"/>
      <c r="AM36" s="12"/>
    </row>
    <row r="37" spans="1:39" x14ac:dyDescent="0.25">
      <c r="R37" s="1"/>
      <c r="S37" s="1"/>
      <c r="AK37" s="12"/>
    </row>
    <row r="38" spans="1:39" x14ac:dyDescent="0.25">
      <c r="R38" s="1"/>
      <c r="S38" s="1"/>
      <c r="AK38" s="12"/>
    </row>
    <row r="39" spans="1:39" x14ac:dyDescent="0.25">
      <c r="R39" s="1"/>
      <c r="S39" s="1"/>
    </row>
    <row r="40" spans="1:39" x14ac:dyDescent="0.25">
      <c r="R40" s="1"/>
      <c r="S40" s="1"/>
    </row>
    <row r="41" spans="1:39" x14ac:dyDescent="0.25">
      <c r="R41" s="1"/>
      <c r="S41" s="1"/>
    </row>
    <row r="42" spans="1:39" x14ac:dyDescent="0.25">
      <c r="R42" s="1"/>
      <c r="S42" s="1"/>
    </row>
    <row r="43" spans="1:39" x14ac:dyDescent="0.25">
      <c r="R43" s="1"/>
      <c r="S43" s="1"/>
    </row>
    <row r="44" spans="1:3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3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39" x14ac:dyDescent="0.25">
      <c r="A46" t="s">
        <v>420</v>
      </c>
      <c r="B46">
        <v>0</v>
      </c>
      <c r="C46">
        <v>0</v>
      </c>
      <c r="D46" s="6" t="s">
        <v>423</v>
      </c>
      <c r="E46" s="1">
        <f t="shared" ref="E46:E60" si="3">B46+C46</f>
        <v>0</v>
      </c>
      <c r="F46" s="1">
        <f t="shared" ref="F46:F60" si="4">B46-C46</f>
        <v>0</v>
      </c>
      <c r="I46" t="s">
        <v>27</v>
      </c>
      <c r="J46">
        <f>COUNTIF(E46:E66,"&gt;1")</f>
        <v>12</v>
      </c>
      <c r="M46" s="5">
        <f>J46/$J$54</f>
        <v>0.8</v>
      </c>
      <c r="O46" s="5">
        <f>J46+J6</f>
        <v>21</v>
      </c>
      <c r="P46" s="5">
        <f>O46/$O$54</f>
        <v>0.72413793103448276</v>
      </c>
      <c r="R46" s="1"/>
      <c r="S46" s="1"/>
    </row>
    <row r="47" spans="1:39" x14ac:dyDescent="0.25">
      <c r="A47" t="s">
        <v>244</v>
      </c>
      <c r="B47">
        <v>1</v>
      </c>
      <c r="C47">
        <v>2</v>
      </c>
      <c r="D47" s="6" t="s">
        <v>423</v>
      </c>
      <c r="E47" s="1">
        <f t="shared" si="3"/>
        <v>3</v>
      </c>
      <c r="F47" s="1">
        <f t="shared" si="4"/>
        <v>-1</v>
      </c>
      <c r="I47" t="s">
        <v>28</v>
      </c>
      <c r="J47">
        <f>COUNTIF(E46:E66,"&gt;2")</f>
        <v>10</v>
      </c>
      <c r="M47" s="5">
        <f t="shared" ref="M47:M68" si="5">J47/$J$54</f>
        <v>0.66666666666666663</v>
      </c>
      <c r="O47" s="5">
        <f t="shared" ref="O47:O68" si="6">J47+J7</f>
        <v>15</v>
      </c>
      <c r="P47" s="5">
        <f t="shared" ref="P47:P68" si="7">O47/$O$54</f>
        <v>0.51724137931034486</v>
      </c>
      <c r="R47" s="1"/>
      <c r="S47" s="1"/>
    </row>
    <row r="48" spans="1:39" x14ac:dyDescent="0.25">
      <c r="A48" t="s">
        <v>410</v>
      </c>
      <c r="B48">
        <v>3</v>
      </c>
      <c r="C48">
        <v>2</v>
      </c>
      <c r="D48" s="6" t="s">
        <v>423</v>
      </c>
      <c r="E48" s="1">
        <f t="shared" si="3"/>
        <v>5</v>
      </c>
      <c r="F48" s="1">
        <f t="shared" si="4"/>
        <v>1</v>
      </c>
      <c r="I48" t="s">
        <v>29</v>
      </c>
      <c r="J48">
        <f>COUNTIF(E46:E66,"&lt;4")</f>
        <v>11</v>
      </c>
      <c r="M48" s="5">
        <f t="shared" si="5"/>
        <v>0.73333333333333328</v>
      </c>
      <c r="O48" s="5">
        <f t="shared" si="6"/>
        <v>22</v>
      </c>
      <c r="P48" s="5">
        <f t="shared" si="7"/>
        <v>0.75862068965517238</v>
      </c>
      <c r="R48" s="1"/>
      <c r="S48" s="1"/>
    </row>
    <row r="49" spans="1:19" x14ac:dyDescent="0.25">
      <c r="A49" t="s">
        <v>417</v>
      </c>
      <c r="B49">
        <v>3</v>
      </c>
      <c r="C49">
        <v>1</v>
      </c>
      <c r="D49" s="6" t="s">
        <v>423</v>
      </c>
      <c r="E49" s="1">
        <f t="shared" si="3"/>
        <v>4</v>
      </c>
      <c r="F49" s="1">
        <f t="shared" si="4"/>
        <v>2</v>
      </c>
      <c r="I49" t="s">
        <v>30</v>
      </c>
      <c r="J49">
        <f>COUNTIF(E46:E66,"&lt;5")</f>
        <v>13</v>
      </c>
      <c r="M49" s="5">
        <f t="shared" si="5"/>
        <v>0.8666666666666667</v>
      </c>
      <c r="N49" s="1"/>
      <c r="O49" s="5">
        <f t="shared" si="6"/>
        <v>27</v>
      </c>
      <c r="P49" s="5">
        <f t="shared" si="7"/>
        <v>0.93103448275862066</v>
      </c>
      <c r="R49" s="1"/>
      <c r="S49" s="1"/>
    </row>
    <row r="50" spans="1:19" x14ac:dyDescent="0.25">
      <c r="A50" t="s">
        <v>267</v>
      </c>
      <c r="B50">
        <v>2</v>
      </c>
      <c r="C50">
        <v>1</v>
      </c>
      <c r="D50" s="6" t="s">
        <v>423</v>
      </c>
      <c r="E50" s="1">
        <f t="shared" si="3"/>
        <v>3</v>
      </c>
      <c r="F50" s="1">
        <f t="shared" si="4"/>
        <v>1</v>
      </c>
      <c r="I50" t="s">
        <v>31</v>
      </c>
      <c r="J50">
        <f>COUNTIF(F46:F66,"&lt;=0")</f>
        <v>9</v>
      </c>
      <c r="M50" s="5">
        <f t="shared" si="5"/>
        <v>0.6</v>
      </c>
      <c r="O50" s="5">
        <f t="shared" si="6"/>
        <v>19</v>
      </c>
      <c r="P50" s="5">
        <f t="shared" si="7"/>
        <v>0.65517241379310343</v>
      </c>
      <c r="R50" s="1"/>
      <c r="S50" s="1"/>
    </row>
    <row r="51" spans="1:19" x14ac:dyDescent="0.25">
      <c r="A51" t="s">
        <v>422</v>
      </c>
      <c r="B51">
        <v>1</v>
      </c>
      <c r="C51">
        <v>1</v>
      </c>
      <c r="D51" s="6" t="s">
        <v>423</v>
      </c>
      <c r="E51" s="1">
        <f t="shared" si="3"/>
        <v>2</v>
      </c>
      <c r="F51" s="1">
        <f t="shared" si="4"/>
        <v>0</v>
      </c>
      <c r="I51" t="s">
        <v>32</v>
      </c>
      <c r="J51">
        <f>COUNTIF(F46:F66,"&gt;=0")</f>
        <v>11</v>
      </c>
      <c r="M51" s="5">
        <f t="shared" si="5"/>
        <v>0.73333333333333328</v>
      </c>
      <c r="O51" s="5">
        <f t="shared" si="6"/>
        <v>20</v>
      </c>
      <c r="P51" s="5">
        <f t="shared" si="7"/>
        <v>0.68965517241379315</v>
      </c>
      <c r="R51" s="1"/>
      <c r="S51" s="1"/>
    </row>
    <row r="52" spans="1:19" x14ac:dyDescent="0.25">
      <c r="A52" t="s">
        <v>413</v>
      </c>
      <c r="B52">
        <v>1</v>
      </c>
      <c r="C52">
        <v>1</v>
      </c>
      <c r="D52" s="6" t="s">
        <v>423</v>
      </c>
      <c r="E52" s="1">
        <f t="shared" si="3"/>
        <v>2</v>
      </c>
      <c r="F52" s="1">
        <f t="shared" si="4"/>
        <v>0</v>
      </c>
      <c r="I52" t="s">
        <v>34</v>
      </c>
      <c r="J52">
        <f>COUNTIF(F46:F66,"&lt;=1")</f>
        <v>14</v>
      </c>
      <c r="M52" s="5">
        <f t="shared" si="5"/>
        <v>0.93333333333333335</v>
      </c>
      <c r="O52" s="5">
        <f t="shared" si="6"/>
        <v>25</v>
      </c>
      <c r="P52" s="5">
        <f t="shared" si="7"/>
        <v>0.86206896551724133</v>
      </c>
      <c r="R52" s="1"/>
      <c r="S52" s="1"/>
    </row>
    <row r="53" spans="1:19" x14ac:dyDescent="0.25">
      <c r="A53" t="s">
        <v>240</v>
      </c>
      <c r="B53">
        <v>1</v>
      </c>
      <c r="C53">
        <v>2</v>
      </c>
      <c r="D53" s="6" t="s">
        <v>423</v>
      </c>
      <c r="E53" s="1">
        <f t="shared" si="3"/>
        <v>3</v>
      </c>
      <c r="F53" s="1">
        <f t="shared" si="4"/>
        <v>-1</v>
      </c>
      <c r="I53" t="s">
        <v>35</v>
      </c>
      <c r="J53">
        <f>COUNTIF(F46:F66,"&gt;=-1")</f>
        <v>14</v>
      </c>
      <c r="M53" s="5">
        <f t="shared" si="5"/>
        <v>0.93333333333333335</v>
      </c>
      <c r="O53" s="5">
        <f t="shared" si="6"/>
        <v>26</v>
      </c>
      <c r="P53" s="5">
        <f t="shared" si="7"/>
        <v>0.89655172413793105</v>
      </c>
      <c r="R53" s="1"/>
      <c r="S53" s="1"/>
    </row>
    <row r="54" spans="1:19" x14ac:dyDescent="0.25">
      <c r="A54" t="s">
        <v>246</v>
      </c>
      <c r="B54">
        <v>0</v>
      </c>
      <c r="C54">
        <v>3</v>
      </c>
      <c r="D54" s="6" t="s">
        <v>423</v>
      </c>
      <c r="E54" s="1">
        <f t="shared" si="3"/>
        <v>3</v>
      </c>
      <c r="F54" s="1">
        <f t="shared" si="4"/>
        <v>-3</v>
      </c>
      <c r="I54" t="s">
        <v>36</v>
      </c>
      <c r="J54">
        <f>COUNT(E46:E66)</f>
        <v>15</v>
      </c>
      <c r="O54" s="5">
        <f t="shared" si="6"/>
        <v>29</v>
      </c>
      <c r="P54" s="5">
        <f t="shared" si="7"/>
        <v>1</v>
      </c>
      <c r="R54" s="1"/>
      <c r="S54" s="1"/>
    </row>
    <row r="55" spans="1:19" x14ac:dyDescent="0.25">
      <c r="A55" t="s">
        <v>238</v>
      </c>
      <c r="B55">
        <v>1</v>
      </c>
      <c r="C55">
        <v>0</v>
      </c>
      <c r="D55" s="6" t="s">
        <v>423</v>
      </c>
      <c r="E55" s="1">
        <f t="shared" si="3"/>
        <v>1</v>
      </c>
      <c r="F55" s="1">
        <f t="shared" si="4"/>
        <v>1</v>
      </c>
      <c r="I55" t="s">
        <v>37</v>
      </c>
      <c r="J55">
        <f>J54-J51</f>
        <v>4</v>
      </c>
      <c r="M55" s="5">
        <f t="shared" si="5"/>
        <v>0.26666666666666666</v>
      </c>
      <c r="O55" s="5">
        <f t="shared" si="6"/>
        <v>9</v>
      </c>
      <c r="P55" s="5">
        <f t="shared" si="7"/>
        <v>0.31034482758620691</v>
      </c>
      <c r="R55" s="1"/>
      <c r="S55" s="1"/>
    </row>
    <row r="56" spans="1:19" x14ac:dyDescent="0.25">
      <c r="A56" t="s">
        <v>251</v>
      </c>
      <c r="B56">
        <v>2</v>
      </c>
      <c r="C56">
        <v>1</v>
      </c>
      <c r="D56" s="6" t="s">
        <v>423</v>
      </c>
      <c r="E56" s="1">
        <f t="shared" si="3"/>
        <v>3</v>
      </c>
      <c r="F56" s="1">
        <f t="shared" si="4"/>
        <v>1</v>
      </c>
      <c r="I56" t="s">
        <v>38</v>
      </c>
      <c r="J56">
        <f>J54-J50</f>
        <v>6</v>
      </c>
      <c r="M56" s="5">
        <f t="shared" si="5"/>
        <v>0.4</v>
      </c>
      <c r="O56" s="5">
        <f t="shared" si="6"/>
        <v>10</v>
      </c>
      <c r="P56" s="5">
        <f t="shared" si="7"/>
        <v>0.34482758620689657</v>
      </c>
      <c r="R56" s="1"/>
      <c r="S56" s="1"/>
    </row>
    <row r="57" spans="1:19" x14ac:dyDescent="0.25">
      <c r="A57" t="s">
        <v>248</v>
      </c>
      <c r="B57">
        <v>2</v>
      </c>
      <c r="C57">
        <v>1</v>
      </c>
      <c r="D57" s="6" t="s">
        <v>423</v>
      </c>
      <c r="E57" s="1">
        <f t="shared" si="3"/>
        <v>3</v>
      </c>
      <c r="F57" s="1">
        <f t="shared" si="4"/>
        <v>1</v>
      </c>
      <c r="I57" t="s">
        <v>39</v>
      </c>
      <c r="J57">
        <f>J54-J53</f>
        <v>1</v>
      </c>
      <c r="M57" s="5">
        <f t="shared" si="5"/>
        <v>6.6666666666666666E-2</v>
      </c>
      <c r="O57" s="5">
        <f t="shared" si="6"/>
        <v>3</v>
      </c>
      <c r="P57" s="5">
        <f t="shared" si="7"/>
        <v>0.10344827586206896</v>
      </c>
      <c r="R57" s="1"/>
      <c r="S57" s="1"/>
    </row>
    <row r="58" spans="1:19" x14ac:dyDescent="0.25">
      <c r="A58" t="s">
        <v>408</v>
      </c>
      <c r="B58">
        <v>2</v>
      </c>
      <c r="C58">
        <v>2</v>
      </c>
      <c r="D58" s="6" t="s">
        <v>423</v>
      </c>
      <c r="E58" s="1">
        <f t="shared" si="3"/>
        <v>4</v>
      </c>
      <c r="F58" s="1">
        <f t="shared" si="4"/>
        <v>0</v>
      </c>
      <c r="I58" t="s">
        <v>40</v>
      </c>
      <c r="J58">
        <f>J54-J52</f>
        <v>1</v>
      </c>
      <c r="M58" s="5">
        <f t="shared" si="5"/>
        <v>6.6666666666666666E-2</v>
      </c>
      <c r="O58" s="5">
        <f t="shared" si="6"/>
        <v>4</v>
      </c>
      <c r="P58" s="5">
        <f t="shared" si="7"/>
        <v>0.13793103448275862</v>
      </c>
      <c r="R58" s="1"/>
      <c r="S58" s="1"/>
    </row>
    <row r="59" spans="1:19" x14ac:dyDescent="0.25">
      <c r="A59" t="s">
        <v>237</v>
      </c>
      <c r="B59">
        <v>0</v>
      </c>
      <c r="C59">
        <v>0</v>
      </c>
      <c r="D59" s="6" t="s">
        <v>423</v>
      </c>
      <c r="E59" s="1">
        <f t="shared" si="3"/>
        <v>0</v>
      </c>
      <c r="F59" s="1">
        <f t="shared" si="4"/>
        <v>0</v>
      </c>
      <c r="I59" t="s">
        <v>41</v>
      </c>
      <c r="J59">
        <f>COUNTIF(C46:C66,"&gt;0")</f>
        <v>12</v>
      </c>
      <c r="M59" s="5">
        <f t="shared" si="5"/>
        <v>0.8</v>
      </c>
      <c r="O59" s="5">
        <f t="shared" si="6"/>
        <v>23</v>
      </c>
      <c r="P59" s="5">
        <f t="shared" si="7"/>
        <v>0.7931034482758621</v>
      </c>
      <c r="R59" s="1"/>
      <c r="S59" s="1"/>
    </row>
    <row r="60" spans="1:19" x14ac:dyDescent="0.25">
      <c r="A60" t="s">
        <v>411</v>
      </c>
      <c r="B60">
        <v>2</v>
      </c>
      <c r="C60">
        <v>3</v>
      </c>
      <c r="D60" s="6" t="s">
        <v>423</v>
      </c>
      <c r="E60" s="1">
        <f t="shared" si="3"/>
        <v>5</v>
      </c>
      <c r="F60" s="1">
        <f t="shared" si="4"/>
        <v>-1</v>
      </c>
      <c r="I60" t="s">
        <v>42</v>
      </c>
      <c r="J60">
        <f>COUNTIF(B46:B66,"&gt;0")</f>
        <v>12</v>
      </c>
      <c r="M60" s="5">
        <f t="shared" si="5"/>
        <v>0.8</v>
      </c>
      <c r="O60" s="5">
        <f t="shared" si="6"/>
        <v>20</v>
      </c>
      <c r="P60" s="5">
        <f t="shared" si="7"/>
        <v>0.68965517241379315</v>
      </c>
      <c r="R60" s="1"/>
      <c r="S60" s="1"/>
    </row>
    <row r="61" spans="1:19" x14ac:dyDescent="0.25">
      <c r="D61" s="6"/>
      <c r="E61" s="1"/>
      <c r="F61" s="1"/>
      <c r="I61" t="s">
        <v>43</v>
      </c>
      <c r="J61">
        <f>COUNTIF(C46:C66,"&lt;2")</f>
        <v>9</v>
      </c>
      <c r="M61" s="5">
        <f t="shared" si="5"/>
        <v>0.6</v>
      </c>
      <c r="O61" s="5">
        <f t="shared" si="6"/>
        <v>20</v>
      </c>
      <c r="P61" s="5">
        <f t="shared" si="7"/>
        <v>0.68965517241379315</v>
      </c>
      <c r="R61" s="1"/>
      <c r="S61" s="1"/>
    </row>
    <row r="62" spans="1:19" x14ac:dyDescent="0.25">
      <c r="D62" s="6"/>
      <c r="E62" s="1"/>
      <c r="F62" s="1"/>
      <c r="I62" t="s">
        <v>44</v>
      </c>
      <c r="J62">
        <f>COUNTIF(B46:B66,"&lt;2")</f>
        <v>8</v>
      </c>
      <c r="M62" s="5">
        <f t="shared" si="5"/>
        <v>0.53333333333333333</v>
      </c>
      <c r="O62" s="5">
        <f t="shared" si="6"/>
        <v>19</v>
      </c>
      <c r="P62" s="5">
        <f t="shared" si="7"/>
        <v>0.65517241379310343</v>
      </c>
      <c r="R62" s="1"/>
      <c r="S62" s="1"/>
    </row>
    <row r="63" spans="1:19" x14ac:dyDescent="0.25">
      <c r="D63" s="6"/>
      <c r="E63" s="1"/>
      <c r="F63" s="1"/>
      <c r="I63" t="s">
        <v>45</v>
      </c>
      <c r="J63">
        <f>COUNTIF(C46:C66,"&lt;3")</f>
        <v>13</v>
      </c>
      <c r="M63" s="5">
        <f t="shared" si="5"/>
        <v>0.8666666666666667</v>
      </c>
      <c r="O63" s="5">
        <f t="shared" si="6"/>
        <v>26</v>
      </c>
      <c r="P63" s="5">
        <f t="shared" si="7"/>
        <v>0.89655172413793105</v>
      </c>
      <c r="R63" s="1"/>
      <c r="S63" s="1"/>
    </row>
    <row r="64" spans="1:19" x14ac:dyDescent="0.25">
      <c r="D64" s="6"/>
      <c r="E64" s="1"/>
      <c r="F64" s="1"/>
      <c r="I64" t="s">
        <v>46</v>
      </c>
      <c r="J64">
        <f>COUNTIF(B46:B66,"&lt;3")</f>
        <v>13</v>
      </c>
      <c r="M64" s="5">
        <f t="shared" si="5"/>
        <v>0.8666666666666667</v>
      </c>
      <c r="O64" s="5">
        <f t="shared" si="6"/>
        <v>24</v>
      </c>
      <c r="P64" s="5">
        <f t="shared" si="7"/>
        <v>0.82758620689655171</v>
      </c>
      <c r="R64" s="1"/>
      <c r="S64" s="1"/>
    </row>
    <row r="65" spans="1:19" x14ac:dyDescent="0.25">
      <c r="I65" t="s">
        <v>47</v>
      </c>
      <c r="J65">
        <f>J55+J56</f>
        <v>10</v>
      </c>
      <c r="M65" s="5">
        <f t="shared" si="5"/>
        <v>0.66666666666666663</v>
      </c>
      <c r="O65" s="5">
        <f t="shared" si="6"/>
        <v>19</v>
      </c>
      <c r="P65" s="5">
        <f t="shared" si="7"/>
        <v>0.65517241379310343</v>
      </c>
      <c r="R65" s="1"/>
      <c r="S65" s="1"/>
    </row>
    <row r="66" spans="1:19" x14ac:dyDescent="0.25">
      <c r="I66" t="s">
        <v>48</v>
      </c>
      <c r="J66">
        <f>SUM(C46:C66)</f>
        <v>20</v>
      </c>
      <c r="K66" s="1"/>
      <c r="M66" s="5">
        <f t="shared" si="5"/>
        <v>1.3333333333333333</v>
      </c>
      <c r="O66" s="5">
        <f t="shared" si="6"/>
        <v>35</v>
      </c>
      <c r="P66" s="5">
        <f t="shared" si="7"/>
        <v>1.2068965517241379</v>
      </c>
      <c r="R66" s="1"/>
      <c r="S66" s="1"/>
    </row>
    <row r="67" spans="1:19" x14ac:dyDescent="0.25">
      <c r="A67" s="21" t="s">
        <v>33</v>
      </c>
      <c r="B67" s="21"/>
      <c r="C67" s="21"/>
      <c r="D67" s="21"/>
      <c r="E67" s="21"/>
      <c r="F67" s="21"/>
      <c r="I67" t="s">
        <v>49</v>
      </c>
      <c r="J67">
        <f>SUM(B46:B66)</f>
        <v>21</v>
      </c>
      <c r="K67" s="1"/>
      <c r="M67" s="5">
        <f t="shared" si="5"/>
        <v>1.4</v>
      </c>
      <c r="O67" s="5">
        <f t="shared" si="6"/>
        <v>35</v>
      </c>
      <c r="P67" s="5">
        <f t="shared" si="7"/>
        <v>1.2068965517241379</v>
      </c>
      <c r="R67" s="1"/>
      <c r="S67" s="1"/>
    </row>
    <row r="68" spans="1:19" x14ac:dyDescent="0.25">
      <c r="I68" t="s">
        <v>50</v>
      </c>
      <c r="J68">
        <f>J55*3+J54-J65</f>
        <v>17</v>
      </c>
      <c r="M68" s="5">
        <f t="shared" si="5"/>
        <v>1.1333333333333333</v>
      </c>
      <c r="O68" s="5">
        <f t="shared" si="6"/>
        <v>37</v>
      </c>
      <c r="P68" s="5">
        <f t="shared" si="7"/>
        <v>1.2758620689655173</v>
      </c>
      <c r="R68" s="1"/>
      <c r="S68" s="1"/>
    </row>
    <row r="69" spans="1:19" x14ac:dyDescent="0.25">
      <c r="R69" s="1"/>
      <c r="S69" s="1"/>
    </row>
    <row r="75" spans="1:19" x14ac:dyDescent="0.25">
      <c r="E75" s="1"/>
      <c r="F75" s="1"/>
    </row>
    <row r="76" spans="1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423</v>
      </c>
      <c r="B84">
        <v>0</v>
      </c>
      <c r="C84">
        <v>0</v>
      </c>
      <c r="D84" t="s">
        <v>413</v>
      </c>
      <c r="E84" s="1">
        <f>B84+C84</f>
        <v>0</v>
      </c>
      <c r="F84" s="1">
        <f>B84-C84</f>
        <v>0</v>
      </c>
      <c r="I84" t="s">
        <v>27</v>
      </c>
      <c r="J84">
        <f>COUNTIF(E84:E108,"&gt;1")</f>
        <v>2</v>
      </c>
      <c r="M84" s="5">
        <f>J84/4</f>
        <v>0.5</v>
      </c>
    </row>
    <row r="85" spans="1:13" x14ac:dyDescent="0.25">
      <c r="A85" s="6" t="s">
        <v>423</v>
      </c>
      <c r="B85">
        <v>1</v>
      </c>
      <c r="C85">
        <v>1</v>
      </c>
      <c r="D85" t="s">
        <v>410</v>
      </c>
      <c r="E85" s="1">
        <f t="shared" ref="E85:E87" si="8">B85+C85</f>
        <v>2</v>
      </c>
      <c r="F85" s="1">
        <f t="shared" ref="F85:F87" si="9">B85-C85</f>
        <v>0</v>
      </c>
      <c r="I85" t="s">
        <v>28</v>
      </c>
      <c r="J85">
        <f>COUNTIF(E84:E108,"&gt;2")</f>
        <v>1</v>
      </c>
      <c r="M85" s="5">
        <f t="shared" ref="M85:M106" si="10">J85/4</f>
        <v>0.25</v>
      </c>
    </row>
    <row r="86" spans="1:13" x14ac:dyDescent="0.25">
      <c r="A86" s="6" t="s">
        <v>423</v>
      </c>
      <c r="B86">
        <v>3</v>
      </c>
      <c r="C86">
        <v>0</v>
      </c>
      <c r="D86" t="s">
        <v>244</v>
      </c>
      <c r="E86" s="1">
        <f t="shared" si="8"/>
        <v>3</v>
      </c>
      <c r="F86" s="1">
        <f t="shared" si="9"/>
        <v>3</v>
      </c>
      <c r="I86" t="s">
        <v>29</v>
      </c>
      <c r="J86">
        <f>COUNTIF(E84:E108,"&lt;4")</f>
        <v>4</v>
      </c>
      <c r="M86" s="5">
        <f t="shared" si="10"/>
        <v>1</v>
      </c>
    </row>
    <row r="87" spans="1:13" x14ac:dyDescent="0.25">
      <c r="A87" s="6" t="s">
        <v>423</v>
      </c>
      <c r="B87">
        <v>0</v>
      </c>
      <c r="C87">
        <v>1</v>
      </c>
      <c r="D87" t="s">
        <v>267</v>
      </c>
      <c r="E87" s="1">
        <f t="shared" si="8"/>
        <v>1</v>
      </c>
      <c r="F87" s="1">
        <f t="shared" si="9"/>
        <v>-1</v>
      </c>
      <c r="I87" t="s">
        <v>30</v>
      </c>
      <c r="J87">
        <f>COUNTIF(E84:E108,"&lt;5")</f>
        <v>4</v>
      </c>
      <c r="M87" s="5">
        <f t="shared" si="10"/>
        <v>1</v>
      </c>
    </row>
    <row r="88" spans="1:13" x14ac:dyDescent="0.25">
      <c r="E88" s="1"/>
      <c r="F88" s="1"/>
      <c r="I88" t="s">
        <v>31</v>
      </c>
      <c r="J88">
        <f>COUNTIF(F84:F108,"&gt;=0")</f>
        <v>3</v>
      </c>
      <c r="M88" s="5">
        <f t="shared" si="10"/>
        <v>0.75</v>
      </c>
    </row>
    <row r="89" spans="1:13" x14ac:dyDescent="0.25">
      <c r="I89" t="s">
        <v>32</v>
      </c>
      <c r="J89">
        <f>COUNTIF(F84:F108,"&lt;=0")</f>
        <v>3</v>
      </c>
      <c r="M89" s="5">
        <f t="shared" si="10"/>
        <v>0.75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10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1</v>
      </c>
      <c r="M93" s="5">
        <f t="shared" si="10"/>
        <v>0.25</v>
      </c>
    </row>
    <row r="94" spans="1:13" x14ac:dyDescent="0.25">
      <c r="I94" t="s">
        <v>38</v>
      </c>
      <c r="J94">
        <f>J92-J88</f>
        <v>1</v>
      </c>
      <c r="M94" s="5">
        <f t="shared" si="10"/>
        <v>0.25</v>
      </c>
    </row>
    <row r="95" spans="1:13" x14ac:dyDescent="0.25">
      <c r="I95" t="s">
        <v>39</v>
      </c>
      <c r="J95">
        <f>J92-J91</f>
        <v>1</v>
      </c>
      <c r="M95" s="5">
        <f t="shared" si="10"/>
        <v>0.25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2</v>
      </c>
      <c r="M97" s="5">
        <f t="shared" si="10"/>
        <v>0.5</v>
      </c>
    </row>
    <row r="98" spans="9:13" x14ac:dyDescent="0.25">
      <c r="I98" t="s">
        <v>42</v>
      </c>
      <c r="J98">
        <f>COUNTIF(C84:C108,"&gt;0")</f>
        <v>2</v>
      </c>
      <c r="M98" s="5">
        <f t="shared" si="10"/>
        <v>0.5</v>
      </c>
    </row>
    <row r="99" spans="9:13" x14ac:dyDescent="0.25">
      <c r="I99" t="s">
        <v>43</v>
      </c>
      <c r="J99">
        <f>COUNTIF(B84:B108,"&lt;2")</f>
        <v>3</v>
      </c>
      <c r="M99" s="5">
        <f t="shared" si="10"/>
        <v>0.75</v>
      </c>
    </row>
    <row r="100" spans="9:13" x14ac:dyDescent="0.25">
      <c r="I100" t="s">
        <v>44</v>
      </c>
      <c r="J100">
        <f>COUNTIF(C84:C108,"&lt;2")</f>
        <v>4</v>
      </c>
      <c r="M100" s="5">
        <f t="shared" si="10"/>
        <v>1</v>
      </c>
    </row>
    <row r="101" spans="9:13" x14ac:dyDescent="0.25">
      <c r="I101" t="s">
        <v>45</v>
      </c>
      <c r="J101">
        <f>COUNTIF(B84:B108,"&lt;3")</f>
        <v>3</v>
      </c>
      <c r="M101" s="5">
        <f t="shared" si="10"/>
        <v>0.75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2</v>
      </c>
      <c r="M103" s="5">
        <f t="shared" si="10"/>
        <v>0.5</v>
      </c>
    </row>
    <row r="104" spans="9:13" x14ac:dyDescent="0.25">
      <c r="I104" t="s">
        <v>48</v>
      </c>
      <c r="J104" s="1">
        <f>SUM(B84:B108)</f>
        <v>4</v>
      </c>
      <c r="M104" s="5">
        <f t="shared" si="10"/>
        <v>1</v>
      </c>
    </row>
    <row r="105" spans="9:13" x14ac:dyDescent="0.25">
      <c r="I105" t="s">
        <v>49</v>
      </c>
      <c r="J105" s="1">
        <f>SUM(C84:C108)</f>
        <v>2</v>
      </c>
      <c r="M105" s="5">
        <f t="shared" si="10"/>
        <v>0.5</v>
      </c>
    </row>
    <row r="106" spans="9:13" x14ac:dyDescent="0.25">
      <c r="I106" t="s">
        <v>50</v>
      </c>
      <c r="J106">
        <f>3*J93+J92-J103</f>
        <v>5</v>
      </c>
      <c r="M106" s="5">
        <f t="shared" si="10"/>
        <v>1.25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423</v>
      </c>
      <c r="B122">
        <v>0</v>
      </c>
      <c r="C122">
        <v>0</v>
      </c>
      <c r="D122" t="s">
        <v>413</v>
      </c>
      <c r="E122" s="1">
        <f>B122+C122</f>
        <v>0</v>
      </c>
      <c r="F122" s="1">
        <f>B122-C122</f>
        <v>0</v>
      </c>
      <c r="I122" t="s">
        <v>27</v>
      </c>
      <c r="J122">
        <f>COUNTIF(E122:E146,"&gt;1")</f>
        <v>2</v>
      </c>
      <c r="M122" s="5">
        <f>J122/$J$130</f>
        <v>0.5</v>
      </c>
    </row>
    <row r="123" spans="1:13" x14ac:dyDescent="0.25">
      <c r="A123" s="6" t="s">
        <v>423</v>
      </c>
      <c r="B123">
        <v>1</v>
      </c>
      <c r="C123">
        <v>1</v>
      </c>
      <c r="D123" t="s">
        <v>410</v>
      </c>
      <c r="E123" s="1">
        <f t="shared" ref="E123:E125" si="11">B123+C123</f>
        <v>2</v>
      </c>
      <c r="F123" s="1">
        <f t="shared" ref="F123:F125" si="12">B123-C123</f>
        <v>0</v>
      </c>
      <c r="I123" t="s">
        <v>28</v>
      </c>
      <c r="J123">
        <f>COUNTIF(E122:E146,"&gt;2")</f>
        <v>1</v>
      </c>
      <c r="M123" s="5">
        <f t="shared" ref="M123:M144" si="13">J123/$J$130</f>
        <v>0.25</v>
      </c>
    </row>
    <row r="124" spans="1:13" x14ac:dyDescent="0.25">
      <c r="A124" s="6" t="s">
        <v>423</v>
      </c>
      <c r="B124">
        <v>3</v>
      </c>
      <c r="C124">
        <v>0</v>
      </c>
      <c r="D124" t="s">
        <v>244</v>
      </c>
      <c r="E124" s="1">
        <f t="shared" si="11"/>
        <v>3</v>
      </c>
      <c r="F124" s="1">
        <f t="shared" si="12"/>
        <v>3</v>
      </c>
      <c r="I124" t="s">
        <v>29</v>
      </c>
      <c r="J124">
        <f>COUNTIF(E122:E146,"&lt;4")</f>
        <v>4</v>
      </c>
      <c r="M124" s="5">
        <f t="shared" si="13"/>
        <v>1</v>
      </c>
    </row>
    <row r="125" spans="1:13" x14ac:dyDescent="0.25">
      <c r="A125" s="6" t="s">
        <v>423</v>
      </c>
      <c r="B125">
        <v>0</v>
      </c>
      <c r="C125">
        <v>1</v>
      </c>
      <c r="D125" t="s">
        <v>267</v>
      </c>
      <c r="E125" s="1">
        <f t="shared" si="11"/>
        <v>1</v>
      </c>
      <c r="F125" s="1">
        <f t="shared" si="12"/>
        <v>-1</v>
      </c>
      <c r="I125" t="s">
        <v>30</v>
      </c>
      <c r="J125">
        <f>COUNTIF(E122:E146,"&lt;5")</f>
        <v>4</v>
      </c>
      <c r="M125" s="5">
        <f t="shared" si="13"/>
        <v>1</v>
      </c>
    </row>
    <row r="126" spans="1:13" x14ac:dyDescent="0.25">
      <c r="A126" s="6"/>
      <c r="E126" s="1"/>
      <c r="F126" s="1"/>
      <c r="I126" t="s">
        <v>31</v>
      </c>
      <c r="J126">
        <f>COUNTIF(F122:F146,"&gt;=0")</f>
        <v>3</v>
      </c>
      <c r="M126" s="5">
        <f t="shared" si="13"/>
        <v>0.75</v>
      </c>
    </row>
    <row r="127" spans="1:13" x14ac:dyDescent="0.25">
      <c r="E127" s="1"/>
      <c r="F127" s="1"/>
      <c r="I127" t="s">
        <v>32</v>
      </c>
      <c r="J127">
        <f>COUNTIF(F122:F146,"&lt;=0")</f>
        <v>3</v>
      </c>
      <c r="M127" s="5">
        <f t="shared" si="13"/>
        <v>0.75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3"/>
        <v>1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13"/>
        <v>0.75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1</v>
      </c>
      <c r="M131" s="5">
        <f t="shared" si="13"/>
        <v>0.25</v>
      </c>
    </row>
    <row r="132" spans="5:13" x14ac:dyDescent="0.25">
      <c r="E132" s="1"/>
      <c r="F132" s="1"/>
      <c r="I132" t="s">
        <v>38</v>
      </c>
      <c r="J132">
        <f>J130-J126</f>
        <v>1</v>
      </c>
      <c r="M132" s="5">
        <f t="shared" si="13"/>
        <v>0.25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3"/>
        <v>0.25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3"/>
        <v>0</v>
      </c>
    </row>
    <row r="135" spans="5:13" x14ac:dyDescent="0.25">
      <c r="E135" s="1"/>
      <c r="F135" s="1"/>
      <c r="I135" t="s">
        <v>41</v>
      </c>
      <c r="J135">
        <f>COUNTIF(B122:B146,"&gt;0")</f>
        <v>2</v>
      </c>
      <c r="M135" s="5">
        <f t="shared" si="13"/>
        <v>0.5</v>
      </c>
    </row>
    <row r="136" spans="5:13" x14ac:dyDescent="0.25">
      <c r="E136" s="1"/>
      <c r="F136" s="1"/>
      <c r="I136" t="s">
        <v>42</v>
      </c>
      <c r="J136">
        <f>COUNTIF(C122:C146,"&gt;0")</f>
        <v>2</v>
      </c>
      <c r="M136" s="5">
        <f t="shared" si="13"/>
        <v>0.5</v>
      </c>
    </row>
    <row r="137" spans="5:13" x14ac:dyDescent="0.25">
      <c r="E137" s="1"/>
      <c r="F137" s="1"/>
      <c r="I137" t="s">
        <v>43</v>
      </c>
      <c r="J137">
        <f>COUNTIF(B122:B146,"&lt;2")</f>
        <v>3</v>
      </c>
      <c r="M137" s="5">
        <f t="shared" si="13"/>
        <v>0.75</v>
      </c>
    </row>
    <row r="138" spans="5:13" x14ac:dyDescent="0.25">
      <c r="E138" s="1"/>
      <c r="F138" s="1"/>
      <c r="I138" t="s">
        <v>44</v>
      </c>
      <c r="J138">
        <f>COUNTIF(C122:C146,"&lt;2")</f>
        <v>4</v>
      </c>
      <c r="M138" s="5">
        <f t="shared" si="13"/>
        <v>1</v>
      </c>
    </row>
    <row r="139" spans="5:13" x14ac:dyDescent="0.25">
      <c r="E139" s="1"/>
      <c r="F139" s="1"/>
      <c r="I139" t="s">
        <v>45</v>
      </c>
      <c r="J139">
        <f>COUNTIF(B122:B146,"&lt;3")</f>
        <v>3</v>
      </c>
      <c r="M139" s="5">
        <f t="shared" si="13"/>
        <v>0.75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3"/>
        <v>1</v>
      </c>
    </row>
    <row r="141" spans="5:13" x14ac:dyDescent="0.25">
      <c r="E141" s="1"/>
      <c r="F141" s="1"/>
      <c r="I141" t="s">
        <v>47</v>
      </c>
      <c r="J141">
        <f>J131+J132</f>
        <v>2</v>
      </c>
      <c r="M141" s="5">
        <f t="shared" si="13"/>
        <v>0.5</v>
      </c>
    </row>
    <row r="142" spans="5:13" x14ac:dyDescent="0.25">
      <c r="E142" s="1"/>
      <c r="F142" s="1"/>
      <c r="I142" t="s">
        <v>48</v>
      </c>
      <c r="J142" s="1">
        <f>SUM(B122:B146)</f>
        <v>4</v>
      </c>
      <c r="M142" s="5">
        <f t="shared" si="13"/>
        <v>1</v>
      </c>
    </row>
    <row r="143" spans="5:13" x14ac:dyDescent="0.25">
      <c r="E143" s="1"/>
      <c r="F143" s="1"/>
      <c r="I143" t="s">
        <v>49</v>
      </c>
      <c r="J143" s="1">
        <f>SUM(C122:C146)</f>
        <v>2</v>
      </c>
      <c r="M143" s="5">
        <f t="shared" si="13"/>
        <v>0.5</v>
      </c>
    </row>
    <row r="144" spans="5:13" x14ac:dyDescent="0.25">
      <c r="E144" s="1"/>
      <c r="F144" s="1"/>
      <c r="I144" t="s">
        <v>50</v>
      </c>
      <c r="J144">
        <f>3*J131+J130-J141</f>
        <v>5</v>
      </c>
      <c r="M144" s="5">
        <f t="shared" si="13"/>
        <v>1.25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248</v>
      </c>
      <c r="B161">
        <v>2</v>
      </c>
      <c r="C161">
        <v>1</v>
      </c>
      <c r="D161" s="6" t="s">
        <v>423</v>
      </c>
      <c r="E161" s="1">
        <f>B161+C161</f>
        <v>3</v>
      </c>
      <c r="F161" s="1">
        <f>B161-C161</f>
        <v>1</v>
      </c>
      <c r="I161" t="s">
        <v>27</v>
      </c>
      <c r="J161">
        <f>COUNTIF(E161:E177,"&gt;1")</f>
        <v>3</v>
      </c>
      <c r="M161" s="5">
        <f>J161/$J$169</f>
        <v>0.75</v>
      </c>
      <c r="O161" s="5">
        <f>J161+J122</f>
        <v>5</v>
      </c>
      <c r="P161" s="5">
        <f>O161/$O$169</f>
        <v>0.625</v>
      </c>
    </row>
    <row r="162" spans="1:16" x14ac:dyDescent="0.25">
      <c r="A162" t="s">
        <v>408</v>
      </c>
      <c r="B162">
        <v>2</v>
      </c>
      <c r="C162">
        <v>2</v>
      </c>
      <c r="D162" s="6" t="s">
        <v>423</v>
      </c>
      <c r="E162" s="1">
        <f>B162+C162</f>
        <v>4</v>
      </c>
      <c r="F162" s="1">
        <f>B162-C162</f>
        <v>0</v>
      </c>
      <c r="I162" t="s">
        <v>28</v>
      </c>
      <c r="J162">
        <f>COUNTIF(E161:E177,"&gt;2")</f>
        <v>3</v>
      </c>
      <c r="M162" s="5">
        <f t="shared" ref="M162:M183" si="14">J162/$J$169</f>
        <v>0.75</v>
      </c>
      <c r="O162" s="5">
        <f t="shared" ref="O162:O183" si="15">J162+J123</f>
        <v>4</v>
      </c>
      <c r="P162" s="5">
        <f t="shared" ref="P162:P183" si="16">O162/$O$169</f>
        <v>0.5</v>
      </c>
    </row>
    <row r="163" spans="1:16" x14ac:dyDescent="0.25">
      <c r="A163" t="s">
        <v>237</v>
      </c>
      <c r="B163">
        <v>0</v>
      </c>
      <c r="C163">
        <v>0</v>
      </c>
      <c r="D163" s="6" t="s">
        <v>423</v>
      </c>
      <c r="E163" s="1">
        <f>B163+C163</f>
        <v>0</v>
      </c>
      <c r="F163" s="1">
        <f>B163-C163</f>
        <v>0</v>
      </c>
      <c r="I163" t="s">
        <v>29</v>
      </c>
      <c r="J163">
        <f>COUNTIF(E161:E177,"&lt;4")</f>
        <v>2</v>
      </c>
      <c r="M163" s="5">
        <f t="shared" si="14"/>
        <v>0.5</v>
      </c>
      <c r="O163" s="5">
        <f t="shared" si="15"/>
        <v>6</v>
      </c>
      <c r="P163" s="5">
        <f t="shared" si="16"/>
        <v>0.75</v>
      </c>
    </row>
    <row r="164" spans="1:16" x14ac:dyDescent="0.25">
      <c r="A164" t="s">
        <v>411</v>
      </c>
      <c r="B164">
        <v>2</v>
      </c>
      <c r="C164">
        <v>3</v>
      </c>
      <c r="D164" s="6" t="s">
        <v>423</v>
      </c>
      <c r="E164" s="1">
        <f>B164+C164</f>
        <v>5</v>
      </c>
      <c r="F164" s="1">
        <f>B164-C164</f>
        <v>-1</v>
      </c>
      <c r="I164" t="s">
        <v>30</v>
      </c>
      <c r="J164">
        <f>COUNTIF(E161:E177,"&lt;5")</f>
        <v>3</v>
      </c>
      <c r="M164" s="5">
        <f t="shared" si="14"/>
        <v>0.75</v>
      </c>
      <c r="O164" s="5">
        <f t="shared" si="15"/>
        <v>7</v>
      </c>
      <c r="P164" s="5">
        <f t="shared" si="16"/>
        <v>0.875</v>
      </c>
    </row>
    <row r="165" spans="1:16" x14ac:dyDescent="0.25">
      <c r="D165" s="6"/>
      <c r="E165" s="1"/>
      <c r="F165" s="1"/>
      <c r="I165" t="s">
        <v>31</v>
      </c>
      <c r="J165">
        <f>COUNTIF(F161:F177,"&lt;=0")</f>
        <v>3</v>
      </c>
      <c r="M165" s="5">
        <f t="shared" si="14"/>
        <v>0.75</v>
      </c>
      <c r="O165" s="5">
        <f t="shared" si="15"/>
        <v>6</v>
      </c>
      <c r="P165" s="5">
        <f t="shared" si="16"/>
        <v>0.75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3</v>
      </c>
      <c r="M166" s="5">
        <f t="shared" si="14"/>
        <v>0.75</v>
      </c>
      <c r="O166" s="5">
        <f t="shared" si="15"/>
        <v>6</v>
      </c>
      <c r="P166" s="5">
        <f t="shared" si="16"/>
        <v>0.75</v>
      </c>
    </row>
    <row r="167" spans="1:16" x14ac:dyDescent="0.25">
      <c r="I167" t="s">
        <v>34</v>
      </c>
      <c r="J167">
        <f>COUNTIF(F161:F177,"&lt;=1")</f>
        <v>4</v>
      </c>
      <c r="M167" s="5">
        <f t="shared" si="14"/>
        <v>1</v>
      </c>
      <c r="O167" s="5">
        <f t="shared" si="15"/>
        <v>8</v>
      </c>
      <c r="P167" s="5">
        <f t="shared" si="16"/>
        <v>1</v>
      </c>
    </row>
    <row r="168" spans="1:16" x14ac:dyDescent="0.25">
      <c r="I168" t="s">
        <v>35</v>
      </c>
      <c r="J168">
        <f>COUNTIF(F161:F177,"&gt;=-1")</f>
        <v>4</v>
      </c>
      <c r="M168" s="5">
        <f t="shared" si="14"/>
        <v>1</v>
      </c>
      <c r="O168" s="5">
        <f t="shared" si="15"/>
        <v>7</v>
      </c>
      <c r="P168" s="5">
        <f t="shared" si="16"/>
        <v>0.875</v>
      </c>
    </row>
    <row r="169" spans="1:16" x14ac:dyDescent="0.25">
      <c r="I169" t="s">
        <v>36</v>
      </c>
      <c r="J169">
        <f>COUNT(E161:E177)</f>
        <v>4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1</v>
      </c>
      <c r="M170" s="5">
        <f t="shared" si="14"/>
        <v>0.25</v>
      </c>
      <c r="O170" s="5">
        <f t="shared" si="15"/>
        <v>2</v>
      </c>
      <c r="P170" s="5">
        <f t="shared" si="16"/>
        <v>0.25</v>
      </c>
    </row>
    <row r="171" spans="1:16" x14ac:dyDescent="0.25">
      <c r="I171" t="s">
        <v>38</v>
      </c>
      <c r="J171">
        <f>J169-J165</f>
        <v>1</v>
      </c>
      <c r="M171" s="5">
        <f t="shared" si="14"/>
        <v>0.25</v>
      </c>
      <c r="O171" s="5">
        <f t="shared" si="15"/>
        <v>2</v>
      </c>
      <c r="P171" s="5">
        <f t="shared" si="16"/>
        <v>0.25</v>
      </c>
    </row>
    <row r="172" spans="1:16" x14ac:dyDescent="0.25">
      <c r="I172" t="s">
        <v>39</v>
      </c>
      <c r="J172">
        <f>J169-J168</f>
        <v>0</v>
      </c>
      <c r="M172" s="5">
        <f t="shared" si="14"/>
        <v>0</v>
      </c>
      <c r="O172" s="5">
        <f t="shared" si="15"/>
        <v>1</v>
      </c>
      <c r="P172" s="5">
        <f t="shared" si="16"/>
        <v>0.125</v>
      </c>
    </row>
    <row r="173" spans="1:16" x14ac:dyDescent="0.25">
      <c r="I173" t="s">
        <v>40</v>
      </c>
      <c r="J173">
        <f>J169-J167</f>
        <v>0</v>
      </c>
      <c r="M173" s="5">
        <f t="shared" si="14"/>
        <v>0</v>
      </c>
      <c r="O173" s="5">
        <f t="shared" si="15"/>
        <v>0</v>
      </c>
      <c r="P173" s="5">
        <f t="shared" si="16"/>
        <v>0</v>
      </c>
    </row>
    <row r="174" spans="1:16" x14ac:dyDescent="0.25">
      <c r="I174" t="s">
        <v>41</v>
      </c>
      <c r="J174">
        <f>COUNTIF(C161:C177,"&gt;0")</f>
        <v>3</v>
      </c>
      <c r="M174" s="5">
        <f t="shared" si="14"/>
        <v>0.75</v>
      </c>
      <c r="O174" s="5">
        <f t="shared" si="15"/>
        <v>5</v>
      </c>
      <c r="P174" s="5">
        <f t="shared" si="16"/>
        <v>0.625</v>
      </c>
    </row>
    <row r="175" spans="1:16" x14ac:dyDescent="0.25">
      <c r="I175" t="s">
        <v>42</v>
      </c>
      <c r="J175">
        <f>COUNTIF(B161:B177,"&gt;0")</f>
        <v>3</v>
      </c>
      <c r="M175" s="5">
        <f t="shared" si="14"/>
        <v>0.75</v>
      </c>
      <c r="O175" s="5">
        <f t="shared" si="15"/>
        <v>5</v>
      </c>
      <c r="P175" s="5">
        <f t="shared" si="16"/>
        <v>0.625</v>
      </c>
    </row>
    <row r="176" spans="1:16" x14ac:dyDescent="0.25">
      <c r="I176" t="s">
        <v>43</v>
      </c>
      <c r="J176">
        <f>COUNTIF(C161:C177,"&lt;2")</f>
        <v>2</v>
      </c>
      <c r="M176" s="5">
        <f t="shared" si="14"/>
        <v>0.5</v>
      </c>
      <c r="O176" s="5">
        <f t="shared" si="15"/>
        <v>5</v>
      </c>
      <c r="P176" s="5">
        <f t="shared" si="16"/>
        <v>0.625</v>
      </c>
    </row>
    <row r="177" spans="9:16" x14ac:dyDescent="0.25">
      <c r="I177" t="s">
        <v>44</v>
      </c>
      <c r="J177">
        <f>COUNTIF(B161:B177,"&lt;2")</f>
        <v>1</v>
      </c>
      <c r="M177" s="5">
        <f t="shared" si="14"/>
        <v>0.25</v>
      </c>
      <c r="O177" s="5">
        <f t="shared" si="15"/>
        <v>5</v>
      </c>
      <c r="P177" s="5">
        <f t="shared" si="16"/>
        <v>0.625</v>
      </c>
    </row>
    <row r="178" spans="9:16" x14ac:dyDescent="0.25">
      <c r="I178" t="s">
        <v>45</v>
      </c>
      <c r="J178">
        <f>COUNTIF(C161:C177,"&lt;3")</f>
        <v>3</v>
      </c>
      <c r="M178" s="5">
        <f t="shared" si="14"/>
        <v>0.75</v>
      </c>
      <c r="O178" s="5">
        <f t="shared" si="15"/>
        <v>6</v>
      </c>
      <c r="P178" s="5">
        <f t="shared" si="16"/>
        <v>0.75</v>
      </c>
    </row>
    <row r="179" spans="9:16" x14ac:dyDescent="0.25">
      <c r="I179" t="s">
        <v>46</v>
      </c>
      <c r="J179">
        <f>COUNTIF(B161:B177,"&lt;3")</f>
        <v>4</v>
      </c>
      <c r="M179" s="5">
        <f t="shared" si="14"/>
        <v>1</v>
      </c>
      <c r="O179" s="5">
        <f t="shared" si="15"/>
        <v>8</v>
      </c>
      <c r="P179" s="5">
        <f t="shared" si="16"/>
        <v>1</v>
      </c>
    </row>
    <row r="180" spans="9:16" x14ac:dyDescent="0.25">
      <c r="I180" t="s">
        <v>47</v>
      </c>
      <c r="J180">
        <f>J170+J171</f>
        <v>2</v>
      </c>
      <c r="M180" s="5">
        <f t="shared" si="14"/>
        <v>0.5</v>
      </c>
      <c r="O180" s="5">
        <f t="shared" si="15"/>
        <v>4</v>
      </c>
      <c r="P180" s="5">
        <f t="shared" si="16"/>
        <v>0.5</v>
      </c>
    </row>
    <row r="181" spans="9:16" x14ac:dyDescent="0.25">
      <c r="I181" t="s">
        <v>48</v>
      </c>
      <c r="J181" s="1">
        <f>SUM(C161:C177)</f>
        <v>6</v>
      </c>
      <c r="M181" s="5">
        <f t="shared" si="14"/>
        <v>1.5</v>
      </c>
      <c r="O181" s="5">
        <f t="shared" si="15"/>
        <v>10</v>
      </c>
      <c r="P181" s="5">
        <f t="shared" si="16"/>
        <v>1.25</v>
      </c>
    </row>
    <row r="182" spans="9:16" x14ac:dyDescent="0.25">
      <c r="I182" t="s">
        <v>49</v>
      </c>
      <c r="J182" s="1">
        <f>SUM(B161:B177)</f>
        <v>6</v>
      </c>
      <c r="M182" s="5">
        <f t="shared" si="14"/>
        <v>1.5</v>
      </c>
      <c r="O182" s="5">
        <f t="shared" si="15"/>
        <v>8</v>
      </c>
      <c r="P182" s="5">
        <f t="shared" si="16"/>
        <v>1</v>
      </c>
    </row>
    <row r="183" spans="9:16" x14ac:dyDescent="0.25">
      <c r="I183" t="s">
        <v>50</v>
      </c>
      <c r="J183">
        <f>J170*3+J169-J180</f>
        <v>5</v>
      </c>
      <c r="M183" s="5">
        <f t="shared" si="14"/>
        <v>1.25</v>
      </c>
      <c r="O183" s="5">
        <f t="shared" si="15"/>
        <v>10</v>
      </c>
      <c r="P183" s="5">
        <f t="shared" si="16"/>
        <v>1.25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238</v>
      </c>
      <c r="B213">
        <v>2</v>
      </c>
      <c r="C213">
        <v>0</v>
      </c>
      <c r="D213" s="6" t="s">
        <v>420</v>
      </c>
      <c r="E213" s="1">
        <f>B213+C213</f>
        <v>2</v>
      </c>
      <c r="F213" s="1">
        <f>B213-C213</f>
        <v>2</v>
      </c>
      <c r="I213" t="s">
        <v>27</v>
      </c>
      <c r="J213">
        <f>COUNTIF(E213:E237,"&gt;1")</f>
        <v>9</v>
      </c>
      <c r="M213" s="5">
        <f>J213/$J$221</f>
        <v>0.6428571428571429</v>
      </c>
    </row>
    <row r="214" spans="1:16" x14ac:dyDescent="0.25">
      <c r="A214" t="s">
        <v>237</v>
      </c>
      <c r="B214">
        <v>1</v>
      </c>
      <c r="C214">
        <v>0</v>
      </c>
      <c r="D214" s="6" t="s">
        <v>420</v>
      </c>
      <c r="E214" s="1">
        <f t="shared" ref="E214:E226" si="17">B214+C214</f>
        <v>1</v>
      </c>
      <c r="F214" s="1">
        <f t="shared" ref="F214:F226" si="18">B214-C214</f>
        <v>1</v>
      </c>
      <c r="I214" t="s">
        <v>28</v>
      </c>
      <c r="J214">
        <f>COUNTIF(E213:E237,"&gt;2")</f>
        <v>5</v>
      </c>
      <c r="M214" s="5">
        <f t="shared" ref="M214:M235" si="19">J214/$J$221</f>
        <v>0.35714285714285715</v>
      </c>
    </row>
    <row r="215" spans="1:16" x14ac:dyDescent="0.25">
      <c r="A215" t="s">
        <v>422</v>
      </c>
      <c r="B215">
        <v>1</v>
      </c>
      <c r="C215">
        <v>1</v>
      </c>
      <c r="D215" s="6" t="s">
        <v>420</v>
      </c>
      <c r="E215" s="1">
        <f t="shared" si="17"/>
        <v>2</v>
      </c>
      <c r="F215" s="1">
        <f t="shared" si="18"/>
        <v>0</v>
      </c>
      <c r="I215" t="s">
        <v>29</v>
      </c>
      <c r="J215">
        <f>COUNTIF(E213:E237,"&lt;4")</f>
        <v>10</v>
      </c>
      <c r="M215" s="5">
        <f t="shared" si="19"/>
        <v>0.7142857142857143</v>
      </c>
    </row>
    <row r="216" spans="1:16" x14ac:dyDescent="0.25">
      <c r="A216" t="s">
        <v>267</v>
      </c>
      <c r="B216">
        <v>2</v>
      </c>
      <c r="C216">
        <v>2</v>
      </c>
      <c r="D216" s="6" t="s">
        <v>420</v>
      </c>
      <c r="E216" s="1">
        <f t="shared" si="17"/>
        <v>4</v>
      </c>
      <c r="F216" s="1">
        <f t="shared" si="18"/>
        <v>0</v>
      </c>
      <c r="I216" t="s">
        <v>30</v>
      </c>
      <c r="J216">
        <f>COUNTIF(E213:E237,"&lt;5")</f>
        <v>13</v>
      </c>
      <c r="M216" s="5">
        <f t="shared" si="19"/>
        <v>0.9285714285714286</v>
      </c>
    </row>
    <row r="217" spans="1:16" x14ac:dyDescent="0.25">
      <c r="A217" t="s">
        <v>248</v>
      </c>
      <c r="B217">
        <v>2</v>
      </c>
      <c r="C217">
        <v>1</v>
      </c>
      <c r="D217" s="6" t="s">
        <v>420</v>
      </c>
      <c r="E217" s="1">
        <f t="shared" si="17"/>
        <v>3</v>
      </c>
      <c r="F217" s="1">
        <f t="shared" si="18"/>
        <v>1</v>
      </c>
      <c r="I217" t="s">
        <v>31</v>
      </c>
      <c r="J217">
        <f>COUNTIF(F213:F237,"&gt;=0")</f>
        <v>11</v>
      </c>
      <c r="L217" t="s">
        <v>56</v>
      </c>
      <c r="M217" s="5">
        <f t="shared" si="19"/>
        <v>0.7857142857142857</v>
      </c>
    </row>
    <row r="218" spans="1:16" x14ac:dyDescent="0.25">
      <c r="A218" t="s">
        <v>240</v>
      </c>
      <c r="B218">
        <v>3</v>
      </c>
      <c r="C218">
        <v>2</v>
      </c>
      <c r="D218" s="6" t="s">
        <v>420</v>
      </c>
      <c r="E218" s="1">
        <f t="shared" si="17"/>
        <v>5</v>
      </c>
      <c r="F218" s="1">
        <f t="shared" si="18"/>
        <v>1</v>
      </c>
      <c r="I218" t="s">
        <v>32</v>
      </c>
      <c r="J218">
        <f>COUNTIF(F213:F237,"&lt;=0")</f>
        <v>9</v>
      </c>
      <c r="L218" t="s">
        <v>55</v>
      </c>
      <c r="M218" s="5">
        <f t="shared" si="19"/>
        <v>0.6428571428571429</v>
      </c>
    </row>
    <row r="219" spans="1:16" x14ac:dyDescent="0.25">
      <c r="A219" t="s">
        <v>408</v>
      </c>
      <c r="B219">
        <v>1</v>
      </c>
      <c r="C219">
        <v>0</v>
      </c>
      <c r="D219" s="6" t="s">
        <v>420</v>
      </c>
      <c r="E219" s="1">
        <f t="shared" si="17"/>
        <v>1</v>
      </c>
      <c r="F219" s="1">
        <f t="shared" si="18"/>
        <v>1</v>
      </c>
      <c r="I219" t="s">
        <v>34</v>
      </c>
      <c r="J219">
        <f>COUNTIF(F213:F237,"&gt;=-1")</f>
        <v>12</v>
      </c>
      <c r="M219" s="5">
        <f t="shared" si="19"/>
        <v>0.8571428571428571</v>
      </c>
    </row>
    <row r="220" spans="1:16" x14ac:dyDescent="0.25">
      <c r="A220" t="s">
        <v>246</v>
      </c>
      <c r="B220">
        <v>2</v>
      </c>
      <c r="C220">
        <v>2</v>
      </c>
      <c r="D220" s="6" t="s">
        <v>420</v>
      </c>
      <c r="E220" s="1">
        <f t="shared" si="17"/>
        <v>4</v>
      </c>
      <c r="F220" s="1">
        <f t="shared" si="18"/>
        <v>0</v>
      </c>
      <c r="I220" t="s">
        <v>35</v>
      </c>
      <c r="J220">
        <f>COUNTIF(F213:F237,"&lt;=1")</f>
        <v>13</v>
      </c>
      <c r="M220" s="5">
        <f t="shared" si="19"/>
        <v>0.9285714285714286</v>
      </c>
    </row>
    <row r="221" spans="1:16" x14ac:dyDescent="0.25">
      <c r="A221" t="s">
        <v>411</v>
      </c>
      <c r="B221">
        <v>0</v>
      </c>
      <c r="C221">
        <v>0</v>
      </c>
      <c r="D221" s="6" t="s">
        <v>420</v>
      </c>
      <c r="E221" s="1">
        <f t="shared" si="17"/>
        <v>0</v>
      </c>
      <c r="F221" s="1">
        <f t="shared" si="18"/>
        <v>0</v>
      </c>
      <c r="I221" t="s">
        <v>36</v>
      </c>
      <c r="J221">
        <f>COUNT(F213:F237)</f>
        <v>14</v>
      </c>
    </row>
    <row r="222" spans="1:16" x14ac:dyDescent="0.25">
      <c r="A222" t="s">
        <v>413</v>
      </c>
      <c r="B222">
        <v>0</v>
      </c>
      <c r="C222">
        <v>2</v>
      </c>
      <c r="D222" s="6" t="s">
        <v>420</v>
      </c>
      <c r="E222" s="1">
        <f t="shared" si="17"/>
        <v>2</v>
      </c>
      <c r="F222" s="1">
        <f t="shared" si="18"/>
        <v>-2</v>
      </c>
      <c r="I222" t="s">
        <v>37</v>
      </c>
      <c r="J222">
        <f>J221-J218</f>
        <v>5</v>
      </c>
      <c r="L222" t="s">
        <v>57</v>
      </c>
      <c r="M222" s="5">
        <f t="shared" si="19"/>
        <v>0.35714285714285715</v>
      </c>
    </row>
    <row r="223" spans="1:16" x14ac:dyDescent="0.25">
      <c r="A223" t="s">
        <v>417</v>
      </c>
      <c r="B223">
        <v>0</v>
      </c>
      <c r="C223">
        <v>0</v>
      </c>
      <c r="D223" s="6" t="s">
        <v>420</v>
      </c>
      <c r="E223" s="1">
        <f t="shared" si="17"/>
        <v>0</v>
      </c>
      <c r="F223" s="1">
        <f t="shared" si="18"/>
        <v>0</v>
      </c>
      <c r="I223" t="s">
        <v>38</v>
      </c>
      <c r="J223">
        <f>J221-J217</f>
        <v>3</v>
      </c>
      <c r="L223" t="s">
        <v>58</v>
      </c>
      <c r="M223" s="5">
        <f t="shared" si="19"/>
        <v>0.21428571428571427</v>
      </c>
    </row>
    <row r="224" spans="1:16" x14ac:dyDescent="0.25">
      <c r="A224" t="s">
        <v>410</v>
      </c>
      <c r="B224">
        <v>0</v>
      </c>
      <c r="C224">
        <v>1</v>
      </c>
      <c r="D224" s="6" t="s">
        <v>420</v>
      </c>
      <c r="E224" s="1">
        <f t="shared" si="17"/>
        <v>1</v>
      </c>
      <c r="F224" s="1">
        <f t="shared" si="18"/>
        <v>-1</v>
      </c>
      <c r="I224" t="s">
        <v>39</v>
      </c>
      <c r="J224">
        <f>J221-J220</f>
        <v>1</v>
      </c>
      <c r="M224" s="5">
        <f t="shared" si="19"/>
        <v>7.1428571428571425E-2</v>
      </c>
    </row>
    <row r="225" spans="1:13" x14ac:dyDescent="0.25">
      <c r="A225" t="s">
        <v>251</v>
      </c>
      <c r="B225">
        <v>2</v>
      </c>
      <c r="C225">
        <v>2</v>
      </c>
      <c r="D225" s="6" t="s">
        <v>420</v>
      </c>
      <c r="E225" s="1">
        <f t="shared" si="17"/>
        <v>4</v>
      </c>
      <c r="F225" s="1">
        <f t="shared" si="18"/>
        <v>0</v>
      </c>
      <c r="I225" t="s">
        <v>40</v>
      </c>
      <c r="J225">
        <f>J221-J219</f>
        <v>2</v>
      </c>
      <c r="M225" s="5">
        <f t="shared" si="19"/>
        <v>0.14285714285714285</v>
      </c>
    </row>
    <row r="226" spans="1:13" x14ac:dyDescent="0.25">
      <c r="A226" t="s">
        <v>244</v>
      </c>
      <c r="B226">
        <v>0</v>
      </c>
      <c r="C226">
        <v>2</v>
      </c>
      <c r="D226" s="6" t="s">
        <v>420</v>
      </c>
      <c r="E226" s="1">
        <f t="shared" si="17"/>
        <v>2</v>
      </c>
      <c r="F226" s="1">
        <f t="shared" si="18"/>
        <v>-2</v>
      </c>
      <c r="I226" t="s">
        <v>41</v>
      </c>
      <c r="J226">
        <f>COUNTIF(B213:B237,"&gt;0")</f>
        <v>9</v>
      </c>
      <c r="M226" s="5">
        <f t="shared" si="19"/>
        <v>0.6428571428571429</v>
      </c>
    </row>
    <row r="227" spans="1:13" x14ac:dyDescent="0.25">
      <c r="D227" s="6"/>
      <c r="E227" s="1"/>
      <c r="F227" s="1"/>
      <c r="I227" t="s">
        <v>42</v>
      </c>
      <c r="J227">
        <f>COUNTIF(C213:C237,"&gt;0")</f>
        <v>9</v>
      </c>
      <c r="M227" s="5">
        <f t="shared" si="19"/>
        <v>0.6428571428571429</v>
      </c>
    </row>
    <row r="228" spans="1:13" x14ac:dyDescent="0.25">
      <c r="D228" s="6"/>
      <c r="E228" s="1"/>
      <c r="F228" s="1"/>
      <c r="I228" t="s">
        <v>43</v>
      </c>
      <c r="J228">
        <f>COUNTIF(B213:B237,"&lt;2")</f>
        <v>8</v>
      </c>
      <c r="M228" s="5">
        <f t="shared" si="19"/>
        <v>0.5714285714285714</v>
      </c>
    </row>
    <row r="229" spans="1:13" x14ac:dyDescent="0.25">
      <c r="D229" s="6"/>
      <c r="E229" s="1"/>
      <c r="F229" s="1"/>
      <c r="I229" t="s">
        <v>44</v>
      </c>
      <c r="J229">
        <f>COUNTIF(C213:C237,"&lt;2")</f>
        <v>8</v>
      </c>
      <c r="M229" s="5">
        <f t="shared" si="19"/>
        <v>0.5714285714285714</v>
      </c>
    </row>
    <row r="230" spans="1:13" x14ac:dyDescent="0.25">
      <c r="D230" s="6"/>
      <c r="E230" s="1"/>
      <c r="F230" s="1"/>
      <c r="I230" t="s">
        <v>45</v>
      </c>
      <c r="J230">
        <f>COUNTIF(B213:B237,"&lt;3")</f>
        <v>13</v>
      </c>
      <c r="M230" s="5">
        <f t="shared" si="19"/>
        <v>0.9285714285714286</v>
      </c>
    </row>
    <row r="231" spans="1:13" x14ac:dyDescent="0.25">
      <c r="D231" s="6"/>
      <c r="E231" s="1"/>
      <c r="F231" s="1"/>
      <c r="I231" t="s">
        <v>46</v>
      </c>
      <c r="J231">
        <f>COUNTIF(C213:C237,"&lt;3")</f>
        <v>14</v>
      </c>
      <c r="M231" s="5">
        <f t="shared" si="19"/>
        <v>1</v>
      </c>
    </row>
    <row r="232" spans="1:13" x14ac:dyDescent="0.25">
      <c r="E232" s="1"/>
      <c r="F232" s="1"/>
      <c r="I232" t="s">
        <v>47</v>
      </c>
      <c r="J232">
        <f>J222+J223</f>
        <v>8</v>
      </c>
      <c r="M232" s="5">
        <f t="shared" si="19"/>
        <v>0.5714285714285714</v>
      </c>
    </row>
    <row r="233" spans="1:13" x14ac:dyDescent="0.25">
      <c r="E233" s="1"/>
      <c r="F233" s="1"/>
      <c r="I233" t="s">
        <v>48</v>
      </c>
      <c r="J233" s="1">
        <f>SUM(C213:C237)</f>
        <v>15</v>
      </c>
      <c r="M233" s="5">
        <f t="shared" si="19"/>
        <v>1.0714285714285714</v>
      </c>
    </row>
    <row r="234" spans="1:13" x14ac:dyDescent="0.25">
      <c r="E234" s="1"/>
      <c r="F234" s="1"/>
      <c r="I234" t="s">
        <v>49</v>
      </c>
      <c r="J234" s="1">
        <f>SUM(B213:B237)</f>
        <v>16</v>
      </c>
      <c r="M234" s="5">
        <f t="shared" si="19"/>
        <v>1.1428571428571428</v>
      </c>
    </row>
    <row r="235" spans="1:13" x14ac:dyDescent="0.25">
      <c r="E235" s="1"/>
      <c r="F235" s="1"/>
      <c r="I235" t="s">
        <v>50</v>
      </c>
      <c r="J235">
        <f>3*J223+J221-J232</f>
        <v>15</v>
      </c>
      <c r="M235" s="5">
        <f t="shared" si="19"/>
        <v>1.0714285714285714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420</v>
      </c>
      <c r="B253">
        <v>0</v>
      </c>
      <c r="C253">
        <v>0</v>
      </c>
      <c r="D253" t="s">
        <v>423</v>
      </c>
      <c r="E253" s="1">
        <f t="shared" ref="E253:E267" si="20">B253+C253</f>
        <v>0</v>
      </c>
      <c r="F253" s="1">
        <f t="shared" ref="F253:F267" si="21">B253-C253</f>
        <v>0</v>
      </c>
      <c r="I253" t="s">
        <v>27</v>
      </c>
      <c r="J253">
        <f>COUNTIF(E253:E274,"&gt;1")</f>
        <v>7</v>
      </c>
      <c r="M253" s="5">
        <f>J253/$J$261</f>
        <v>0.46666666666666667</v>
      </c>
      <c r="O253" s="5">
        <f>J253+J213</f>
        <v>16</v>
      </c>
      <c r="P253" s="5">
        <f>O253/$O$261</f>
        <v>0.55172413793103448</v>
      </c>
    </row>
    <row r="254" spans="1:16" x14ac:dyDescent="0.25">
      <c r="A254" s="6" t="s">
        <v>420</v>
      </c>
      <c r="B254">
        <v>1</v>
      </c>
      <c r="C254">
        <v>0</v>
      </c>
      <c r="D254" t="s">
        <v>413</v>
      </c>
      <c r="E254" s="1">
        <f t="shared" si="20"/>
        <v>1</v>
      </c>
      <c r="F254" s="1">
        <f t="shared" si="21"/>
        <v>1</v>
      </c>
      <c r="I254" t="s">
        <v>28</v>
      </c>
      <c r="J254">
        <f>COUNTIF(E253:E274,"&gt;2")</f>
        <v>4</v>
      </c>
      <c r="M254" s="5">
        <f t="shared" ref="M254:M275" si="22">J254/$J$261</f>
        <v>0.26666666666666666</v>
      </c>
      <c r="O254" s="5">
        <f t="shared" ref="O254:O275" si="23">J254+J214</f>
        <v>9</v>
      </c>
      <c r="P254" s="5">
        <f t="shared" ref="P254:P275" si="24">O254/$O$261</f>
        <v>0.31034482758620691</v>
      </c>
    </row>
    <row r="255" spans="1:16" x14ac:dyDescent="0.25">
      <c r="A255" s="6" t="s">
        <v>420</v>
      </c>
      <c r="B255">
        <v>1</v>
      </c>
      <c r="C255">
        <v>0</v>
      </c>
      <c r="D255" t="s">
        <v>244</v>
      </c>
      <c r="E255" s="1">
        <f t="shared" si="20"/>
        <v>1</v>
      </c>
      <c r="F255" s="1">
        <f t="shared" si="21"/>
        <v>1</v>
      </c>
      <c r="I255" t="s">
        <v>29</v>
      </c>
      <c r="J255">
        <f>COUNTIF(E253:E274,"&lt;4")</f>
        <v>11</v>
      </c>
      <c r="M255" s="5">
        <f t="shared" si="22"/>
        <v>0.73333333333333328</v>
      </c>
      <c r="O255" s="5">
        <f t="shared" si="23"/>
        <v>21</v>
      </c>
      <c r="P255" s="5">
        <f t="shared" si="24"/>
        <v>0.72413793103448276</v>
      </c>
    </row>
    <row r="256" spans="1:16" x14ac:dyDescent="0.25">
      <c r="A256" s="6" t="s">
        <v>420</v>
      </c>
      <c r="B256">
        <v>1</v>
      </c>
      <c r="C256">
        <v>1</v>
      </c>
      <c r="D256" t="s">
        <v>417</v>
      </c>
      <c r="E256" s="1">
        <f t="shared" si="20"/>
        <v>2</v>
      </c>
      <c r="F256" s="1">
        <f t="shared" si="21"/>
        <v>0</v>
      </c>
      <c r="I256" t="s">
        <v>30</v>
      </c>
      <c r="J256">
        <f>COUNTIF(E253:E274,"&lt;5")</f>
        <v>14</v>
      </c>
      <c r="M256" s="5">
        <f t="shared" si="22"/>
        <v>0.93333333333333335</v>
      </c>
      <c r="O256" s="5">
        <f t="shared" si="23"/>
        <v>27</v>
      </c>
      <c r="P256" s="5">
        <f t="shared" si="24"/>
        <v>0.93103448275862066</v>
      </c>
    </row>
    <row r="257" spans="1:16" x14ac:dyDescent="0.25">
      <c r="A257" s="6" t="s">
        <v>420</v>
      </c>
      <c r="B257">
        <v>0</v>
      </c>
      <c r="C257">
        <v>1</v>
      </c>
      <c r="D257" t="s">
        <v>251</v>
      </c>
      <c r="E257" s="1">
        <f t="shared" si="20"/>
        <v>1</v>
      </c>
      <c r="F257" s="1">
        <f t="shared" si="21"/>
        <v>-1</v>
      </c>
      <c r="I257" t="s">
        <v>31</v>
      </c>
      <c r="J257">
        <f>COUNTIF(F253:F274,"&lt;=0")</f>
        <v>10</v>
      </c>
      <c r="L257" t="s">
        <v>56</v>
      </c>
      <c r="M257" s="5">
        <f t="shared" si="22"/>
        <v>0.66666666666666663</v>
      </c>
      <c r="O257" s="5">
        <f t="shared" si="23"/>
        <v>21</v>
      </c>
      <c r="P257" s="5">
        <f t="shared" si="24"/>
        <v>0.72413793103448276</v>
      </c>
    </row>
    <row r="258" spans="1:16" x14ac:dyDescent="0.25">
      <c r="A258" s="6" t="s">
        <v>420</v>
      </c>
      <c r="B258">
        <v>0</v>
      </c>
      <c r="C258">
        <v>2</v>
      </c>
      <c r="D258" t="s">
        <v>410</v>
      </c>
      <c r="E258" s="1">
        <f t="shared" si="20"/>
        <v>2</v>
      </c>
      <c r="F258" s="1">
        <f t="shared" si="21"/>
        <v>-2</v>
      </c>
      <c r="I258" t="s">
        <v>32</v>
      </c>
      <c r="J258">
        <f>COUNTIF(F253:F274,"&gt;=0")</f>
        <v>10</v>
      </c>
      <c r="L258" t="s">
        <v>55</v>
      </c>
      <c r="M258" s="5">
        <f t="shared" si="22"/>
        <v>0.66666666666666663</v>
      </c>
      <c r="O258" s="5">
        <f t="shared" si="23"/>
        <v>19</v>
      </c>
      <c r="P258" s="5">
        <f t="shared" si="24"/>
        <v>0.65517241379310343</v>
      </c>
    </row>
    <row r="259" spans="1:16" x14ac:dyDescent="0.25">
      <c r="A259" s="6" t="s">
        <v>420</v>
      </c>
      <c r="B259">
        <v>0</v>
      </c>
      <c r="C259">
        <v>1</v>
      </c>
      <c r="D259" t="s">
        <v>411</v>
      </c>
      <c r="E259" s="1">
        <f t="shared" si="20"/>
        <v>1</v>
      </c>
      <c r="F259" s="1">
        <f t="shared" si="21"/>
        <v>-1</v>
      </c>
      <c r="I259" t="s">
        <v>34</v>
      </c>
      <c r="J259">
        <f>COUNTIF(F253:F274,"&lt;=1")</f>
        <v>12</v>
      </c>
      <c r="L259" t="s">
        <v>60</v>
      </c>
      <c r="M259" s="5">
        <f t="shared" si="22"/>
        <v>0.8</v>
      </c>
      <c r="O259" s="5">
        <f t="shared" si="23"/>
        <v>24</v>
      </c>
      <c r="P259" s="5">
        <f t="shared" si="24"/>
        <v>0.82758620689655171</v>
      </c>
    </row>
    <row r="260" spans="1:16" x14ac:dyDescent="0.25">
      <c r="A260" s="6" t="s">
        <v>420</v>
      </c>
      <c r="B260">
        <v>0</v>
      </c>
      <c r="C260">
        <v>0</v>
      </c>
      <c r="D260" t="s">
        <v>267</v>
      </c>
      <c r="E260" s="1">
        <f t="shared" si="20"/>
        <v>0</v>
      </c>
      <c r="F260" s="1">
        <f t="shared" si="21"/>
        <v>0</v>
      </c>
      <c r="I260" t="s">
        <v>35</v>
      </c>
      <c r="J260">
        <f>COUNTIF(F253:F274,"&gt;=-1")</f>
        <v>13</v>
      </c>
      <c r="L260" t="s">
        <v>59</v>
      </c>
      <c r="M260" s="5">
        <f t="shared" si="22"/>
        <v>0.8666666666666667</v>
      </c>
      <c r="O260" s="5">
        <f t="shared" si="23"/>
        <v>26</v>
      </c>
      <c r="P260" s="5">
        <f t="shared" si="24"/>
        <v>0.89655172413793105</v>
      </c>
    </row>
    <row r="261" spans="1:16" x14ac:dyDescent="0.25">
      <c r="A261" s="6" t="s">
        <v>420</v>
      </c>
      <c r="B261">
        <v>0</v>
      </c>
      <c r="C261">
        <v>0</v>
      </c>
      <c r="D261" t="s">
        <v>422</v>
      </c>
      <c r="E261" s="1">
        <f t="shared" si="20"/>
        <v>0</v>
      </c>
      <c r="F261" s="1">
        <f t="shared" si="21"/>
        <v>0</v>
      </c>
      <c r="I261" t="s">
        <v>36</v>
      </c>
      <c r="J261">
        <f>COUNT(E253:E274)</f>
        <v>15</v>
      </c>
      <c r="O261" s="5">
        <f t="shared" si="23"/>
        <v>29</v>
      </c>
      <c r="P261" s="5">
        <f t="shared" si="24"/>
        <v>1</v>
      </c>
    </row>
    <row r="262" spans="1:16" x14ac:dyDescent="0.25">
      <c r="A262" s="6" t="s">
        <v>420</v>
      </c>
      <c r="B262">
        <v>4</v>
      </c>
      <c r="C262">
        <v>0</v>
      </c>
      <c r="D262" t="s">
        <v>237</v>
      </c>
      <c r="E262" s="1">
        <f t="shared" si="20"/>
        <v>4</v>
      </c>
      <c r="F262" s="1">
        <f t="shared" si="21"/>
        <v>4</v>
      </c>
      <c r="I262" t="s">
        <v>37</v>
      </c>
      <c r="J262">
        <f>J261-J258</f>
        <v>5</v>
      </c>
      <c r="L262" t="s">
        <v>57</v>
      </c>
      <c r="M262" s="5">
        <f t="shared" si="22"/>
        <v>0.33333333333333331</v>
      </c>
      <c r="O262" s="5">
        <f t="shared" si="23"/>
        <v>10</v>
      </c>
      <c r="P262" s="5">
        <f t="shared" si="24"/>
        <v>0.34482758620689657</v>
      </c>
    </row>
    <row r="263" spans="1:16" x14ac:dyDescent="0.25">
      <c r="A263" s="6" t="s">
        <v>420</v>
      </c>
      <c r="B263">
        <v>4</v>
      </c>
      <c r="C263">
        <v>0</v>
      </c>
      <c r="D263" t="s">
        <v>408</v>
      </c>
      <c r="E263" s="1">
        <f t="shared" si="20"/>
        <v>4</v>
      </c>
      <c r="F263" s="1">
        <f t="shared" si="21"/>
        <v>4</v>
      </c>
      <c r="I263" t="s">
        <v>38</v>
      </c>
      <c r="J263">
        <f>J261-J257</f>
        <v>5</v>
      </c>
      <c r="L263" t="s">
        <v>58</v>
      </c>
      <c r="M263" s="5">
        <f t="shared" si="22"/>
        <v>0.33333333333333331</v>
      </c>
      <c r="O263" s="5">
        <f t="shared" si="23"/>
        <v>8</v>
      </c>
      <c r="P263" s="5">
        <f t="shared" si="24"/>
        <v>0.27586206896551724</v>
      </c>
    </row>
    <row r="264" spans="1:16" x14ac:dyDescent="0.25">
      <c r="A264" s="6" t="s">
        <v>420</v>
      </c>
      <c r="B264">
        <v>1</v>
      </c>
      <c r="C264">
        <v>3</v>
      </c>
      <c r="D264" t="s">
        <v>240</v>
      </c>
      <c r="E264" s="1">
        <f t="shared" si="20"/>
        <v>4</v>
      </c>
      <c r="F264" s="1">
        <f t="shared" si="21"/>
        <v>-2</v>
      </c>
      <c r="I264" t="s">
        <v>39</v>
      </c>
      <c r="J264">
        <f>J261-J260</f>
        <v>2</v>
      </c>
      <c r="M264" s="5">
        <f t="shared" si="22"/>
        <v>0.13333333333333333</v>
      </c>
      <c r="O264" s="5">
        <f t="shared" si="23"/>
        <v>3</v>
      </c>
      <c r="P264" s="5">
        <f t="shared" si="24"/>
        <v>0.10344827586206896</v>
      </c>
    </row>
    <row r="265" spans="1:16" x14ac:dyDescent="0.25">
      <c r="A265" s="6" t="s">
        <v>420</v>
      </c>
      <c r="B265">
        <v>2</v>
      </c>
      <c r="C265">
        <v>0</v>
      </c>
      <c r="D265" t="s">
        <v>238</v>
      </c>
      <c r="E265" s="1">
        <f t="shared" si="20"/>
        <v>2</v>
      </c>
      <c r="F265" s="1">
        <f t="shared" si="21"/>
        <v>2</v>
      </c>
      <c r="I265" t="s">
        <v>40</v>
      </c>
      <c r="J265">
        <f>J261-J259</f>
        <v>3</v>
      </c>
      <c r="M265" s="5">
        <f t="shared" si="22"/>
        <v>0.2</v>
      </c>
      <c r="O265" s="5">
        <f t="shared" si="23"/>
        <v>5</v>
      </c>
      <c r="P265" s="5">
        <f t="shared" si="24"/>
        <v>0.17241379310344829</v>
      </c>
    </row>
    <row r="266" spans="1:16" x14ac:dyDescent="0.25">
      <c r="A266" s="6" t="s">
        <v>420</v>
      </c>
      <c r="B266">
        <v>2</v>
      </c>
      <c r="C266">
        <v>3</v>
      </c>
      <c r="D266" t="s">
        <v>248</v>
      </c>
      <c r="E266" s="1">
        <f t="shared" si="20"/>
        <v>5</v>
      </c>
      <c r="F266" s="1">
        <f t="shared" si="21"/>
        <v>-1</v>
      </c>
      <c r="I266" t="s">
        <v>41</v>
      </c>
      <c r="J266">
        <f>COUNTIF(C253:C274,"&gt;0")</f>
        <v>6</v>
      </c>
      <c r="M266" s="5">
        <f t="shared" si="22"/>
        <v>0.4</v>
      </c>
      <c r="O266" s="5">
        <f t="shared" si="23"/>
        <v>15</v>
      </c>
      <c r="P266" s="5">
        <f t="shared" si="24"/>
        <v>0.51724137931034486</v>
      </c>
    </row>
    <row r="267" spans="1:16" x14ac:dyDescent="0.25">
      <c r="A267" s="6" t="s">
        <v>420</v>
      </c>
      <c r="B267">
        <v>0</v>
      </c>
      <c r="C267">
        <v>0</v>
      </c>
      <c r="D267" t="s">
        <v>246</v>
      </c>
      <c r="E267" s="1">
        <f t="shared" si="20"/>
        <v>0</v>
      </c>
      <c r="F267" s="1">
        <f t="shared" si="21"/>
        <v>0</v>
      </c>
      <c r="I267" t="s">
        <v>42</v>
      </c>
      <c r="J267">
        <f>COUNTIF(B253:B274,"&gt;0")</f>
        <v>8</v>
      </c>
      <c r="M267" s="5">
        <f t="shared" si="22"/>
        <v>0.53333333333333333</v>
      </c>
      <c r="O267" s="5">
        <f t="shared" si="23"/>
        <v>17</v>
      </c>
      <c r="P267" s="5">
        <f t="shared" si="24"/>
        <v>0.58620689655172409</v>
      </c>
    </row>
    <row r="268" spans="1:16" x14ac:dyDescent="0.25">
      <c r="A268" s="6"/>
      <c r="E268" s="1"/>
      <c r="F268" s="1"/>
      <c r="I268" t="s">
        <v>43</v>
      </c>
      <c r="J268">
        <f>COUNTIF(C253:C274,"&lt;2")</f>
        <v>12</v>
      </c>
      <c r="M268" s="5">
        <f t="shared" si="22"/>
        <v>0.8</v>
      </c>
      <c r="O268" s="5">
        <f t="shared" si="23"/>
        <v>20</v>
      </c>
      <c r="P268" s="5">
        <f t="shared" si="24"/>
        <v>0.68965517241379315</v>
      </c>
    </row>
    <row r="269" spans="1:16" x14ac:dyDescent="0.25">
      <c r="A269" s="6"/>
      <c r="E269" s="1"/>
      <c r="F269" s="1"/>
      <c r="I269" t="s">
        <v>44</v>
      </c>
      <c r="J269">
        <f>COUNTIF(B253:B274,"&lt;2")</f>
        <v>11</v>
      </c>
      <c r="M269" s="5">
        <f t="shared" si="22"/>
        <v>0.73333333333333328</v>
      </c>
      <c r="O269" s="5">
        <f t="shared" si="23"/>
        <v>19</v>
      </c>
      <c r="P269" s="5">
        <f t="shared" si="24"/>
        <v>0.65517241379310343</v>
      </c>
    </row>
    <row r="270" spans="1:16" x14ac:dyDescent="0.25">
      <c r="A270" s="6"/>
      <c r="E270" s="1"/>
      <c r="F270" s="1"/>
      <c r="I270" t="s">
        <v>45</v>
      </c>
      <c r="J270">
        <f>COUNTIF(C253:C274,"&lt;3")</f>
        <v>13</v>
      </c>
      <c r="M270" s="5">
        <f t="shared" si="22"/>
        <v>0.8666666666666667</v>
      </c>
      <c r="O270" s="5">
        <f t="shared" si="23"/>
        <v>26</v>
      </c>
      <c r="P270" s="5">
        <f t="shared" si="24"/>
        <v>0.89655172413793105</v>
      </c>
    </row>
    <row r="271" spans="1:16" x14ac:dyDescent="0.25">
      <c r="A271" s="6"/>
      <c r="E271" s="1"/>
      <c r="F271" s="1"/>
      <c r="I271" t="s">
        <v>46</v>
      </c>
      <c r="J271">
        <f>COUNTIF(B253:B274,"&lt;3")</f>
        <v>13</v>
      </c>
      <c r="M271" s="5">
        <f t="shared" si="22"/>
        <v>0.8666666666666667</v>
      </c>
      <c r="O271" s="5">
        <f t="shared" si="23"/>
        <v>27</v>
      </c>
      <c r="P271" s="5">
        <f t="shared" si="24"/>
        <v>0.93103448275862066</v>
      </c>
    </row>
    <row r="272" spans="1:16" x14ac:dyDescent="0.25">
      <c r="I272" t="s">
        <v>47</v>
      </c>
      <c r="J272">
        <f>J262+J263</f>
        <v>10</v>
      </c>
      <c r="M272" s="5">
        <f t="shared" si="22"/>
        <v>0.66666666666666663</v>
      </c>
      <c r="O272" s="5">
        <f t="shared" si="23"/>
        <v>18</v>
      </c>
      <c r="P272" s="5">
        <f t="shared" si="24"/>
        <v>0.62068965517241381</v>
      </c>
    </row>
    <row r="273" spans="1:16" x14ac:dyDescent="0.25">
      <c r="I273" t="s">
        <v>48</v>
      </c>
      <c r="J273">
        <f>SUM(B253:B274)</f>
        <v>16</v>
      </c>
      <c r="M273" s="5">
        <f t="shared" si="22"/>
        <v>1.0666666666666667</v>
      </c>
      <c r="O273" s="5">
        <f t="shared" si="23"/>
        <v>31</v>
      </c>
      <c r="P273" s="5">
        <f t="shared" si="24"/>
        <v>1.0689655172413792</v>
      </c>
    </row>
    <row r="274" spans="1:16" x14ac:dyDescent="0.25">
      <c r="I274" t="s">
        <v>49</v>
      </c>
      <c r="J274">
        <f>SUM(C253:C274)</f>
        <v>11</v>
      </c>
      <c r="M274" s="5">
        <f t="shared" si="22"/>
        <v>0.73333333333333328</v>
      </c>
      <c r="O274" s="5">
        <f t="shared" si="23"/>
        <v>27</v>
      </c>
      <c r="P274" s="5">
        <f t="shared" si="24"/>
        <v>0.93103448275862066</v>
      </c>
    </row>
    <row r="275" spans="1:16" x14ac:dyDescent="0.25">
      <c r="I275" t="s">
        <v>50</v>
      </c>
      <c r="J275">
        <f>J263*3+J261-J272</f>
        <v>20</v>
      </c>
      <c r="M275" s="5">
        <f t="shared" si="22"/>
        <v>1.3333333333333333</v>
      </c>
      <c r="O275" s="5">
        <f t="shared" si="23"/>
        <v>35</v>
      </c>
      <c r="P275" s="5">
        <f t="shared" si="24"/>
        <v>1.2068965517241379</v>
      </c>
    </row>
    <row r="276" spans="1:16" x14ac:dyDescent="0.25">
      <c r="A276" s="21" t="s">
        <v>33</v>
      </c>
      <c r="B276" s="21"/>
      <c r="C276" s="21"/>
      <c r="D276" s="21"/>
      <c r="E276" s="21"/>
      <c r="F276" s="21"/>
    </row>
    <row r="282" spans="1:16" x14ac:dyDescent="0.25">
      <c r="E282" s="1"/>
      <c r="F282" s="1"/>
    </row>
    <row r="283" spans="1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417</v>
      </c>
      <c r="B291">
        <v>0</v>
      </c>
      <c r="C291">
        <v>0</v>
      </c>
      <c r="D291" s="6" t="s">
        <v>420</v>
      </c>
      <c r="E291" s="1">
        <f>B291+C291</f>
        <v>0</v>
      </c>
      <c r="F291" s="1">
        <f>B291-C291</f>
        <v>0</v>
      </c>
      <c r="I291" t="s">
        <v>27</v>
      </c>
      <c r="J291">
        <f>COUNTIF(E291:E315,"&gt;1")</f>
        <v>2</v>
      </c>
      <c r="M291" s="5">
        <f>J291/4</f>
        <v>0.5</v>
      </c>
    </row>
    <row r="292" spans="1:13" x14ac:dyDescent="0.25">
      <c r="A292" t="s">
        <v>410</v>
      </c>
      <c r="B292">
        <v>0</v>
      </c>
      <c r="C292">
        <v>1</v>
      </c>
      <c r="D292" s="6" t="s">
        <v>420</v>
      </c>
      <c r="E292" s="1">
        <f t="shared" ref="E292:E294" si="25">B292+C292</f>
        <v>1</v>
      </c>
      <c r="F292" s="1">
        <f t="shared" ref="F292:F294" si="26">B292-C292</f>
        <v>-1</v>
      </c>
      <c r="I292" t="s">
        <v>28</v>
      </c>
      <c r="J292">
        <f>COUNTIF(E291:E315,"&gt;2")</f>
        <v>1</v>
      </c>
      <c r="M292" s="5">
        <f t="shared" ref="M292:M313" si="27">J292/4</f>
        <v>0.25</v>
      </c>
    </row>
    <row r="293" spans="1:13" x14ac:dyDescent="0.25">
      <c r="A293" t="s">
        <v>251</v>
      </c>
      <c r="B293">
        <v>2</v>
      </c>
      <c r="C293">
        <v>2</v>
      </c>
      <c r="D293" s="6" t="s">
        <v>420</v>
      </c>
      <c r="E293" s="1">
        <f t="shared" si="25"/>
        <v>4</v>
      </c>
      <c r="F293" s="1">
        <f t="shared" si="26"/>
        <v>0</v>
      </c>
      <c r="I293" t="s">
        <v>29</v>
      </c>
      <c r="J293">
        <f>COUNTIF(E291:E315,"&lt;4")</f>
        <v>3</v>
      </c>
      <c r="M293" s="5">
        <f t="shared" si="27"/>
        <v>0.75</v>
      </c>
    </row>
    <row r="294" spans="1:13" x14ac:dyDescent="0.25">
      <c r="A294" t="s">
        <v>244</v>
      </c>
      <c r="B294">
        <v>0</v>
      </c>
      <c r="C294">
        <v>2</v>
      </c>
      <c r="D294" s="6" t="s">
        <v>420</v>
      </c>
      <c r="E294" s="1">
        <f t="shared" si="25"/>
        <v>2</v>
      </c>
      <c r="F294" s="1">
        <f t="shared" si="26"/>
        <v>-2</v>
      </c>
      <c r="I294" t="s">
        <v>30</v>
      </c>
      <c r="J294">
        <f>COUNTIF(E291:E315,"&lt;5")</f>
        <v>4</v>
      </c>
      <c r="M294" s="5">
        <f t="shared" si="27"/>
        <v>1</v>
      </c>
    </row>
    <row r="295" spans="1:13" x14ac:dyDescent="0.25">
      <c r="E295" s="1"/>
      <c r="F295" s="1"/>
      <c r="I295" t="s">
        <v>31</v>
      </c>
      <c r="J295">
        <f>COUNTIF(F291:F315,"&gt;=0")</f>
        <v>2</v>
      </c>
      <c r="M295" s="5">
        <f t="shared" si="27"/>
        <v>0.5</v>
      </c>
    </row>
    <row r="296" spans="1:13" x14ac:dyDescent="0.25">
      <c r="I296" t="s">
        <v>32</v>
      </c>
      <c r="J296">
        <f>COUNTIF(F291:F315,"&lt;=0")</f>
        <v>4</v>
      </c>
      <c r="M296" s="5">
        <f t="shared" si="27"/>
        <v>1</v>
      </c>
    </row>
    <row r="297" spans="1:13" x14ac:dyDescent="0.25">
      <c r="I297" t="s">
        <v>34</v>
      </c>
      <c r="J297">
        <f>COUNTIF(F291:F315,"&gt;=-1")</f>
        <v>3</v>
      </c>
      <c r="M297" s="5">
        <f t="shared" si="27"/>
        <v>0.75</v>
      </c>
    </row>
    <row r="298" spans="1:13" x14ac:dyDescent="0.25">
      <c r="I298" t="s">
        <v>35</v>
      </c>
      <c r="J298">
        <f>COUNTIF(F291:F315,"&lt;=1")</f>
        <v>4</v>
      </c>
      <c r="M298" s="5">
        <f t="shared" si="27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0</v>
      </c>
      <c r="M300" s="5">
        <f t="shared" si="27"/>
        <v>0</v>
      </c>
    </row>
    <row r="301" spans="1:13" x14ac:dyDescent="0.25">
      <c r="I301" t="s">
        <v>38</v>
      </c>
      <c r="J301">
        <f>J299-J295</f>
        <v>2</v>
      </c>
      <c r="M301" s="5">
        <f t="shared" si="27"/>
        <v>0.5</v>
      </c>
    </row>
    <row r="302" spans="1:13" x14ac:dyDescent="0.25">
      <c r="I302" t="s">
        <v>39</v>
      </c>
      <c r="J302">
        <f>J299-J298</f>
        <v>0</v>
      </c>
      <c r="M302" s="5">
        <f t="shared" si="27"/>
        <v>0</v>
      </c>
    </row>
    <row r="303" spans="1:13" x14ac:dyDescent="0.25">
      <c r="I303" t="s">
        <v>40</v>
      </c>
      <c r="J303">
        <f>J299-J297</f>
        <v>1</v>
      </c>
      <c r="M303" s="5">
        <f t="shared" si="27"/>
        <v>0.25</v>
      </c>
    </row>
    <row r="304" spans="1:13" x14ac:dyDescent="0.25">
      <c r="I304" t="s">
        <v>41</v>
      </c>
      <c r="J304">
        <f>COUNTIF(B291:B315,"&gt;0")</f>
        <v>1</v>
      </c>
      <c r="M304" s="5">
        <f t="shared" si="27"/>
        <v>0.25</v>
      </c>
    </row>
    <row r="305" spans="9:13" x14ac:dyDescent="0.25">
      <c r="I305" t="s">
        <v>42</v>
      </c>
      <c r="J305">
        <f>COUNTIF(C291:C315,"&gt;0")</f>
        <v>3</v>
      </c>
      <c r="M305" s="5">
        <f t="shared" si="27"/>
        <v>0.75</v>
      </c>
    </row>
    <row r="306" spans="9:13" x14ac:dyDescent="0.25">
      <c r="I306" t="s">
        <v>43</v>
      </c>
      <c r="J306">
        <f>COUNTIF(B291:B315,"&lt;2")</f>
        <v>3</v>
      </c>
      <c r="M306" s="5">
        <f t="shared" si="27"/>
        <v>0.75</v>
      </c>
    </row>
    <row r="307" spans="9:13" x14ac:dyDescent="0.25">
      <c r="I307" t="s">
        <v>44</v>
      </c>
      <c r="J307">
        <f>COUNTIF(C291:C315,"&lt;2")</f>
        <v>2</v>
      </c>
      <c r="M307" s="5">
        <f t="shared" si="27"/>
        <v>0.5</v>
      </c>
    </row>
    <row r="308" spans="9:13" x14ac:dyDescent="0.25">
      <c r="I308" t="s">
        <v>45</v>
      </c>
      <c r="J308">
        <f>COUNTIF(B291:B315,"&lt;3")</f>
        <v>4</v>
      </c>
      <c r="M308" s="5">
        <f t="shared" si="27"/>
        <v>1</v>
      </c>
    </row>
    <row r="309" spans="9:13" x14ac:dyDescent="0.25">
      <c r="I309" t="s">
        <v>46</v>
      </c>
      <c r="J309">
        <f>COUNTIF(C291:C315,"&lt;3")</f>
        <v>4</v>
      </c>
      <c r="M309" s="5">
        <f t="shared" si="27"/>
        <v>1</v>
      </c>
    </row>
    <row r="310" spans="9:13" x14ac:dyDescent="0.25">
      <c r="I310" t="s">
        <v>47</v>
      </c>
      <c r="J310">
        <f>J300+J301</f>
        <v>2</v>
      </c>
      <c r="M310" s="5">
        <f t="shared" si="27"/>
        <v>0.5</v>
      </c>
    </row>
    <row r="311" spans="9:13" x14ac:dyDescent="0.25">
      <c r="I311" t="s">
        <v>48</v>
      </c>
      <c r="J311" s="1">
        <f>SUM(C291:C315)</f>
        <v>5</v>
      </c>
      <c r="M311" s="5">
        <f t="shared" si="27"/>
        <v>1.25</v>
      </c>
    </row>
    <row r="312" spans="9:13" x14ac:dyDescent="0.25">
      <c r="I312" t="s">
        <v>49</v>
      </c>
      <c r="J312" s="1">
        <f>SUM(B291:B315)</f>
        <v>2</v>
      </c>
      <c r="M312" s="5">
        <f t="shared" si="27"/>
        <v>0.5</v>
      </c>
    </row>
    <row r="313" spans="9:13" x14ac:dyDescent="0.25">
      <c r="I313" t="s">
        <v>50</v>
      </c>
      <c r="J313">
        <f>3*J301+J299-J310</f>
        <v>8</v>
      </c>
      <c r="M313" s="5">
        <f t="shared" si="27"/>
        <v>2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410</v>
      </c>
      <c r="B329">
        <v>0</v>
      </c>
      <c r="C329">
        <v>1</v>
      </c>
      <c r="D329" s="6" t="s">
        <v>420</v>
      </c>
      <c r="E329" s="1">
        <f>B329+C329</f>
        <v>1</v>
      </c>
      <c r="F329" s="1">
        <f>B329-C329</f>
        <v>-1</v>
      </c>
      <c r="I329" t="s">
        <v>27</v>
      </c>
      <c r="J329">
        <f>COUNTIF(E329:E353,"&gt;1")</f>
        <v>2</v>
      </c>
      <c r="M329" s="5">
        <f>J329/$J$337</f>
        <v>0.66666666666666663</v>
      </c>
    </row>
    <row r="330" spans="1:13" x14ac:dyDescent="0.25">
      <c r="A330" t="s">
        <v>251</v>
      </c>
      <c r="B330">
        <v>2</v>
      </c>
      <c r="C330">
        <v>2</v>
      </c>
      <c r="D330" s="6" t="s">
        <v>420</v>
      </c>
      <c r="E330" s="1">
        <f t="shared" ref="E330:E331" si="28">B330+C330</f>
        <v>4</v>
      </c>
      <c r="F330" s="1">
        <f t="shared" ref="F330:F331" si="29">B330-C330</f>
        <v>0</v>
      </c>
      <c r="I330" t="s">
        <v>28</v>
      </c>
      <c r="J330">
        <f>COUNTIF(E329:E353,"&gt;2")</f>
        <v>1</v>
      </c>
      <c r="M330" s="5">
        <f t="shared" ref="M330:M351" si="30">J330/$J$337</f>
        <v>0.33333333333333331</v>
      </c>
    </row>
    <row r="331" spans="1:13" x14ac:dyDescent="0.25">
      <c r="A331" t="s">
        <v>244</v>
      </c>
      <c r="B331">
        <v>0</v>
      </c>
      <c r="C331">
        <v>2</v>
      </c>
      <c r="D331" s="6" t="s">
        <v>420</v>
      </c>
      <c r="E331" s="1">
        <f t="shared" si="28"/>
        <v>2</v>
      </c>
      <c r="F331" s="1">
        <f t="shared" si="29"/>
        <v>-2</v>
      </c>
      <c r="I331" t="s">
        <v>29</v>
      </c>
      <c r="J331">
        <f>COUNTIF(E329:E353,"&lt;4")</f>
        <v>2</v>
      </c>
      <c r="M331" s="5">
        <f t="shared" si="30"/>
        <v>0.66666666666666663</v>
      </c>
    </row>
    <row r="332" spans="1:13" x14ac:dyDescent="0.25">
      <c r="D332" s="6"/>
      <c r="E332" s="1"/>
      <c r="F332" s="1"/>
      <c r="I332" t="s">
        <v>30</v>
      </c>
      <c r="J332">
        <f>COUNTIF(E329:E353,"&lt;5")</f>
        <v>3</v>
      </c>
      <c r="M332" s="5">
        <f t="shared" si="30"/>
        <v>1</v>
      </c>
    </row>
    <row r="333" spans="1:13" x14ac:dyDescent="0.25">
      <c r="D333" s="6"/>
      <c r="E333" s="1"/>
      <c r="F333" s="1"/>
      <c r="I333" t="s">
        <v>31</v>
      </c>
      <c r="J333">
        <f>COUNTIF(F329:F353,"&gt;=0")</f>
        <v>1</v>
      </c>
      <c r="M333" s="5">
        <f t="shared" si="30"/>
        <v>0.33333333333333331</v>
      </c>
    </row>
    <row r="334" spans="1:13" x14ac:dyDescent="0.25">
      <c r="E334" s="1"/>
      <c r="F334" s="1"/>
      <c r="I334" t="s">
        <v>32</v>
      </c>
      <c r="J334">
        <f>COUNTIF(F329:F353,"&lt;=0")</f>
        <v>3</v>
      </c>
      <c r="M334" s="5">
        <f t="shared" si="30"/>
        <v>1</v>
      </c>
    </row>
    <row r="335" spans="1:13" x14ac:dyDescent="0.25">
      <c r="E335" s="1"/>
      <c r="F335" s="1"/>
      <c r="I335" t="s">
        <v>34</v>
      </c>
      <c r="J335">
        <f>COUNTIF(F329:F353,"&gt;=-1")</f>
        <v>2</v>
      </c>
      <c r="M335" s="5">
        <f t="shared" si="30"/>
        <v>0.66666666666666663</v>
      </c>
    </row>
    <row r="336" spans="1:13" x14ac:dyDescent="0.25">
      <c r="E336" s="1"/>
      <c r="F336" s="1"/>
      <c r="I336" t="s">
        <v>35</v>
      </c>
      <c r="J336">
        <f>COUNTIF(F329:F353,"&lt;=1")</f>
        <v>3</v>
      </c>
      <c r="M336" s="5">
        <f t="shared" si="30"/>
        <v>1</v>
      </c>
    </row>
    <row r="337" spans="5:13" x14ac:dyDescent="0.25">
      <c r="E337" s="1"/>
      <c r="F337" s="1"/>
      <c r="I337" t="s">
        <v>36</v>
      </c>
      <c r="J337">
        <f>COUNT(F329:F353)</f>
        <v>3</v>
      </c>
    </row>
    <row r="338" spans="5:13" x14ac:dyDescent="0.25">
      <c r="E338" s="1"/>
      <c r="F338" s="1"/>
      <c r="I338" t="s">
        <v>37</v>
      </c>
      <c r="J338">
        <f>J337-J334</f>
        <v>0</v>
      </c>
      <c r="M338" s="5">
        <f t="shared" si="30"/>
        <v>0</v>
      </c>
    </row>
    <row r="339" spans="5:13" x14ac:dyDescent="0.25">
      <c r="E339" s="1"/>
      <c r="F339" s="1"/>
      <c r="I339" t="s">
        <v>38</v>
      </c>
      <c r="J339">
        <f>J337-J333</f>
        <v>2</v>
      </c>
      <c r="M339" s="5">
        <f t="shared" si="30"/>
        <v>0.66666666666666663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0"/>
        <v>0</v>
      </c>
    </row>
    <row r="341" spans="5:13" x14ac:dyDescent="0.25">
      <c r="E341" s="1"/>
      <c r="F341" s="1"/>
      <c r="I341" t="s">
        <v>40</v>
      </c>
      <c r="J341">
        <f>J337-J335</f>
        <v>1</v>
      </c>
      <c r="M341" s="5">
        <f t="shared" si="30"/>
        <v>0.33333333333333331</v>
      </c>
    </row>
    <row r="342" spans="5:13" x14ac:dyDescent="0.25">
      <c r="E342" s="1"/>
      <c r="F342" s="1"/>
      <c r="I342" t="s">
        <v>41</v>
      </c>
      <c r="J342">
        <f>COUNTIF(B329:B353,"&gt;0")</f>
        <v>1</v>
      </c>
      <c r="M342" s="5">
        <f t="shared" si="30"/>
        <v>0.33333333333333331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30"/>
        <v>1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30"/>
        <v>0.66666666666666663</v>
      </c>
    </row>
    <row r="345" spans="5:13" x14ac:dyDescent="0.25">
      <c r="E345" s="1"/>
      <c r="F345" s="1"/>
      <c r="I345" t="s">
        <v>44</v>
      </c>
      <c r="J345">
        <f>COUNTIF(C329:C353,"&lt;2")</f>
        <v>1</v>
      </c>
      <c r="M345" s="5">
        <f t="shared" si="30"/>
        <v>0.33333333333333331</v>
      </c>
    </row>
    <row r="346" spans="5:13" x14ac:dyDescent="0.25">
      <c r="E346" s="1"/>
      <c r="F346" s="1"/>
      <c r="I346" t="s">
        <v>45</v>
      </c>
      <c r="J346">
        <f>COUNTIF(B329:B353,"&lt;3")</f>
        <v>3</v>
      </c>
      <c r="M346" s="5">
        <f t="shared" si="30"/>
        <v>1</v>
      </c>
    </row>
    <row r="347" spans="5:13" x14ac:dyDescent="0.25">
      <c r="E347" s="1"/>
      <c r="F347" s="1"/>
      <c r="I347" t="s">
        <v>46</v>
      </c>
      <c r="J347">
        <f>COUNTIF(C329:C353,"&lt;3")</f>
        <v>3</v>
      </c>
      <c r="M347" s="5">
        <f t="shared" si="30"/>
        <v>1</v>
      </c>
    </row>
    <row r="348" spans="5:13" x14ac:dyDescent="0.25">
      <c r="E348" s="1"/>
      <c r="F348" s="1"/>
      <c r="I348" t="s">
        <v>47</v>
      </c>
      <c r="J348">
        <f>J338+J339</f>
        <v>2</v>
      </c>
      <c r="M348" s="5">
        <f t="shared" si="30"/>
        <v>0.66666666666666663</v>
      </c>
    </row>
    <row r="349" spans="5:13" x14ac:dyDescent="0.25">
      <c r="E349" s="1"/>
      <c r="F349" s="1"/>
      <c r="I349" t="s">
        <v>48</v>
      </c>
      <c r="J349" s="1">
        <f>SUM(C329:C353)</f>
        <v>5</v>
      </c>
      <c r="M349" s="5">
        <f t="shared" si="30"/>
        <v>1.6666666666666667</v>
      </c>
    </row>
    <row r="350" spans="5:13" x14ac:dyDescent="0.25">
      <c r="E350" s="1"/>
      <c r="F350" s="1"/>
      <c r="I350" t="s">
        <v>49</v>
      </c>
      <c r="J350" s="1">
        <f>SUM(B329:B353)</f>
        <v>2</v>
      </c>
      <c r="M350" s="5">
        <f t="shared" si="30"/>
        <v>0.66666666666666663</v>
      </c>
    </row>
    <row r="351" spans="5:13" x14ac:dyDescent="0.25">
      <c r="E351" s="1"/>
      <c r="F351" s="1"/>
      <c r="I351" t="s">
        <v>50</v>
      </c>
      <c r="J351">
        <f>3*J339+J337-J348</f>
        <v>7</v>
      </c>
      <c r="M351" s="5">
        <f t="shared" si="30"/>
        <v>2.3333333333333335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420</v>
      </c>
      <c r="B368">
        <v>4</v>
      </c>
      <c r="C368">
        <v>0</v>
      </c>
      <c r="D368" t="s">
        <v>408</v>
      </c>
      <c r="E368" s="1">
        <f>B368+C368</f>
        <v>4</v>
      </c>
      <c r="F368" s="1">
        <f>B368-C368</f>
        <v>4</v>
      </c>
      <c r="I368" t="s">
        <v>27</v>
      </c>
      <c r="J368">
        <f>COUNTIF(E368:E384,"&gt;1")</f>
        <v>4</v>
      </c>
      <c r="M368" s="5">
        <f>J368/$J$376</f>
        <v>0.8</v>
      </c>
      <c r="O368" s="5">
        <f>J368+J329</f>
        <v>6</v>
      </c>
      <c r="P368" s="5">
        <f>O368/$O$376</f>
        <v>0.75</v>
      </c>
    </row>
    <row r="369" spans="1:16" x14ac:dyDescent="0.25">
      <c r="A369" s="6" t="s">
        <v>420</v>
      </c>
      <c r="B369">
        <v>1</v>
      </c>
      <c r="C369">
        <v>3</v>
      </c>
      <c r="D369" t="s">
        <v>240</v>
      </c>
      <c r="E369" s="1">
        <f>B369+C369</f>
        <v>4</v>
      </c>
      <c r="F369" s="1">
        <f>B369-C369</f>
        <v>-2</v>
      </c>
      <c r="I369" t="s">
        <v>28</v>
      </c>
      <c r="J369">
        <f>COUNTIF(E368:E384,"&gt;2")</f>
        <v>3</v>
      </c>
      <c r="M369" s="5">
        <f t="shared" ref="M369:M390" si="31">J369/$J$376</f>
        <v>0.6</v>
      </c>
      <c r="O369" s="5">
        <f t="shared" ref="O369:O390" si="32">J369+J330</f>
        <v>4</v>
      </c>
      <c r="P369" s="5">
        <f t="shared" ref="P369:P390" si="33">O369/$O$376</f>
        <v>0.5</v>
      </c>
    </row>
    <row r="370" spans="1:16" x14ac:dyDescent="0.25">
      <c r="A370" s="6" t="s">
        <v>420</v>
      </c>
      <c r="B370">
        <v>2</v>
      </c>
      <c r="C370">
        <v>0</v>
      </c>
      <c r="D370" t="s">
        <v>238</v>
      </c>
      <c r="E370" s="1">
        <f>B370+C370</f>
        <v>2</v>
      </c>
      <c r="F370" s="1">
        <f>B370-C370</f>
        <v>2</v>
      </c>
      <c r="I370" t="s">
        <v>29</v>
      </c>
      <c r="J370">
        <f>COUNTIF(E368:E384,"&lt;4")</f>
        <v>2</v>
      </c>
      <c r="M370" s="5">
        <f t="shared" si="31"/>
        <v>0.4</v>
      </c>
      <c r="O370" s="5">
        <f t="shared" si="32"/>
        <v>4</v>
      </c>
      <c r="P370" s="5">
        <f t="shared" si="33"/>
        <v>0.5</v>
      </c>
    </row>
    <row r="371" spans="1:16" x14ac:dyDescent="0.25">
      <c r="A371" s="6" t="s">
        <v>420</v>
      </c>
      <c r="B371">
        <v>2</v>
      </c>
      <c r="C371">
        <v>3</v>
      </c>
      <c r="D371" t="s">
        <v>248</v>
      </c>
      <c r="E371" s="1">
        <f t="shared" ref="E371" si="34">B371+C371</f>
        <v>5</v>
      </c>
      <c r="F371" s="1">
        <f t="shared" ref="F371" si="35">B371-C371</f>
        <v>-1</v>
      </c>
      <c r="I371" t="s">
        <v>30</v>
      </c>
      <c r="J371">
        <f>COUNTIF(E368:E384,"&lt;5")</f>
        <v>4</v>
      </c>
      <c r="M371" s="5">
        <f t="shared" si="31"/>
        <v>0.8</v>
      </c>
      <c r="O371" s="5">
        <f t="shared" si="32"/>
        <v>7</v>
      </c>
      <c r="P371" s="5">
        <f t="shared" si="33"/>
        <v>0.875</v>
      </c>
    </row>
    <row r="372" spans="1:16" x14ac:dyDescent="0.25">
      <c r="A372" s="6" t="s">
        <v>420</v>
      </c>
      <c r="B372">
        <v>0</v>
      </c>
      <c r="C372">
        <v>0</v>
      </c>
      <c r="D372" t="s">
        <v>246</v>
      </c>
      <c r="E372" s="1">
        <f t="shared" ref="E372" si="36">B372+C372</f>
        <v>0</v>
      </c>
      <c r="F372" s="1">
        <f t="shared" ref="F372" si="37">B372-C372</f>
        <v>0</v>
      </c>
      <c r="I372" t="s">
        <v>31</v>
      </c>
      <c r="J372">
        <f>COUNTIF(F368:F384,"&lt;=0")</f>
        <v>3</v>
      </c>
      <c r="M372" s="5">
        <f t="shared" si="31"/>
        <v>0.6</v>
      </c>
      <c r="O372" s="5">
        <f t="shared" si="32"/>
        <v>4</v>
      </c>
      <c r="P372" s="5">
        <f t="shared" si="33"/>
        <v>0.5</v>
      </c>
    </row>
    <row r="373" spans="1:16" x14ac:dyDescent="0.25">
      <c r="I373" t="s">
        <v>32</v>
      </c>
      <c r="J373">
        <f>COUNTIF(F368:F384,"&gt;=0")</f>
        <v>3</v>
      </c>
      <c r="M373" s="5">
        <f t="shared" si="31"/>
        <v>0.6</v>
      </c>
      <c r="O373" s="5">
        <f t="shared" si="32"/>
        <v>6</v>
      </c>
      <c r="P373" s="5">
        <f t="shared" si="33"/>
        <v>0.75</v>
      </c>
    </row>
    <row r="374" spans="1:16" x14ac:dyDescent="0.25">
      <c r="I374" t="s">
        <v>34</v>
      </c>
      <c r="J374">
        <f>COUNTIF(F368:F384,"&lt;=1")</f>
        <v>3</v>
      </c>
      <c r="M374" s="5">
        <f t="shared" si="31"/>
        <v>0.6</v>
      </c>
      <c r="O374" s="5">
        <f t="shared" si="32"/>
        <v>5</v>
      </c>
      <c r="P374" s="5">
        <f t="shared" si="33"/>
        <v>0.625</v>
      </c>
    </row>
    <row r="375" spans="1:16" x14ac:dyDescent="0.25">
      <c r="I375" t="s">
        <v>35</v>
      </c>
      <c r="J375">
        <f>COUNTIF(F368:F384,"&gt;=-1")</f>
        <v>4</v>
      </c>
      <c r="M375" s="5">
        <f t="shared" si="31"/>
        <v>0.8</v>
      </c>
      <c r="O375" s="5">
        <f t="shared" si="32"/>
        <v>7</v>
      </c>
      <c r="P375" s="5">
        <f t="shared" si="33"/>
        <v>0.875</v>
      </c>
    </row>
    <row r="376" spans="1:16" x14ac:dyDescent="0.25">
      <c r="I376" t="s">
        <v>36</v>
      </c>
      <c r="J376">
        <f>COUNT(E368:E384)</f>
        <v>5</v>
      </c>
      <c r="O376" s="5">
        <f t="shared" si="32"/>
        <v>8</v>
      </c>
      <c r="P376" s="5">
        <f t="shared" si="33"/>
        <v>1</v>
      </c>
    </row>
    <row r="377" spans="1:16" x14ac:dyDescent="0.25">
      <c r="I377" t="s">
        <v>37</v>
      </c>
      <c r="J377">
        <f>J376-J373</f>
        <v>2</v>
      </c>
      <c r="M377" s="5">
        <f t="shared" si="31"/>
        <v>0.4</v>
      </c>
      <c r="O377" s="5">
        <f t="shared" si="32"/>
        <v>2</v>
      </c>
      <c r="P377" s="5">
        <f t="shared" si="33"/>
        <v>0.25</v>
      </c>
    </row>
    <row r="378" spans="1:16" x14ac:dyDescent="0.25">
      <c r="I378" t="s">
        <v>38</v>
      </c>
      <c r="J378">
        <f>J376-J372</f>
        <v>2</v>
      </c>
      <c r="M378" s="5">
        <f t="shared" si="31"/>
        <v>0.4</v>
      </c>
      <c r="O378" s="5">
        <f t="shared" si="32"/>
        <v>4</v>
      </c>
      <c r="P378" s="5">
        <f t="shared" si="33"/>
        <v>0.5</v>
      </c>
    </row>
    <row r="379" spans="1:16" x14ac:dyDescent="0.25">
      <c r="I379" t="s">
        <v>39</v>
      </c>
      <c r="J379">
        <f>J376-J375</f>
        <v>1</v>
      </c>
      <c r="M379" s="5">
        <f t="shared" si="31"/>
        <v>0.2</v>
      </c>
      <c r="O379" s="5">
        <f t="shared" si="32"/>
        <v>1</v>
      </c>
      <c r="P379" s="5">
        <f t="shared" si="33"/>
        <v>0.125</v>
      </c>
    </row>
    <row r="380" spans="1:16" x14ac:dyDescent="0.25">
      <c r="I380" t="s">
        <v>40</v>
      </c>
      <c r="J380">
        <f>J376-J374</f>
        <v>2</v>
      </c>
      <c r="M380" s="5">
        <f t="shared" si="31"/>
        <v>0.4</v>
      </c>
      <c r="O380" s="5">
        <f t="shared" si="32"/>
        <v>3</v>
      </c>
      <c r="P380" s="5">
        <f t="shared" si="33"/>
        <v>0.375</v>
      </c>
    </row>
    <row r="381" spans="1:16" x14ac:dyDescent="0.25">
      <c r="I381" t="s">
        <v>41</v>
      </c>
      <c r="J381">
        <f>COUNTIF(C368:C384,"&gt;0")</f>
        <v>2</v>
      </c>
      <c r="M381" s="5">
        <f t="shared" si="31"/>
        <v>0.4</v>
      </c>
      <c r="O381" s="5">
        <f t="shared" si="32"/>
        <v>3</v>
      </c>
      <c r="P381" s="5">
        <f t="shared" si="33"/>
        <v>0.375</v>
      </c>
    </row>
    <row r="382" spans="1:16" x14ac:dyDescent="0.25">
      <c r="I382" t="s">
        <v>42</v>
      </c>
      <c r="J382">
        <f>COUNTIF(B368:B384,"&gt;0")</f>
        <v>4</v>
      </c>
      <c r="M382" s="5">
        <f t="shared" si="31"/>
        <v>0.8</v>
      </c>
      <c r="O382" s="5">
        <f t="shared" si="32"/>
        <v>7</v>
      </c>
      <c r="P382" s="5">
        <f t="shared" si="33"/>
        <v>0.875</v>
      </c>
    </row>
    <row r="383" spans="1:16" x14ac:dyDescent="0.25">
      <c r="I383" t="s">
        <v>43</v>
      </c>
      <c r="J383">
        <f>COUNTIF(C368:C384,"&lt;2")</f>
        <v>3</v>
      </c>
      <c r="M383" s="5">
        <f t="shared" si="31"/>
        <v>0.6</v>
      </c>
      <c r="O383" s="5">
        <f t="shared" si="32"/>
        <v>5</v>
      </c>
      <c r="P383" s="5">
        <f t="shared" si="33"/>
        <v>0.625</v>
      </c>
    </row>
    <row r="384" spans="1:16" x14ac:dyDescent="0.25">
      <c r="I384" t="s">
        <v>44</v>
      </c>
      <c r="J384">
        <f>COUNTIF(B368:B384,"&lt;2")</f>
        <v>2</v>
      </c>
      <c r="M384" s="5">
        <f t="shared" si="31"/>
        <v>0.4</v>
      </c>
      <c r="O384" s="5">
        <f t="shared" si="32"/>
        <v>3</v>
      </c>
      <c r="P384" s="5">
        <f t="shared" si="33"/>
        <v>0.375</v>
      </c>
    </row>
    <row r="385" spans="9:16" x14ac:dyDescent="0.25">
      <c r="I385" t="s">
        <v>45</v>
      </c>
      <c r="J385">
        <f>COUNTIF(C368:C384,"&lt;3")</f>
        <v>3</v>
      </c>
      <c r="M385" s="5">
        <f t="shared" si="31"/>
        <v>0.6</v>
      </c>
      <c r="O385" s="5">
        <f t="shared" si="32"/>
        <v>6</v>
      </c>
      <c r="P385" s="5">
        <f t="shared" si="33"/>
        <v>0.75</v>
      </c>
    </row>
    <row r="386" spans="9:16" x14ac:dyDescent="0.25">
      <c r="I386" t="s">
        <v>46</v>
      </c>
      <c r="J386">
        <f>COUNTIF(B368:B384,"&lt;3")</f>
        <v>4</v>
      </c>
      <c r="M386" s="5">
        <f t="shared" si="31"/>
        <v>0.8</v>
      </c>
      <c r="O386" s="5">
        <f t="shared" si="32"/>
        <v>7</v>
      </c>
      <c r="P386" s="5">
        <f t="shared" si="33"/>
        <v>0.875</v>
      </c>
    </row>
    <row r="387" spans="9:16" x14ac:dyDescent="0.25">
      <c r="I387" t="s">
        <v>47</v>
      </c>
      <c r="J387">
        <f>J377+J378</f>
        <v>4</v>
      </c>
      <c r="M387" s="5">
        <f t="shared" si="31"/>
        <v>0.8</v>
      </c>
      <c r="O387" s="5">
        <f t="shared" si="32"/>
        <v>6</v>
      </c>
      <c r="P387" s="5">
        <f t="shared" si="33"/>
        <v>0.75</v>
      </c>
    </row>
    <row r="388" spans="9:16" x14ac:dyDescent="0.25">
      <c r="I388" t="s">
        <v>48</v>
      </c>
      <c r="J388" s="1">
        <f>SUM(B368:B384)</f>
        <v>9</v>
      </c>
      <c r="M388" s="5">
        <f t="shared" si="31"/>
        <v>1.8</v>
      </c>
      <c r="O388" s="5">
        <f t="shared" si="32"/>
        <v>14</v>
      </c>
      <c r="P388" s="5">
        <f t="shared" si="33"/>
        <v>1.75</v>
      </c>
    </row>
    <row r="389" spans="9:16" x14ac:dyDescent="0.25">
      <c r="I389" t="s">
        <v>49</v>
      </c>
      <c r="J389" s="1">
        <f>SUM(C368:C384)</f>
        <v>6</v>
      </c>
      <c r="M389" s="5">
        <f t="shared" si="31"/>
        <v>1.2</v>
      </c>
      <c r="O389" s="5">
        <f t="shared" si="32"/>
        <v>8</v>
      </c>
      <c r="P389" s="5">
        <f t="shared" si="33"/>
        <v>1</v>
      </c>
    </row>
    <row r="390" spans="9:16" x14ac:dyDescent="0.25">
      <c r="I390" t="s">
        <v>50</v>
      </c>
      <c r="J390">
        <f>J378*3+J376-J387</f>
        <v>7</v>
      </c>
      <c r="M390" s="5">
        <f t="shared" si="31"/>
        <v>1.4</v>
      </c>
      <c r="O390" s="5">
        <f t="shared" si="32"/>
        <v>14</v>
      </c>
      <c r="P390" s="5">
        <f t="shared" si="33"/>
        <v>1.75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28</v>
      </c>
      <c r="H402" s="6"/>
      <c r="I402" s="7">
        <f>O261+O54</f>
        <v>58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9">
        <f>AVERAGE(H404,K404,N404,Q404)</f>
        <v>61.707204433497537</v>
      </c>
      <c r="F404" s="5">
        <f>(M6+M213)/2</f>
        <v>0.6428571428571429</v>
      </c>
      <c r="G404" s="10">
        <f>J6+J213</f>
        <v>18</v>
      </c>
      <c r="H404" s="11">
        <f>(G404/$G$402)*100</f>
        <v>64.285714285714292</v>
      </c>
      <c r="I404" s="5">
        <f t="shared" ref="I404:I411" si="38">(P46+P253)/2</f>
        <v>0.63793103448275867</v>
      </c>
      <c r="J404" s="10">
        <f t="shared" ref="J404:J411" si="39">O46+O253</f>
        <v>37</v>
      </c>
      <c r="K404" s="11">
        <f>(J404/$I$402)*100</f>
        <v>63.793103448275865</v>
      </c>
      <c r="L404" s="5">
        <f>(M84+M291)/2</f>
        <v>0.5</v>
      </c>
      <c r="M404" s="10">
        <f t="shared" ref="M404:M411" si="40">J84+J291</f>
        <v>4</v>
      </c>
      <c r="N404" s="11">
        <f>(M404/8)*100</f>
        <v>50</v>
      </c>
      <c r="O404" s="5">
        <f t="shared" ref="O404:O411" si="41">(P368+P161)/2</f>
        <v>0.6875</v>
      </c>
      <c r="P404" s="10">
        <f t="shared" ref="P404:P411" si="42">O368+O161</f>
        <v>11</v>
      </c>
      <c r="Q404" s="11">
        <f>(P404/16)*100</f>
        <v>68.75</v>
      </c>
    </row>
    <row r="405" spans="4:17" x14ac:dyDescent="0.25">
      <c r="D405" t="s">
        <v>28</v>
      </c>
      <c r="E405" s="9">
        <f t="shared" ref="E405:E423" si="43">AVERAGE(H405,K405,N405,Q405)</f>
        <v>38.023399014778327</v>
      </c>
      <c r="F405" s="5">
        <f t="shared" ref="F405:F407" si="44">(M7+M214)/2</f>
        <v>0.35714285714285715</v>
      </c>
      <c r="G405" s="10">
        <f t="shared" ref="G405:G407" si="45">J7+J214</f>
        <v>10</v>
      </c>
      <c r="H405" s="11">
        <f t="shared" ref="H405:H423" si="46">(G405/$G$402)*100</f>
        <v>35.714285714285715</v>
      </c>
      <c r="I405" s="5">
        <f t="shared" si="38"/>
        <v>0.41379310344827591</v>
      </c>
      <c r="J405" s="10">
        <f t="shared" si="39"/>
        <v>24</v>
      </c>
      <c r="K405" s="11">
        <f t="shared" ref="K405:K423" si="47">(J405/$I$402)*100</f>
        <v>41.379310344827587</v>
      </c>
      <c r="L405" s="5">
        <f>(M85+M292)/2</f>
        <v>0.25</v>
      </c>
      <c r="M405" s="10">
        <f t="shared" si="40"/>
        <v>2</v>
      </c>
      <c r="N405" s="11">
        <f t="shared" ref="N405:N423" si="48">(M405/8)*100</f>
        <v>25</v>
      </c>
      <c r="O405" s="5">
        <f t="shared" si="41"/>
        <v>0.5</v>
      </c>
      <c r="P405" s="10">
        <f t="shared" si="42"/>
        <v>8</v>
      </c>
      <c r="Q405" s="11">
        <f t="shared" ref="Q405:Q423" si="49">(P405/16)*100</f>
        <v>50</v>
      </c>
    </row>
    <row r="406" spans="4:17" x14ac:dyDescent="0.25">
      <c r="D406" t="s">
        <v>29</v>
      </c>
      <c r="E406" s="9">
        <f t="shared" si="43"/>
        <v>74.784482758620697</v>
      </c>
      <c r="F406" s="5">
        <f t="shared" si="44"/>
        <v>0.75</v>
      </c>
      <c r="G406" s="10">
        <f t="shared" si="45"/>
        <v>21</v>
      </c>
      <c r="H406" s="11">
        <f t="shared" si="46"/>
        <v>75</v>
      </c>
      <c r="I406" s="5">
        <f t="shared" si="38"/>
        <v>0.74137931034482762</v>
      </c>
      <c r="J406" s="10">
        <f t="shared" si="39"/>
        <v>43</v>
      </c>
      <c r="K406" s="11">
        <f t="shared" si="47"/>
        <v>74.137931034482762</v>
      </c>
      <c r="L406" s="5">
        <f>(M86+M293)/2</f>
        <v>0.875</v>
      </c>
      <c r="M406" s="10">
        <f t="shared" si="40"/>
        <v>7</v>
      </c>
      <c r="N406" s="11">
        <f t="shared" si="48"/>
        <v>87.5</v>
      </c>
      <c r="O406" s="5">
        <f t="shared" si="41"/>
        <v>0.625</v>
      </c>
      <c r="P406" s="10">
        <f t="shared" si="42"/>
        <v>10</v>
      </c>
      <c r="Q406" s="11">
        <f t="shared" si="49"/>
        <v>62.5</v>
      </c>
    </row>
    <row r="407" spans="4:17" x14ac:dyDescent="0.25">
      <c r="D407" t="s">
        <v>30</v>
      </c>
      <c r="E407" s="9">
        <f t="shared" si="43"/>
        <v>94.25800492610837</v>
      </c>
      <c r="F407" s="5">
        <f t="shared" si="44"/>
        <v>0.9642857142857143</v>
      </c>
      <c r="G407" s="10">
        <f t="shared" si="45"/>
        <v>27</v>
      </c>
      <c r="H407" s="11">
        <f t="shared" si="46"/>
        <v>96.428571428571431</v>
      </c>
      <c r="I407" s="5">
        <f t="shared" si="38"/>
        <v>0.93103448275862066</v>
      </c>
      <c r="J407" s="10">
        <f t="shared" si="39"/>
        <v>54</v>
      </c>
      <c r="K407" s="11">
        <f t="shared" si="47"/>
        <v>93.103448275862064</v>
      </c>
      <c r="L407" s="5">
        <f>(M87+M294)/2</f>
        <v>1</v>
      </c>
      <c r="M407" s="10">
        <f t="shared" si="40"/>
        <v>8</v>
      </c>
      <c r="N407" s="11">
        <f t="shared" si="48"/>
        <v>100</v>
      </c>
      <c r="O407" s="5">
        <f t="shared" si="41"/>
        <v>0.875</v>
      </c>
      <c r="P407" s="10">
        <f t="shared" si="42"/>
        <v>14</v>
      </c>
      <c r="Q407" s="11">
        <f t="shared" si="49"/>
        <v>87.5</v>
      </c>
    </row>
    <row r="408" spans="4:17" x14ac:dyDescent="0.25">
      <c r="D408" t="s">
        <v>31</v>
      </c>
      <c r="E408" s="9">
        <f t="shared" si="43"/>
        <v>67.241379310344826</v>
      </c>
      <c r="F408" s="5">
        <f>(M10+M217)/2</f>
        <v>0.75</v>
      </c>
      <c r="G408" s="10">
        <f>J10+J217</f>
        <v>21</v>
      </c>
      <c r="H408" s="11">
        <f t="shared" si="46"/>
        <v>75</v>
      </c>
      <c r="I408" s="5">
        <f t="shared" si="38"/>
        <v>0.68965517241379315</v>
      </c>
      <c r="J408" s="10">
        <f t="shared" si="39"/>
        <v>40</v>
      </c>
      <c r="K408" s="11">
        <f t="shared" si="47"/>
        <v>68.965517241379317</v>
      </c>
      <c r="L408" s="5">
        <f>(M295+M88)/2</f>
        <v>0.625</v>
      </c>
      <c r="M408" s="10">
        <f t="shared" si="40"/>
        <v>5</v>
      </c>
      <c r="N408" s="11">
        <f t="shared" si="48"/>
        <v>62.5</v>
      </c>
      <c r="O408" s="5">
        <f t="shared" si="41"/>
        <v>0.625</v>
      </c>
      <c r="P408" s="10">
        <f t="shared" si="42"/>
        <v>10</v>
      </c>
      <c r="Q408" s="11">
        <f t="shared" si="49"/>
        <v>62.5</v>
      </c>
    </row>
    <row r="409" spans="4:17" x14ac:dyDescent="0.25">
      <c r="D409" t="s">
        <v>32</v>
      </c>
      <c r="E409" s="9">
        <f t="shared" si="43"/>
        <v>73.506773399014776</v>
      </c>
      <c r="F409" s="5">
        <f t="shared" ref="F409:F411" si="50">(M11+M218)/2</f>
        <v>0.6428571428571429</v>
      </c>
      <c r="G409" s="10">
        <f t="shared" ref="G409:G411" si="51">J11+J218</f>
        <v>18</v>
      </c>
      <c r="H409" s="11">
        <f t="shared" si="46"/>
        <v>64.285714285714292</v>
      </c>
      <c r="I409" s="5">
        <f t="shared" si="38"/>
        <v>0.67241379310344829</v>
      </c>
      <c r="J409" s="10">
        <f t="shared" si="39"/>
        <v>39</v>
      </c>
      <c r="K409" s="11">
        <f t="shared" si="47"/>
        <v>67.241379310344826</v>
      </c>
      <c r="L409" s="5">
        <f>(M296+M89)/2</f>
        <v>0.875</v>
      </c>
      <c r="M409" s="10">
        <f t="shared" si="40"/>
        <v>7</v>
      </c>
      <c r="N409" s="11">
        <f t="shared" si="48"/>
        <v>87.5</v>
      </c>
      <c r="O409" s="5">
        <f t="shared" si="41"/>
        <v>0.75</v>
      </c>
      <c r="P409" s="10">
        <f t="shared" si="42"/>
        <v>12</v>
      </c>
      <c r="Q409" s="11">
        <f t="shared" si="49"/>
        <v>75</v>
      </c>
    </row>
    <row r="410" spans="4:17" x14ac:dyDescent="0.25">
      <c r="D410" t="s">
        <v>34</v>
      </c>
      <c r="E410" s="9">
        <f t="shared" si="43"/>
        <v>83.84390394088669</v>
      </c>
      <c r="F410" s="5">
        <f t="shared" si="50"/>
        <v>0.8214285714285714</v>
      </c>
      <c r="G410" s="10">
        <f t="shared" si="51"/>
        <v>23</v>
      </c>
      <c r="H410" s="11">
        <f t="shared" si="46"/>
        <v>82.142857142857139</v>
      </c>
      <c r="I410" s="5">
        <f t="shared" si="38"/>
        <v>0.84482758620689657</v>
      </c>
      <c r="J410" s="10">
        <f t="shared" si="39"/>
        <v>49</v>
      </c>
      <c r="K410" s="11">
        <f t="shared" si="47"/>
        <v>84.482758620689651</v>
      </c>
      <c r="L410" s="5">
        <f>(M297+M90)/2</f>
        <v>0.875</v>
      </c>
      <c r="M410" s="10">
        <f t="shared" si="40"/>
        <v>7</v>
      </c>
      <c r="N410" s="11">
        <f t="shared" si="48"/>
        <v>87.5</v>
      </c>
      <c r="O410" s="5">
        <f t="shared" si="41"/>
        <v>0.8125</v>
      </c>
      <c r="P410" s="10">
        <f t="shared" si="42"/>
        <v>13</v>
      </c>
      <c r="Q410" s="11">
        <f t="shared" si="49"/>
        <v>81.25</v>
      </c>
    </row>
    <row r="411" spans="4:17" x14ac:dyDescent="0.25">
      <c r="D411" t="s">
        <v>35</v>
      </c>
      <c r="E411" s="9">
        <f t="shared" si="43"/>
        <v>88.485221674876854</v>
      </c>
      <c r="F411" s="5">
        <f t="shared" si="50"/>
        <v>0.89285714285714279</v>
      </c>
      <c r="G411" s="10">
        <f t="shared" si="51"/>
        <v>25</v>
      </c>
      <c r="H411" s="11">
        <f t="shared" si="46"/>
        <v>89.285714285714292</v>
      </c>
      <c r="I411" s="5">
        <f t="shared" si="38"/>
        <v>0.89655172413793105</v>
      </c>
      <c r="J411" s="10">
        <f t="shared" si="39"/>
        <v>52</v>
      </c>
      <c r="K411" s="11">
        <f t="shared" si="47"/>
        <v>89.65517241379311</v>
      </c>
      <c r="L411" s="5">
        <f>(M298+M91)/2</f>
        <v>0.875</v>
      </c>
      <c r="M411" s="10">
        <f t="shared" si="40"/>
        <v>7</v>
      </c>
      <c r="N411" s="11">
        <f t="shared" si="48"/>
        <v>87.5</v>
      </c>
      <c r="O411" s="5">
        <f t="shared" si="41"/>
        <v>0.875</v>
      </c>
      <c r="P411" s="10">
        <f t="shared" si="42"/>
        <v>14</v>
      </c>
      <c r="Q411" s="11">
        <f t="shared" si="49"/>
        <v>87.5</v>
      </c>
    </row>
    <row r="412" spans="4:17" x14ac:dyDescent="0.25">
      <c r="D412" t="s">
        <v>36</v>
      </c>
      <c r="E412" s="5">
        <f t="shared" si="43"/>
        <v>100</v>
      </c>
      <c r="F412" s="5"/>
      <c r="G412" s="10">
        <f>J221+J14</f>
        <v>28</v>
      </c>
      <c r="H412" s="11">
        <f t="shared" si="46"/>
        <v>100</v>
      </c>
      <c r="I412" s="5"/>
      <c r="J412" s="10">
        <f t="shared" ref="J412:J423" si="52">O261+O54</f>
        <v>58</v>
      </c>
      <c r="K412" s="11">
        <f t="shared" si="47"/>
        <v>100</v>
      </c>
      <c r="L412" s="5"/>
      <c r="M412" s="10">
        <v>8</v>
      </c>
      <c r="N412" s="11">
        <f t="shared" si="48"/>
        <v>100</v>
      </c>
      <c r="P412" s="10">
        <v>16</v>
      </c>
      <c r="Q412" s="11">
        <f t="shared" si="49"/>
        <v>100</v>
      </c>
    </row>
    <row r="413" spans="4:17" x14ac:dyDescent="0.25">
      <c r="D413" t="s">
        <v>37</v>
      </c>
      <c r="E413" s="9">
        <f t="shared" si="43"/>
        <v>26.493226600985224</v>
      </c>
      <c r="F413" s="5">
        <f>(M15+M222)/2</f>
        <v>0.35714285714285715</v>
      </c>
      <c r="G413" s="10">
        <f>J222+J15</f>
        <v>10</v>
      </c>
      <c r="H413" s="11">
        <f t="shared" si="46"/>
        <v>35.714285714285715</v>
      </c>
      <c r="I413" s="5">
        <f t="shared" ref="I413:I423" si="53">(P262+P55)/2</f>
        <v>0.32758620689655171</v>
      </c>
      <c r="J413" s="10">
        <f t="shared" si="52"/>
        <v>19</v>
      </c>
      <c r="K413" s="11">
        <f t="shared" si="47"/>
        <v>32.758620689655174</v>
      </c>
      <c r="L413" s="5">
        <f t="shared" ref="L413:L423" si="54">(M300+M93)/2</f>
        <v>0.125</v>
      </c>
      <c r="M413" s="10">
        <f t="shared" ref="M413:M423" si="55">J300+J93</f>
        <v>1</v>
      </c>
      <c r="N413" s="11">
        <f t="shared" si="48"/>
        <v>12.5</v>
      </c>
      <c r="O413" s="5">
        <f t="shared" ref="O413:O423" si="56">(P377+P170)/2</f>
        <v>0.25</v>
      </c>
      <c r="P413" s="10">
        <f t="shared" ref="P413:P423" si="57">O377+O170</f>
        <v>4</v>
      </c>
      <c r="Q413" s="11">
        <f t="shared" si="49"/>
        <v>25</v>
      </c>
    </row>
    <row r="414" spans="4:17" x14ac:dyDescent="0.25">
      <c r="D414" t="s">
        <v>38</v>
      </c>
      <c r="E414" s="9">
        <f t="shared" si="43"/>
        <v>32.758620689655174</v>
      </c>
      <c r="F414" s="5">
        <f t="shared" ref="F414:F423" si="58">(M16+M223)/2</f>
        <v>0.25</v>
      </c>
      <c r="G414" s="10">
        <f t="shared" ref="G414:G423" si="59">J223+J16</f>
        <v>7</v>
      </c>
      <c r="H414" s="11">
        <f t="shared" si="46"/>
        <v>25</v>
      </c>
      <c r="I414" s="5">
        <f t="shared" si="53"/>
        <v>0.31034482758620691</v>
      </c>
      <c r="J414" s="10">
        <f t="shared" si="52"/>
        <v>18</v>
      </c>
      <c r="K414" s="11">
        <f t="shared" si="47"/>
        <v>31.03448275862069</v>
      </c>
      <c r="L414" s="5">
        <f t="shared" si="54"/>
        <v>0.375</v>
      </c>
      <c r="M414" s="10">
        <f t="shared" si="55"/>
        <v>3</v>
      </c>
      <c r="N414" s="11">
        <f t="shared" si="48"/>
        <v>37.5</v>
      </c>
      <c r="O414" s="5">
        <f t="shared" si="56"/>
        <v>0.375</v>
      </c>
      <c r="P414" s="10">
        <f t="shared" si="57"/>
        <v>6</v>
      </c>
      <c r="Q414" s="11">
        <f t="shared" si="49"/>
        <v>37.5</v>
      </c>
    </row>
    <row r="415" spans="4:17" x14ac:dyDescent="0.25">
      <c r="D415" t="s">
        <v>39</v>
      </c>
      <c r="E415" s="9">
        <f t="shared" si="43"/>
        <v>11.514778325123153</v>
      </c>
      <c r="F415" s="5">
        <f t="shared" si="58"/>
        <v>0.10714285714285714</v>
      </c>
      <c r="G415" s="10">
        <f t="shared" si="59"/>
        <v>3</v>
      </c>
      <c r="H415" s="11">
        <f t="shared" si="46"/>
        <v>10.714285714285714</v>
      </c>
      <c r="I415" s="5">
        <f t="shared" si="53"/>
        <v>0.10344827586206896</v>
      </c>
      <c r="J415" s="10">
        <f t="shared" si="52"/>
        <v>6</v>
      </c>
      <c r="K415" s="11">
        <f t="shared" si="47"/>
        <v>10.344827586206897</v>
      </c>
      <c r="L415" s="5">
        <f t="shared" si="54"/>
        <v>0.125</v>
      </c>
      <c r="M415" s="10">
        <f t="shared" si="55"/>
        <v>1</v>
      </c>
      <c r="N415" s="11">
        <f t="shared" si="48"/>
        <v>12.5</v>
      </c>
      <c r="O415" s="5">
        <f t="shared" si="56"/>
        <v>0.125</v>
      </c>
      <c r="P415" s="10">
        <f t="shared" si="57"/>
        <v>2</v>
      </c>
      <c r="Q415" s="11">
        <f t="shared" si="49"/>
        <v>12.5</v>
      </c>
    </row>
    <row r="416" spans="4:17" x14ac:dyDescent="0.25">
      <c r="D416" t="s">
        <v>40</v>
      </c>
      <c r="E416" s="9">
        <f t="shared" si="43"/>
        <v>16.156096059113302</v>
      </c>
      <c r="F416" s="5">
        <f t="shared" si="58"/>
        <v>0.17857142857142855</v>
      </c>
      <c r="G416" s="10">
        <f t="shared" si="59"/>
        <v>5</v>
      </c>
      <c r="H416" s="11">
        <f t="shared" si="46"/>
        <v>17.857142857142858</v>
      </c>
      <c r="I416" s="5">
        <f t="shared" si="53"/>
        <v>0.15517241379310345</v>
      </c>
      <c r="J416" s="10">
        <f t="shared" si="52"/>
        <v>9</v>
      </c>
      <c r="K416" s="11">
        <f t="shared" si="47"/>
        <v>15.517241379310345</v>
      </c>
      <c r="L416" s="5">
        <f t="shared" si="54"/>
        <v>0.125</v>
      </c>
      <c r="M416" s="10">
        <f t="shared" si="55"/>
        <v>1</v>
      </c>
      <c r="N416" s="11">
        <f t="shared" si="48"/>
        <v>12.5</v>
      </c>
      <c r="O416" s="5">
        <f t="shared" si="56"/>
        <v>0.1875</v>
      </c>
      <c r="P416" s="10">
        <f t="shared" si="57"/>
        <v>3</v>
      </c>
      <c r="Q416" s="11">
        <f t="shared" si="49"/>
        <v>18.75</v>
      </c>
    </row>
    <row r="417" spans="4:17" x14ac:dyDescent="0.25">
      <c r="D417" t="s">
        <v>41</v>
      </c>
      <c r="E417" s="9">
        <f t="shared" si="43"/>
        <v>56.111453201970448</v>
      </c>
      <c r="F417" s="5">
        <f t="shared" si="58"/>
        <v>0.7142857142857143</v>
      </c>
      <c r="G417" s="10">
        <f t="shared" si="59"/>
        <v>20</v>
      </c>
      <c r="H417" s="11">
        <f t="shared" si="46"/>
        <v>71.428571428571431</v>
      </c>
      <c r="I417" s="5">
        <f t="shared" si="53"/>
        <v>0.65517241379310343</v>
      </c>
      <c r="J417" s="10">
        <f t="shared" si="52"/>
        <v>38</v>
      </c>
      <c r="K417" s="11">
        <f t="shared" si="47"/>
        <v>65.517241379310349</v>
      </c>
      <c r="L417" s="5">
        <f t="shared" si="54"/>
        <v>0.375</v>
      </c>
      <c r="M417" s="10">
        <f t="shared" si="55"/>
        <v>3</v>
      </c>
      <c r="N417" s="11">
        <f t="shared" si="48"/>
        <v>37.5</v>
      </c>
      <c r="O417" s="5">
        <f t="shared" si="56"/>
        <v>0.5</v>
      </c>
      <c r="P417" s="10">
        <f t="shared" si="57"/>
        <v>8</v>
      </c>
      <c r="Q417" s="11">
        <f t="shared" si="49"/>
        <v>50</v>
      </c>
    </row>
    <row r="418" spans="4:17" x14ac:dyDescent="0.25">
      <c r="D418" t="s">
        <v>42</v>
      </c>
      <c r="E418" s="9">
        <f t="shared" si="43"/>
        <v>65.501847290640399</v>
      </c>
      <c r="F418" s="5">
        <f t="shared" si="58"/>
        <v>0.60714285714285721</v>
      </c>
      <c r="G418" s="10">
        <f t="shared" si="59"/>
        <v>17</v>
      </c>
      <c r="H418" s="11">
        <f t="shared" si="46"/>
        <v>60.714285714285708</v>
      </c>
      <c r="I418" s="5">
        <f t="shared" si="53"/>
        <v>0.63793103448275867</v>
      </c>
      <c r="J418" s="10">
        <f t="shared" si="52"/>
        <v>37</v>
      </c>
      <c r="K418" s="11">
        <f t="shared" si="47"/>
        <v>63.793103448275865</v>
      </c>
      <c r="L418" s="5">
        <f t="shared" si="54"/>
        <v>0.625</v>
      </c>
      <c r="M418" s="10">
        <f t="shared" si="55"/>
        <v>5</v>
      </c>
      <c r="N418" s="11">
        <f t="shared" si="48"/>
        <v>62.5</v>
      </c>
      <c r="O418" s="5">
        <f t="shared" si="56"/>
        <v>0.75</v>
      </c>
      <c r="P418" s="10">
        <f t="shared" si="57"/>
        <v>12</v>
      </c>
      <c r="Q418" s="11">
        <f t="shared" si="49"/>
        <v>75</v>
      </c>
    </row>
    <row r="419" spans="4:17" x14ac:dyDescent="0.25">
      <c r="D419" t="s">
        <v>43</v>
      </c>
      <c r="E419" s="9">
        <f t="shared" si="43"/>
        <v>68.580665024630548</v>
      </c>
      <c r="F419" s="5">
        <f t="shared" si="58"/>
        <v>0.6785714285714286</v>
      </c>
      <c r="G419" s="10">
        <f t="shared" si="59"/>
        <v>19</v>
      </c>
      <c r="H419" s="11">
        <f t="shared" si="46"/>
        <v>67.857142857142861</v>
      </c>
      <c r="I419" s="5">
        <f t="shared" si="53"/>
        <v>0.68965517241379315</v>
      </c>
      <c r="J419" s="10">
        <f t="shared" si="52"/>
        <v>40</v>
      </c>
      <c r="K419" s="11">
        <f t="shared" si="47"/>
        <v>68.965517241379317</v>
      </c>
      <c r="L419" s="5">
        <f t="shared" si="54"/>
        <v>0.75</v>
      </c>
      <c r="M419" s="10">
        <f t="shared" si="55"/>
        <v>6</v>
      </c>
      <c r="N419" s="11">
        <f t="shared" si="48"/>
        <v>75</v>
      </c>
      <c r="O419" s="5">
        <f t="shared" si="56"/>
        <v>0.625</v>
      </c>
      <c r="P419" s="10">
        <f t="shared" si="57"/>
        <v>10</v>
      </c>
      <c r="Q419" s="11">
        <f t="shared" si="49"/>
        <v>62.5</v>
      </c>
    </row>
    <row r="420" spans="4:17" x14ac:dyDescent="0.25">
      <c r="D420" t="s">
        <v>44</v>
      </c>
      <c r="E420" s="9">
        <f t="shared" si="43"/>
        <v>64.59359605911331</v>
      </c>
      <c r="F420" s="5">
        <f t="shared" si="58"/>
        <v>0.6785714285714286</v>
      </c>
      <c r="G420" s="10">
        <f t="shared" si="59"/>
        <v>19</v>
      </c>
      <c r="H420" s="11">
        <f t="shared" si="46"/>
        <v>67.857142857142861</v>
      </c>
      <c r="I420" s="5">
        <f t="shared" si="53"/>
        <v>0.65517241379310343</v>
      </c>
      <c r="J420" s="10">
        <f t="shared" si="52"/>
        <v>38</v>
      </c>
      <c r="K420" s="11">
        <f t="shared" si="47"/>
        <v>65.517241379310349</v>
      </c>
      <c r="L420" s="5">
        <f t="shared" si="54"/>
        <v>0.75</v>
      </c>
      <c r="M420" s="10">
        <f t="shared" si="55"/>
        <v>6</v>
      </c>
      <c r="N420" s="11">
        <f t="shared" si="48"/>
        <v>75</v>
      </c>
      <c r="O420" s="5">
        <f t="shared" si="56"/>
        <v>0.5</v>
      </c>
      <c r="P420" s="10">
        <f t="shared" si="57"/>
        <v>8</v>
      </c>
      <c r="Q420" s="11">
        <f t="shared" si="49"/>
        <v>50</v>
      </c>
    </row>
    <row r="421" spans="4:17" x14ac:dyDescent="0.25">
      <c r="D421" t="s">
        <v>45</v>
      </c>
      <c r="E421" s="9">
        <f t="shared" si="43"/>
        <v>86.253078817733993</v>
      </c>
      <c r="F421" s="5">
        <f t="shared" si="58"/>
        <v>0.9285714285714286</v>
      </c>
      <c r="G421" s="10">
        <f t="shared" si="59"/>
        <v>26</v>
      </c>
      <c r="H421" s="11">
        <f t="shared" si="46"/>
        <v>92.857142857142861</v>
      </c>
      <c r="I421" s="5">
        <f t="shared" si="53"/>
        <v>0.89655172413793105</v>
      </c>
      <c r="J421" s="10">
        <f t="shared" si="52"/>
        <v>52</v>
      </c>
      <c r="K421" s="11">
        <f t="shared" si="47"/>
        <v>89.65517241379311</v>
      </c>
      <c r="L421" s="5">
        <f t="shared" si="54"/>
        <v>0.875</v>
      </c>
      <c r="M421" s="10">
        <f t="shared" si="55"/>
        <v>7</v>
      </c>
      <c r="N421" s="11">
        <f t="shared" si="48"/>
        <v>87.5</v>
      </c>
      <c r="O421" s="5">
        <f t="shared" si="56"/>
        <v>0.75</v>
      </c>
      <c r="P421" s="10">
        <f t="shared" si="57"/>
        <v>12</v>
      </c>
      <c r="Q421" s="11">
        <f t="shared" si="49"/>
        <v>75</v>
      </c>
    </row>
    <row r="422" spans="4:17" x14ac:dyDescent="0.25">
      <c r="D422" t="s">
        <v>46</v>
      </c>
      <c r="E422" s="9">
        <f t="shared" si="43"/>
        <v>92.741687192118235</v>
      </c>
      <c r="F422" s="5">
        <f t="shared" si="58"/>
        <v>0.89285714285714279</v>
      </c>
      <c r="G422" s="10">
        <f t="shared" si="59"/>
        <v>25</v>
      </c>
      <c r="H422" s="11">
        <f t="shared" si="46"/>
        <v>89.285714285714292</v>
      </c>
      <c r="I422" s="5">
        <f t="shared" si="53"/>
        <v>0.87931034482758619</v>
      </c>
      <c r="J422" s="10">
        <f t="shared" si="52"/>
        <v>51</v>
      </c>
      <c r="K422" s="11">
        <f t="shared" si="47"/>
        <v>87.931034482758619</v>
      </c>
      <c r="L422" s="5">
        <f t="shared" si="54"/>
        <v>1</v>
      </c>
      <c r="M422" s="10">
        <f t="shared" si="55"/>
        <v>8</v>
      </c>
      <c r="N422" s="11">
        <f t="shared" si="48"/>
        <v>100</v>
      </c>
      <c r="O422" s="5">
        <f t="shared" si="56"/>
        <v>0.9375</v>
      </c>
      <c r="P422" s="10">
        <f t="shared" si="57"/>
        <v>15</v>
      </c>
      <c r="Q422" s="11">
        <f t="shared" si="49"/>
        <v>93.75</v>
      </c>
    </row>
    <row r="423" spans="4:17" x14ac:dyDescent="0.25">
      <c r="D423" t="s">
        <v>47</v>
      </c>
      <c r="E423" s="9">
        <f t="shared" si="43"/>
        <v>59.251847290640391</v>
      </c>
      <c r="F423" s="5">
        <f t="shared" si="58"/>
        <v>0.60714285714285721</v>
      </c>
      <c r="G423" s="10">
        <f t="shared" si="59"/>
        <v>17</v>
      </c>
      <c r="H423" s="11">
        <f t="shared" si="46"/>
        <v>60.714285714285708</v>
      </c>
      <c r="I423" s="5">
        <f t="shared" si="53"/>
        <v>0.63793103448275867</v>
      </c>
      <c r="J423" s="10">
        <f t="shared" si="52"/>
        <v>37</v>
      </c>
      <c r="K423" s="11">
        <f t="shared" si="47"/>
        <v>63.793103448275865</v>
      </c>
      <c r="L423" s="5">
        <f t="shared" si="54"/>
        <v>0.5</v>
      </c>
      <c r="M423" s="10">
        <f t="shared" si="55"/>
        <v>4</v>
      </c>
      <c r="N423" s="11">
        <f t="shared" si="48"/>
        <v>50</v>
      </c>
      <c r="O423" s="5">
        <f t="shared" si="56"/>
        <v>0.625</v>
      </c>
      <c r="P423" s="10">
        <f t="shared" si="57"/>
        <v>10</v>
      </c>
      <c r="Q423" s="11">
        <f t="shared" si="49"/>
        <v>62.5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9">
        <f>AVERAGE(F425,I425,L425,O425)</f>
        <v>-0.20597290640394084</v>
      </c>
      <c r="F425" s="11">
        <f>M28-M235</f>
        <v>0.35714285714285721</v>
      </c>
      <c r="G425" s="10">
        <f>J28-J235</f>
        <v>5</v>
      </c>
      <c r="H425" s="10" t="s">
        <v>73</v>
      </c>
      <c r="I425" s="11">
        <f>P68-P275</f>
        <v>6.8965517241379448E-2</v>
      </c>
      <c r="J425" s="10">
        <f>O68-O275</f>
        <v>2</v>
      </c>
      <c r="K425" s="10" t="s">
        <v>73</v>
      </c>
      <c r="L425" s="11">
        <f>M106-M313</f>
        <v>-0.75</v>
      </c>
      <c r="M425" s="10">
        <f>J106-J313</f>
        <v>-3</v>
      </c>
      <c r="N425" s="10" t="s">
        <v>73</v>
      </c>
      <c r="O425" s="11">
        <f>P183-P390</f>
        <v>-0.5</v>
      </c>
      <c r="P425" s="10">
        <f>O183-O390</f>
        <v>-4</v>
      </c>
      <c r="Q425" s="10" t="s">
        <v>73</v>
      </c>
    </row>
    <row r="426" spans="4:17" x14ac:dyDescent="0.25">
      <c r="D426" t="s">
        <v>70</v>
      </c>
      <c r="E426" s="9">
        <f>AVERAGE(H426,K426,N426,Q426)</f>
        <v>2.1186884236453203</v>
      </c>
      <c r="F426" s="5">
        <f>(M26+M27+M233+M234)/2</f>
        <v>2.1428571428571423</v>
      </c>
      <c r="G426" s="10">
        <f>J233+J234+J26+J27</f>
        <v>60</v>
      </c>
      <c r="H426" s="11">
        <f>G426/G402</f>
        <v>2.1428571428571428</v>
      </c>
      <c r="I426" s="5">
        <f>(P66+P67+P273+P274)/2</f>
        <v>2.2068965517241379</v>
      </c>
      <c r="J426" s="10">
        <f>O66+O67+O273+O274</f>
        <v>128</v>
      </c>
      <c r="K426" s="11">
        <f>J426/$I$402</f>
        <v>2.2068965517241379</v>
      </c>
      <c r="L426" s="5">
        <f>(M104+M105+M311+M312)/2</f>
        <v>1.625</v>
      </c>
      <c r="M426" s="10">
        <f>J104+J105+J311+J312</f>
        <v>13</v>
      </c>
      <c r="N426" s="11">
        <f>M426/8</f>
        <v>1.625</v>
      </c>
      <c r="O426" s="5">
        <f>(P389+P388+P182+P181)/2</f>
        <v>2.5</v>
      </c>
      <c r="P426" s="10">
        <f>O389+O388+O182+O181</f>
        <v>40</v>
      </c>
      <c r="Q426" s="11">
        <f>P426/16</f>
        <v>2.5</v>
      </c>
    </row>
    <row r="427" spans="4:17" x14ac:dyDescent="0.25">
      <c r="D427" t="s">
        <v>71</v>
      </c>
      <c r="E427" s="9">
        <f t="shared" ref="E427:E428" si="60">AVERAGE(H427,K427,N427,Q427)</f>
        <v>1.0127770935960592</v>
      </c>
      <c r="F427" s="5">
        <f>(M26+M234)/2</f>
        <v>1.1071428571428572</v>
      </c>
      <c r="G427" s="10">
        <f>J26+J234</f>
        <v>31</v>
      </c>
      <c r="H427" s="11">
        <f>G427/G402</f>
        <v>1.1071428571428572</v>
      </c>
      <c r="I427" s="5">
        <f>(P66+P274)/2</f>
        <v>1.0689655172413792</v>
      </c>
      <c r="J427" s="10">
        <f>O66+O274</f>
        <v>62</v>
      </c>
      <c r="K427" s="11">
        <f t="shared" ref="K427:K428" si="61">J427/$I$402</f>
        <v>1.0689655172413792</v>
      </c>
      <c r="L427" s="5">
        <f>(M104+M312)/2</f>
        <v>0.75</v>
      </c>
      <c r="M427" s="10">
        <f>J104+J312</f>
        <v>6</v>
      </c>
      <c r="N427" s="11">
        <f t="shared" ref="N427:N428" si="62">M427/8</f>
        <v>0.75</v>
      </c>
      <c r="O427" s="5">
        <f>(P389+P181)/2</f>
        <v>1.125</v>
      </c>
      <c r="P427" s="10">
        <f>O389+O181</f>
        <v>18</v>
      </c>
      <c r="Q427" s="11">
        <f t="shared" ref="Q427:Q428" si="63">P427/16</f>
        <v>1.125</v>
      </c>
    </row>
    <row r="428" spans="4:17" x14ac:dyDescent="0.25">
      <c r="D428" t="s">
        <v>72</v>
      </c>
      <c r="E428" s="9">
        <f t="shared" si="60"/>
        <v>1.1059113300492611</v>
      </c>
      <c r="F428" s="5">
        <f>(M27+M233)/2</f>
        <v>1.0357142857142856</v>
      </c>
      <c r="G428" s="10">
        <f>J27+J233</f>
        <v>29</v>
      </c>
      <c r="H428" s="11">
        <f>G428/G402</f>
        <v>1.0357142857142858</v>
      </c>
      <c r="I428" s="5">
        <f>(P67+P273)/2</f>
        <v>1.1379310344827585</v>
      </c>
      <c r="J428" s="10">
        <f>O67+O273</f>
        <v>66</v>
      </c>
      <c r="K428" s="11">
        <f t="shared" si="61"/>
        <v>1.1379310344827587</v>
      </c>
      <c r="L428" s="5">
        <f>(M105+M311)/2</f>
        <v>0.875</v>
      </c>
      <c r="M428" s="10">
        <f>J105+J311</f>
        <v>7</v>
      </c>
      <c r="N428" s="11">
        <f t="shared" si="62"/>
        <v>0.875</v>
      </c>
      <c r="O428" s="5">
        <f>(P388+P182)/2</f>
        <v>1.375</v>
      </c>
      <c r="P428" s="10">
        <f>O388+O182</f>
        <v>22</v>
      </c>
      <c r="Q428" s="11">
        <f t="shared" si="63"/>
        <v>1.375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4">E501-E471</f>
        <v>-1.3241106719306117E-3</v>
      </c>
      <c r="F529" s="14">
        <f t="shared" si="64"/>
        <v>-1.8181818181659537E-3</v>
      </c>
      <c r="G529" s="14">
        <f t="shared" si="64"/>
        <v>-3.478260869570704E-3</v>
      </c>
      <c r="H529" s="14">
        <f t="shared" si="64"/>
        <v>0</v>
      </c>
      <c r="I529" s="14">
        <f t="shared" si="64"/>
        <v>0</v>
      </c>
    </row>
    <row r="530" spans="5:9" x14ac:dyDescent="0.25">
      <c r="E530" s="14">
        <f t="shared" si="64"/>
        <v>4.7628458498039095E-3</v>
      </c>
      <c r="F530" s="14">
        <f t="shared" si="64"/>
        <v>-1.8181818181659537E-3</v>
      </c>
      <c r="G530" s="14">
        <f t="shared" si="64"/>
        <v>8.6956521738557058E-4</v>
      </c>
      <c r="H530" s="14">
        <f t="shared" si="64"/>
        <v>0</v>
      </c>
      <c r="I530" s="14">
        <f t="shared" si="64"/>
        <v>0</v>
      </c>
    </row>
    <row r="531" spans="5:9" x14ac:dyDescent="0.25">
      <c r="E531" s="14">
        <f t="shared" si="64"/>
        <v>5.0395256917568076E-4</v>
      </c>
      <c r="F531" s="14">
        <f t="shared" si="64"/>
        <v>-3.6363636363603291E-3</v>
      </c>
      <c r="G531" s="14">
        <f t="shared" si="64"/>
        <v>-4.3478260869562746E-3</v>
      </c>
      <c r="H531" s="14">
        <f t="shared" si="64"/>
        <v>0</v>
      </c>
      <c r="I531" s="14">
        <f t="shared" si="64"/>
        <v>0</v>
      </c>
    </row>
    <row r="532" spans="5:9" x14ac:dyDescent="0.25">
      <c r="E532" s="14">
        <f t="shared" si="64"/>
        <v>2.3122529644155065E-3</v>
      </c>
      <c r="F532" s="14">
        <f t="shared" si="64"/>
        <v>2.7272727272702468E-3</v>
      </c>
      <c r="G532" s="14">
        <f t="shared" si="64"/>
        <v>-3.478260869570704E-3</v>
      </c>
      <c r="H532" s="14">
        <f t="shared" si="64"/>
        <v>0</v>
      </c>
      <c r="I532" s="14">
        <f t="shared" si="64"/>
        <v>0</v>
      </c>
    </row>
    <row r="533" spans="5:9" x14ac:dyDescent="0.25">
      <c r="E533" s="14">
        <f t="shared" si="64"/>
        <v>6.3142292490070417E-3</v>
      </c>
      <c r="F533" s="14">
        <f t="shared" si="64"/>
        <v>9.0909090908297685E-4</v>
      </c>
      <c r="G533" s="14">
        <f t="shared" si="64"/>
        <v>4.3478260869562746E-3</v>
      </c>
      <c r="H533" s="14">
        <f t="shared" si="64"/>
        <v>0</v>
      </c>
      <c r="I533" s="14">
        <f t="shared" si="64"/>
        <v>0</v>
      </c>
    </row>
    <row r="534" spans="5:9" x14ac:dyDescent="0.25">
      <c r="E534" s="14">
        <f t="shared" si="64"/>
        <v>-2.2628458498132886E-3</v>
      </c>
      <c r="F534" s="14">
        <f t="shared" si="64"/>
        <v>1.8181818181659537E-3</v>
      </c>
      <c r="G534" s="14">
        <f t="shared" si="64"/>
        <v>-8.6956521738557058E-4</v>
      </c>
      <c r="H534" s="14">
        <f t="shared" si="64"/>
        <v>0</v>
      </c>
      <c r="I534" s="14">
        <f t="shared" si="64"/>
        <v>0</v>
      </c>
    </row>
    <row r="535" spans="5:9" x14ac:dyDescent="0.25">
      <c r="E535" s="14">
        <f t="shared" si="64"/>
        <v>3.4584980237184482E-4</v>
      </c>
      <c r="F535" s="14">
        <f t="shared" si="64"/>
        <v>1.8181818181659537E-3</v>
      </c>
      <c r="G535" s="14">
        <f t="shared" si="64"/>
        <v>-4.3478260869278529E-4</v>
      </c>
      <c r="H535" s="14">
        <f t="shared" si="64"/>
        <v>0</v>
      </c>
      <c r="I535" s="14">
        <f t="shared" si="64"/>
        <v>0</v>
      </c>
    </row>
    <row r="536" spans="5:9" x14ac:dyDescent="0.25">
      <c r="E536" s="14">
        <f t="shared" si="64"/>
        <v>-6.3142292490141472E-3</v>
      </c>
      <c r="F536" s="14">
        <f t="shared" si="64"/>
        <v>-9.0909090909008228E-4</v>
      </c>
      <c r="G536" s="14">
        <f t="shared" si="64"/>
        <v>-4.3478260869562746E-3</v>
      </c>
      <c r="H536" s="14">
        <f t="shared" si="64"/>
        <v>0</v>
      </c>
      <c r="I536" s="14">
        <f t="shared" si="64"/>
        <v>0</v>
      </c>
    </row>
    <row r="537" spans="5:9" x14ac:dyDescent="0.25">
      <c r="E537" s="14">
        <f t="shared" si="64"/>
        <v>-2.3122529644261647E-3</v>
      </c>
      <c r="F537" s="14">
        <f t="shared" si="64"/>
        <v>-2.7272727272702468E-3</v>
      </c>
      <c r="G537" s="14">
        <f t="shared" si="64"/>
        <v>3.478260869570704E-3</v>
      </c>
      <c r="H537" s="14">
        <f t="shared" si="64"/>
        <v>0</v>
      </c>
      <c r="I537" s="14">
        <f t="shared" si="64"/>
        <v>0</v>
      </c>
    </row>
    <row r="538" spans="5:9" x14ac:dyDescent="0.25">
      <c r="E538" s="14">
        <f t="shared" si="64"/>
        <v>3.8735177865589776E-3</v>
      </c>
      <c r="F538" s="14">
        <f t="shared" si="64"/>
        <v>-3.6363636363603291E-3</v>
      </c>
      <c r="G538" s="14">
        <f t="shared" si="64"/>
        <v>-8.6956521738557058E-4</v>
      </c>
      <c r="H538" s="14">
        <f t="shared" si="64"/>
        <v>0</v>
      </c>
      <c r="I538" s="14">
        <f t="shared" si="64"/>
        <v>0</v>
      </c>
    </row>
    <row r="539" spans="5:9" x14ac:dyDescent="0.25">
      <c r="E539" s="14">
        <f t="shared" si="64"/>
        <v>9.6837944664684983E-4</v>
      </c>
      <c r="F539" s="14">
        <f t="shared" si="64"/>
        <v>-9.0909090909008228E-4</v>
      </c>
      <c r="G539" s="14">
        <f t="shared" si="64"/>
        <v>4.7826086956490599E-3</v>
      </c>
      <c r="H539" s="14">
        <f t="shared" si="64"/>
        <v>0</v>
      </c>
      <c r="I539" s="14">
        <f t="shared" si="64"/>
        <v>0</v>
      </c>
    </row>
    <row r="540" spans="5:9" x14ac:dyDescent="0.25">
      <c r="E540" s="14">
        <f t="shared" si="64"/>
        <v>-2.3913043478245299E-3</v>
      </c>
      <c r="F540" s="14">
        <f t="shared" si="64"/>
        <v>0</v>
      </c>
      <c r="G540" s="14">
        <f t="shared" si="64"/>
        <v>4.3478260868567986E-4</v>
      </c>
      <c r="H540" s="14">
        <f t="shared" si="64"/>
        <v>0</v>
      </c>
      <c r="I540" s="14">
        <f t="shared" si="64"/>
        <v>0</v>
      </c>
    </row>
    <row r="541" spans="5:9" x14ac:dyDescent="0.25">
      <c r="E541" s="14">
        <f t="shared" si="64"/>
        <v>4.1106719367647315E-3</v>
      </c>
      <c r="F541" s="14">
        <f t="shared" si="64"/>
        <v>-1.8181818181659537E-3</v>
      </c>
      <c r="G541" s="14">
        <f t="shared" si="64"/>
        <v>-1.7391304347782466E-3</v>
      </c>
      <c r="H541" s="14">
        <f t="shared" si="64"/>
        <v>0</v>
      </c>
      <c r="I541" s="14">
        <f t="shared" si="64"/>
        <v>0</v>
      </c>
    </row>
    <row r="542" spans="5:9" x14ac:dyDescent="0.25">
      <c r="E542" s="14">
        <f t="shared" si="64"/>
        <v>-2.1541501976258814E-3</v>
      </c>
      <c r="F542" s="14">
        <f t="shared" si="64"/>
        <v>1.8181818181659537E-3</v>
      </c>
      <c r="G542" s="14">
        <f t="shared" si="64"/>
        <v>-4.3478260869278529E-4</v>
      </c>
      <c r="H542" s="14">
        <f t="shared" si="64"/>
        <v>0</v>
      </c>
      <c r="I542" s="14">
        <f t="shared" si="64"/>
        <v>0</v>
      </c>
    </row>
    <row r="543" spans="5:9" x14ac:dyDescent="0.25">
      <c r="E543" s="14">
        <f t="shared" si="64"/>
        <v>1.442687747029936E-3</v>
      </c>
      <c r="F543" s="14">
        <f t="shared" si="64"/>
        <v>2.7272727272702468E-3</v>
      </c>
      <c r="G543" s="14">
        <f t="shared" si="64"/>
        <v>3.0434782608637079E-3</v>
      </c>
      <c r="H543" s="14">
        <f t="shared" si="64"/>
        <v>0</v>
      </c>
      <c r="I543" s="14">
        <f t="shared" si="64"/>
        <v>0</v>
      </c>
    </row>
    <row r="544" spans="5:9" x14ac:dyDescent="0.25">
      <c r="E544" s="14">
        <f t="shared" si="64"/>
        <v>1.3735177865612513E-3</v>
      </c>
      <c r="F544" s="14">
        <f t="shared" si="64"/>
        <v>-3.6363636363603291E-3</v>
      </c>
      <c r="G544" s="14">
        <f t="shared" si="64"/>
        <v>-8.6956521738557058E-4</v>
      </c>
      <c r="H544" s="14">
        <f t="shared" si="64"/>
        <v>0</v>
      </c>
      <c r="I544" s="14">
        <f t="shared" si="64"/>
        <v>0</v>
      </c>
    </row>
    <row r="549" spans="1:16" x14ac:dyDescent="0.25">
      <c r="E549" s="14">
        <f t="shared" ref="E549:I552" si="65">E517-E491</f>
        <v>-2.5345849802371756E-3</v>
      </c>
      <c r="F549" s="14">
        <f t="shared" si="65"/>
        <v>1.8181818181817189E-3</v>
      </c>
      <c r="G549" s="14">
        <f t="shared" si="65"/>
        <v>-6.9565217391305972E-3</v>
      </c>
      <c r="H549" s="14">
        <f t="shared" si="65"/>
        <v>0</v>
      </c>
      <c r="I549" s="14">
        <f t="shared" si="65"/>
        <v>-5.0000000000000044E-3</v>
      </c>
    </row>
    <row r="550" spans="1:16" x14ac:dyDescent="0.25">
      <c r="E550" s="14">
        <f t="shared" si="65"/>
        <v>2.8137351778658726E-3</v>
      </c>
      <c r="F550" s="14">
        <f t="shared" si="65"/>
        <v>-3.6363636363638818E-3</v>
      </c>
      <c r="G550" s="14">
        <f t="shared" si="65"/>
        <v>7.3913043478261997E-3</v>
      </c>
      <c r="H550" s="14">
        <f t="shared" si="65"/>
        <v>4.9999999999998934E-3</v>
      </c>
      <c r="I550" s="14">
        <f t="shared" si="65"/>
        <v>2.4999999999999467E-3</v>
      </c>
    </row>
    <row r="551" spans="1:16" x14ac:dyDescent="0.25">
      <c r="E551" s="14">
        <f t="shared" si="65"/>
        <v>1.9639328063241202E-3</v>
      </c>
      <c r="F551" s="14">
        <f t="shared" si="65"/>
        <v>-1.8181818181819409E-3</v>
      </c>
      <c r="G551" s="14">
        <f t="shared" si="65"/>
        <v>2.1739130434783593E-3</v>
      </c>
      <c r="H551" s="14">
        <f t="shared" si="65"/>
        <v>4.9999999999998934E-3</v>
      </c>
      <c r="I551" s="14">
        <f t="shared" si="65"/>
        <v>2.4999999999999467E-3</v>
      </c>
    </row>
    <row r="552" spans="1:16" x14ac:dyDescent="0.25">
      <c r="E552" s="14">
        <f t="shared" si="65"/>
        <v>8.4980237154153038E-4</v>
      </c>
      <c r="F552" s="14">
        <f t="shared" si="65"/>
        <v>-1.8181818181819409E-3</v>
      </c>
      <c r="G552" s="14">
        <f t="shared" si="65"/>
        <v>5.2173913043478404E-3</v>
      </c>
      <c r="H552" s="14">
        <f t="shared" si="65"/>
        <v>0</v>
      </c>
      <c r="I552" s="14">
        <f t="shared" si="65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66">F578-F558</f>
        <v>9.0909090909008228E-4</v>
      </c>
      <c r="M578" s="14">
        <f t="shared" si="66"/>
        <v>3.0434782608637079E-3</v>
      </c>
      <c r="N578" s="14">
        <f t="shared" si="66"/>
        <v>0</v>
      </c>
      <c r="O578" s="14">
        <f t="shared" si="66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67">E579-E559</f>
        <v>8.8932806328045899E-5</v>
      </c>
      <c r="L579" s="14">
        <f t="shared" si="66"/>
        <v>-1.8181818181837173E-3</v>
      </c>
      <c r="M579" s="14">
        <f t="shared" si="66"/>
        <v>2.1739130434781373E-3</v>
      </c>
      <c r="N579" s="14">
        <f t="shared" si="66"/>
        <v>0</v>
      </c>
      <c r="O579" s="14">
        <f t="shared" si="66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7"/>
        <v>4.6442687747116906E-4</v>
      </c>
      <c r="L580" s="14">
        <f t="shared" si="66"/>
        <v>2.7272727272702468E-3</v>
      </c>
      <c r="M580" s="14">
        <f t="shared" si="66"/>
        <v>-8.6956521738557058E-4</v>
      </c>
      <c r="N580" s="14">
        <f t="shared" si="66"/>
        <v>0</v>
      </c>
      <c r="O580" s="14">
        <f t="shared" si="66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7"/>
        <v>-3.8735177865589776E-3</v>
      </c>
      <c r="L581" s="14">
        <f t="shared" si="66"/>
        <v>3.6363636363603291E-3</v>
      </c>
      <c r="M581" s="14">
        <f t="shared" si="66"/>
        <v>8.6956521738557058E-4</v>
      </c>
      <c r="N581" s="14">
        <f t="shared" si="66"/>
        <v>0</v>
      </c>
      <c r="O581" s="14">
        <f t="shared" si="66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7"/>
        <v>1.3833992093736924E-4</v>
      </c>
      <c r="L582" s="14">
        <f t="shared" si="66"/>
        <v>2.7272727272702468E-3</v>
      </c>
      <c r="M582" s="14">
        <f t="shared" si="66"/>
        <v>-2.1739130434852427E-3</v>
      </c>
      <c r="N582" s="14">
        <f t="shared" si="66"/>
        <v>0</v>
      </c>
      <c r="O582" s="14">
        <f t="shared" si="66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7"/>
        <v>5.1383399208759784E-4</v>
      </c>
      <c r="L583" s="14">
        <f t="shared" si="66"/>
        <v>-2.7272727272702468E-3</v>
      </c>
      <c r="M583" s="14">
        <f t="shared" si="66"/>
        <v>4.7826086956490599E-3</v>
      </c>
      <c r="N583" s="14">
        <f t="shared" si="66"/>
        <v>0</v>
      </c>
      <c r="O583" s="14">
        <f t="shared" si="66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7"/>
        <v>-3.1027667984204754E-3</v>
      </c>
      <c r="L584" s="14">
        <f t="shared" si="66"/>
        <v>4.5454545454504114E-3</v>
      </c>
      <c r="M584" s="14">
        <f t="shared" si="66"/>
        <v>3.0434782608637079E-3</v>
      </c>
      <c r="N584" s="14">
        <f t="shared" si="66"/>
        <v>0</v>
      </c>
      <c r="O584" s="14">
        <f t="shared" si="66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7"/>
        <v>-3.4584980237184482E-4</v>
      </c>
      <c r="L585" s="14">
        <f t="shared" si="66"/>
        <v>-1.8181818181659537E-3</v>
      </c>
      <c r="M585" s="14">
        <f t="shared" si="66"/>
        <v>4.3478260869278529E-4</v>
      </c>
      <c r="N585" s="14">
        <f t="shared" si="66"/>
        <v>0</v>
      </c>
      <c r="O585" s="14">
        <f t="shared" si="66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7"/>
        <v>-5.1383399209470326E-4</v>
      </c>
      <c r="L586" s="14">
        <f t="shared" si="66"/>
        <v>2.7272727272702468E-3</v>
      </c>
      <c r="M586" s="14">
        <f t="shared" si="66"/>
        <v>-4.7826086956526126E-3</v>
      </c>
      <c r="N586" s="14">
        <f t="shared" si="66"/>
        <v>0</v>
      </c>
      <c r="O586" s="14">
        <f t="shared" si="66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7"/>
        <v>-1.383399209515801E-4</v>
      </c>
      <c r="L587" s="14">
        <f t="shared" si="66"/>
        <v>-2.7272727272737995E-3</v>
      </c>
      <c r="M587" s="14">
        <f t="shared" si="66"/>
        <v>2.1739130434781373E-3</v>
      </c>
      <c r="N587" s="14">
        <f t="shared" si="66"/>
        <v>0</v>
      </c>
      <c r="O587" s="14">
        <f t="shared" si="66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67"/>
        <v>1.1857707509932425E-4</v>
      </c>
      <c r="L588" s="14">
        <f t="shared" si="66"/>
        <v>9.0909090909008228E-4</v>
      </c>
      <c r="M588" s="14">
        <f t="shared" si="66"/>
        <v>-4.3478260868567986E-4</v>
      </c>
      <c r="N588" s="14">
        <f t="shared" si="66"/>
        <v>0</v>
      </c>
      <c r="O588" s="14">
        <f t="shared" si="66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67"/>
        <v>-0.54600790513833886</v>
      </c>
      <c r="L589" s="14">
        <f t="shared" si="66"/>
        <v>-2.7272727272702468E-3</v>
      </c>
      <c r="M589" s="14">
        <f t="shared" si="66"/>
        <v>-2.1713043478260943</v>
      </c>
      <c r="N589" s="14">
        <f t="shared" si="66"/>
        <v>0</v>
      </c>
      <c r="O589" s="14">
        <f t="shared" si="66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67"/>
        <v>4.3774703557346584E-3</v>
      </c>
      <c r="L590" s="14">
        <f t="shared" si="66"/>
        <v>2.7272727272702468E-3</v>
      </c>
      <c r="M590" s="14">
        <f t="shared" si="66"/>
        <v>4.7826086956490599E-3</v>
      </c>
      <c r="N590" s="14">
        <f t="shared" si="66"/>
        <v>0</v>
      </c>
      <c r="O590" s="14">
        <f t="shared" si="66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67"/>
        <v>-0.54615612648221656</v>
      </c>
      <c r="L591" s="14">
        <f t="shared" si="66"/>
        <v>3.6363636363603291E-3</v>
      </c>
      <c r="M591" s="14">
        <f t="shared" si="66"/>
        <v>-2.1782608695652215</v>
      </c>
      <c r="N591" s="14">
        <f t="shared" si="66"/>
        <v>0</v>
      </c>
      <c r="O591" s="14">
        <f t="shared" si="66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67"/>
        <v>-3.4584980237184482E-4</v>
      </c>
      <c r="L592" s="14">
        <f t="shared" si="66"/>
        <v>-1.8181818181659537E-3</v>
      </c>
      <c r="M592" s="14">
        <f t="shared" si="66"/>
        <v>4.3478260869278529E-4</v>
      </c>
      <c r="N592" s="14">
        <f t="shared" si="66"/>
        <v>0</v>
      </c>
      <c r="O592" s="14">
        <f t="shared" si="66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67"/>
        <v>-0.5436462450592785</v>
      </c>
      <c r="L593" s="14">
        <f t="shared" si="66"/>
        <v>4.5454545454504114E-3</v>
      </c>
      <c r="M593" s="14">
        <f t="shared" si="66"/>
        <v>-2.1691304347826161</v>
      </c>
      <c r="N593" s="14">
        <f t="shared" si="66"/>
        <v>0</v>
      </c>
      <c r="O593" s="14">
        <f t="shared" si="66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67"/>
        <v>-6.5217391304628336E-4</v>
      </c>
      <c r="L594" s="14">
        <f t="shared" si="67"/>
        <v>0</v>
      </c>
      <c r="M594" s="14">
        <f t="shared" si="67"/>
        <v>-2.6086956521709226E-3</v>
      </c>
      <c r="N594" s="14">
        <f t="shared" si="67"/>
        <v>0</v>
      </c>
      <c r="O594" s="14">
        <f t="shared" si="67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68">F599-F605</f>
        <v>1.8181818181816634E-3</v>
      </c>
      <c r="G611" s="14">
        <f t="shared" si="68"/>
        <v>-2.6086956521740312E-3</v>
      </c>
      <c r="H611" s="14">
        <f t="shared" si="68"/>
        <v>0</v>
      </c>
      <c r="I611" s="14">
        <f t="shared" si="68"/>
        <v>0</v>
      </c>
    </row>
    <row r="612" spans="1:14" x14ac:dyDescent="0.25">
      <c r="E612" s="14">
        <f t="shared" ref="E612:I614" si="69">E600-E606</f>
        <v>-6.1042490118579096E-3</v>
      </c>
      <c r="F612" s="14">
        <f t="shared" si="69"/>
        <v>9.0909090909097046E-4</v>
      </c>
      <c r="G612" s="14">
        <f t="shared" si="69"/>
        <v>-2.7826086956522111E-2</v>
      </c>
      <c r="H612" s="14">
        <f t="shared" si="69"/>
        <v>0</v>
      </c>
      <c r="I612" s="14">
        <f t="shared" si="69"/>
        <v>-7.4999999999998401E-3</v>
      </c>
    </row>
    <row r="613" spans="1:14" x14ac:dyDescent="0.25">
      <c r="E613" s="14">
        <f t="shared" si="69"/>
        <v>-5.8325098814229204E-3</v>
      </c>
      <c r="F613" s="14">
        <f t="shared" si="69"/>
        <v>-9.0909090909092605E-3</v>
      </c>
      <c r="G613" s="14">
        <f t="shared" si="69"/>
        <v>-1.7391304347825765E-3</v>
      </c>
      <c r="H613" s="14">
        <f t="shared" si="69"/>
        <v>-4.9999999999998934E-3</v>
      </c>
      <c r="I613" s="14">
        <f t="shared" si="69"/>
        <v>-7.5000000000000622E-3</v>
      </c>
    </row>
    <row r="614" spans="1:14" x14ac:dyDescent="0.25">
      <c r="E614" s="14">
        <f t="shared" si="69"/>
        <v>-1.0271739130434776E-2</v>
      </c>
      <c r="F614" s="14">
        <f t="shared" si="69"/>
        <v>0</v>
      </c>
      <c r="G614" s="14">
        <f t="shared" si="69"/>
        <v>-2.608695652173898E-2</v>
      </c>
      <c r="H614" s="14">
        <f t="shared" si="69"/>
        <v>-4.9999999999998934E-3</v>
      </c>
      <c r="I614" s="14">
        <f t="shared" si="69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70">F619-F637</f>
        <v>1.4285714285762197E-3</v>
      </c>
      <c r="M637" s="14">
        <f t="shared" si="70"/>
        <v>2.2222222222154642E-3</v>
      </c>
      <c r="N637" s="14">
        <f t="shared" si="70"/>
        <v>0</v>
      </c>
      <c r="O637" s="14">
        <f t="shared" si="70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71">E620-E638</f>
        <v>9.7883597884163009E-4</v>
      </c>
      <c r="L638" s="14">
        <f t="shared" si="70"/>
        <v>4.2857142857144481E-3</v>
      </c>
      <c r="M638" s="14">
        <f t="shared" si="70"/>
        <v>-3.703703703621386E-4</v>
      </c>
      <c r="N638" s="14">
        <f t="shared" si="70"/>
        <v>0</v>
      </c>
      <c r="O638" s="14">
        <f t="shared" si="70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71"/>
        <v>3.6111111111125638E-3</v>
      </c>
      <c r="L639" s="14">
        <f t="shared" si="70"/>
        <v>0</v>
      </c>
      <c r="M639" s="14">
        <f t="shared" si="70"/>
        <v>4.4444444444451392E-3</v>
      </c>
      <c r="N639" s="14">
        <f t="shared" si="70"/>
        <v>0</v>
      </c>
      <c r="O639" s="14">
        <f t="shared" si="70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71"/>
        <v>4.550264550260863E-3</v>
      </c>
      <c r="L640" s="14">
        <f t="shared" si="70"/>
        <v>-1.4285714285762197E-3</v>
      </c>
      <c r="M640" s="14">
        <f t="shared" si="70"/>
        <v>-3.703703703621386E-4</v>
      </c>
      <c r="N640" s="14">
        <f t="shared" si="70"/>
        <v>0</v>
      </c>
      <c r="O640" s="14">
        <f t="shared" si="70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71"/>
        <v>-1.7592592592592382E-3</v>
      </c>
      <c r="L641" s="14">
        <f t="shared" si="70"/>
        <v>0</v>
      </c>
      <c r="M641" s="14">
        <f t="shared" si="70"/>
        <v>2.9629629629610577E-3</v>
      </c>
      <c r="N641" s="14">
        <f t="shared" si="70"/>
        <v>0</v>
      </c>
      <c r="O641" s="14">
        <f t="shared" si="70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71"/>
        <v>2.5529100529126936E-3</v>
      </c>
      <c r="L642" s="14">
        <f t="shared" si="70"/>
        <v>4.2857142857144481E-3</v>
      </c>
      <c r="M642" s="14">
        <f t="shared" si="70"/>
        <v>-4.0740740740830006E-3</v>
      </c>
      <c r="N642" s="14">
        <f t="shared" si="70"/>
        <v>0</v>
      </c>
      <c r="O642" s="14">
        <f t="shared" si="70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71"/>
        <v>-2.023809523805653E-3</v>
      </c>
      <c r="L643" s="14">
        <f t="shared" si="70"/>
        <v>-1.4285714285762197E-3</v>
      </c>
      <c r="M643" s="14">
        <f t="shared" si="70"/>
        <v>3.3333333333445125E-3</v>
      </c>
      <c r="N643" s="14">
        <f t="shared" si="70"/>
        <v>0</v>
      </c>
      <c r="O643" s="14">
        <f t="shared" si="70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71"/>
        <v>5.8465608465496643E-3</v>
      </c>
      <c r="L644" s="14">
        <f t="shared" si="70"/>
        <v>-1.4285714285762197E-3</v>
      </c>
      <c r="M644" s="14">
        <f t="shared" si="70"/>
        <v>4.8148148148072778E-3</v>
      </c>
      <c r="N644" s="14">
        <f t="shared" si="70"/>
        <v>0</v>
      </c>
      <c r="O644" s="14">
        <f t="shared" si="70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71"/>
        <v>-2.5529100529126936E-3</v>
      </c>
      <c r="L645" s="14">
        <f t="shared" si="70"/>
        <v>-4.2857142857144481E-3</v>
      </c>
      <c r="M645" s="14">
        <f t="shared" si="70"/>
        <v>4.0740740740758952E-3</v>
      </c>
      <c r="N645" s="14">
        <f t="shared" si="70"/>
        <v>0</v>
      </c>
      <c r="O645" s="14">
        <f t="shared" si="70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71"/>
        <v>1.7592592592592382E-3</v>
      </c>
      <c r="L646" s="14">
        <f t="shared" si="70"/>
        <v>0</v>
      </c>
      <c r="M646" s="14">
        <f t="shared" si="70"/>
        <v>-2.9629629629610577E-3</v>
      </c>
      <c r="N646" s="14">
        <f t="shared" si="70"/>
        <v>0</v>
      </c>
      <c r="O646" s="14">
        <f t="shared" si="70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71"/>
        <v>-2.1693121693147077E-3</v>
      </c>
      <c r="L647" s="14">
        <f t="shared" si="70"/>
        <v>4.2857142857144481E-3</v>
      </c>
      <c r="M647" s="14">
        <f t="shared" si="70"/>
        <v>-2.9629629629610577E-3</v>
      </c>
      <c r="N647" s="14">
        <f t="shared" si="70"/>
        <v>0</v>
      </c>
      <c r="O647" s="14">
        <f t="shared" si="70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71"/>
        <v>4.9867724867738161E-3</v>
      </c>
      <c r="L648" s="14">
        <f t="shared" si="70"/>
        <v>1.4285714285762197E-3</v>
      </c>
      <c r="M648" s="14">
        <f t="shared" si="70"/>
        <v>-1.4814814814769761E-3</v>
      </c>
      <c r="N648" s="14">
        <f t="shared" si="70"/>
        <v>0</v>
      </c>
      <c r="O648" s="14">
        <f t="shared" si="70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71"/>
        <v>-1.6666666666651508E-3</v>
      </c>
      <c r="L649" s="14">
        <f t="shared" si="70"/>
        <v>0</v>
      </c>
      <c r="M649" s="14">
        <f t="shared" si="70"/>
        <v>3.3333333333445125E-3</v>
      </c>
      <c r="N649" s="14">
        <f t="shared" si="70"/>
        <v>0</v>
      </c>
      <c r="O649" s="14">
        <f t="shared" si="70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71"/>
        <v>4.7486772486777795E-3</v>
      </c>
      <c r="L650" s="14">
        <f t="shared" si="70"/>
        <v>-2.8571428571382285E-3</v>
      </c>
      <c r="M650" s="14">
        <f t="shared" si="70"/>
        <v>1.8518518518533256E-3</v>
      </c>
      <c r="N650" s="14">
        <f t="shared" si="70"/>
        <v>0</v>
      </c>
      <c r="O650" s="14">
        <f t="shared" si="70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71"/>
        <v>-3.2936507936511816E-3</v>
      </c>
      <c r="L651" s="14">
        <f t="shared" si="70"/>
        <v>-4.2857142857144481E-3</v>
      </c>
      <c r="M651" s="14">
        <f t="shared" si="70"/>
        <v>1.1111111111148375E-3</v>
      </c>
      <c r="N651" s="14">
        <f t="shared" si="70"/>
        <v>0</v>
      </c>
      <c r="O651" s="14">
        <f t="shared" si="70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71"/>
        <v>1.2566137566167868E-3</v>
      </c>
      <c r="L652" s="14">
        <f t="shared" si="70"/>
        <v>4.2857142857144481E-3</v>
      </c>
      <c r="M652" s="14">
        <f t="shared" si="70"/>
        <v>7.4074074074559348E-4</v>
      </c>
      <c r="N652" s="14">
        <f t="shared" si="70"/>
        <v>0</v>
      </c>
      <c r="O652" s="14">
        <f t="shared" si="70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71"/>
        <v>-7.9365079363924451E-4</v>
      </c>
      <c r="L653" s="14">
        <f t="shared" si="71"/>
        <v>-4.2857142857144481E-3</v>
      </c>
      <c r="M653" s="14">
        <f t="shared" si="71"/>
        <v>1.1111111111148375E-3</v>
      </c>
      <c r="N653" s="14">
        <f t="shared" si="71"/>
        <v>0</v>
      </c>
      <c r="O653" s="14">
        <f t="shared" si="71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72">F658-F664</f>
        <v>0</v>
      </c>
      <c r="G671" s="14">
        <f t="shared" si="72"/>
        <v>-2.2222222222222143E-2</v>
      </c>
      <c r="H671" s="14">
        <f t="shared" si="72"/>
        <v>4.9999999999998934E-3</v>
      </c>
      <c r="I671" s="14">
        <f t="shared" si="72"/>
        <v>7.4999999999998401E-3</v>
      </c>
    </row>
    <row r="672" spans="4:14" x14ac:dyDescent="0.25">
      <c r="E672" s="14">
        <f t="shared" ref="E672:I674" si="73">E659-E665</f>
        <v>2.7335164835165238E-3</v>
      </c>
      <c r="F672" s="14">
        <f t="shared" si="73"/>
        <v>-1.4285714285713902E-3</v>
      </c>
      <c r="G672" s="14">
        <f t="shared" si="73"/>
        <v>7.3626373626376473E-3</v>
      </c>
      <c r="H672" s="14">
        <f t="shared" si="73"/>
        <v>0</v>
      </c>
      <c r="I672" s="14">
        <f t="shared" si="73"/>
        <v>-5.0000000000000044E-3</v>
      </c>
    </row>
    <row r="673" spans="1:14" x14ac:dyDescent="0.25">
      <c r="E673" s="14">
        <f t="shared" si="73"/>
        <v>5.4365079365079616E-3</v>
      </c>
      <c r="F673" s="14">
        <f t="shared" si="73"/>
        <v>2.8571428571428914E-3</v>
      </c>
      <c r="G673" s="14">
        <f t="shared" si="73"/>
        <v>-1.1111111111110628E-3</v>
      </c>
      <c r="H673" s="14">
        <f t="shared" si="73"/>
        <v>0</v>
      </c>
      <c r="I673" s="14">
        <f t="shared" si="73"/>
        <v>0</v>
      </c>
    </row>
    <row r="674" spans="1:14" x14ac:dyDescent="0.25">
      <c r="E674" s="14">
        <f t="shared" si="73"/>
        <v>-5.3670634920635063E-3</v>
      </c>
      <c r="F674" s="14">
        <f t="shared" si="73"/>
        <v>-2.8571428571428914E-3</v>
      </c>
      <c r="G674" s="14">
        <f t="shared" si="73"/>
        <v>-2.1111111111111303E-2</v>
      </c>
      <c r="H674" s="14">
        <f t="shared" si="73"/>
        <v>4.9999999999998934E-3</v>
      </c>
      <c r="I674" s="14">
        <f t="shared" si="73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74">F679-F698</f>
        <v>0</v>
      </c>
      <c r="M698" s="5">
        <f t="shared" si="74"/>
        <v>2.4242424242544303E-3</v>
      </c>
      <c r="N698" s="5">
        <f t="shared" si="74"/>
        <v>0</v>
      </c>
      <c r="O698" s="5">
        <f t="shared" si="74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75">E680-E699</f>
        <v>3.6363636363674345E-3</v>
      </c>
      <c r="L699" s="5">
        <f t="shared" si="74"/>
        <v>0</v>
      </c>
      <c r="M699" s="5">
        <f t="shared" si="74"/>
        <v>4.5454545454575168E-3</v>
      </c>
      <c r="N699" s="5">
        <f t="shared" si="74"/>
        <v>0</v>
      </c>
      <c r="O699" s="5">
        <f t="shared" si="74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75"/>
        <v>1.856060606058918E-3</v>
      </c>
      <c r="L700" s="5">
        <f t="shared" si="74"/>
        <v>4.9999999999954525E-3</v>
      </c>
      <c r="M700" s="5">
        <f t="shared" si="74"/>
        <v>2.4242424242544303E-3</v>
      </c>
      <c r="N700" s="5">
        <f t="shared" si="74"/>
        <v>0</v>
      </c>
      <c r="O700" s="5">
        <f t="shared" si="74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75"/>
        <v>3.9393939393903565E-3</v>
      </c>
      <c r="L701" s="5">
        <f t="shared" si="74"/>
        <v>0</v>
      </c>
      <c r="M701" s="5">
        <f t="shared" si="74"/>
        <v>-4.242424242420384E-3</v>
      </c>
      <c r="N701" s="5">
        <f t="shared" si="74"/>
        <v>0</v>
      </c>
      <c r="O701" s="5">
        <f t="shared" si="74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75"/>
        <v>-2.65151515151274E-4</v>
      </c>
      <c r="L702" s="5">
        <f t="shared" si="74"/>
        <v>5.000000000002558E-3</v>
      </c>
      <c r="M702" s="5">
        <f t="shared" si="74"/>
        <v>3.9393939393903565E-3</v>
      </c>
      <c r="N702" s="5">
        <f t="shared" si="74"/>
        <v>0</v>
      </c>
      <c r="O702" s="5">
        <f t="shared" si="74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75"/>
        <v>7.5757575757506856E-4</v>
      </c>
      <c r="L703" s="5">
        <f t="shared" si="74"/>
        <v>0</v>
      </c>
      <c r="M703" s="5">
        <f t="shared" si="74"/>
        <v>3.0303030303002743E-3</v>
      </c>
      <c r="N703" s="5">
        <f t="shared" si="74"/>
        <v>0</v>
      </c>
      <c r="O703" s="5">
        <f t="shared" si="74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75"/>
        <v>4.2045454545416305E-3</v>
      </c>
      <c r="L704" s="5">
        <f t="shared" si="74"/>
        <v>4.9999999999954525E-3</v>
      </c>
      <c r="M704" s="5">
        <f t="shared" si="74"/>
        <v>1.8181818181659537E-3</v>
      </c>
      <c r="N704" s="5">
        <f t="shared" si="74"/>
        <v>0</v>
      </c>
      <c r="O704" s="5">
        <f t="shared" si="74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75"/>
        <v>2.7272727272844577E-3</v>
      </c>
      <c r="L705" s="5">
        <f t="shared" si="74"/>
        <v>0</v>
      </c>
      <c r="M705" s="5">
        <f t="shared" si="74"/>
        <v>9.0909090909008228E-4</v>
      </c>
      <c r="N705" s="5">
        <f t="shared" si="74"/>
        <v>0</v>
      </c>
      <c r="O705" s="5">
        <f t="shared" si="74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75"/>
        <v>-7.5757575757506856E-4</v>
      </c>
      <c r="L706" s="5">
        <f t="shared" si="74"/>
        <v>0</v>
      </c>
      <c r="M706" s="5">
        <f t="shared" si="74"/>
        <v>-3.030303030303827E-3</v>
      </c>
      <c r="N706" s="5">
        <f t="shared" si="74"/>
        <v>0</v>
      </c>
      <c r="O706" s="5">
        <f t="shared" si="74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75"/>
        <v>2.65151515151274E-4</v>
      </c>
      <c r="L707" s="5">
        <f t="shared" si="74"/>
        <v>-5.000000000002558E-3</v>
      </c>
      <c r="M707" s="5">
        <f t="shared" si="74"/>
        <v>-3.9393939393903565E-3</v>
      </c>
      <c r="N707" s="5">
        <f t="shared" si="74"/>
        <v>0</v>
      </c>
      <c r="O707" s="5">
        <f t="shared" si="74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75"/>
        <v>1.9318181818164248E-3</v>
      </c>
      <c r="L708" s="5">
        <f t="shared" si="74"/>
        <v>4.9999999999954525E-3</v>
      </c>
      <c r="M708" s="5">
        <f t="shared" si="74"/>
        <v>2.7272727272702468E-3</v>
      </c>
      <c r="N708" s="5">
        <f t="shared" si="74"/>
        <v>0</v>
      </c>
      <c r="O708" s="5">
        <f t="shared" si="74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75"/>
        <v>-3.2575757575727948E-3</v>
      </c>
      <c r="L709" s="5">
        <f t="shared" si="74"/>
        <v>0</v>
      </c>
      <c r="M709" s="5">
        <f t="shared" si="74"/>
        <v>-3.0303030303002743E-3</v>
      </c>
      <c r="N709" s="5">
        <f t="shared" si="74"/>
        <v>0</v>
      </c>
      <c r="O709" s="5">
        <f t="shared" si="74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75"/>
        <v>8.3333333333257542E-4</v>
      </c>
      <c r="L710" s="5">
        <f t="shared" si="74"/>
        <v>0</v>
      </c>
      <c r="M710" s="5">
        <f t="shared" si="74"/>
        <v>3.3333333333445125E-3</v>
      </c>
      <c r="N710" s="5">
        <f t="shared" si="74"/>
        <v>0</v>
      </c>
      <c r="O710" s="5">
        <f t="shared" si="74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75"/>
        <v>7.2348484848419048E-3</v>
      </c>
      <c r="L711" s="5">
        <f t="shared" si="74"/>
        <v>4.9999999999954525E-3</v>
      </c>
      <c r="M711" s="5">
        <f t="shared" si="74"/>
        <v>3.9393939393903565E-3</v>
      </c>
      <c r="N711" s="5">
        <f t="shared" si="74"/>
        <v>0</v>
      </c>
      <c r="O711" s="5">
        <f t="shared" si="74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75"/>
        <v>5.1893939393892197E-3</v>
      </c>
      <c r="L712" s="5">
        <f t="shared" si="74"/>
        <v>4.9999999999954525E-3</v>
      </c>
      <c r="M712" s="5">
        <f t="shared" si="74"/>
        <v>-4.242424242420384E-3</v>
      </c>
      <c r="N712" s="5">
        <f t="shared" si="74"/>
        <v>0</v>
      </c>
      <c r="O712" s="5">
        <f t="shared" si="74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75"/>
        <v>6.6287878787818499E-3</v>
      </c>
      <c r="L713" s="5">
        <f t="shared" si="74"/>
        <v>4.9999999999954525E-3</v>
      </c>
      <c r="M713" s="5">
        <f t="shared" si="74"/>
        <v>1.5151515151501371E-3</v>
      </c>
      <c r="N713" s="5">
        <f t="shared" si="74"/>
        <v>0</v>
      </c>
      <c r="O713" s="5">
        <f t="shared" si="74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75"/>
        <v>-4.9242424242379457E-4</v>
      </c>
      <c r="L714" s="5">
        <f t="shared" si="75"/>
        <v>-4.9999999999954525E-3</v>
      </c>
      <c r="M714" s="5">
        <f t="shared" si="75"/>
        <v>3.0303030303002743E-3</v>
      </c>
      <c r="N714" s="5">
        <f t="shared" si="75"/>
        <v>0</v>
      </c>
      <c r="O714" s="5">
        <f t="shared" si="75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76">F719-F725</f>
        <v>-5.0000000000000044E-3</v>
      </c>
      <c r="G731" s="14">
        <f t="shared" si="76"/>
        <v>-6.6666666666667651E-3</v>
      </c>
      <c r="H731" s="14">
        <f t="shared" si="76"/>
        <v>0</v>
      </c>
      <c r="I731" s="14">
        <f t="shared" si="76"/>
        <v>0</v>
      </c>
    </row>
    <row r="732" spans="4:9" x14ac:dyDescent="0.25">
      <c r="E732" s="14">
        <f t="shared" ref="E732:I734" si="77">E720-E726</f>
        <v>-1.8276515151511852E-3</v>
      </c>
      <c r="F732" s="14">
        <f t="shared" si="77"/>
        <v>-1.2500000000001954E-3</v>
      </c>
      <c r="G732" s="14">
        <f t="shared" si="77"/>
        <v>3.9393939393939092E-3</v>
      </c>
      <c r="H732" s="14">
        <f t="shared" si="77"/>
        <v>0</v>
      </c>
      <c r="I732" s="14">
        <f t="shared" si="77"/>
        <v>9.9999999999997868E-3</v>
      </c>
    </row>
    <row r="733" spans="4:9" x14ac:dyDescent="0.25">
      <c r="E733" s="14">
        <f t="shared" si="77"/>
        <v>-1.9412878787878896E-3</v>
      </c>
      <c r="F733" s="14">
        <f t="shared" si="77"/>
        <v>-1.2499999999999734E-3</v>
      </c>
      <c r="G733" s="14">
        <f t="shared" si="77"/>
        <v>-1.5151515151516914E-3</v>
      </c>
      <c r="H733" s="14">
        <f t="shared" si="77"/>
        <v>4.9999999999998934E-3</v>
      </c>
      <c r="I733" s="14">
        <f t="shared" si="77"/>
        <v>1.0000000000000009E-2</v>
      </c>
    </row>
    <row r="734" spans="4:9" x14ac:dyDescent="0.25">
      <c r="E734" s="14">
        <f t="shared" si="77"/>
        <v>1.1363636363626028E-4</v>
      </c>
      <c r="F734" s="14">
        <f t="shared" si="77"/>
        <v>0</v>
      </c>
      <c r="G734" s="14">
        <f t="shared" si="77"/>
        <v>5.4545454545453786E-3</v>
      </c>
      <c r="H734" s="14">
        <f t="shared" si="77"/>
        <v>5.0000000000000044E-3</v>
      </c>
      <c r="I734" s="14">
        <f t="shared" si="77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82:F82"/>
    <mergeCell ref="A1:F2"/>
    <mergeCell ref="A4:F4"/>
    <mergeCell ref="A31:F31"/>
    <mergeCell ref="A44:F44"/>
    <mergeCell ref="A67:F67"/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6:F27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1472-3527-412A-A303-F7BB6957822A}">
  <dimension ref="A1:AW778"/>
  <sheetViews>
    <sheetView topLeftCell="C413" zoomScaleNormal="100" workbookViewId="0">
      <selection activeCell="E425" sqref="E425:E426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49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</row>
    <row r="2" spans="1:49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M2" s="12"/>
      <c r="AN2" t="s">
        <v>75</v>
      </c>
      <c r="AO2">
        <v>2</v>
      </c>
      <c r="AP2">
        <v>2</v>
      </c>
      <c r="AQ2" s="6" t="s">
        <v>350</v>
      </c>
      <c r="AS2" s="12"/>
      <c r="AT2" s="6" t="s">
        <v>85</v>
      </c>
      <c r="AU2">
        <v>1</v>
      </c>
      <c r="AV2">
        <v>0</v>
      </c>
      <c r="AW2" t="s">
        <v>167</v>
      </c>
    </row>
    <row r="3" spans="1:49" x14ac:dyDescent="0.25">
      <c r="R3" s="1"/>
      <c r="S3" s="1"/>
      <c r="V3"/>
      <c r="X3"/>
      <c r="Y3"/>
      <c r="AA3"/>
      <c r="AC3" s="12"/>
      <c r="AI3" s="12"/>
      <c r="AM3" s="12"/>
      <c r="AN3" s="6" t="s">
        <v>350</v>
      </c>
      <c r="AO3">
        <v>0</v>
      </c>
      <c r="AP3">
        <v>1</v>
      </c>
      <c r="AQ3" t="s">
        <v>104</v>
      </c>
      <c r="AS3" s="12"/>
      <c r="AT3" t="s">
        <v>166</v>
      </c>
      <c r="AU3">
        <v>0</v>
      </c>
      <c r="AV3">
        <v>3</v>
      </c>
      <c r="AW3" s="6" t="s">
        <v>85</v>
      </c>
    </row>
    <row r="4" spans="1:49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F4" s="12"/>
      <c r="AH4" s="12"/>
      <c r="AI4" s="12"/>
      <c r="AJ4" s="12"/>
      <c r="AK4" s="12"/>
      <c r="AM4" s="12"/>
      <c r="AN4" t="s">
        <v>91</v>
      </c>
      <c r="AO4">
        <v>1</v>
      </c>
      <c r="AP4">
        <v>0</v>
      </c>
      <c r="AQ4" s="6" t="s">
        <v>350</v>
      </c>
      <c r="AS4" s="12"/>
      <c r="AT4" t="s">
        <v>86</v>
      </c>
      <c r="AU4">
        <v>0</v>
      </c>
      <c r="AV4">
        <v>1</v>
      </c>
      <c r="AW4" s="6" t="s">
        <v>85</v>
      </c>
    </row>
    <row r="5" spans="1:49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12"/>
      <c r="AF5" s="12"/>
      <c r="AH5" s="12"/>
      <c r="AI5" s="12"/>
      <c r="AJ5" s="12"/>
      <c r="AK5" s="12"/>
      <c r="AM5" s="12"/>
      <c r="AN5" s="6" t="s">
        <v>350</v>
      </c>
      <c r="AO5">
        <v>1</v>
      </c>
      <c r="AP5">
        <v>0</v>
      </c>
      <c r="AQ5" t="s">
        <v>86</v>
      </c>
      <c r="AS5" s="12"/>
      <c r="AT5" s="6" t="s">
        <v>85</v>
      </c>
      <c r="AU5">
        <v>2</v>
      </c>
      <c r="AV5">
        <v>1</v>
      </c>
      <c r="AW5" t="s">
        <v>164</v>
      </c>
    </row>
    <row r="6" spans="1:49" x14ac:dyDescent="0.25">
      <c r="A6" s="6" t="s">
        <v>350</v>
      </c>
      <c r="B6">
        <v>0</v>
      </c>
      <c r="C6">
        <v>1</v>
      </c>
      <c r="D6" t="s">
        <v>104</v>
      </c>
      <c r="E6" s="1">
        <f>B6+C6</f>
        <v>1</v>
      </c>
      <c r="F6" s="1">
        <f>B6-C6</f>
        <v>-1</v>
      </c>
      <c r="I6" t="s">
        <v>27</v>
      </c>
      <c r="J6">
        <f>COUNTIF(E6:E30,"&gt;1")</f>
        <v>5</v>
      </c>
      <c r="M6" s="5">
        <f>J6/$J$14</f>
        <v>0.27777777777777779</v>
      </c>
      <c r="R6" s="1"/>
      <c r="S6" s="1"/>
      <c r="X6"/>
      <c r="Y6"/>
      <c r="AA6"/>
      <c r="AC6" s="1"/>
      <c r="AD6" s="12"/>
      <c r="AE6" s="12"/>
      <c r="AF6" s="12"/>
      <c r="AH6" s="12"/>
      <c r="AI6" s="12"/>
      <c r="AJ6" s="12"/>
      <c r="AK6" s="12"/>
      <c r="AM6" s="12"/>
      <c r="AN6" t="s">
        <v>166</v>
      </c>
      <c r="AO6">
        <v>1</v>
      </c>
      <c r="AP6">
        <v>0</v>
      </c>
      <c r="AQ6" s="6" t="s">
        <v>350</v>
      </c>
      <c r="AS6" s="12"/>
      <c r="AT6" t="s">
        <v>84</v>
      </c>
      <c r="AU6">
        <v>2</v>
      </c>
      <c r="AV6">
        <v>1</v>
      </c>
      <c r="AW6" s="6" t="s">
        <v>85</v>
      </c>
    </row>
    <row r="7" spans="1:49" x14ac:dyDescent="0.25">
      <c r="A7" s="6" t="s">
        <v>350</v>
      </c>
      <c r="B7">
        <v>1</v>
      </c>
      <c r="C7">
        <v>0</v>
      </c>
      <c r="D7" t="s">
        <v>86</v>
      </c>
      <c r="E7" s="1">
        <f t="shared" ref="E7:E23" si="0">B7+C7</f>
        <v>1</v>
      </c>
      <c r="F7" s="1">
        <f t="shared" ref="F7:F23" si="1">B7-C7</f>
        <v>1</v>
      </c>
      <c r="I7" t="s">
        <v>28</v>
      </c>
      <c r="J7">
        <f>COUNTIF(E6:E30,"&gt;2")</f>
        <v>3</v>
      </c>
      <c r="M7" s="5">
        <f t="shared" ref="M7:M28" si="2">J7/$J$14</f>
        <v>0.16666666666666666</v>
      </c>
      <c r="R7" s="1"/>
      <c r="S7" s="1"/>
      <c r="X7"/>
      <c r="Y7"/>
      <c r="AA7"/>
      <c r="AB7" s="12"/>
      <c r="AC7" s="12"/>
      <c r="AD7" s="12"/>
      <c r="AE7" s="12"/>
      <c r="AF7" s="12"/>
      <c r="AH7" s="12"/>
      <c r="AI7" s="12"/>
      <c r="AJ7" s="12"/>
      <c r="AK7" s="12"/>
      <c r="AM7" s="12"/>
      <c r="AN7" t="s">
        <v>89</v>
      </c>
      <c r="AO7">
        <v>2</v>
      </c>
      <c r="AP7">
        <v>1</v>
      </c>
      <c r="AQ7" s="6" t="s">
        <v>350</v>
      </c>
      <c r="AS7" s="12"/>
      <c r="AT7" s="6" t="s">
        <v>85</v>
      </c>
      <c r="AU7">
        <v>2</v>
      </c>
      <c r="AV7">
        <v>2</v>
      </c>
      <c r="AW7" t="s">
        <v>74</v>
      </c>
    </row>
    <row r="8" spans="1:49" x14ac:dyDescent="0.25">
      <c r="A8" s="6" t="s">
        <v>350</v>
      </c>
      <c r="B8">
        <v>0</v>
      </c>
      <c r="C8">
        <v>0</v>
      </c>
      <c r="D8" t="s">
        <v>177</v>
      </c>
      <c r="E8" s="1">
        <f t="shared" si="0"/>
        <v>0</v>
      </c>
      <c r="F8" s="1">
        <f t="shared" si="1"/>
        <v>0</v>
      </c>
      <c r="I8" t="s">
        <v>29</v>
      </c>
      <c r="J8">
        <f>COUNTIF(E6:E30,"&lt;4")</f>
        <v>16</v>
      </c>
      <c r="M8" s="5">
        <f t="shared" si="2"/>
        <v>0.88888888888888884</v>
      </c>
      <c r="R8" s="1"/>
      <c r="S8" s="1"/>
      <c r="V8" s="12"/>
      <c r="X8"/>
      <c r="Y8"/>
      <c r="AA8"/>
      <c r="AB8" s="12"/>
      <c r="AC8" s="1"/>
      <c r="AD8" s="12"/>
      <c r="AE8" s="12"/>
      <c r="AF8" s="12"/>
      <c r="AH8" s="12"/>
      <c r="AI8" s="12"/>
      <c r="AJ8" s="12"/>
      <c r="AK8" s="12"/>
      <c r="AM8" s="12"/>
      <c r="AN8" s="6" t="s">
        <v>350</v>
      </c>
      <c r="AO8">
        <v>0</v>
      </c>
      <c r="AP8">
        <v>0</v>
      </c>
      <c r="AQ8" t="s">
        <v>177</v>
      </c>
      <c r="AS8" s="12"/>
      <c r="AT8" t="s">
        <v>88</v>
      </c>
      <c r="AU8">
        <v>1</v>
      </c>
      <c r="AV8">
        <v>4</v>
      </c>
      <c r="AW8" s="6" t="s">
        <v>85</v>
      </c>
    </row>
    <row r="9" spans="1:49" x14ac:dyDescent="0.25">
      <c r="A9" s="6" t="s">
        <v>350</v>
      </c>
      <c r="B9">
        <v>0</v>
      </c>
      <c r="C9">
        <v>1</v>
      </c>
      <c r="D9" t="s">
        <v>78</v>
      </c>
      <c r="E9" s="1">
        <f t="shared" si="0"/>
        <v>1</v>
      </c>
      <c r="F9" s="1">
        <f t="shared" si="1"/>
        <v>-1</v>
      </c>
      <c r="I9" t="s">
        <v>30</v>
      </c>
      <c r="J9">
        <f>COUNTIF(E6:E30,"&lt;5")</f>
        <v>17</v>
      </c>
      <c r="M9" s="5">
        <f t="shared" si="2"/>
        <v>0.94444444444444442</v>
      </c>
      <c r="R9" s="1"/>
      <c r="S9" s="1"/>
      <c r="X9"/>
      <c r="Y9"/>
      <c r="AA9"/>
      <c r="AB9" s="12"/>
      <c r="AC9" s="12"/>
      <c r="AD9" s="12"/>
      <c r="AE9" s="12"/>
      <c r="AF9" s="12"/>
      <c r="AH9" s="12"/>
      <c r="AI9" s="12"/>
      <c r="AJ9" s="12"/>
      <c r="AK9" s="12"/>
      <c r="AM9" s="12"/>
      <c r="AN9" t="s">
        <v>81</v>
      </c>
      <c r="AO9">
        <v>0</v>
      </c>
      <c r="AP9">
        <v>0</v>
      </c>
      <c r="AQ9" s="6" t="s">
        <v>350</v>
      </c>
      <c r="AS9" s="12"/>
      <c r="AT9" s="6" t="s">
        <v>85</v>
      </c>
      <c r="AU9">
        <v>2</v>
      </c>
      <c r="AV9">
        <v>1</v>
      </c>
      <c r="AW9" t="s">
        <v>91</v>
      </c>
    </row>
    <row r="10" spans="1:49" x14ac:dyDescent="0.25">
      <c r="A10" s="6" t="s">
        <v>350</v>
      </c>
      <c r="B10">
        <v>1</v>
      </c>
      <c r="C10">
        <v>2</v>
      </c>
      <c r="D10" t="s">
        <v>88</v>
      </c>
      <c r="E10" s="1">
        <f t="shared" si="0"/>
        <v>3</v>
      </c>
      <c r="F10" s="1">
        <f t="shared" si="1"/>
        <v>-1</v>
      </c>
      <c r="I10" t="s">
        <v>31</v>
      </c>
      <c r="J10">
        <f>COUNTIF(F6:F30,"&gt;=0")</f>
        <v>11</v>
      </c>
      <c r="M10" s="5">
        <f t="shared" si="2"/>
        <v>0.61111111111111116</v>
      </c>
      <c r="R10" s="1"/>
      <c r="S10" s="1"/>
      <c r="V10" s="12"/>
      <c r="X10"/>
      <c r="Y10"/>
      <c r="AA10"/>
      <c r="AB10" s="12"/>
      <c r="AC10" s="1"/>
      <c r="AD10" s="12"/>
      <c r="AE10" s="12"/>
      <c r="AF10" s="12"/>
      <c r="AH10" s="12"/>
      <c r="AI10" s="12"/>
      <c r="AJ10" s="12"/>
      <c r="AK10" s="12"/>
      <c r="AM10" s="12"/>
      <c r="AN10" s="6" t="s">
        <v>350</v>
      </c>
      <c r="AO10">
        <v>0</v>
      </c>
      <c r="AP10">
        <v>1</v>
      </c>
      <c r="AQ10" t="s">
        <v>78</v>
      </c>
      <c r="AS10" s="12"/>
      <c r="AT10" t="s">
        <v>81</v>
      </c>
      <c r="AU10">
        <v>2</v>
      </c>
      <c r="AV10">
        <v>1</v>
      </c>
      <c r="AW10" s="6" t="s">
        <v>85</v>
      </c>
    </row>
    <row r="11" spans="1:49" x14ac:dyDescent="0.25">
      <c r="A11" s="6" t="s">
        <v>350</v>
      </c>
      <c r="B11">
        <v>0</v>
      </c>
      <c r="C11">
        <v>0</v>
      </c>
      <c r="D11" t="s">
        <v>87</v>
      </c>
      <c r="E11" s="1">
        <f t="shared" si="0"/>
        <v>0</v>
      </c>
      <c r="F11" s="1">
        <f t="shared" si="1"/>
        <v>0</v>
      </c>
      <c r="I11" t="s">
        <v>32</v>
      </c>
      <c r="J11">
        <f>COUNTIF(F6:F30,"&lt;=0")</f>
        <v>13</v>
      </c>
      <c r="M11" s="5">
        <f t="shared" si="2"/>
        <v>0.72222222222222221</v>
      </c>
      <c r="R11" s="1"/>
      <c r="S11" s="1"/>
      <c r="X11"/>
      <c r="Y11"/>
      <c r="AA11"/>
      <c r="AB11" s="12"/>
      <c r="AC11" s="12"/>
      <c r="AD11" s="12"/>
      <c r="AE11" s="12"/>
      <c r="AF11" s="12"/>
      <c r="AH11" s="12"/>
      <c r="AI11" s="12"/>
      <c r="AJ11" s="12"/>
      <c r="AK11" s="12"/>
      <c r="AM11" s="12"/>
      <c r="AN11" t="s">
        <v>164</v>
      </c>
      <c r="AO11">
        <v>1</v>
      </c>
      <c r="AP11">
        <v>1</v>
      </c>
      <c r="AQ11" s="6" t="s">
        <v>350</v>
      </c>
      <c r="AS11" s="12"/>
      <c r="AT11" s="6" t="s">
        <v>85</v>
      </c>
      <c r="AU11">
        <v>2</v>
      </c>
      <c r="AV11">
        <v>2</v>
      </c>
      <c r="AW11" t="s">
        <v>176</v>
      </c>
    </row>
    <row r="12" spans="1:49" x14ac:dyDescent="0.25">
      <c r="A12" s="6" t="s">
        <v>350</v>
      </c>
      <c r="B12">
        <v>0</v>
      </c>
      <c r="C12">
        <v>0</v>
      </c>
      <c r="D12" t="s">
        <v>176</v>
      </c>
      <c r="E12" s="1">
        <f t="shared" si="0"/>
        <v>0</v>
      </c>
      <c r="F12" s="1">
        <f t="shared" si="1"/>
        <v>0</v>
      </c>
      <c r="I12" t="s">
        <v>34</v>
      </c>
      <c r="J12">
        <f>COUNTIF(F6:F30,"&gt;=-1")</f>
        <v>18</v>
      </c>
      <c r="M12" s="5">
        <f t="shared" si="2"/>
        <v>1</v>
      </c>
      <c r="R12" s="1"/>
      <c r="S12" s="1"/>
      <c r="V12" s="12"/>
      <c r="X12"/>
      <c r="Y12"/>
      <c r="AA12"/>
      <c r="AB12" s="12"/>
      <c r="AC12" s="12"/>
      <c r="AD12" s="12"/>
      <c r="AE12" s="12"/>
      <c r="AF12" s="12"/>
      <c r="AH12" s="12"/>
      <c r="AI12" s="12"/>
      <c r="AJ12" s="12"/>
      <c r="AK12" s="12"/>
      <c r="AM12" s="12"/>
      <c r="AN12" s="6" t="s">
        <v>350</v>
      </c>
      <c r="AO12">
        <v>1</v>
      </c>
      <c r="AP12">
        <v>2</v>
      </c>
      <c r="AQ12" t="s">
        <v>88</v>
      </c>
      <c r="AS12" s="12"/>
      <c r="AT12" t="s">
        <v>87</v>
      </c>
      <c r="AU12">
        <v>1</v>
      </c>
      <c r="AV12">
        <v>0</v>
      </c>
      <c r="AW12" s="6" t="s">
        <v>85</v>
      </c>
    </row>
    <row r="13" spans="1:49" x14ac:dyDescent="0.25">
      <c r="A13" s="6" t="s">
        <v>350</v>
      </c>
      <c r="B13">
        <v>0</v>
      </c>
      <c r="C13">
        <v>1</v>
      </c>
      <c r="D13" t="s">
        <v>90</v>
      </c>
      <c r="E13" s="1">
        <f t="shared" si="0"/>
        <v>1</v>
      </c>
      <c r="F13" s="1">
        <f t="shared" si="1"/>
        <v>-1</v>
      </c>
      <c r="I13" t="s">
        <v>35</v>
      </c>
      <c r="J13">
        <f>COUNTIF(F6:F30,"&lt;=1")</f>
        <v>16</v>
      </c>
      <c r="M13" s="5">
        <f t="shared" si="2"/>
        <v>0.88888888888888884</v>
      </c>
      <c r="R13" s="1"/>
      <c r="S13" s="1"/>
      <c r="V13" s="12"/>
      <c r="X13"/>
      <c r="Y13"/>
      <c r="AA13"/>
      <c r="AB13" s="12"/>
      <c r="AC13" s="12"/>
      <c r="AD13" s="12"/>
      <c r="AE13" s="12"/>
      <c r="AF13" s="12"/>
      <c r="AH13" s="12"/>
      <c r="AI13" s="12"/>
      <c r="AJ13" s="12"/>
      <c r="AK13" s="12"/>
      <c r="AM13" s="12"/>
      <c r="AN13" t="s">
        <v>167</v>
      </c>
      <c r="AO13">
        <v>0</v>
      </c>
      <c r="AP13">
        <v>1</v>
      </c>
      <c r="AQ13" s="6" t="s">
        <v>350</v>
      </c>
      <c r="AS13" s="12"/>
      <c r="AT13" s="6" t="s">
        <v>85</v>
      </c>
      <c r="AU13">
        <v>2</v>
      </c>
      <c r="AV13">
        <v>1</v>
      </c>
      <c r="AW13" t="s">
        <v>75</v>
      </c>
    </row>
    <row r="14" spans="1:49" x14ac:dyDescent="0.25">
      <c r="A14" s="6" t="s">
        <v>350</v>
      </c>
      <c r="B14">
        <v>0</v>
      </c>
      <c r="C14">
        <v>0</v>
      </c>
      <c r="D14" t="s">
        <v>74</v>
      </c>
      <c r="E14" s="1">
        <f t="shared" si="0"/>
        <v>0</v>
      </c>
      <c r="F14" s="1">
        <f t="shared" si="1"/>
        <v>0</v>
      </c>
      <c r="I14" t="s">
        <v>36</v>
      </c>
      <c r="J14">
        <f>COUNT(F6:F30)</f>
        <v>18</v>
      </c>
      <c r="R14" s="1"/>
      <c r="S14" s="1"/>
      <c r="X14"/>
      <c r="Y14"/>
      <c r="AA14"/>
      <c r="AB14" s="12"/>
      <c r="AC14" s="12"/>
      <c r="AD14" s="12"/>
      <c r="AE14" s="12"/>
      <c r="AF14" s="12"/>
      <c r="AH14" s="12"/>
      <c r="AI14" s="12"/>
      <c r="AJ14" s="12"/>
      <c r="AK14" s="12"/>
      <c r="AM14" s="12"/>
      <c r="AN14" s="6" t="s">
        <v>350</v>
      </c>
      <c r="AO14">
        <v>0</v>
      </c>
      <c r="AP14">
        <v>0</v>
      </c>
      <c r="AQ14" t="s">
        <v>87</v>
      </c>
      <c r="AT14" t="s">
        <v>104</v>
      </c>
      <c r="AU14">
        <v>2</v>
      </c>
      <c r="AV14">
        <v>0</v>
      </c>
      <c r="AW14" s="6" t="s">
        <v>85</v>
      </c>
    </row>
    <row r="15" spans="1:49" x14ac:dyDescent="0.25">
      <c r="A15" s="6" t="s">
        <v>350</v>
      </c>
      <c r="B15">
        <v>0</v>
      </c>
      <c r="C15">
        <v>1</v>
      </c>
      <c r="D15" t="s">
        <v>75</v>
      </c>
      <c r="E15" s="1">
        <f t="shared" si="0"/>
        <v>1</v>
      </c>
      <c r="F15" s="1">
        <f t="shared" si="1"/>
        <v>-1</v>
      </c>
      <c r="I15" t="s">
        <v>37</v>
      </c>
      <c r="J15">
        <f>J14-J11</f>
        <v>5</v>
      </c>
      <c r="M15" s="5">
        <f t="shared" si="2"/>
        <v>0.27777777777777779</v>
      </c>
      <c r="R15" s="1"/>
      <c r="S15" s="1"/>
      <c r="V15" s="12"/>
      <c r="X15"/>
      <c r="Y15"/>
      <c r="AA15"/>
      <c r="AB15" s="12"/>
      <c r="AC15" s="12"/>
      <c r="AD15" s="12"/>
      <c r="AE15" s="12"/>
      <c r="AF15" s="12"/>
      <c r="AH15" s="12"/>
      <c r="AI15" s="12"/>
      <c r="AJ15" s="12"/>
      <c r="AK15" s="12"/>
      <c r="AN15" t="s">
        <v>84</v>
      </c>
      <c r="AO15">
        <v>0</v>
      </c>
      <c r="AP15">
        <v>1</v>
      </c>
      <c r="AQ15" s="6" t="s">
        <v>350</v>
      </c>
      <c r="AT15" s="6" t="s">
        <v>85</v>
      </c>
      <c r="AU15">
        <v>1</v>
      </c>
      <c r="AV15">
        <v>2</v>
      </c>
      <c r="AW15" t="s">
        <v>90</v>
      </c>
    </row>
    <row r="16" spans="1:49" x14ac:dyDescent="0.25">
      <c r="A16" s="6" t="s">
        <v>350</v>
      </c>
      <c r="B16">
        <v>0</v>
      </c>
      <c r="C16">
        <v>1</v>
      </c>
      <c r="D16" t="s">
        <v>91</v>
      </c>
      <c r="E16" s="1">
        <f t="shared" si="0"/>
        <v>1</v>
      </c>
      <c r="F16" s="1">
        <f t="shared" si="1"/>
        <v>-1</v>
      </c>
      <c r="I16" t="s">
        <v>38</v>
      </c>
      <c r="J16">
        <f>J14-J10</f>
        <v>7</v>
      </c>
      <c r="M16" s="5">
        <f t="shared" si="2"/>
        <v>0.3888888888888889</v>
      </c>
      <c r="R16" s="1"/>
      <c r="S16" s="1"/>
      <c r="X16"/>
      <c r="Y16"/>
      <c r="AA16"/>
      <c r="AB16" s="12"/>
      <c r="AC16" s="12"/>
      <c r="AD16" s="12"/>
      <c r="AE16" s="12"/>
      <c r="AF16" s="12"/>
      <c r="AH16" s="12"/>
      <c r="AI16" s="12"/>
      <c r="AK16" s="12"/>
      <c r="AN16" s="6" t="s">
        <v>350</v>
      </c>
      <c r="AO16">
        <v>0</v>
      </c>
      <c r="AP16">
        <v>0</v>
      </c>
      <c r="AQ16" t="s">
        <v>176</v>
      </c>
      <c r="AT16" t="s">
        <v>177</v>
      </c>
      <c r="AU16">
        <v>1</v>
      </c>
      <c r="AV16">
        <v>0</v>
      </c>
      <c r="AW16" s="6" t="s">
        <v>85</v>
      </c>
    </row>
    <row r="17" spans="1:49" x14ac:dyDescent="0.25">
      <c r="A17" s="6" t="s">
        <v>350</v>
      </c>
      <c r="B17">
        <v>3</v>
      </c>
      <c r="C17">
        <v>1</v>
      </c>
      <c r="D17" t="s">
        <v>166</v>
      </c>
      <c r="E17" s="1">
        <f t="shared" si="0"/>
        <v>4</v>
      </c>
      <c r="F17" s="1">
        <f t="shared" si="1"/>
        <v>2</v>
      </c>
      <c r="I17" t="s">
        <v>39</v>
      </c>
      <c r="J17">
        <f>J14-J13</f>
        <v>2</v>
      </c>
      <c r="M17" s="5">
        <f t="shared" si="2"/>
        <v>0.1111111111111111</v>
      </c>
      <c r="R17" s="1"/>
      <c r="S17" s="1"/>
      <c r="V17" s="12"/>
      <c r="X17"/>
      <c r="Y17"/>
      <c r="AA17"/>
      <c r="AB17" s="12"/>
      <c r="AD17" s="12"/>
      <c r="AE17" s="12"/>
      <c r="AH17" s="12"/>
      <c r="AK17" s="12"/>
      <c r="AN17" t="s">
        <v>77</v>
      </c>
      <c r="AO17">
        <v>2</v>
      </c>
      <c r="AP17">
        <v>0</v>
      </c>
      <c r="AQ17" s="6" t="s">
        <v>350</v>
      </c>
      <c r="AT17" s="6" t="s">
        <v>85</v>
      </c>
      <c r="AU17">
        <v>0</v>
      </c>
      <c r="AV17">
        <v>1</v>
      </c>
      <c r="AW17" t="s">
        <v>89</v>
      </c>
    </row>
    <row r="18" spans="1:49" x14ac:dyDescent="0.25">
      <c r="A18" s="6" t="s">
        <v>350</v>
      </c>
      <c r="B18">
        <v>1</v>
      </c>
      <c r="C18">
        <v>0</v>
      </c>
      <c r="D18" t="s">
        <v>89</v>
      </c>
      <c r="E18" s="1">
        <f t="shared" si="0"/>
        <v>1</v>
      </c>
      <c r="F18" s="1">
        <f t="shared" si="1"/>
        <v>1</v>
      </c>
      <c r="I18" t="s">
        <v>40</v>
      </c>
      <c r="J18">
        <f>J14-J12</f>
        <v>0</v>
      </c>
      <c r="M18" s="5">
        <f t="shared" si="2"/>
        <v>0</v>
      </c>
      <c r="R18" s="1"/>
      <c r="S18" s="1"/>
      <c r="V18"/>
      <c r="X18"/>
      <c r="Y18"/>
      <c r="AA18"/>
      <c r="AB18" s="12"/>
      <c r="AD18" s="12"/>
      <c r="AE18" s="12"/>
      <c r="AK18" s="12"/>
      <c r="AN18" s="6" t="s">
        <v>350</v>
      </c>
      <c r="AO18">
        <v>0</v>
      </c>
      <c r="AP18">
        <v>1</v>
      </c>
      <c r="AQ18" t="s">
        <v>90</v>
      </c>
      <c r="AT18" t="s">
        <v>78</v>
      </c>
      <c r="AU18">
        <v>2</v>
      </c>
      <c r="AV18">
        <v>1</v>
      </c>
      <c r="AW18" s="6" t="s">
        <v>85</v>
      </c>
    </row>
    <row r="19" spans="1:49" x14ac:dyDescent="0.25">
      <c r="A19" s="6" t="s">
        <v>350</v>
      </c>
      <c r="B19">
        <v>0</v>
      </c>
      <c r="C19">
        <v>0</v>
      </c>
      <c r="D19" t="s">
        <v>81</v>
      </c>
      <c r="E19" s="1">
        <f t="shared" si="0"/>
        <v>0</v>
      </c>
      <c r="F19" s="1">
        <f t="shared" si="1"/>
        <v>0</v>
      </c>
      <c r="I19" t="s">
        <v>41</v>
      </c>
      <c r="J19">
        <f>COUNTIF(B6:B30,"&gt;0")</f>
        <v>8</v>
      </c>
      <c r="M19" s="5">
        <f t="shared" si="2"/>
        <v>0.44444444444444442</v>
      </c>
      <c r="R19" s="1"/>
      <c r="S19" s="1"/>
      <c r="X19"/>
      <c r="Y19"/>
      <c r="AA19"/>
      <c r="AK19" s="12"/>
      <c r="AN19" s="6" t="s">
        <v>350</v>
      </c>
      <c r="AO19">
        <v>0</v>
      </c>
      <c r="AP19">
        <v>0</v>
      </c>
      <c r="AQ19" t="s">
        <v>74</v>
      </c>
      <c r="AS19" s="12"/>
      <c r="AT19" s="6" t="s">
        <v>85</v>
      </c>
      <c r="AU19">
        <v>0</v>
      </c>
      <c r="AV19">
        <v>0</v>
      </c>
      <c r="AW19" t="s">
        <v>350</v>
      </c>
    </row>
    <row r="20" spans="1:49" x14ac:dyDescent="0.25">
      <c r="A20" s="6" t="s">
        <v>350</v>
      </c>
      <c r="B20">
        <v>2</v>
      </c>
      <c r="C20">
        <v>0</v>
      </c>
      <c r="D20" t="s">
        <v>164</v>
      </c>
      <c r="E20" s="1">
        <f t="shared" si="0"/>
        <v>2</v>
      </c>
      <c r="F20" s="1">
        <f t="shared" si="1"/>
        <v>2</v>
      </c>
      <c r="I20" t="s">
        <v>42</v>
      </c>
      <c r="J20">
        <f>COUNTIF(C6:C30,"&gt;0")</f>
        <v>9</v>
      </c>
      <c r="M20" s="5">
        <f t="shared" si="2"/>
        <v>0.5</v>
      </c>
      <c r="R20" s="1"/>
      <c r="S20" s="1"/>
      <c r="V20"/>
      <c r="X20"/>
      <c r="AA20"/>
      <c r="AM20" s="12"/>
      <c r="AN20" t="s">
        <v>85</v>
      </c>
      <c r="AO20">
        <v>0</v>
      </c>
      <c r="AP20">
        <v>0</v>
      </c>
      <c r="AQ20" s="6" t="s">
        <v>350</v>
      </c>
      <c r="AS20" s="12"/>
      <c r="AT20" t="s">
        <v>167</v>
      </c>
      <c r="AU20">
        <v>2</v>
      </c>
      <c r="AV20">
        <v>0</v>
      </c>
      <c r="AW20" s="6" t="s">
        <v>85</v>
      </c>
    </row>
    <row r="21" spans="1:49" x14ac:dyDescent="0.25">
      <c r="A21" s="6" t="s">
        <v>350</v>
      </c>
      <c r="B21">
        <v>2</v>
      </c>
      <c r="C21">
        <v>3</v>
      </c>
      <c r="D21" t="s">
        <v>167</v>
      </c>
      <c r="E21" s="1">
        <f t="shared" si="0"/>
        <v>5</v>
      </c>
      <c r="F21" s="1">
        <f t="shared" si="1"/>
        <v>-1</v>
      </c>
      <c r="I21" t="s">
        <v>43</v>
      </c>
      <c r="J21">
        <f>COUNTIF(B6:B30,"&lt;2")</f>
        <v>15</v>
      </c>
      <c r="M21" s="5">
        <f t="shared" si="2"/>
        <v>0.83333333333333337</v>
      </c>
      <c r="R21" s="1"/>
      <c r="S21" s="1"/>
      <c r="AM21" s="12"/>
      <c r="AN21" s="6" t="s">
        <v>350</v>
      </c>
      <c r="AO21">
        <v>0</v>
      </c>
      <c r="AP21">
        <v>1</v>
      </c>
      <c r="AQ21" t="s">
        <v>75</v>
      </c>
      <c r="AS21" s="12"/>
      <c r="AT21" s="6" t="s">
        <v>85</v>
      </c>
      <c r="AU21">
        <v>2</v>
      </c>
      <c r="AV21">
        <v>1</v>
      </c>
      <c r="AW21" t="s">
        <v>166</v>
      </c>
    </row>
    <row r="22" spans="1:49" x14ac:dyDescent="0.25">
      <c r="A22" s="6" t="s">
        <v>350</v>
      </c>
      <c r="B22">
        <v>1</v>
      </c>
      <c r="C22">
        <v>0</v>
      </c>
      <c r="D22" t="s">
        <v>84</v>
      </c>
      <c r="E22" s="1">
        <f t="shared" si="0"/>
        <v>1</v>
      </c>
      <c r="F22" s="1">
        <f t="shared" si="1"/>
        <v>1</v>
      </c>
      <c r="I22" t="s">
        <v>44</v>
      </c>
      <c r="J22">
        <f>COUNTIF(C6:C30,"&lt;2")</f>
        <v>16</v>
      </c>
      <c r="M22" s="5">
        <f t="shared" si="2"/>
        <v>0.88888888888888884</v>
      </c>
      <c r="R22" s="1"/>
      <c r="S22" s="1"/>
      <c r="AM22" s="12"/>
      <c r="AN22" t="s">
        <v>104</v>
      </c>
      <c r="AO22">
        <v>3</v>
      </c>
      <c r="AP22">
        <v>0</v>
      </c>
      <c r="AQ22" s="6" t="s">
        <v>350</v>
      </c>
      <c r="AS22" s="12"/>
      <c r="AT22" s="6" t="s">
        <v>85</v>
      </c>
      <c r="AU22">
        <v>4</v>
      </c>
      <c r="AV22">
        <v>2</v>
      </c>
      <c r="AW22" t="s">
        <v>86</v>
      </c>
    </row>
    <row r="23" spans="1:49" x14ac:dyDescent="0.25">
      <c r="A23" s="6" t="s">
        <v>350</v>
      </c>
      <c r="B23">
        <v>1</v>
      </c>
      <c r="C23">
        <v>1</v>
      </c>
      <c r="D23" t="s">
        <v>77</v>
      </c>
      <c r="E23" s="1">
        <f t="shared" si="0"/>
        <v>2</v>
      </c>
      <c r="F23" s="1">
        <f t="shared" si="1"/>
        <v>0</v>
      </c>
      <c r="I23" t="s">
        <v>45</v>
      </c>
      <c r="J23">
        <f>COUNTIF(B6:B30,"&lt;3")</f>
        <v>17</v>
      </c>
      <c r="M23" s="5">
        <f t="shared" si="2"/>
        <v>0.94444444444444442</v>
      </c>
      <c r="R23" s="1"/>
      <c r="S23" s="1"/>
      <c r="AM23" s="12"/>
      <c r="AN23" s="6" t="s">
        <v>350</v>
      </c>
      <c r="AO23">
        <v>0</v>
      </c>
      <c r="AP23">
        <v>1</v>
      </c>
      <c r="AQ23" t="s">
        <v>91</v>
      </c>
      <c r="AS23" s="12"/>
      <c r="AT23" t="s">
        <v>77</v>
      </c>
      <c r="AU23">
        <v>3</v>
      </c>
      <c r="AV23">
        <v>0</v>
      </c>
      <c r="AW23" s="6" t="s">
        <v>85</v>
      </c>
    </row>
    <row r="24" spans="1:49" x14ac:dyDescent="0.25">
      <c r="E24" s="1"/>
      <c r="F24" s="1"/>
      <c r="I24" t="s">
        <v>46</v>
      </c>
      <c r="J24">
        <f>COUNTIF(C6:C30,"&lt;3")</f>
        <v>17</v>
      </c>
      <c r="M24" s="5">
        <f t="shared" si="2"/>
        <v>0.94444444444444442</v>
      </c>
      <c r="R24" s="1"/>
      <c r="S24" s="1"/>
      <c r="AM24" s="12"/>
      <c r="AN24" t="s">
        <v>86</v>
      </c>
      <c r="AO24">
        <v>1</v>
      </c>
      <c r="AP24">
        <v>2</v>
      </c>
      <c r="AQ24" s="6" t="s">
        <v>350</v>
      </c>
      <c r="AS24" s="12"/>
      <c r="AT24" t="s">
        <v>164</v>
      </c>
      <c r="AU24">
        <v>0</v>
      </c>
      <c r="AV24">
        <v>2</v>
      </c>
      <c r="AW24" s="6" t="s">
        <v>85</v>
      </c>
    </row>
    <row r="25" spans="1:49" x14ac:dyDescent="0.25">
      <c r="E25" s="1"/>
      <c r="F25" s="1"/>
      <c r="I25" t="s">
        <v>47</v>
      </c>
      <c r="J25">
        <f>J15+J16</f>
        <v>12</v>
      </c>
      <c r="M25" s="5">
        <f t="shared" si="2"/>
        <v>0.66666666666666663</v>
      </c>
      <c r="R25" s="1"/>
      <c r="S25" s="1"/>
      <c r="AK25" s="12"/>
      <c r="AM25" s="12"/>
      <c r="AN25" s="6" t="s">
        <v>350</v>
      </c>
      <c r="AO25">
        <v>3</v>
      </c>
      <c r="AP25">
        <v>1</v>
      </c>
      <c r="AQ25" t="s">
        <v>166</v>
      </c>
      <c r="AS25" s="12"/>
      <c r="AT25" s="6" t="s">
        <v>85</v>
      </c>
      <c r="AU25">
        <v>0</v>
      </c>
      <c r="AV25">
        <v>2</v>
      </c>
      <c r="AW25" t="s">
        <v>84</v>
      </c>
    </row>
    <row r="26" spans="1:49" x14ac:dyDescent="0.25">
      <c r="E26" s="1"/>
      <c r="F26" s="1"/>
      <c r="I26" t="s">
        <v>48</v>
      </c>
      <c r="J26" s="1">
        <f>SUM(B6:B30)</f>
        <v>12</v>
      </c>
      <c r="M26" s="5">
        <f t="shared" si="2"/>
        <v>0.66666666666666663</v>
      </c>
      <c r="R26" s="1"/>
      <c r="S26" s="1"/>
      <c r="AK26" s="12"/>
      <c r="AM26" s="12"/>
      <c r="AN26" s="6" t="s">
        <v>350</v>
      </c>
      <c r="AO26">
        <v>1</v>
      </c>
      <c r="AP26">
        <v>0</v>
      </c>
      <c r="AQ26" t="s">
        <v>89</v>
      </c>
      <c r="AS26" s="12"/>
      <c r="AT26" t="s">
        <v>74</v>
      </c>
      <c r="AU26">
        <v>1</v>
      </c>
      <c r="AV26">
        <v>1</v>
      </c>
      <c r="AW26" s="6" t="s">
        <v>85</v>
      </c>
    </row>
    <row r="27" spans="1:49" x14ac:dyDescent="0.25">
      <c r="E27" s="1"/>
      <c r="F27" s="1"/>
      <c r="I27" t="s">
        <v>49</v>
      </c>
      <c r="J27" s="1">
        <f>SUM(C6:C30)</f>
        <v>12</v>
      </c>
      <c r="M27" s="5">
        <f t="shared" si="2"/>
        <v>0.66666666666666663</v>
      </c>
      <c r="R27" s="1"/>
      <c r="S27" s="1"/>
      <c r="AK27" s="12"/>
      <c r="AM27" s="12"/>
      <c r="AN27" t="s">
        <v>177</v>
      </c>
      <c r="AO27">
        <v>1</v>
      </c>
      <c r="AP27">
        <v>0</v>
      </c>
      <c r="AQ27" s="6" t="s">
        <v>350</v>
      </c>
      <c r="AS27" s="12"/>
      <c r="AT27" s="6" t="s">
        <v>85</v>
      </c>
      <c r="AU27">
        <v>0</v>
      </c>
      <c r="AV27">
        <v>1</v>
      </c>
      <c r="AW27" t="s">
        <v>88</v>
      </c>
    </row>
    <row r="28" spans="1:49" x14ac:dyDescent="0.25">
      <c r="E28" s="1"/>
      <c r="F28" s="1"/>
      <c r="I28" t="s">
        <v>50</v>
      </c>
      <c r="J28">
        <f>3*J15+J14-J25</f>
        <v>21</v>
      </c>
      <c r="M28" s="5">
        <f t="shared" si="2"/>
        <v>1.1666666666666667</v>
      </c>
      <c r="R28" s="1"/>
      <c r="S28" s="1"/>
      <c r="AK28" s="12"/>
      <c r="AM28" s="12"/>
      <c r="AN28" s="6" t="s">
        <v>350</v>
      </c>
      <c r="AO28">
        <v>0</v>
      </c>
      <c r="AP28">
        <v>0</v>
      </c>
      <c r="AQ28" t="s">
        <v>81</v>
      </c>
      <c r="AS28" s="12"/>
      <c r="AT28" t="s">
        <v>91</v>
      </c>
      <c r="AU28">
        <v>3</v>
      </c>
      <c r="AV28">
        <v>0</v>
      </c>
      <c r="AW28" s="6" t="s">
        <v>85</v>
      </c>
    </row>
    <row r="29" spans="1:49" x14ac:dyDescent="0.25">
      <c r="E29" s="1"/>
      <c r="F29" s="1"/>
      <c r="R29" s="1"/>
      <c r="S29" s="1"/>
      <c r="AK29" s="12"/>
      <c r="AM29" s="12"/>
      <c r="AN29" t="s">
        <v>78</v>
      </c>
      <c r="AO29">
        <v>2</v>
      </c>
      <c r="AP29">
        <v>1</v>
      </c>
      <c r="AQ29" s="6" t="s">
        <v>350</v>
      </c>
      <c r="AS29" s="12"/>
      <c r="AT29" s="6" t="s">
        <v>85</v>
      </c>
      <c r="AU29">
        <v>0</v>
      </c>
      <c r="AV29">
        <v>1</v>
      </c>
      <c r="AW29" t="s">
        <v>81</v>
      </c>
    </row>
    <row r="30" spans="1:49" x14ac:dyDescent="0.25">
      <c r="E30" s="1"/>
      <c r="F30" s="1"/>
      <c r="R30" s="1"/>
      <c r="S30" s="1"/>
      <c r="AK30" s="12"/>
      <c r="AM30" s="12"/>
      <c r="AN30" t="s">
        <v>176</v>
      </c>
      <c r="AO30">
        <v>3</v>
      </c>
      <c r="AP30">
        <v>0</v>
      </c>
      <c r="AQ30" s="6" t="s">
        <v>350</v>
      </c>
      <c r="AS30" s="12"/>
      <c r="AT30" s="6" t="s">
        <v>85</v>
      </c>
      <c r="AU30">
        <v>2</v>
      </c>
      <c r="AV30">
        <v>2</v>
      </c>
      <c r="AW30" t="s">
        <v>77</v>
      </c>
    </row>
    <row r="31" spans="1:49" x14ac:dyDescent="0.25">
      <c r="A31" s="21" t="s">
        <v>33</v>
      </c>
      <c r="B31" s="21"/>
      <c r="C31" s="21"/>
      <c r="D31" s="21"/>
      <c r="E31" s="21"/>
      <c r="F31" s="21"/>
      <c r="R31" s="1"/>
      <c r="S31" s="1"/>
      <c r="AK31" s="12"/>
      <c r="AM31" s="12"/>
      <c r="AN31" s="6" t="s">
        <v>350</v>
      </c>
      <c r="AO31">
        <v>2</v>
      </c>
      <c r="AP31">
        <v>0</v>
      </c>
      <c r="AQ31" t="s">
        <v>164</v>
      </c>
      <c r="AS31" s="12"/>
      <c r="AT31" t="s">
        <v>176</v>
      </c>
      <c r="AU31">
        <v>0</v>
      </c>
      <c r="AV31">
        <v>2</v>
      </c>
      <c r="AW31" s="6" t="s">
        <v>85</v>
      </c>
    </row>
    <row r="32" spans="1:49" x14ac:dyDescent="0.25">
      <c r="E32" s="1"/>
      <c r="F32" s="1"/>
      <c r="R32" s="1"/>
      <c r="S32" s="1"/>
      <c r="AK32" s="12"/>
      <c r="AM32" s="12"/>
      <c r="AN32" t="s">
        <v>88</v>
      </c>
      <c r="AO32">
        <v>1</v>
      </c>
      <c r="AP32">
        <v>0</v>
      </c>
      <c r="AQ32" s="6" t="s">
        <v>350</v>
      </c>
      <c r="AS32" s="12"/>
      <c r="AT32" s="6" t="s">
        <v>85</v>
      </c>
      <c r="AU32">
        <v>2</v>
      </c>
      <c r="AV32">
        <v>1</v>
      </c>
      <c r="AW32" t="s">
        <v>87</v>
      </c>
    </row>
    <row r="33" spans="1:49" x14ac:dyDescent="0.25">
      <c r="E33" s="1"/>
      <c r="F33" s="1"/>
      <c r="R33" s="1"/>
      <c r="S33" s="1"/>
      <c r="AK33" s="12"/>
      <c r="AM33" s="12"/>
      <c r="AN33" s="6" t="s">
        <v>350</v>
      </c>
      <c r="AO33">
        <v>2</v>
      </c>
      <c r="AP33">
        <v>3</v>
      </c>
      <c r="AQ33" t="s">
        <v>167</v>
      </c>
      <c r="AS33" s="12"/>
      <c r="AT33" t="s">
        <v>75</v>
      </c>
      <c r="AU33">
        <v>2</v>
      </c>
      <c r="AV33">
        <v>1</v>
      </c>
      <c r="AW33" s="6" t="s">
        <v>85</v>
      </c>
    </row>
    <row r="34" spans="1:49" x14ac:dyDescent="0.25">
      <c r="E34" s="1"/>
      <c r="F34" s="1"/>
      <c r="R34" s="1"/>
      <c r="S34" s="1"/>
      <c r="AK34" s="12"/>
      <c r="AM34" s="12"/>
      <c r="AN34" t="s">
        <v>87</v>
      </c>
      <c r="AO34">
        <v>2</v>
      </c>
      <c r="AP34">
        <v>1</v>
      </c>
      <c r="AQ34" s="6" t="s">
        <v>350</v>
      </c>
      <c r="AS34" s="12"/>
      <c r="AT34" s="6" t="s">
        <v>85</v>
      </c>
      <c r="AU34">
        <v>0</v>
      </c>
      <c r="AV34">
        <v>1</v>
      </c>
      <c r="AW34" t="s">
        <v>104</v>
      </c>
    </row>
    <row r="35" spans="1:49" x14ac:dyDescent="0.25">
      <c r="E35" s="1"/>
      <c r="F35" s="1"/>
      <c r="R35" s="1"/>
      <c r="S35" s="1"/>
      <c r="AK35" s="12"/>
      <c r="AM35" s="12"/>
      <c r="AN35" s="6" t="s">
        <v>350</v>
      </c>
      <c r="AO35">
        <v>1</v>
      </c>
      <c r="AP35">
        <v>0</v>
      </c>
      <c r="AQ35" t="s">
        <v>84</v>
      </c>
      <c r="AS35" s="12"/>
      <c r="AT35" t="s">
        <v>90</v>
      </c>
      <c r="AU35">
        <v>0</v>
      </c>
      <c r="AV35">
        <v>0</v>
      </c>
      <c r="AW35" s="6" t="s">
        <v>85</v>
      </c>
    </row>
    <row r="36" spans="1:49" x14ac:dyDescent="0.25">
      <c r="E36" s="1"/>
      <c r="F36" s="1"/>
      <c r="R36" s="1"/>
      <c r="S36" s="1"/>
      <c r="AK36" s="12"/>
      <c r="AM36" s="12"/>
      <c r="AN36" t="s">
        <v>90</v>
      </c>
      <c r="AO36">
        <v>2</v>
      </c>
      <c r="AP36">
        <v>0</v>
      </c>
      <c r="AQ36" s="6" t="s">
        <v>350</v>
      </c>
      <c r="AS36" s="12"/>
      <c r="AT36" t="s">
        <v>89</v>
      </c>
      <c r="AU36">
        <v>1</v>
      </c>
      <c r="AV36">
        <v>0</v>
      </c>
      <c r="AW36" s="6" t="s">
        <v>85</v>
      </c>
    </row>
    <row r="37" spans="1:49" x14ac:dyDescent="0.25">
      <c r="R37" s="1"/>
      <c r="S37" s="1"/>
      <c r="AK37" s="12"/>
      <c r="AN37" s="6" t="s">
        <v>350</v>
      </c>
      <c r="AO37">
        <v>1</v>
      </c>
      <c r="AP37">
        <v>1</v>
      </c>
      <c r="AQ37" t="s">
        <v>77</v>
      </c>
      <c r="AT37" s="6" t="s">
        <v>85</v>
      </c>
      <c r="AU37">
        <v>1</v>
      </c>
      <c r="AV37">
        <v>0</v>
      </c>
      <c r="AW37" t="s">
        <v>177</v>
      </c>
    </row>
    <row r="38" spans="1:49" x14ac:dyDescent="0.25">
      <c r="R38" s="1"/>
      <c r="S38" s="1"/>
      <c r="AK38" s="12"/>
      <c r="AN38" t="s">
        <v>74</v>
      </c>
      <c r="AO38">
        <v>0</v>
      </c>
      <c r="AP38">
        <v>1</v>
      </c>
      <c r="AQ38" s="6" t="s">
        <v>350</v>
      </c>
      <c r="AT38" s="6" t="s">
        <v>85</v>
      </c>
      <c r="AU38">
        <v>0</v>
      </c>
      <c r="AV38">
        <v>0</v>
      </c>
      <c r="AW38" t="s">
        <v>78</v>
      </c>
    </row>
    <row r="39" spans="1:49" x14ac:dyDescent="0.25">
      <c r="R39" s="1"/>
      <c r="S39" s="1"/>
      <c r="AW39" s="6"/>
    </row>
    <row r="40" spans="1:49" x14ac:dyDescent="0.25">
      <c r="R40" s="1"/>
      <c r="S40" s="1"/>
    </row>
    <row r="41" spans="1:49" x14ac:dyDescent="0.25">
      <c r="R41" s="1"/>
      <c r="S41" s="1"/>
    </row>
    <row r="42" spans="1:49" x14ac:dyDescent="0.25">
      <c r="R42" s="1"/>
      <c r="S42" s="1"/>
    </row>
    <row r="43" spans="1:49" x14ac:dyDescent="0.25">
      <c r="R43" s="1"/>
      <c r="S43" s="1"/>
    </row>
    <row r="44" spans="1:4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4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49" x14ac:dyDescent="0.25">
      <c r="A46" t="s">
        <v>75</v>
      </c>
      <c r="B46">
        <v>2</v>
      </c>
      <c r="C46">
        <v>2</v>
      </c>
      <c r="D46" s="6" t="s">
        <v>350</v>
      </c>
      <c r="E46" s="1">
        <f t="shared" ref="E46:E64" si="3">B46+C46</f>
        <v>4</v>
      </c>
      <c r="F46" s="1">
        <f t="shared" ref="F46:F64" si="4">B46-C46</f>
        <v>0</v>
      </c>
      <c r="I46" t="s">
        <v>27</v>
      </c>
      <c r="J46">
        <f>COUNTIF(E46:E66,"&gt;1")</f>
        <v>10</v>
      </c>
      <c r="M46" s="5">
        <f>J46/$J$54</f>
        <v>0.52631578947368418</v>
      </c>
      <c r="O46" s="5">
        <f>J46+J6</f>
        <v>15</v>
      </c>
      <c r="P46" s="5">
        <f>O46/$O$54</f>
        <v>0.40540540540540543</v>
      </c>
      <c r="R46" s="1"/>
      <c r="S46" s="1"/>
    </row>
    <row r="47" spans="1:49" x14ac:dyDescent="0.25">
      <c r="A47" t="s">
        <v>91</v>
      </c>
      <c r="B47">
        <v>1</v>
      </c>
      <c r="C47">
        <v>0</v>
      </c>
      <c r="D47" s="6" t="s">
        <v>350</v>
      </c>
      <c r="E47" s="1">
        <f t="shared" si="3"/>
        <v>1</v>
      </c>
      <c r="F47" s="1">
        <f t="shared" si="4"/>
        <v>1</v>
      </c>
      <c r="I47" t="s">
        <v>28</v>
      </c>
      <c r="J47">
        <f>COUNTIF(E46:E66,"&gt;2")</f>
        <v>7</v>
      </c>
      <c r="M47" s="5">
        <f t="shared" ref="M47:M68" si="5">J47/$J$54</f>
        <v>0.36842105263157893</v>
      </c>
      <c r="O47" s="5">
        <f t="shared" ref="O47:O68" si="6">J47+J7</f>
        <v>10</v>
      </c>
      <c r="P47" s="5">
        <f t="shared" ref="P47:P68" si="7">O47/$O$54</f>
        <v>0.27027027027027029</v>
      </c>
      <c r="R47" s="1"/>
      <c r="S47" s="1"/>
    </row>
    <row r="48" spans="1:49" x14ac:dyDescent="0.25">
      <c r="A48" t="s">
        <v>166</v>
      </c>
      <c r="B48">
        <v>1</v>
      </c>
      <c r="C48">
        <v>0</v>
      </c>
      <c r="D48" s="6" t="s">
        <v>350</v>
      </c>
      <c r="E48" s="1">
        <f t="shared" si="3"/>
        <v>1</v>
      </c>
      <c r="F48" s="1">
        <f t="shared" si="4"/>
        <v>1</v>
      </c>
      <c r="I48" t="s">
        <v>29</v>
      </c>
      <c r="J48">
        <f>COUNTIF(E46:E66,"&lt;4")</f>
        <v>18</v>
      </c>
      <c r="M48" s="5">
        <f t="shared" si="5"/>
        <v>0.94736842105263153</v>
      </c>
      <c r="O48" s="5">
        <f t="shared" si="6"/>
        <v>34</v>
      </c>
      <c r="P48" s="5">
        <f t="shared" si="7"/>
        <v>0.91891891891891897</v>
      </c>
      <c r="R48" s="1"/>
      <c r="S48" s="1"/>
    </row>
    <row r="49" spans="1:19" x14ac:dyDescent="0.25">
      <c r="A49" t="s">
        <v>89</v>
      </c>
      <c r="B49">
        <v>2</v>
      </c>
      <c r="C49">
        <v>1</v>
      </c>
      <c r="D49" s="6" t="s">
        <v>350</v>
      </c>
      <c r="E49" s="1">
        <f t="shared" si="3"/>
        <v>3</v>
      </c>
      <c r="F49" s="1">
        <f t="shared" si="4"/>
        <v>1</v>
      </c>
      <c r="I49" t="s">
        <v>30</v>
      </c>
      <c r="J49">
        <f>COUNTIF(E46:E66,"&lt;5")</f>
        <v>19</v>
      </c>
      <c r="M49" s="5">
        <f t="shared" si="5"/>
        <v>1</v>
      </c>
      <c r="N49" s="1"/>
      <c r="O49" s="5">
        <f t="shared" si="6"/>
        <v>36</v>
      </c>
      <c r="P49" s="5">
        <f t="shared" si="7"/>
        <v>0.97297297297297303</v>
      </c>
      <c r="R49" s="1"/>
      <c r="S49" s="1"/>
    </row>
    <row r="50" spans="1:19" x14ac:dyDescent="0.25">
      <c r="A50" t="s">
        <v>81</v>
      </c>
      <c r="B50">
        <v>0</v>
      </c>
      <c r="C50">
        <v>0</v>
      </c>
      <c r="D50" s="6" t="s">
        <v>350</v>
      </c>
      <c r="E50" s="1">
        <f t="shared" si="3"/>
        <v>0</v>
      </c>
      <c r="F50" s="1">
        <f t="shared" si="4"/>
        <v>0</v>
      </c>
      <c r="I50" t="s">
        <v>31</v>
      </c>
      <c r="J50">
        <f>COUNTIF(F46:F66,"&lt;=0")</f>
        <v>8</v>
      </c>
      <c r="M50" s="5">
        <f t="shared" si="5"/>
        <v>0.42105263157894735</v>
      </c>
      <c r="O50" s="5">
        <f t="shared" si="6"/>
        <v>19</v>
      </c>
      <c r="P50" s="5">
        <f t="shared" si="7"/>
        <v>0.51351351351351349</v>
      </c>
      <c r="R50" s="1"/>
      <c r="S50" s="1"/>
    </row>
    <row r="51" spans="1:19" x14ac:dyDescent="0.25">
      <c r="A51" t="s">
        <v>164</v>
      </c>
      <c r="B51">
        <v>1</v>
      </c>
      <c r="C51">
        <v>1</v>
      </c>
      <c r="D51" s="6" t="s">
        <v>350</v>
      </c>
      <c r="E51" s="1">
        <f t="shared" si="3"/>
        <v>2</v>
      </c>
      <c r="F51" s="1">
        <f t="shared" si="4"/>
        <v>0</v>
      </c>
      <c r="I51" t="s">
        <v>32</v>
      </c>
      <c r="J51">
        <f>COUNTIF(F46:F66,"&gt;=0")</f>
        <v>15</v>
      </c>
      <c r="M51" s="5">
        <f t="shared" si="5"/>
        <v>0.78947368421052633</v>
      </c>
      <c r="O51" s="5">
        <f t="shared" si="6"/>
        <v>28</v>
      </c>
      <c r="P51" s="5">
        <f t="shared" si="7"/>
        <v>0.7567567567567568</v>
      </c>
      <c r="R51" s="1"/>
      <c r="S51" s="1"/>
    </row>
    <row r="52" spans="1:19" x14ac:dyDescent="0.25">
      <c r="A52" t="s">
        <v>167</v>
      </c>
      <c r="B52">
        <v>0</v>
      </c>
      <c r="C52">
        <v>1</v>
      </c>
      <c r="D52" s="6" t="s">
        <v>350</v>
      </c>
      <c r="E52" s="1">
        <f t="shared" si="3"/>
        <v>1</v>
      </c>
      <c r="F52" s="1">
        <f t="shared" si="4"/>
        <v>-1</v>
      </c>
      <c r="I52" t="s">
        <v>34</v>
      </c>
      <c r="J52">
        <f>COUNTIF(F46:F66,"&lt;=1")</f>
        <v>15</v>
      </c>
      <c r="M52" s="5">
        <f t="shared" si="5"/>
        <v>0.78947368421052633</v>
      </c>
      <c r="O52" s="5">
        <f t="shared" si="6"/>
        <v>33</v>
      </c>
      <c r="P52" s="5">
        <f t="shared" si="7"/>
        <v>0.89189189189189189</v>
      </c>
      <c r="R52" s="1"/>
      <c r="S52" s="1"/>
    </row>
    <row r="53" spans="1:19" x14ac:dyDescent="0.25">
      <c r="A53" t="s">
        <v>84</v>
      </c>
      <c r="B53">
        <v>0</v>
      </c>
      <c r="C53">
        <v>1</v>
      </c>
      <c r="D53" s="6" t="s">
        <v>350</v>
      </c>
      <c r="E53" s="1">
        <f t="shared" si="3"/>
        <v>1</v>
      </c>
      <c r="F53" s="1">
        <f t="shared" si="4"/>
        <v>-1</v>
      </c>
      <c r="I53" t="s">
        <v>35</v>
      </c>
      <c r="J53">
        <f>COUNTIF(F46:F66,"&gt;=-1")</f>
        <v>19</v>
      </c>
      <c r="M53" s="5">
        <f t="shared" si="5"/>
        <v>1</v>
      </c>
      <c r="O53" s="5">
        <f t="shared" si="6"/>
        <v>35</v>
      </c>
      <c r="P53" s="5">
        <f t="shared" si="7"/>
        <v>0.94594594594594594</v>
      </c>
      <c r="R53" s="1"/>
      <c r="S53" s="1"/>
    </row>
    <row r="54" spans="1:19" x14ac:dyDescent="0.25">
      <c r="A54" t="s">
        <v>77</v>
      </c>
      <c r="B54">
        <v>2</v>
      </c>
      <c r="C54">
        <v>0</v>
      </c>
      <c r="D54" s="6" t="s">
        <v>350</v>
      </c>
      <c r="E54" s="1">
        <f t="shared" si="3"/>
        <v>2</v>
      </c>
      <c r="F54" s="1">
        <f t="shared" si="4"/>
        <v>2</v>
      </c>
      <c r="I54" t="s">
        <v>36</v>
      </c>
      <c r="J54">
        <f>COUNT(E46:E66)</f>
        <v>19</v>
      </c>
      <c r="O54" s="5">
        <f t="shared" si="6"/>
        <v>37</v>
      </c>
      <c r="P54" s="5">
        <f t="shared" si="7"/>
        <v>1</v>
      </c>
      <c r="R54" s="1"/>
      <c r="S54" s="1"/>
    </row>
    <row r="55" spans="1:19" x14ac:dyDescent="0.25">
      <c r="A55" t="s">
        <v>85</v>
      </c>
      <c r="B55">
        <v>0</v>
      </c>
      <c r="C55">
        <v>0</v>
      </c>
      <c r="D55" s="6" t="s">
        <v>350</v>
      </c>
      <c r="E55" s="1">
        <f t="shared" si="3"/>
        <v>0</v>
      </c>
      <c r="F55" s="1">
        <f t="shared" si="4"/>
        <v>0</v>
      </c>
      <c r="I55" t="s">
        <v>37</v>
      </c>
      <c r="J55">
        <f>J54-J51</f>
        <v>4</v>
      </c>
      <c r="M55" s="5">
        <f t="shared" si="5"/>
        <v>0.21052631578947367</v>
      </c>
      <c r="O55" s="5">
        <f t="shared" si="6"/>
        <v>9</v>
      </c>
      <c r="P55" s="5">
        <f t="shared" si="7"/>
        <v>0.24324324324324326</v>
      </c>
      <c r="R55" s="1"/>
      <c r="S55" s="1"/>
    </row>
    <row r="56" spans="1:19" x14ac:dyDescent="0.25">
      <c r="A56" t="s">
        <v>104</v>
      </c>
      <c r="B56">
        <v>3</v>
      </c>
      <c r="C56">
        <v>0</v>
      </c>
      <c r="D56" s="6" t="s">
        <v>350</v>
      </c>
      <c r="E56" s="1">
        <f t="shared" si="3"/>
        <v>3</v>
      </c>
      <c r="F56" s="1">
        <f t="shared" si="4"/>
        <v>3</v>
      </c>
      <c r="I56" t="s">
        <v>38</v>
      </c>
      <c r="J56">
        <f>J54-J50</f>
        <v>11</v>
      </c>
      <c r="M56" s="5">
        <f t="shared" si="5"/>
        <v>0.57894736842105265</v>
      </c>
      <c r="O56" s="5">
        <f t="shared" si="6"/>
        <v>18</v>
      </c>
      <c r="P56" s="5">
        <f t="shared" si="7"/>
        <v>0.48648648648648651</v>
      </c>
      <c r="R56" s="1"/>
      <c r="S56" s="1"/>
    </row>
    <row r="57" spans="1:19" x14ac:dyDescent="0.25">
      <c r="A57" t="s">
        <v>86</v>
      </c>
      <c r="B57">
        <v>1</v>
      </c>
      <c r="C57">
        <v>2</v>
      </c>
      <c r="D57" s="6" t="s">
        <v>350</v>
      </c>
      <c r="E57" s="1">
        <f t="shared" si="3"/>
        <v>3</v>
      </c>
      <c r="F57" s="1">
        <f t="shared" si="4"/>
        <v>-1</v>
      </c>
      <c r="I57" t="s">
        <v>39</v>
      </c>
      <c r="J57">
        <f>J54-J53</f>
        <v>0</v>
      </c>
      <c r="M57" s="5">
        <f t="shared" si="5"/>
        <v>0</v>
      </c>
      <c r="O57" s="5">
        <f t="shared" si="6"/>
        <v>2</v>
      </c>
      <c r="P57" s="5">
        <f t="shared" si="7"/>
        <v>5.4054054054054057E-2</v>
      </c>
      <c r="R57" s="1"/>
      <c r="S57" s="1"/>
    </row>
    <row r="58" spans="1:19" x14ac:dyDescent="0.25">
      <c r="A58" t="s">
        <v>177</v>
      </c>
      <c r="B58">
        <v>1</v>
      </c>
      <c r="C58">
        <v>0</v>
      </c>
      <c r="D58" s="6" t="s">
        <v>350</v>
      </c>
      <c r="E58" s="1">
        <f t="shared" si="3"/>
        <v>1</v>
      </c>
      <c r="F58" s="1">
        <f t="shared" si="4"/>
        <v>1</v>
      </c>
      <c r="I58" t="s">
        <v>40</v>
      </c>
      <c r="J58">
        <f>J54-J52</f>
        <v>4</v>
      </c>
      <c r="M58" s="5">
        <f t="shared" si="5"/>
        <v>0.21052631578947367</v>
      </c>
      <c r="O58" s="5">
        <f t="shared" si="6"/>
        <v>4</v>
      </c>
      <c r="P58" s="5">
        <f t="shared" si="7"/>
        <v>0.10810810810810811</v>
      </c>
      <c r="R58" s="1"/>
      <c r="S58" s="1"/>
    </row>
    <row r="59" spans="1:19" x14ac:dyDescent="0.25">
      <c r="A59" t="s">
        <v>78</v>
      </c>
      <c r="B59">
        <v>2</v>
      </c>
      <c r="C59">
        <v>1</v>
      </c>
      <c r="D59" s="6" t="s">
        <v>350</v>
      </c>
      <c r="E59" s="1">
        <f t="shared" si="3"/>
        <v>3</v>
      </c>
      <c r="F59" s="1">
        <f t="shared" si="4"/>
        <v>1</v>
      </c>
      <c r="I59" t="s">
        <v>41</v>
      </c>
      <c r="J59">
        <f>COUNTIF(C46:C66,"&gt;0")</f>
        <v>9</v>
      </c>
      <c r="M59" s="5">
        <f t="shared" si="5"/>
        <v>0.47368421052631576</v>
      </c>
      <c r="O59" s="5">
        <f t="shared" si="6"/>
        <v>17</v>
      </c>
      <c r="P59" s="5">
        <f t="shared" si="7"/>
        <v>0.45945945945945948</v>
      </c>
      <c r="R59" s="1"/>
      <c r="S59" s="1"/>
    </row>
    <row r="60" spans="1:19" x14ac:dyDescent="0.25">
      <c r="A60" t="s">
        <v>176</v>
      </c>
      <c r="B60">
        <v>3</v>
      </c>
      <c r="C60">
        <v>0</v>
      </c>
      <c r="D60" s="6" t="s">
        <v>350</v>
      </c>
      <c r="E60" s="1">
        <f t="shared" si="3"/>
        <v>3</v>
      </c>
      <c r="F60" s="1">
        <f t="shared" si="4"/>
        <v>3</v>
      </c>
      <c r="I60" t="s">
        <v>42</v>
      </c>
      <c r="J60">
        <f>COUNTIF(B46:B66,"&gt;0")</f>
        <v>14</v>
      </c>
      <c r="M60" s="5">
        <f t="shared" si="5"/>
        <v>0.73684210526315785</v>
      </c>
      <c r="O60" s="5">
        <f t="shared" si="6"/>
        <v>23</v>
      </c>
      <c r="P60" s="5">
        <f t="shared" si="7"/>
        <v>0.6216216216216216</v>
      </c>
      <c r="R60" s="1"/>
      <c r="S60" s="1"/>
    </row>
    <row r="61" spans="1:19" x14ac:dyDescent="0.25">
      <c r="A61" t="s">
        <v>88</v>
      </c>
      <c r="B61">
        <v>1</v>
      </c>
      <c r="C61">
        <v>0</v>
      </c>
      <c r="D61" s="6" t="s">
        <v>350</v>
      </c>
      <c r="E61" s="1">
        <f t="shared" si="3"/>
        <v>1</v>
      </c>
      <c r="F61" s="1">
        <f t="shared" si="4"/>
        <v>1</v>
      </c>
      <c r="I61" t="s">
        <v>43</v>
      </c>
      <c r="J61">
        <f>COUNTIF(C46:C66,"&lt;2")</f>
        <v>17</v>
      </c>
      <c r="M61" s="5">
        <f t="shared" si="5"/>
        <v>0.89473684210526316</v>
      </c>
      <c r="O61" s="5">
        <f t="shared" si="6"/>
        <v>32</v>
      </c>
      <c r="P61" s="5">
        <f t="shared" si="7"/>
        <v>0.86486486486486491</v>
      </c>
      <c r="R61" s="1"/>
      <c r="S61" s="1"/>
    </row>
    <row r="62" spans="1:19" x14ac:dyDescent="0.25">
      <c r="A62" t="s">
        <v>87</v>
      </c>
      <c r="B62">
        <v>2</v>
      </c>
      <c r="C62">
        <v>1</v>
      </c>
      <c r="D62" s="6" t="s">
        <v>350</v>
      </c>
      <c r="E62" s="1">
        <f t="shared" si="3"/>
        <v>3</v>
      </c>
      <c r="F62" s="1">
        <f t="shared" si="4"/>
        <v>1</v>
      </c>
      <c r="I62" t="s">
        <v>44</v>
      </c>
      <c r="J62">
        <f>COUNTIF(B46:B66,"&lt;2")</f>
        <v>11</v>
      </c>
      <c r="M62" s="5">
        <f t="shared" si="5"/>
        <v>0.57894736842105265</v>
      </c>
      <c r="O62" s="5">
        <f t="shared" si="6"/>
        <v>27</v>
      </c>
      <c r="P62" s="5">
        <f t="shared" si="7"/>
        <v>0.72972972972972971</v>
      </c>
      <c r="R62" s="1"/>
      <c r="S62" s="1"/>
    </row>
    <row r="63" spans="1:19" x14ac:dyDescent="0.25">
      <c r="A63" t="s">
        <v>90</v>
      </c>
      <c r="B63">
        <v>2</v>
      </c>
      <c r="C63">
        <v>0</v>
      </c>
      <c r="D63" s="6" t="s">
        <v>350</v>
      </c>
      <c r="E63" s="1">
        <f t="shared" si="3"/>
        <v>2</v>
      </c>
      <c r="F63" s="1">
        <f t="shared" si="4"/>
        <v>2</v>
      </c>
      <c r="I63" t="s">
        <v>45</v>
      </c>
      <c r="J63">
        <f>COUNTIF(C46:C66,"&lt;3")</f>
        <v>19</v>
      </c>
      <c r="M63" s="5">
        <f t="shared" si="5"/>
        <v>1</v>
      </c>
      <c r="O63" s="5">
        <f t="shared" si="6"/>
        <v>36</v>
      </c>
      <c r="P63" s="5">
        <f t="shared" si="7"/>
        <v>0.97297297297297303</v>
      </c>
      <c r="R63" s="1"/>
      <c r="S63" s="1"/>
    </row>
    <row r="64" spans="1:19" x14ac:dyDescent="0.25">
      <c r="A64" t="s">
        <v>74</v>
      </c>
      <c r="B64">
        <v>0</v>
      </c>
      <c r="C64">
        <v>1</v>
      </c>
      <c r="D64" s="6" t="s">
        <v>350</v>
      </c>
      <c r="E64" s="1">
        <f t="shared" si="3"/>
        <v>1</v>
      </c>
      <c r="F64" s="1">
        <f t="shared" si="4"/>
        <v>-1</v>
      </c>
      <c r="I64" t="s">
        <v>46</v>
      </c>
      <c r="J64">
        <f>COUNTIF(B46:B66,"&lt;3")</f>
        <v>17</v>
      </c>
      <c r="M64" s="5">
        <f t="shared" si="5"/>
        <v>0.89473684210526316</v>
      </c>
      <c r="O64" s="5">
        <f t="shared" si="6"/>
        <v>34</v>
      </c>
      <c r="P64" s="5">
        <f t="shared" si="7"/>
        <v>0.91891891891891897</v>
      </c>
      <c r="R64" s="1"/>
      <c r="S64" s="1"/>
    </row>
    <row r="65" spans="1:19" x14ac:dyDescent="0.25">
      <c r="I65" t="s">
        <v>47</v>
      </c>
      <c r="J65">
        <f>J55+J56</f>
        <v>15</v>
      </c>
      <c r="M65" s="5">
        <f t="shared" si="5"/>
        <v>0.78947368421052633</v>
      </c>
      <c r="O65" s="5">
        <f t="shared" si="6"/>
        <v>27</v>
      </c>
      <c r="P65" s="5">
        <f t="shared" si="7"/>
        <v>0.72972972972972971</v>
      </c>
      <c r="R65" s="1"/>
      <c r="S65" s="1"/>
    </row>
    <row r="66" spans="1:19" x14ac:dyDescent="0.25">
      <c r="I66" t="s">
        <v>48</v>
      </c>
      <c r="J66">
        <f>SUM(C46:C66)</f>
        <v>11</v>
      </c>
      <c r="K66" s="1"/>
      <c r="M66" s="5">
        <f t="shared" si="5"/>
        <v>0.57894736842105265</v>
      </c>
      <c r="O66" s="5">
        <f t="shared" si="6"/>
        <v>23</v>
      </c>
      <c r="P66" s="5">
        <f t="shared" si="7"/>
        <v>0.6216216216216216</v>
      </c>
      <c r="R66" s="1"/>
      <c r="S66" s="1"/>
    </row>
    <row r="67" spans="1:19" x14ac:dyDescent="0.25">
      <c r="A67" s="21" t="s">
        <v>33</v>
      </c>
      <c r="B67" s="21"/>
      <c r="C67" s="21"/>
      <c r="D67" s="21"/>
      <c r="E67" s="21"/>
      <c r="F67" s="21"/>
      <c r="I67" t="s">
        <v>49</v>
      </c>
      <c r="J67">
        <f>SUM(B46:B66)</f>
        <v>24</v>
      </c>
      <c r="K67" s="1"/>
      <c r="M67" s="5">
        <f t="shared" si="5"/>
        <v>1.263157894736842</v>
      </c>
      <c r="O67" s="5">
        <f t="shared" si="6"/>
        <v>36</v>
      </c>
      <c r="P67" s="5">
        <f t="shared" si="7"/>
        <v>0.97297297297297303</v>
      </c>
      <c r="R67" s="1"/>
      <c r="S67" s="1"/>
    </row>
    <row r="68" spans="1:19" x14ac:dyDescent="0.25">
      <c r="I68" t="s">
        <v>50</v>
      </c>
      <c r="J68">
        <f>J55*3+J54-J65</f>
        <v>16</v>
      </c>
      <c r="M68" s="5">
        <f t="shared" si="5"/>
        <v>0.84210526315789469</v>
      </c>
      <c r="O68" s="5">
        <f t="shared" si="6"/>
        <v>37</v>
      </c>
      <c r="P68" s="5">
        <f t="shared" si="7"/>
        <v>1</v>
      </c>
      <c r="R68" s="1"/>
      <c r="S68" s="1"/>
    </row>
    <row r="69" spans="1:19" x14ac:dyDescent="0.25">
      <c r="R69" s="1"/>
      <c r="S69" s="1"/>
    </row>
    <row r="75" spans="1:19" x14ac:dyDescent="0.25">
      <c r="E75" s="1"/>
      <c r="F75" s="1"/>
    </row>
    <row r="76" spans="1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350</v>
      </c>
      <c r="B84">
        <v>2</v>
      </c>
      <c r="C84">
        <v>0</v>
      </c>
      <c r="D84" t="s">
        <v>164</v>
      </c>
      <c r="E84" s="1">
        <f>B84+C84</f>
        <v>2</v>
      </c>
      <c r="F84" s="1">
        <f>B84-C84</f>
        <v>2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6" t="s">
        <v>350</v>
      </c>
      <c r="B85">
        <v>2</v>
      </c>
      <c r="C85">
        <v>3</v>
      </c>
      <c r="D85" t="s">
        <v>167</v>
      </c>
      <c r="E85" s="1">
        <f t="shared" ref="E85:E87" si="8">B85+C85</f>
        <v>5</v>
      </c>
      <c r="F85" s="1">
        <f t="shared" ref="F85:F87" si="9">B85-C85</f>
        <v>-1</v>
      </c>
      <c r="I85" t="s">
        <v>28</v>
      </c>
      <c r="J85">
        <f>COUNTIF(E84:E108,"&gt;2")</f>
        <v>1</v>
      </c>
      <c r="M85" s="5">
        <f t="shared" ref="M85:M106" si="10">J85/4</f>
        <v>0.25</v>
      </c>
    </row>
    <row r="86" spans="1:13" x14ac:dyDescent="0.25">
      <c r="A86" s="6" t="s">
        <v>350</v>
      </c>
      <c r="B86">
        <v>1</v>
      </c>
      <c r="C86">
        <v>0</v>
      </c>
      <c r="D86" t="s">
        <v>84</v>
      </c>
      <c r="E86" s="1">
        <f t="shared" si="8"/>
        <v>1</v>
      </c>
      <c r="F86" s="1">
        <f t="shared" si="9"/>
        <v>1</v>
      </c>
      <c r="I86" t="s">
        <v>29</v>
      </c>
      <c r="J86">
        <f>COUNTIF(E84:E108,"&lt;4")</f>
        <v>3</v>
      </c>
      <c r="M86" s="5">
        <f t="shared" si="10"/>
        <v>0.75</v>
      </c>
    </row>
    <row r="87" spans="1:13" x14ac:dyDescent="0.25">
      <c r="A87" s="6" t="s">
        <v>350</v>
      </c>
      <c r="B87">
        <v>1</v>
      </c>
      <c r="C87">
        <v>1</v>
      </c>
      <c r="D87" t="s">
        <v>77</v>
      </c>
      <c r="E87" s="1">
        <f t="shared" si="8"/>
        <v>2</v>
      </c>
      <c r="F87" s="1">
        <f t="shared" si="9"/>
        <v>0</v>
      </c>
      <c r="I87" t="s">
        <v>30</v>
      </c>
      <c r="J87">
        <f>COUNTIF(E84:E108,"&lt;5")</f>
        <v>3</v>
      </c>
      <c r="M87" s="5">
        <f t="shared" si="10"/>
        <v>0.75</v>
      </c>
    </row>
    <row r="88" spans="1:13" x14ac:dyDescent="0.25">
      <c r="E88" s="1"/>
      <c r="F88" s="1"/>
      <c r="I88" t="s">
        <v>31</v>
      </c>
      <c r="J88">
        <f>COUNTIF(F84:F108,"&gt;=0")</f>
        <v>3</v>
      </c>
      <c r="M88" s="5">
        <f t="shared" si="10"/>
        <v>0.75</v>
      </c>
    </row>
    <row r="89" spans="1:13" x14ac:dyDescent="0.25">
      <c r="I89" t="s">
        <v>32</v>
      </c>
      <c r="J89">
        <f>COUNTIF(F84:F108,"&lt;=0")</f>
        <v>2</v>
      </c>
      <c r="M89" s="5">
        <f t="shared" si="10"/>
        <v>0.5</v>
      </c>
    </row>
    <row r="90" spans="1:13" x14ac:dyDescent="0.25">
      <c r="I90" t="s">
        <v>34</v>
      </c>
      <c r="J90">
        <f>COUNTIF(F84:F108,"&gt;=-1")</f>
        <v>4</v>
      </c>
      <c r="M90" s="5">
        <f t="shared" si="10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10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2</v>
      </c>
      <c r="M93" s="5">
        <f t="shared" si="10"/>
        <v>0.5</v>
      </c>
    </row>
    <row r="94" spans="1:13" x14ac:dyDescent="0.25">
      <c r="I94" t="s">
        <v>38</v>
      </c>
      <c r="J94">
        <f>J92-J88</f>
        <v>1</v>
      </c>
      <c r="M94" s="5">
        <f t="shared" si="10"/>
        <v>0.25</v>
      </c>
    </row>
    <row r="95" spans="1:13" x14ac:dyDescent="0.25">
      <c r="I95" t="s">
        <v>39</v>
      </c>
      <c r="J95">
        <f>J92-J91</f>
        <v>1</v>
      </c>
      <c r="M95" s="5">
        <f t="shared" si="10"/>
        <v>0.25</v>
      </c>
    </row>
    <row r="96" spans="1:13" x14ac:dyDescent="0.25">
      <c r="I96" t="s">
        <v>40</v>
      </c>
      <c r="J96">
        <f>J92-J90</f>
        <v>0</v>
      </c>
      <c r="M96" s="5">
        <f t="shared" si="10"/>
        <v>0</v>
      </c>
    </row>
    <row r="97" spans="9:13" x14ac:dyDescent="0.25">
      <c r="I97" t="s">
        <v>41</v>
      </c>
      <c r="J97">
        <f>COUNTIF(B84:B108,"&gt;0")</f>
        <v>4</v>
      </c>
      <c r="M97" s="5">
        <f t="shared" si="10"/>
        <v>1</v>
      </c>
    </row>
    <row r="98" spans="9:13" x14ac:dyDescent="0.25">
      <c r="I98" t="s">
        <v>42</v>
      </c>
      <c r="J98">
        <f>COUNTIF(C84:C108,"&gt;0")</f>
        <v>2</v>
      </c>
      <c r="M98" s="5">
        <f t="shared" si="10"/>
        <v>0.5</v>
      </c>
    </row>
    <row r="99" spans="9:13" x14ac:dyDescent="0.25">
      <c r="I99" t="s">
        <v>43</v>
      </c>
      <c r="J99">
        <f>COUNTIF(B84:B108,"&lt;2")</f>
        <v>2</v>
      </c>
      <c r="M99" s="5">
        <f t="shared" si="10"/>
        <v>0.5</v>
      </c>
    </row>
    <row r="100" spans="9:13" x14ac:dyDescent="0.25">
      <c r="I100" t="s">
        <v>44</v>
      </c>
      <c r="J100">
        <f>COUNTIF(C84:C108,"&lt;2")</f>
        <v>3</v>
      </c>
      <c r="M100" s="5">
        <f t="shared" si="10"/>
        <v>0.75</v>
      </c>
    </row>
    <row r="101" spans="9:13" x14ac:dyDescent="0.25">
      <c r="I101" t="s">
        <v>45</v>
      </c>
      <c r="J101">
        <f>COUNTIF(B84:B108,"&lt;3")</f>
        <v>4</v>
      </c>
      <c r="M101" s="5">
        <f t="shared" si="10"/>
        <v>1</v>
      </c>
    </row>
    <row r="102" spans="9:13" x14ac:dyDescent="0.25">
      <c r="I102" t="s">
        <v>46</v>
      </c>
      <c r="J102">
        <f>COUNTIF(C84:C108,"&lt;3")</f>
        <v>3</v>
      </c>
      <c r="M102" s="5">
        <f t="shared" si="10"/>
        <v>0.75</v>
      </c>
    </row>
    <row r="103" spans="9:13" x14ac:dyDescent="0.25">
      <c r="I103" t="s">
        <v>47</v>
      </c>
      <c r="J103">
        <f>J93+J94</f>
        <v>3</v>
      </c>
      <c r="M103" s="5">
        <f t="shared" si="10"/>
        <v>0.75</v>
      </c>
    </row>
    <row r="104" spans="9:13" x14ac:dyDescent="0.25">
      <c r="I104" t="s">
        <v>48</v>
      </c>
      <c r="J104" s="1">
        <f>SUM(B84:B108)</f>
        <v>6</v>
      </c>
      <c r="M104" s="5">
        <f t="shared" si="10"/>
        <v>1.5</v>
      </c>
    </row>
    <row r="105" spans="9:13" x14ac:dyDescent="0.25">
      <c r="I105" t="s">
        <v>49</v>
      </c>
      <c r="J105" s="1">
        <f>SUM(C84:C108)</f>
        <v>4</v>
      </c>
      <c r="M105" s="5">
        <f t="shared" si="10"/>
        <v>1</v>
      </c>
    </row>
    <row r="106" spans="9:13" x14ac:dyDescent="0.25">
      <c r="I106" t="s">
        <v>50</v>
      </c>
      <c r="J106">
        <f>3*J93+J92-J103</f>
        <v>7</v>
      </c>
      <c r="M106" s="5">
        <f t="shared" si="10"/>
        <v>1.75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350</v>
      </c>
      <c r="B122">
        <v>2</v>
      </c>
      <c r="C122">
        <v>0</v>
      </c>
      <c r="D122" t="s">
        <v>164</v>
      </c>
      <c r="E122" s="1">
        <f>B122+C122</f>
        <v>2</v>
      </c>
      <c r="F122" s="1">
        <f>B122-C122</f>
        <v>2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6" t="s">
        <v>350</v>
      </c>
      <c r="B123">
        <v>2</v>
      </c>
      <c r="C123">
        <v>3</v>
      </c>
      <c r="D123" t="s">
        <v>167</v>
      </c>
      <c r="E123" s="1">
        <f t="shared" ref="E123:E125" si="11">B123+C123</f>
        <v>5</v>
      </c>
      <c r="F123" s="1">
        <f t="shared" ref="F123:F125" si="12">B123-C123</f>
        <v>-1</v>
      </c>
      <c r="I123" t="s">
        <v>28</v>
      </c>
      <c r="J123">
        <f>COUNTIF(E122:E146,"&gt;2")</f>
        <v>1</v>
      </c>
      <c r="M123" s="5">
        <f t="shared" ref="M123:M144" si="13">J123/$J$130</f>
        <v>0.25</v>
      </c>
    </row>
    <row r="124" spans="1:13" x14ac:dyDescent="0.25">
      <c r="A124" s="6" t="s">
        <v>350</v>
      </c>
      <c r="B124">
        <v>1</v>
      </c>
      <c r="C124">
        <v>0</v>
      </c>
      <c r="D124" t="s">
        <v>84</v>
      </c>
      <c r="E124" s="1">
        <f t="shared" si="11"/>
        <v>1</v>
      </c>
      <c r="F124" s="1">
        <f t="shared" si="12"/>
        <v>1</v>
      </c>
      <c r="I124" t="s">
        <v>29</v>
      </c>
      <c r="J124">
        <f>COUNTIF(E122:E146,"&lt;4")</f>
        <v>3</v>
      </c>
      <c r="M124" s="5">
        <f t="shared" si="13"/>
        <v>0.75</v>
      </c>
    </row>
    <row r="125" spans="1:13" x14ac:dyDescent="0.25">
      <c r="A125" s="6" t="s">
        <v>350</v>
      </c>
      <c r="B125">
        <v>1</v>
      </c>
      <c r="C125">
        <v>1</v>
      </c>
      <c r="D125" t="s">
        <v>77</v>
      </c>
      <c r="E125" s="1">
        <f t="shared" si="11"/>
        <v>2</v>
      </c>
      <c r="F125" s="1">
        <f t="shared" si="12"/>
        <v>0</v>
      </c>
      <c r="I125" t="s">
        <v>30</v>
      </c>
      <c r="J125">
        <f>COUNTIF(E122:E146,"&lt;5")</f>
        <v>3</v>
      </c>
      <c r="M125" s="5">
        <f t="shared" si="13"/>
        <v>0.75</v>
      </c>
    </row>
    <row r="126" spans="1:13" x14ac:dyDescent="0.25">
      <c r="A126" s="6"/>
      <c r="E126" s="1"/>
      <c r="F126" s="1"/>
      <c r="I126" t="s">
        <v>31</v>
      </c>
      <c r="J126">
        <f>COUNTIF(F122:F146,"&gt;=0")</f>
        <v>3</v>
      </c>
      <c r="M126" s="5">
        <f t="shared" si="13"/>
        <v>0.75</v>
      </c>
    </row>
    <row r="127" spans="1:13" x14ac:dyDescent="0.25">
      <c r="E127" s="1"/>
      <c r="F127" s="1"/>
      <c r="I127" t="s">
        <v>32</v>
      </c>
      <c r="J127">
        <f>COUNTIF(F122:F146,"&lt;=0")</f>
        <v>2</v>
      </c>
      <c r="M127" s="5">
        <f t="shared" si="13"/>
        <v>0.5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3"/>
        <v>1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13"/>
        <v>0.75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2</v>
      </c>
      <c r="M131" s="5">
        <f t="shared" si="13"/>
        <v>0.5</v>
      </c>
    </row>
    <row r="132" spans="5:13" x14ac:dyDescent="0.25">
      <c r="E132" s="1"/>
      <c r="F132" s="1"/>
      <c r="I132" t="s">
        <v>38</v>
      </c>
      <c r="J132">
        <f>J130-J126</f>
        <v>1</v>
      </c>
      <c r="M132" s="5">
        <f t="shared" si="13"/>
        <v>0.25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3"/>
        <v>0.25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3"/>
        <v>0</v>
      </c>
    </row>
    <row r="135" spans="5:13" x14ac:dyDescent="0.25">
      <c r="E135" s="1"/>
      <c r="F135" s="1"/>
      <c r="I135" t="s">
        <v>41</v>
      </c>
      <c r="J135">
        <f>COUNTIF(B122:B146,"&gt;0")</f>
        <v>4</v>
      </c>
      <c r="M135" s="5">
        <f t="shared" si="13"/>
        <v>1</v>
      </c>
    </row>
    <row r="136" spans="5:13" x14ac:dyDescent="0.25">
      <c r="E136" s="1"/>
      <c r="F136" s="1"/>
      <c r="I136" t="s">
        <v>42</v>
      </c>
      <c r="J136">
        <f>COUNTIF(C122:C146,"&gt;0")</f>
        <v>2</v>
      </c>
      <c r="M136" s="5">
        <f t="shared" si="13"/>
        <v>0.5</v>
      </c>
    </row>
    <row r="137" spans="5:13" x14ac:dyDescent="0.25">
      <c r="E137" s="1"/>
      <c r="F137" s="1"/>
      <c r="I137" t="s">
        <v>43</v>
      </c>
      <c r="J137">
        <f>COUNTIF(B122:B146,"&lt;2")</f>
        <v>2</v>
      </c>
      <c r="M137" s="5">
        <f t="shared" si="13"/>
        <v>0.5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3"/>
        <v>0.75</v>
      </c>
    </row>
    <row r="139" spans="5:13" x14ac:dyDescent="0.25">
      <c r="E139" s="1"/>
      <c r="F139" s="1"/>
      <c r="I139" t="s">
        <v>45</v>
      </c>
      <c r="J139">
        <f>COUNTIF(B122:B146,"&lt;3")</f>
        <v>4</v>
      </c>
      <c r="M139" s="5">
        <f t="shared" si="13"/>
        <v>1</v>
      </c>
    </row>
    <row r="140" spans="5:13" x14ac:dyDescent="0.25">
      <c r="E140" s="1"/>
      <c r="F140" s="1"/>
      <c r="I140" t="s">
        <v>46</v>
      </c>
      <c r="J140">
        <f>COUNTIF(C122:C146,"&lt;3")</f>
        <v>3</v>
      </c>
      <c r="M140" s="5">
        <f t="shared" si="13"/>
        <v>0.75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3"/>
        <v>0.75</v>
      </c>
    </row>
    <row r="142" spans="5:13" x14ac:dyDescent="0.25">
      <c r="E142" s="1"/>
      <c r="F142" s="1"/>
      <c r="I142" t="s">
        <v>48</v>
      </c>
      <c r="J142" s="1">
        <f>SUM(B122:B146)</f>
        <v>6</v>
      </c>
      <c r="M142" s="5">
        <f t="shared" si="13"/>
        <v>1.5</v>
      </c>
    </row>
    <row r="143" spans="5:13" x14ac:dyDescent="0.25">
      <c r="E143" s="1"/>
      <c r="F143" s="1"/>
      <c r="I143" t="s">
        <v>49</v>
      </c>
      <c r="J143" s="1">
        <f>SUM(C122:C146)</f>
        <v>4</v>
      </c>
      <c r="M143" s="5">
        <f t="shared" si="13"/>
        <v>1</v>
      </c>
    </row>
    <row r="144" spans="5:13" x14ac:dyDescent="0.25">
      <c r="E144" s="1"/>
      <c r="F144" s="1"/>
      <c r="I144" t="s">
        <v>50</v>
      </c>
      <c r="J144">
        <f>3*J131+J130-J141</f>
        <v>7</v>
      </c>
      <c r="M144" s="5">
        <f t="shared" si="13"/>
        <v>1.75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88</v>
      </c>
      <c r="B161">
        <v>1</v>
      </c>
      <c r="C161">
        <v>0</v>
      </c>
      <c r="D161" s="6" t="s">
        <v>350</v>
      </c>
      <c r="E161" s="1">
        <f>B161+C161</f>
        <v>1</v>
      </c>
      <c r="F161" s="1">
        <f>B161-C161</f>
        <v>1</v>
      </c>
      <c r="I161" t="s">
        <v>27</v>
      </c>
      <c r="J161">
        <f>COUNTIF(E161:E177,"&gt;1")</f>
        <v>2</v>
      </c>
      <c r="M161" s="5">
        <f>J161/$J$169</f>
        <v>0.5</v>
      </c>
      <c r="O161" s="5">
        <f>J161+J122</f>
        <v>5</v>
      </c>
      <c r="P161" s="5">
        <f>O161/$O$169</f>
        <v>0.625</v>
      </c>
    </row>
    <row r="162" spans="1:16" x14ac:dyDescent="0.25">
      <c r="A162" t="s">
        <v>87</v>
      </c>
      <c r="B162">
        <v>2</v>
      </c>
      <c r="C162">
        <v>1</v>
      </c>
      <c r="D162" s="6" t="s">
        <v>350</v>
      </c>
      <c r="E162" s="1">
        <f>B162+C162</f>
        <v>3</v>
      </c>
      <c r="F162" s="1">
        <f>B162-C162</f>
        <v>1</v>
      </c>
      <c r="I162" t="s">
        <v>28</v>
      </c>
      <c r="J162">
        <f>COUNTIF(E161:E177,"&gt;2")</f>
        <v>1</v>
      </c>
      <c r="M162" s="5">
        <f t="shared" ref="M162:M183" si="14">J162/$J$169</f>
        <v>0.25</v>
      </c>
      <c r="O162" s="5">
        <f t="shared" ref="O162:O183" si="15">J162+J123</f>
        <v>2</v>
      </c>
      <c r="P162" s="5">
        <f t="shared" ref="P162:P183" si="16">O162/$O$169</f>
        <v>0.25</v>
      </c>
    </row>
    <row r="163" spans="1:16" x14ac:dyDescent="0.25">
      <c r="A163" t="s">
        <v>90</v>
      </c>
      <c r="B163">
        <v>2</v>
      </c>
      <c r="C163">
        <v>0</v>
      </c>
      <c r="D163" s="6" t="s">
        <v>350</v>
      </c>
      <c r="E163" s="1">
        <f>B163+C163</f>
        <v>2</v>
      </c>
      <c r="F163" s="1">
        <f>B163-C163</f>
        <v>2</v>
      </c>
      <c r="I163" t="s">
        <v>29</v>
      </c>
      <c r="J163">
        <f>COUNTIF(E161:E177,"&lt;4")</f>
        <v>4</v>
      </c>
      <c r="M163" s="5">
        <f t="shared" si="14"/>
        <v>1</v>
      </c>
      <c r="O163" s="5">
        <f t="shared" si="15"/>
        <v>7</v>
      </c>
      <c r="P163" s="5">
        <f t="shared" si="16"/>
        <v>0.875</v>
      </c>
    </row>
    <row r="164" spans="1:16" x14ac:dyDescent="0.25">
      <c r="A164" t="s">
        <v>74</v>
      </c>
      <c r="B164">
        <v>0</v>
      </c>
      <c r="C164">
        <v>1</v>
      </c>
      <c r="D164" s="6" t="s">
        <v>350</v>
      </c>
      <c r="E164" s="1">
        <f>B164+C164</f>
        <v>1</v>
      </c>
      <c r="F164" s="1">
        <f>B164-C164</f>
        <v>-1</v>
      </c>
      <c r="I164" t="s">
        <v>30</v>
      </c>
      <c r="J164">
        <f>COUNTIF(E161:E177,"&lt;5")</f>
        <v>4</v>
      </c>
      <c r="M164" s="5">
        <f t="shared" si="14"/>
        <v>1</v>
      </c>
      <c r="O164" s="5">
        <f t="shared" si="15"/>
        <v>7</v>
      </c>
      <c r="P164" s="5">
        <f t="shared" si="16"/>
        <v>0.875</v>
      </c>
    </row>
    <row r="165" spans="1:16" x14ac:dyDescent="0.25">
      <c r="D165" s="6"/>
      <c r="E165" s="1"/>
      <c r="F165" s="1"/>
      <c r="I165" t="s">
        <v>31</v>
      </c>
      <c r="J165">
        <f>COUNTIF(F161:F177,"&lt;=0")</f>
        <v>1</v>
      </c>
      <c r="M165" s="5">
        <f t="shared" si="14"/>
        <v>0.25</v>
      </c>
      <c r="O165" s="5">
        <f t="shared" si="15"/>
        <v>4</v>
      </c>
      <c r="P165" s="5">
        <f t="shared" si="16"/>
        <v>0.5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3</v>
      </c>
      <c r="M166" s="5">
        <f t="shared" si="14"/>
        <v>0.75</v>
      </c>
      <c r="O166" s="5">
        <f t="shared" si="15"/>
        <v>5</v>
      </c>
      <c r="P166" s="5">
        <f t="shared" si="16"/>
        <v>0.625</v>
      </c>
    </row>
    <row r="167" spans="1:16" x14ac:dyDescent="0.25">
      <c r="I167" t="s">
        <v>34</v>
      </c>
      <c r="J167">
        <f>COUNTIF(F161:F177,"&lt;=1")</f>
        <v>3</v>
      </c>
      <c r="M167" s="5">
        <f t="shared" si="14"/>
        <v>0.75</v>
      </c>
      <c r="O167" s="5">
        <f t="shared" si="15"/>
        <v>7</v>
      </c>
      <c r="P167" s="5">
        <f t="shared" si="16"/>
        <v>0.875</v>
      </c>
    </row>
    <row r="168" spans="1:16" x14ac:dyDescent="0.25">
      <c r="I168" t="s">
        <v>35</v>
      </c>
      <c r="J168">
        <f>COUNTIF(F161:F177,"&gt;=-1")</f>
        <v>4</v>
      </c>
      <c r="M168" s="5">
        <f t="shared" si="14"/>
        <v>1</v>
      </c>
      <c r="O168" s="5">
        <f t="shared" si="15"/>
        <v>7</v>
      </c>
      <c r="P168" s="5">
        <f t="shared" si="16"/>
        <v>0.875</v>
      </c>
    </row>
    <row r="169" spans="1:16" x14ac:dyDescent="0.25">
      <c r="I169" t="s">
        <v>36</v>
      </c>
      <c r="J169">
        <f>COUNT(E161:E177)</f>
        <v>4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1</v>
      </c>
      <c r="M170" s="5">
        <f t="shared" si="14"/>
        <v>0.25</v>
      </c>
      <c r="O170" s="5">
        <f t="shared" si="15"/>
        <v>3</v>
      </c>
      <c r="P170" s="5">
        <f t="shared" si="16"/>
        <v>0.375</v>
      </c>
    </row>
    <row r="171" spans="1:16" x14ac:dyDescent="0.25">
      <c r="I171" t="s">
        <v>38</v>
      </c>
      <c r="J171">
        <f>J169-J165</f>
        <v>3</v>
      </c>
      <c r="M171" s="5">
        <f t="shared" si="14"/>
        <v>0.75</v>
      </c>
      <c r="O171" s="5">
        <f t="shared" si="15"/>
        <v>4</v>
      </c>
      <c r="P171" s="5">
        <f t="shared" si="16"/>
        <v>0.5</v>
      </c>
    </row>
    <row r="172" spans="1:16" x14ac:dyDescent="0.25">
      <c r="I172" t="s">
        <v>39</v>
      </c>
      <c r="J172">
        <f>J169-J168</f>
        <v>0</v>
      </c>
      <c r="M172" s="5">
        <f t="shared" si="14"/>
        <v>0</v>
      </c>
      <c r="O172" s="5">
        <f t="shared" si="15"/>
        <v>1</v>
      </c>
      <c r="P172" s="5">
        <f t="shared" si="16"/>
        <v>0.125</v>
      </c>
    </row>
    <row r="173" spans="1:16" x14ac:dyDescent="0.25">
      <c r="I173" t="s">
        <v>40</v>
      </c>
      <c r="J173">
        <f>J169-J167</f>
        <v>1</v>
      </c>
      <c r="M173" s="5">
        <f t="shared" si="14"/>
        <v>0.25</v>
      </c>
      <c r="O173" s="5">
        <f t="shared" si="15"/>
        <v>1</v>
      </c>
      <c r="P173" s="5">
        <f t="shared" si="16"/>
        <v>0.125</v>
      </c>
    </row>
    <row r="174" spans="1:16" x14ac:dyDescent="0.25">
      <c r="I174" t="s">
        <v>41</v>
      </c>
      <c r="J174">
        <f>COUNTIF(C161:C177,"&gt;0")</f>
        <v>2</v>
      </c>
      <c r="M174" s="5">
        <f t="shared" si="14"/>
        <v>0.5</v>
      </c>
      <c r="O174" s="5">
        <f t="shared" si="15"/>
        <v>6</v>
      </c>
      <c r="P174" s="5">
        <f t="shared" si="16"/>
        <v>0.75</v>
      </c>
    </row>
    <row r="175" spans="1:16" x14ac:dyDescent="0.25">
      <c r="I175" t="s">
        <v>42</v>
      </c>
      <c r="J175">
        <f>COUNTIF(B161:B177,"&gt;0")</f>
        <v>3</v>
      </c>
      <c r="M175" s="5">
        <f t="shared" si="14"/>
        <v>0.75</v>
      </c>
      <c r="O175" s="5">
        <f t="shared" si="15"/>
        <v>5</v>
      </c>
      <c r="P175" s="5">
        <f t="shared" si="16"/>
        <v>0.625</v>
      </c>
    </row>
    <row r="176" spans="1:16" x14ac:dyDescent="0.25">
      <c r="I176" t="s">
        <v>43</v>
      </c>
      <c r="J176">
        <f>COUNTIF(C161:C177,"&lt;2")</f>
        <v>4</v>
      </c>
      <c r="M176" s="5">
        <f t="shared" si="14"/>
        <v>1</v>
      </c>
      <c r="O176" s="5">
        <f t="shared" si="15"/>
        <v>6</v>
      </c>
      <c r="P176" s="5">
        <f t="shared" si="16"/>
        <v>0.75</v>
      </c>
    </row>
    <row r="177" spans="9:16" x14ac:dyDescent="0.25">
      <c r="I177" t="s">
        <v>44</v>
      </c>
      <c r="J177">
        <f>COUNTIF(B161:B177,"&lt;2")</f>
        <v>2</v>
      </c>
      <c r="M177" s="5">
        <f t="shared" si="14"/>
        <v>0.5</v>
      </c>
      <c r="O177" s="5">
        <f t="shared" si="15"/>
        <v>5</v>
      </c>
      <c r="P177" s="5">
        <f t="shared" si="16"/>
        <v>0.625</v>
      </c>
    </row>
    <row r="178" spans="9:16" x14ac:dyDescent="0.25">
      <c r="I178" t="s">
        <v>45</v>
      </c>
      <c r="J178">
        <f>COUNTIF(C161:C177,"&lt;3")</f>
        <v>4</v>
      </c>
      <c r="M178" s="5">
        <f t="shared" si="14"/>
        <v>1</v>
      </c>
      <c r="O178" s="5">
        <f t="shared" si="15"/>
        <v>8</v>
      </c>
      <c r="P178" s="5">
        <f t="shared" si="16"/>
        <v>1</v>
      </c>
    </row>
    <row r="179" spans="9:16" x14ac:dyDescent="0.25">
      <c r="I179" t="s">
        <v>46</v>
      </c>
      <c r="J179">
        <f>COUNTIF(B161:B177,"&lt;3")</f>
        <v>4</v>
      </c>
      <c r="M179" s="5">
        <f t="shared" si="14"/>
        <v>1</v>
      </c>
      <c r="O179" s="5">
        <f t="shared" si="15"/>
        <v>7</v>
      </c>
      <c r="P179" s="5">
        <f t="shared" si="16"/>
        <v>0.875</v>
      </c>
    </row>
    <row r="180" spans="9:16" x14ac:dyDescent="0.25">
      <c r="I180" t="s">
        <v>47</v>
      </c>
      <c r="J180">
        <f>J170+J171</f>
        <v>4</v>
      </c>
      <c r="M180" s="5">
        <f t="shared" si="14"/>
        <v>1</v>
      </c>
      <c r="O180" s="5">
        <f t="shared" si="15"/>
        <v>7</v>
      </c>
      <c r="P180" s="5">
        <f t="shared" si="16"/>
        <v>0.875</v>
      </c>
    </row>
    <row r="181" spans="9:16" x14ac:dyDescent="0.25">
      <c r="I181" t="s">
        <v>48</v>
      </c>
      <c r="J181" s="1">
        <f>SUM(C161:C177)</f>
        <v>2</v>
      </c>
      <c r="M181" s="5">
        <f t="shared" si="14"/>
        <v>0.5</v>
      </c>
      <c r="O181" s="5">
        <f t="shared" si="15"/>
        <v>8</v>
      </c>
      <c r="P181" s="5">
        <f t="shared" si="16"/>
        <v>1</v>
      </c>
    </row>
    <row r="182" spans="9:16" x14ac:dyDescent="0.25">
      <c r="I182" t="s">
        <v>49</v>
      </c>
      <c r="J182" s="1">
        <f>SUM(B161:B177)</f>
        <v>5</v>
      </c>
      <c r="M182" s="5">
        <f t="shared" si="14"/>
        <v>1.25</v>
      </c>
      <c r="O182" s="5">
        <f t="shared" si="15"/>
        <v>9</v>
      </c>
      <c r="P182" s="5">
        <f t="shared" si="16"/>
        <v>1.125</v>
      </c>
    </row>
    <row r="183" spans="9:16" x14ac:dyDescent="0.25">
      <c r="I183" t="s">
        <v>50</v>
      </c>
      <c r="J183">
        <f>J170*3+J169-J180</f>
        <v>3</v>
      </c>
      <c r="M183" s="5">
        <f t="shared" si="14"/>
        <v>0.75</v>
      </c>
      <c r="O183" s="5">
        <f t="shared" si="15"/>
        <v>10</v>
      </c>
      <c r="P183" s="5">
        <f t="shared" si="16"/>
        <v>1.25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166</v>
      </c>
      <c r="B213">
        <v>0</v>
      </c>
      <c r="C213">
        <v>3</v>
      </c>
      <c r="D213" s="6" t="s">
        <v>85</v>
      </c>
      <c r="E213" s="1">
        <f>B213+C213</f>
        <v>3</v>
      </c>
      <c r="F213" s="1">
        <f>B213-C213</f>
        <v>-3</v>
      </c>
      <c r="I213" t="s">
        <v>27</v>
      </c>
      <c r="J213">
        <f>COUNTIF(E213:E237,"&gt;1")</f>
        <v>13</v>
      </c>
      <c r="M213" s="5">
        <f>J213/$J$221</f>
        <v>0.72222222222222221</v>
      </c>
    </row>
    <row r="214" spans="1:16" x14ac:dyDescent="0.25">
      <c r="A214" t="s">
        <v>86</v>
      </c>
      <c r="B214">
        <v>0</v>
      </c>
      <c r="C214">
        <v>1</v>
      </c>
      <c r="D214" s="6" t="s">
        <v>85</v>
      </c>
      <c r="E214" s="1">
        <f t="shared" ref="E214:E230" si="17">B214+C214</f>
        <v>1</v>
      </c>
      <c r="F214" s="1">
        <f t="shared" ref="F214:F230" si="18">B214-C214</f>
        <v>-1</v>
      </c>
      <c r="I214" t="s">
        <v>28</v>
      </c>
      <c r="J214">
        <f>COUNTIF(E213:E237,"&gt;2")</f>
        <v>8</v>
      </c>
      <c r="M214" s="5">
        <f t="shared" ref="M214:M235" si="19">J214/$J$221</f>
        <v>0.44444444444444442</v>
      </c>
    </row>
    <row r="215" spans="1:16" x14ac:dyDescent="0.25">
      <c r="A215" t="s">
        <v>84</v>
      </c>
      <c r="B215">
        <v>2</v>
      </c>
      <c r="C215">
        <v>1</v>
      </c>
      <c r="D215" s="6" t="s">
        <v>85</v>
      </c>
      <c r="E215" s="1">
        <f t="shared" si="17"/>
        <v>3</v>
      </c>
      <c r="F215" s="1">
        <f t="shared" si="18"/>
        <v>1</v>
      </c>
      <c r="I215" t="s">
        <v>29</v>
      </c>
      <c r="J215">
        <f>COUNTIF(E213:E237,"&lt;4")</f>
        <v>17</v>
      </c>
      <c r="M215" s="5">
        <f t="shared" si="19"/>
        <v>0.94444444444444442</v>
      </c>
    </row>
    <row r="216" spans="1:16" x14ac:dyDescent="0.25">
      <c r="A216" t="s">
        <v>88</v>
      </c>
      <c r="B216">
        <v>1</v>
      </c>
      <c r="C216">
        <v>4</v>
      </c>
      <c r="D216" s="6" t="s">
        <v>85</v>
      </c>
      <c r="E216" s="1">
        <f t="shared" si="17"/>
        <v>5</v>
      </c>
      <c r="F216" s="1">
        <f t="shared" si="18"/>
        <v>-3</v>
      </c>
      <c r="I216" t="s">
        <v>30</v>
      </c>
      <c r="J216">
        <f>COUNTIF(E213:E237,"&lt;5")</f>
        <v>17</v>
      </c>
      <c r="M216" s="5">
        <f t="shared" si="19"/>
        <v>0.94444444444444442</v>
      </c>
    </row>
    <row r="217" spans="1:16" x14ac:dyDescent="0.25">
      <c r="A217" t="s">
        <v>81</v>
      </c>
      <c r="B217">
        <v>2</v>
      </c>
      <c r="C217">
        <v>1</v>
      </c>
      <c r="D217" s="6" t="s">
        <v>85</v>
      </c>
      <c r="E217" s="1">
        <f t="shared" si="17"/>
        <v>3</v>
      </c>
      <c r="F217" s="1">
        <f t="shared" si="18"/>
        <v>1</v>
      </c>
      <c r="I217" t="s">
        <v>31</v>
      </c>
      <c r="J217">
        <f>COUNTIF(F213:F237,"&gt;=0")</f>
        <v>13</v>
      </c>
      <c r="L217" t="s">
        <v>56</v>
      </c>
      <c r="M217" s="5">
        <f t="shared" si="19"/>
        <v>0.72222222222222221</v>
      </c>
    </row>
    <row r="218" spans="1:16" x14ac:dyDescent="0.25">
      <c r="A218" t="s">
        <v>87</v>
      </c>
      <c r="B218">
        <v>1</v>
      </c>
      <c r="C218">
        <v>0</v>
      </c>
      <c r="D218" s="6" t="s">
        <v>85</v>
      </c>
      <c r="E218" s="1">
        <f t="shared" si="17"/>
        <v>1</v>
      </c>
      <c r="F218" s="1">
        <f t="shared" si="18"/>
        <v>1</v>
      </c>
      <c r="I218" t="s">
        <v>32</v>
      </c>
      <c r="J218">
        <f>COUNTIF(F213:F237,"&lt;=0")</f>
        <v>7</v>
      </c>
      <c r="L218" t="s">
        <v>55</v>
      </c>
      <c r="M218" s="5">
        <f t="shared" si="19"/>
        <v>0.3888888888888889</v>
      </c>
    </row>
    <row r="219" spans="1:16" x14ac:dyDescent="0.25">
      <c r="A219" t="s">
        <v>104</v>
      </c>
      <c r="B219">
        <v>2</v>
      </c>
      <c r="C219">
        <v>0</v>
      </c>
      <c r="D219" s="6" t="s">
        <v>85</v>
      </c>
      <c r="E219" s="1">
        <f t="shared" si="17"/>
        <v>2</v>
      </c>
      <c r="F219" s="1">
        <f t="shared" si="18"/>
        <v>2</v>
      </c>
      <c r="I219" t="s">
        <v>34</v>
      </c>
      <c r="J219">
        <f>COUNTIF(F213:F237,"&gt;=-1")</f>
        <v>14</v>
      </c>
      <c r="M219" s="5">
        <f t="shared" si="19"/>
        <v>0.77777777777777779</v>
      </c>
    </row>
    <row r="220" spans="1:16" x14ac:dyDescent="0.25">
      <c r="A220" t="s">
        <v>177</v>
      </c>
      <c r="B220">
        <v>1</v>
      </c>
      <c r="C220">
        <v>0</v>
      </c>
      <c r="D220" s="6" t="s">
        <v>85</v>
      </c>
      <c r="E220" s="1">
        <f t="shared" si="17"/>
        <v>1</v>
      </c>
      <c r="F220" s="1">
        <f t="shared" si="18"/>
        <v>1</v>
      </c>
      <c r="I220" t="s">
        <v>35</v>
      </c>
      <c r="J220">
        <f>COUNTIF(F213:F237,"&lt;=1")</f>
        <v>14</v>
      </c>
      <c r="M220" s="5">
        <f t="shared" si="19"/>
        <v>0.77777777777777779</v>
      </c>
    </row>
    <row r="221" spans="1:16" x14ac:dyDescent="0.25">
      <c r="A221" t="s">
        <v>78</v>
      </c>
      <c r="B221">
        <v>2</v>
      </c>
      <c r="C221">
        <v>1</v>
      </c>
      <c r="D221" s="6" t="s">
        <v>85</v>
      </c>
      <c r="E221" s="1">
        <f t="shared" si="17"/>
        <v>3</v>
      </c>
      <c r="F221" s="1">
        <f t="shared" si="18"/>
        <v>1</v>
      </c>
      <c r="I221" t="s">
        <v>36</v>
      </c>
      <c r="J221">
        <f>COUNT(F213:F237)</f>
        <v>18</v>
      </c>
    </row>
    <row r="222" spans="1:16" x14ac:dyDescent="0.25">
      <c r="A222" t="s">
        <v>167</v>
      </c>
      <c r="B222">
        <v>2</v>
      </c>
      <c r="C222">
        <v>0</v>
      </c>
      <c r="D222" s="6" t="s">
        <v>85</v>
      </c>
      <c r="E222" s="1">
        <f t="shared" si="17"/>
        <v>2</v>
      </c>
      <c r="F222" s="1">
        <f t="shared" si="18"/>
        <v>2</v>
      </c>
      <c r="I222" t="s">
        <v>37</v>
      </c>
      <c r="J222">
        <f>J221-J218</f>
        <v>11</v>
      </c>
      <c r="L222" t="s">
        <v>57</v>
      </c>
      <c r="M222" s="5">
        <f t="shared" si="19"/>
        <v>0.61111111111111116</v>
      </c>
    </row>
    <row r="223" spans="1:16" x14ac:dyDescent="0.25">
      <c r="A223" t="s">
        <v>77</v>
      </c>
      <c r="B223">
        <v>3</v>
      </c>
      <c r="C223">
        <v>0</v>
      </c>
      <c r="D223" s="6" t="s">
        <v>85</v>
      </c>
      <c r="E223" s="1">
        <f t="shared" si="17"/>
        <v>3</v>
      </c>
      <c r="F223" s="1">
        <f t="shared" si="18"/>
        <v>3</v>
      </c>
      <c r="I223" t="s">
        <v>38</v>
      </c>
      <c r="J223">
        <f>J221-J217</f>
        <v>5</v>
      </c>
      <c r="L223" t="s">
        <v>58</v>
      </c>
      <c r="M223" s="5">
        <f t="shared" si="19"/>
        <v>0.27777777777777779</v>
      </c>
    </row>
    <row r="224" spans="1:16" x14ac:dyDescent="0.25">
      <c r="A224" t="s">
        <v>164</v>
      </c>
      <c r="B224">
        <v>0</v>
      </c>
      <c r="C224">
        <v>2</v>
      </c>
      <c r="D224" s="6" t="s">
        <v>85</v>
      </c>
      <c r="E224" s="1">
        <f t="shared" si="17"/>
        <v>2</v>
      </c>
      <c r="F224" s="1">
        <f t="shared" si="18"/>
        <v>-2</v>
      </c>
      <c r="I224" t="s">
        <v>39</v>
      </c>
      <c r="J224">
        <f>J221-J220</f>
        <v>4</v>
      </c>
      <c r="M224" s="5">
        <f t="shared" si="19"/>
        <v>0.22222222222222221</v>
      </c>
    </row>
    <row r="225" spans="1:13" x14ac:dyDescent="0.25">
      <c r="A225" t="s">
        <v>74</v>
      </c>
      <c r="B225">
        <v>1</v>
      </c>
      <c r="C225">
        <v>1</v>
      </c>
      <c r="D225" s="6" t="s">
        <v>85</v>
      </c>
      <c r="E225" s="1">
        <f t="shared" si="17"/>
        <v>2</v>
      </c>
      <c r="F225" s="1">
        <f t="shared" si="18"/>
        <v>0</v>
      </c>
      <c r="I225" t="s">
        <v>40</v>
      </c>
      <c r="J225">
        <f>J221-J219</f>
        <v>4</v>
      </c>
      <c r="M225" s="5">
        <f t="shared" si="19"/>
        <v>0.22222222222222221</v>
      </c>
    </row>
    <row r="226" spans="1:13" x14ac:dyDescent="0.25">
      <c r="A226" t="s">
        <v>91</v>
      </c>
      <c r="B226">
        <v>3</v>
      </c>
      <c r="C226">
        <v>0</v>
      </c>
      <c r="D226" s="6" t="s">
        <v>85</v>
      </c>
      <c r="E226" s="1">
        <f t="shared" si="17"/>
        <v>3</v>
      </c>
      <c r="F226" s="1">
        <f t="shared" si="18"/>
        <v>3</v>
      </c>
      <c r="I226" t="s">
        <v>41</v>
      </c>
      <c r="J226">
        <f>COUNTIF(B213:B237,"&gt;0")</f>
        <v>13</v>
      </c>
      <c r="M226" s="5">
        <f t="shared" si="19"/>
        <v>0.72222222222222221</v>
      </c>
    </row>
    <row r="227" spans="1:13" x14ac:dyDescent="0.25">
      <c r="A227" t="s">
        <v>176</v>
      </c>
      <c r="B227">
        <v>0</v>
      </c>
      <c r="C227">
        <v>2</v>
      </c>
      <c r="D227" s="6" t="s">
        <v>85</v>
      </c>
      <c r="E227" s="1">
        <f t="shared" si="17"/>
        <v>2</v>
      </c>
      <c r="F227" s="1">
        <f t="shared" si="18"/>
        <v>-2</v>
      </c>
      <c r="I227" t="s">
        <v>42</v>
      </c>
      <c r="J227">
        <f>COUNTIF(C213:C237,"&gt;0")</f>
        <v>10</v>
      </c>
      <c r="M227" s="5">
        <f t="shared" si="19"/>
        <v>0.55555555555555558</v>
      </c>
    </row>
    <row r="228" spans="1:13" x14ac:dyDescent="0.25">
      <c r="A228" t="s">
        <v>75</v>
      </c>
      <c r="B228">
        <v>2</v>
      </c>
      <c r="C228">
        <v>1</v>
      </c>
      <c r="D228" s="6" t="s">
        <v>85</v>
      </c>
      <c r="E228" s="1">
        <f t="shared" si="17"/>
        <v>3</v>
      </c>
      <c r="F228" s="1">
        <f t="shared" si="18"/>
        <v>1</v>
      </c>
      <c r="I228" t="s">
        <v>43</v>
      </c>
      <c r="J228">
        <f>COUNTIF(B213:B237,"&lt;2")</f>
        <v>10</v>
      </c>
      <c r="M228" s="5">
        <f t="shared" si="19"/>
        <v>0.55555555555555558</v>
      </c>
    </row>
    <row r="229" spans="1:13" x14ac:dyDescent="0.25">
      <c r="A229" t="s">
        <v>90</v>
      </c>
      <c r="B229">
        <v>0</v>
      </c>
      <c r="C229">
        <v>0</v>
      </c>
      <c r="D229" s="6" t="s">
        <v>85</v>
      </c>
      <c r="E229" s="1">
        <f t="shared" si="17"/>
        <v>0</v>
      </c>
      <c r="F229" s="1">
        <f t="shared" si="18"/>
        <v>0</v>
      </c>
      <c r="I229" t="s">
        <v>44</v>
      </c>
      <c r="J229">
        <f>COUNTIF(C213:C237,"&lt;2")</f>
        <v>14</v>
      </c>
      <c r="M229" s="5">
        <f t="shared" si="19"/>
        <v>0.77777777777777779</v>
      </c>
    </row>
    <row r="230" spans="1:13" x14ac:dyDescent="0.25">
      <c r="A230" t="s">
        <v>89</v>
      </c>
      <c r="B230">
        <v>1</v>
      </c>
      <c r="C230">
        <v>0</v>
      </c>
      <c r="D230" s="6" t="s">
        <v>85</v>
      </c>
      <c r="E230" s="1">
        <f t="shared" si="17"/>
        <v>1</v>
      </c>
      <c r="F230" s="1">
        <f t="shared" si="18"/>
        <v>1</v>
      </c>
      <c r="I230" t="s">
        <v>45</v>
      </c>
      <c r="J230">
        <f>COUNTIF(B213:B237,"&lt;3")</f>
        <v>16</v>
      </c>
      <c r="M230" s="5">
        <f t="shared" si="19"/>
        <v>0.88888888888888884</v>
      </c>
    </row>
    <row r="231" spans="1:13" x14ac:dyDescent="0.25">
      <c r="D231" s="6"/>
      <c r="E231" s="1"/>
      <c r="F231" s="1"/>
      <c r="I231" t="s">
        <v>46</v>
      </c>
      <c r="J231">
        <f>COUNTIF(C213:C237,"&lt;3")</f>
        <v>16</v>
      </c>
      <c r="M231" s="5">
        <f t="shared" si="19"/>
        <v>0.88888888888888884</v>
      </c>
    </row>
    <row r="232" spans="1:13" x14ac:dyDescent="0.25">
      <c r="E232" s="1"/>
      <c r="F232" s="1"/>
      <c r="I232" t="s">
        <v>47</v>
      </c>
      <c r="J232">
        <f>J222+J223</f>
        <v>16</v>
      </c>
      <c r="M232" s="5">
        <f t="shared" si="19"/>
        <v>0.88888888888888884</v>
      </c>
    </row>
    <row r="233" spans="1:13" x14ac:dyDescent="0.25">
      <c r="E233" s="1"/>
      <c r="F233" s="1"/>
      <c r="I233" t="s">
        <v>48</v>
      </c>
      <c r="J233" s="1">
        <f>SUM(C213:C237)</f>
        <v>17</v>
      </c>
      <c r="M233" s="5">
        <f t="shared" si="19"/>
        <v>0.94444444444444442</v>
      </c>
    </row>
    <row r="234" spans="1:13" x14ac:dyDescent="0.25">
      <c r="E234" s="1"/>
      <c r="F234" s="1"/>
      <c r="I234" t="s">
        <v>49</v>
      </c>
      <c r="J234" s="1">
        <f>SUM(B213:B237)</f>
        <v>23</v>
      </c>
      <c r="M234" s="5">
        <f t="shared" si="19"/>
        <v>1.2777777777777777</v>
      </c>
    </row>
    <row r="235" spans="1:13" x14ac:dyDescent="0.25">
      <c r="E235" s="1"/>
      <c r="F235" s="1"/>
      <c r="I235" t="s">
        <v>50</v>
      </c>
      <c r="J235">
        <f>3*J223+J221-J232</f>
        <v>17</v>
      </c>
      <c r="M235" s="5">
        <f t="shared" si="19"/>
        <v>0.94444444444444442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85</v>
      </c>
      <c r="B253">
        <v>1</v>
      </c>
      <c r="C253">
        <v>0</v>
      </c>
      <c r="D253" t="s">
        <v>167</v>
      </c>
      <c r="E253" s="1">
        <f t="shared" ref="E253:E271" si="20">B253+C253</f>
        <v>1</v>
      </c>
      <c r="F253" s="1">
        <f t="shared" ref="F253:F271" si="21">B253-C253</f>
        <v>1</v>
      </c>
      <c r="I253" t="s">
        <v>27</v>
      </c>
      <c r="J253">
        <f>COUNTIF(E253:E274,"&gt;1")</f>
        <v>11</v>
      </c>
      <c r="M253" s="5">
        <f>J253/$J$261</f>
        <v>0.57894736842105265</v>
      </c>
      <c r="O253" s="5">
        <f>J253+J213</f>
        <v>24</v>
      </c>
      <c r="P253" s="5">
        <f>O253/$O$261</f>
        <v>0.64864864864864868</v>
      </c>
    </row>
    <row r="254" spans="1:16" x14ac:dyDescent="0.25">
      <c r="A254" s="6" t="s">
        <v>85</v>
      </c>
      <c r="B254">
        <v>2</v>
      </c>
      <c r="C254">
        <v>1</v>
      </c>
      <c r="D254" t="s">
        <v>164</v>
      </c>
      <c r="E254" s="1">
        <f t="shared" si="20"/>
        <v>3</v>
      </c>
      <c r="F254" s="1">
        <f t="shared" si="21"/>
        <v>1</v>
      </c>
      <c r="I254" t="s">
        <v>28</v>
      </c>
      <c r="J254">
        <f>COUNTIF(E253:E274,"&gt;2")</f>
        <v>10</v>
      </c>
      <c r="M254" s="5">
        <f t="shared" ref="M254:M275" si="22">J254/$J$261</f>
        <v>0.52631578947368418</v>
      </c>
      <c r="O254" s="5">
        <f t="shared" ref="O254:O275" si="23">J254+J214</f>
        <v>18</v>
      </c>
      <c r="P254" s="5">
        <f t="shared" ref="P254:P275" si="24">O254/$O$261</f>
        <v>0.48648648648648651</v>
      </c>
    </row>
    <row r="255" spans="1:16" x14ac:dyDescent="0.25">
      <c r="A255" s="6" t="s">
        <v>85</v>
      </c>
      <c r="B255">
        <v>2</v>
      </c>
      <c r="C255">
        <v>2</v>
      </c>
      <c r="D255" t="s">
        <v>74</v>
      </c>
      <c r="E255" s="1">
        <f t="shared" si="20"/>
        <v>4</v>
      </c>
      <c r="F255" s="1">
        <f t="shared" si="21"/>
        <v>0</v>
      </c>
      <c r="I255" t="s">
        <v>29</v>
      </c>
      <c r="J255">
        <f>COUNTIF(E253:E274,"&lt;4")</f>
        <v>15</v>
      </c>
      <c r="M255" s="5">
        <f t="shared" si="22"/>
        <v>0.78947368421052633</v>
      </c>
      <c r="O255" s="5">
        <f t="shared" si="23"/>
        <v>32</v>
      </c>
      <c r="P255" s="5">
        <f t="shared" si="24"/>
        <v>0.86486486486486491</v>
      </c>
    </row>
    <row r="256" spans="1:16" x14ac:dyDescent="0.25">
      <c r="A256" s="6" t="s">
        <v>85</v>
      </c>
      <c r="B256">
        <v>2</v>
      </c>
      <c r="C256">
        <v>1</v>
      </c>
      <c r="D256" t="s">
        <v>91</v>
      </c>
      <c r="E256" s="1">
        <f t="shared" si="20"/>
        <v>3</v>
      </c>
      <c r="F256" s="1">
        <f t="shared" si="21"/>
        <v>1</v>
      </c>
      <c r="I256" t="s">
        <v>30</v>
      </c>
      <c r="J256">
        <f>COUNTIF(E253:E274,"&lt;5")</f>
        <v>18</v>
      </c>
      <c r="M256" s="5">
        <f t="shared" si="22"/>
        <v>0.94736842105263153</v>
      </c>
      <c r="O256" s="5">
        <f t="shared" si="23"/>
        <v>35</v>
      </c>
      <c r="P256" s="5">
        <f t="shared" si="24"/>
        <v>0.94594594594594594</v>
      </c>
    </row>
    <row r="257" spans="1:16" x14ac:dyDescent="0.25">
      <c r="A257" s="6" t="s">
        <v>85</v>
      </c>
      <c r="B257">
        <v>2</v>
      </c>
      <c r="C257">
        <v>2</v>
      </c>
      <c r="D257" t="s">
        <v>176</v>
      </c>
      <c r="E257" s="1">
        <f t="shared" si="20"/>
        <v>4</v>
      </c>
      <c r="F257" s="1">
        <f t="shared" si="21"/>
        <v>0</v>
      </c>
      <c r="I257" t="s">
        <v>31</v>
      </c>
      <c r="J257">
        <f>COUNTIF(F253:F274,"&lt;=0")</f>
        <v>11</v>
      </c>
      <c r="L257" t="s">
        <v>56</v>
      </c>
      <c r="M257" s="5">
        <f t="shared" si="22"/>
        <v>0.57894736842105265</v>
      </c>
      <c r="O257" s="5">
        <f t="shared" si="23"/>
        <v>24</v>
      </c>
      <c r="P257" s="5">
        <f t="shared" si="24"/>
        <v>0.64864864864864868</v>
      </c>
    </row>
    <row r="258" spans="1:16" x14ac:dyDescent="0.25">
      <c r="A258" s="6" t="s">
        <v>85</v>
      </c>
      <c r="B258">
        <v>2</v>
      </c>
      <c r="C258">
        <v>1</v>
      </c>
      <c r="D258" t="s">
        <v>75</v>
      </c>
      <c r="E258" s="1">
        <f t="shared" si="20"/>
        <v>3</v>
      </c>
      <c r="F258" s="1">
        <f t="shared" si="21"/>
        <v>1</v>
      </c>
      <c r="I258" t="s">
        <v>32</v>
      </c>
      <c r="J258">
        <f>COUNTIF(F253:F274,"&gt;=0")</f>
        <v>13</v>
      </c>
      <c r="L258" t="s">
        <v>55</v>
      </c>
      <c r="M258" s="5">
        <f t="shared" si="22"/>
        <v>0.68421052631578949</v>
      </c>
      <c r="O258" s="5">
        <f t="shared" si="23"/>
        <v>20</v>
      </c>
      <c r="P258" s="5">
        <f t="shared" si="24"/>
        <v>0.54054054054054057</v>
      </c>
    </row>
    <row r="259" spans="1:16" x14ac:dyDescent="0.25">
      <c r="A259" s="6" t="s">
        <v>85</v>
      </c>
      <c r="B259">
        <v>1</v>
      </c>
      <c r="C259">
        <v>2</v>
      </c>
      <c r="D259" t="s">
        <v>90</v>
      </c>
      <c r="E259" s="1">
        <f t="shared" si="20"/>
        <v>3</v>
      </c>
      <c r="F259" s="1">
        <f t="shared" si="21"/>
        <v>-1</v>
      </c>
      <c r="I259" t="s">
        <v>34</v>
      </c>
      <c r="J259">
        <f>COUNTIF(F253:F274,"&lt;=1")</f>
        <v>18</v>
      </c>
      <c r="L259" t="s">
        <v>60</v>
      </c>
      <c r="M259" s="5">
        <f t="shared" si="22"/>
        <v>0.94736842105263153</v>
      </c>
      <c r="O259" s="5">
        <f t="shared" si="23"/>
        <v>32</v>
      </c>
      <c r="P259" s="5">
        <f t="shared" si="24"/>
        <v>0.86486486486486491</v>
      </c>
    </row>
    <row r="260" spans="1:16" x14ac:dyDescent="0.25">
      <c r="A260" s="6" t="s">
        <v>85</v>
      </c>
      <c r="B260">
        <v>0</v>
      </c>
      <c r="C260">
        <v>1</v>
      </c>
      <c r="D260" t="s">
        <v>89</v>
      </c>
      <c r="E260" s="1">
        <f t="shared" si="20"/>
        <v>1</v>
      </c>
      <c r="F260" s="1">
        <f t="shared" si="21"/>
        <v>-1</v>
      </c>
      <c r="I260" t="s">
        <v>35</v>
      </c>
      <c r="J260">
        <f>COUNTIF(F253:F274,"&gt;=-1")</f>
        <v>18</v>
      </c>
      <c r="L260" t="s">
        <v>59</v>
      </c>
      <c r="M260" s="5">
        <f t="shared" si="22"/>
        <v>0.94736842105263153</v>
      </c>
      <c r="O260" s="5">
        <f t="shared" si="23"/>
        <v>32</v>
      </c>
      <c r="P260" s="5">
        <f t="shared" si="24"/>
        <v>0.86486486486486491</v>
      </c>
    </row>
    <row r="261" spans="1:16" x14ac:dyDescent="0.25">
      <c r="A261" s="6" t="s">
        <v>85</v>
      </c>
      <c r="B261">
        <v>0</v>
      </c>
      <c r="C261">
        <v>0</v>
      </c>
      <c r="D261" t="s">
        <v>350</v>
      </c>
      <c r="E261" s="1">
        <f t="shared" si="20"/>
        <v>0</v>
      </c>
      <c r="F261" s="1">
        <f t="shared" si="21"/>
        <v>0</v>
      </c>
      <c r="I261" t="s">
        <v>36</v>
      </c>
      <c r="J261">
        <f>COUNT(E253:E274)</f>
        <v>19</v>
      </c>
      <c r="O261" s="5">
        <f t="shared" si="23"/>
        <v>37</v>
      </c>
      <c r="P261" s="5">
        <f t="shared" si="24"/>
        <v>1</v>
      </c>
    </row>
    <row r="262" spans="1:16" x14ac:dyDescent="0.25">
      <c r="A262" s="6" t="s">
        <v>85</v>
      </c>
      <c r="B262">
        <v>2</v>
      </c>
      <c r="C262">
        <v>1</v>
      </c>
      <c r="D262" t="s">
        <v>166</v>
      </c>
      <c r="E262" s="1">
        <f t="shared" si="20"/>
        <v>3</v>
      </c>
      <c r="F262" s="1">
        <f t="shared" si="21"/>
        <v>1</v>
      </c>
      <c r="I262" t="s">
        <v>37</v>
      </c>
      <c r="J262">
        <f>J261-J258</f>
        <v>6</v>
      </c>
      <c r="L262" t="s">
        <v>57</v>
      </c>
      <c r="M262" s="5">
        <f t="shared" si="22"/>
        <v>0.31578947368421051</v>
      </c>
      <c r="O262" s="5">
        <f t="shared" si="23"/>
        <v>17</v>
      </c>
      <c r="P262" s="5">
        <f t="shared" si="24"/>
        <v>0.45945945945945948</v>
      </c>
    </row>
    <row r="263" spans="1:16" x14ac:dyDescent="0.25">
      <c r="A263" s="6" t="s">
        <v>85</v>
      </c>
      <c r="B263">
        <v>4</v>
      </c>
      <c r="C263">
        <v>2</v>
      </c>
      <c r="D263" t="s">
        <v>86</v>
      </c>
      <c r="E263" s="1">
        <f t="shared" si="20"/>
        <v>6</v>
      </c>
      <c r="F263" s="1">
        <f t="shared" si="21"/>
        <v>2</v>
      </c>
      <c r="I263" t="s">
        <v>38</v>
      </c>
      <c r="J263">
        <f>J261-J257</f>
        <v>8</v>
      </c>
      <c r="L263" t="s">
        <v>58</v>
      </c>
      <c r="M263" s="5">
        <f t="shared" si="22"/>
        <v>0.42105263157894735</v>
      </c>
      <c r="O263" s="5">
        <f t="shared" si="23"/>
        <v>13</v>
      </c>
      <c r="P263" s="5">
        <f t="shared" si="24"/>
        <v>0.35135135135135137</v>
      </c>
    </row>
    <row r="264" spans="1:16" x14ac:dyDescent="0.25">
      <c r="A264" s="6" t="s">
        <v>85</v>
      </c>
      <c r="B264">
        <v>0</v>
      </c>
      <c r="C264">
        <v>2</v>
      </c>
      <c r="D264" t="s">
        <v>84</v>
      </c>
      <c r="E264" s="1">
        <f t="shared" si="20"/>
        <v>2</v>
      </c>
      <c r="F264" s="1">
        <f t="shared" si="21"/>
        <v>-2</v>
      </c>
      <c r="I264" t="s">
        <v>39</v>
      </c>
      <c r="J264">
        <f>J261-J260</f>
        <v>1</v>
      </c>
      <c r="M264" s="5">
        <f t="shared" si="22"/>
        <v>5.2631578947368418E-2</v>
      </c>
      <c r="O264" s="5">
        <f t="shared" si="23"/>
        <v>5</v>
      </c>
      <c r="P264" s="5">
        <f t="shared" si="24"/>
        <v>0.13513513513513514</v>
      </c>
    </row>
    <row r="265" spans="1:16" x14ac:dyDescent="0.25">
      <c r="A265" s="6" t="s">
        <v>85</v>
      </c>
      <c r="B265">
        <v>0</v>
      </c>
      <c r="C265">
        <v>1</v>
      </c>
      <c r="D265" t="s">
        <v>88</v>
      </c>
      <c r="E265" s="1">
        <f t="shared" si="20"/>
        <v>1</v>
      </c>
      <c r="F265" s="1">
        <f t="shared" si="21"/>
        <v>-1</v>
      </c>
      <c r="I265" t="s">
        <v>40</v>
      </c>
      <c r="J265">
        <f>J261-J259</f>
        <v>1</v>
      </c>
      <c r="M265" s="5">
        <f t="shared" si="22"/>
        <v>5.2631578947368418E-2</v>
      </c>
      <c r="O265" s="5">
        <f t="shared" si="23"/>
        <v>5</v>
      </c>
      <c r="P265" s="5">
        <f t="shared" si="24"/>
        <v>0.13513513513513514</v>
      </c>
    </row>
    <row r="266" spans="1:16" x14ac:dyDescent="0.25">
      <c r="A266" s="6" t="s">
        <v>85</v>
      </c>
      <c r="B266">
        <v>0</v>
      </c>
      <c r="C266">
        <v>1</v>
      </c>
      <c r="D266" t="s">
        <v>81</v>
      </c>
      <c r="E266" s="1">
        <f t="shared" si="20"/>
        <v>1</v>
      </c>
      <c r="F266" s="1">
        <f t="shared" si="21"/>
        <v>-1</v>
      </c>
      <c r="I266" t="s">
        <v>41</v>
      </c>
      <c r="J266">
        <f>COUNTIF(C253:C274,"&gt;0")</f>
        <v>15</v>
      </c>
      <c r="M266" s="5">
        <f t="shared" si="22"/>
        <v>0.78947368421052633</v>
      </c>
      <c r="O266" s="5">
        <f t="shared" si="23"/>
        <v>28</v>
      </c>
      <c r="P266" s="5">
        <f t="shared" si="24"/>
        <v>0.7567567567567568</v>
      </c>
    </row>
    <row r="267" spans="1:16" x14ac:dyDescent="0.25">
      <c r="A267" s="6" t="s">
        <v>85</v>
      </c>
      <c r="B267">
        <v>2</v>
      </c>
      <c r="C267">
        <v>2</v>
      </c>
      <c r="D267" t="s">
        <v>77</v>
      </c>
      <c r="E267" s="1">
        <f t="shared" si="20"/>
        <v>4</v>
      </c>
      <c r="F267" s="1">
        <f t="shared" si="21"/>
        <v>0</v>
      </c>
      <c r="I267" t="s">
        <v>42</v>
      </c>
      <c r="J267">
        <f>COUNTIF(B253:B274,"&gt;0")</f>
        <v>12</v>
      </c>
      <c r="M267" s="5">
        <f t="shared" si="22"/>
        <v>0.63157894736842102</v>
      </c>
      <c r="O267" s="5">
        <f t="shared" si="23"/>
        <v>22</v>
      </c>
      <c r="P267" s="5">
        <f t="shared" si="24"/>
        <v>0.59459459459459463</v>
      </c>
    </row>
    <row r="268" spans="1:16" x14ac:dyDescent="0.25">
      <c r="A268" s="6" t="s">
        <v>85</v>
      </c>
      <c r="B268">
        <v>2</v>
      </c>
      <c r="C268">
        <v>1</v>
      </c>
      <c r="D268" t="s">
        <v>87</v>
      </c>
      <c r="E268" s="1">
        <f t="shared" si="20"/>
        <v>3</v>
      </c>
      <c r="F268" s="1">
        <f t="shared" si="21"/>
        <v>1</v>
      </c>
      <c r="I268" t="s">
        <v>43</v>
      </c>
      <c r="J268">
        <f>COUNTIF(C253:C274,"&lt;2")</f>
        <v>13</v>
      </c>
      <c r="M268" s="5">
        <f t="shared" si="22"/>
        <v>0.68421052631578949</v>
      </c>
      <c r="O268" s="5">
        <f t="shared" si="23"/>
        <v>23</v>
      </c>
      <c r="P268" s="5">
        <f t="shared" si="24"/>
        <v>0.6216216216216216</v>
      </c>
    </row>
    <row r="269" spans="1:16" x14ac:dyDescent="0.25">
      <c r="A269" s="6" t="s">
        <v>85</v>
      </c>
      <c r="B269">
        <v>0</v>
      </c>
      <c r="C269">
        <v>1</v>
      </c>
      <c r="D269" t="s">
        <v>104</v>
      </c>
      <c r="E269" s="1">
        <f t="shared" si="20"/>
        <v>1</v>
      </c>
      <c r="F269" s="1">
        <f t="shared" si="21"/>
        <v>-1</v>
      </c>
      <c r="I269" t="s">
        <v>44</v>
      </c>
      <c r="J269">
        <f>COUNTIF(B253:B274,"&lt;2")</f>
        <v>10</v>
      </c>
      <c r="M269" s="5">
        <f t="shared" si="22"/>
        <v>0.52631578947368418</v>
      </c>
      <c r="O269" s="5">
        <f t="shared" si="23"/>
        <v>24</v>
      </c>
      <c r="P269" s="5">
        <f t="shared" si="24"/>
        <v>0.64864864864864868</v>
      </c>
    </row>
    <row r="270" spans="1:16" x14ac:dyDescent="0.25">
      <c r="A270" s="6" t="s">
        <v>85</v>
      </c>
      <c r="B270">
        <v>1</v>
      </c>
      <c r="C270">
        <v>0</v>
      </c>
      <c r="D270" t="s">
        <v>177</v>
      </c>
      <c r="E270" s="1">
        <f t="shared" si="20"/>
        <v>1</v>
      </c>
      <c r="F270" s="1">
        <f t="shared" si="21"/>
        <v>1</v>
      </c>
      <c r="I270" t="s">
        <v>45</v>
      </c>
      <c r="J270">
        <f>COUNTIF(C253:C274,"&lt;3")</f>
        <v>19</v>
      </c>
      <c r="M270" s="5">
        <f t="shared" si="22"/>
        <v>1</v>
      </c>
      <c r="O270" s="5">
        <f t="shared" si="23"/>
        <v>35</v>
      </c>
      <c r="P270" s="5">
        <f t="shared" si="24"/>
        <v>0.94594594594594594</v>
      </c>
    </row>
    <row r="271" spans="1:16" x14ac:dyDescent="0.25">
      <c r="A271" s="6" t="s">
        <v>85</v>
      </c>
      <c r="B271">
        <v>0</v>
      </c>
      <c r="C271">
        <v>0</v>
      </c>
      <c r="D271" t="s">
        <v>78</v>
      </c>
      <c r="E271" s="1">
        <f t="shared" si="20"/>
        <v>0</v>
      </c>
      <c r="F271" s="1">
        <f t="shared" si="21"/>
        <v>0</v>
      </c>
      <c r="I271" t="s">
        <v>46</v>
      </c>
      <c r="J271">
        <f>COUNTIF(B253:B274,"&lt;3")</f>
        <v>18</v>
      </c>
      <c r="M271" s="5">
        <f t="shared" si="22"/>
        <v>0.94736842105263153</v>
      </c>
      <c r="O271" s="5">
        <f t="shared" si="23"/>
        <v>34</v>
      </c>
      <c r="P271" s="5">
        <f t="shared" si="24"/>
        <v>0.91891891891891897</v>
      </c>
    </row>
    <row r="272" spans="1:16" x14ac:dyDescent="0.25">
      <c r="I272" t="s">
        <v>47</v>
      </c>
      <c r="J272">
        <f>J262+J263</f>
        <v>14</v>
      </c>
      <c r="M272" s="5">
        <f t="shared" si="22"/>
        <v>0.73684210526315785</v>
      </c>
      <c r="O272" s="5">
        <f t="shared" si="23"/>
        <v>30</v>
      </c>
      <c r="P272" s="5">
        <f t="shared" si="24"/>
        <v>0.81081081081081086</v>
      </c>
    </row>
    <row r="273" spans="1:16" x14ac:dyDescent="0.25">
      <c r="I273" t="s">
        <v>48</v>
      </c>
      <c r="J273">
        <f>SUM(B253:B274)</f>
        <v>23</v>
      </c>
      <c r="M273" s="5">
        <f t="shared" si="22"/>
        <v>1.2105263157894737</v>
      </c>
      <c r="O273" s="5">
        <f t="shared" si="23"/>
        <v>40</v>
      </c>
      <c r="P273" s="5">
        <f t="shared" si="24"/>
        <v>1.0810810810810811</v>
      </c>
    </row>
    <row r="274" spans="1:16" x14ac:dyDescent="0.25">
      <c r="I274" t="s">
        <v>49</v>
      </c>
      <c r="J274">
        <f>SUM(C253:C274)</f>
        <v>21</v>
      </c>
      <c r="M274" s="5">
        <f t="shared" si="22"/>
        <v>1.1052631578947369</v>
      </c>
      <c r="O274" s="5">
        <f t="shared" si="23"/>
        <v>44</v>
      </c>
      <c r="P274" s="5">
        <f t="shared" si="24"/>
        <v>1.1891891891891893</v>
      </c>
    </row>
    <row r="275" spans="1:16" x14ac:dyDescent="0.25">
      <c r="I275" t="s">
        <v>50</v>
      </c>
      <c r="J275">
        <f>J263*3+J261-J272</f>
        <v>29</v>
      </c>
      <c r="M275" s="5">
        <f t="shared" si="22"/>
        <v>1.5263157894736843</v>
      </c>
      <c r="O275" s="5">
        <f t="shared" si="23"/>
        <v>46</v>
      </c>
      <c r="P275" s="5">
        <f t="shared" si="24"/>
        <v>1.2432432432432432</v>
      </c>
    </row>
    <row r="276" spans="1:16" x14ac:dyDescent="0.25">
      <c r="A276" s="21" t="s">
        <v>33</v>
      </c>
      <c r="B276" s="21"/>
      <c r="C276" s="21"/>
      <c r="D276" s="21"/>
      <c r="E276" s="21"/>
      <c r="F276" s="21"/>
    </row>
    <row r="282" spans="1:16" x14ac:dyDescent="0.25">
      <c r="E282" s="1"/>
      <c r="F282" s="1"/>
    </row>
    <row r="283" spans="1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176</v>
      </c>
      <c r="B291">
        <v>0</v>
      </c>
      <c r="C291">
        <v>2</v>
      </c>
      <c r="D291" s="6" t="s">
        <v>85</v>
      </c>
      <c r="E291" s="1">
        <f>B291+C291</f>
        <v>2</v>
      </c>
      <c r="F291" s="1">
        <f>B291-C291</f>
        <v>-2</v>
      </c>
      <c r="I291" t="s">
        <v>27</v>
      </c>
      <c r="J291">
        <f>COUNTIF(E291:E315,"&gt;1")</f>
        <v>2</v>
      </c>
      <c r="M291" s="5">
        <f>J291/4</f>
        <v>0.5</v>
      </c>
    </row>
    <row r="292" spans="1:13" x14ac:dyDescent="0.25">
      <c r="A292" t="s">
        <v>75</v>
      </c>
      <c r="B292">
        <v>2</v>
      </c>
      <c r="C292">
        <v>1</v>
      </c>
      <c r="D292" s="6" t="s">
        <v>85</v>
      </c>
      <c r="E292" s="1">
        <f t="shared" ref="E292:E294" si="25">B292+C292</f>
        <v>3</v>
      </c>
      <c r="F292" s="1">
        <f t="shared" ref="F292:F294" si="26">B292-C292</f>
        <v>1</v>
      </c>
      <c r="I292" t="s">
        <v>28</v>
      </c>
      <c r="J292">
        <f>COUNTIF(E291:E315,"&gt;2")</f>
        <v>1</v>
      </c>
      <c r="M292" s="5">
        <f t="shared" ref="M292:M313" si="27">J292/4</f>
        <v>0.25</v>
      </c>
    </row>
    <row r="293" spans="1:13" x14ac:dyDescent="0.25">
      <c r="A293" t="s">
        <v>90</v>
      </c>
      <c r="B293">
        <v>0</v>
      </c>
      <c r="C293">
        <v>0</v>
      </c>
      <c r="D293" s="6" t="s">
        <v>85</v>
      </c>
      <c r="E293" s="1">
        <f t="shared" si="25"/>
        <v>0</v>
      </c>
      <c r="F293" s="1">
        <f t="shared" si="26"/>
        <v>0</v>
      </c>
      <c r="I293" t="s">
        <v>29</v>
      </c>
      <c r="J293">
        <f>COUNTIF(E291:E315,"&lt;4")</f>
        <v>4</v>
      </c>
      <c r="M293" s="5">
        <f t="shared" si="27"/>
        <v>1</v>
      </c>
    </row>
    <row r="294" spans="1:13" x14ac:dyDescent="0.25">
      <c r="A294" t="s">
        <v>89</v>
      </c>
      <c r="B294">
        <v>1</v>
      </c>
      <c r="C294">
        <v>0</v>
      </c>
      <c r="D294" s="6" t="s">
        <v>85</v>
      </c>
      <c r="E294" s="1">
        <f t="shared" si="25"/>
        <v>1</v>
      </c>
      <c r="F294" s="1">
        <f t="shared" si="26"/>
        <v>1</v>
      </c>
      <c r="I294" t="s">
        <v>30</v>
      </c>
      <c r="J294">
        <f>COUNTIF(E291:E315,"&lt;5")</f>
        <v>4</v>
      </c>
      <c r="M294" s="5">
        <f t="shared" si="27"/>
        <v>1</v>
      </c>
    </row>
    <row r="295" spans="1:13" x14ac:dyDescent="0.25">
      <c r="E295" s="1"/>
      <c r="F295" s="1"/>
      <c r="I295" t="s">
        <v>31</v>
      </c>
      <c r="J295">
        <f>COUNTIF(F291:F315,"&gt;=0")</f>
        <v>3</v>
      </c>
      <c r="M295" s="5">
        <f t="shared" si="27"/>
        <v>0.75</v>
      </c>
    </row>
    <row r="296" spans="1:13" x14ac:dyDescent="0.25">
      <c r="I296" t="s">
        <v>32</v>
      </c>
      <c r="J296">
        <f>COUNTIF(F291:F315,"&lt;=0")</f>
        <v>2</v>
      </c>
      <c r="M296" s="5">
        <f t="shared" si="27"/>
        <v>0.5</v>
      </c>
    </row>
    <row r="297" spans="1:13" x14ac:dyDescent="0.25">
      <c r="I297" t="s">
        <v>34</v>
      </c>
      <c r="J297">
        <f>COUNTIF(F291:F315,"&gt;=-1")</f>
        <v>3</v>
      </c>
      <c r="M297" s="5">
        <f t="shared" si="27"/>
        <v>0.75</v>
      </c>
    </row>
    <row r="298" spans="1:13" x14ac:dyDescent="0.25">
      <c r="I298" t="s">
        <v>35</v>
      </c>
      <c r="J298">
        <f>COUNTIF(F291:F315,"&lt;=1")</f>
        <v>4</v>
      </c>
      <c r="M298" s="5">
        <f t="shared" si="27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2</v>
      </c>
      <c r="M300" s="5">
        <f t="shared" si="27"/>
        <v>0.5</v>
      </c>
    </row>
    <row r="301" spans="1:13" x14ac:dyDescent="0.25">
      <c r="I301" t="s">
        <v>38</v>
      </c>
      <c r="J301">
        <f>J299-J295</f>
        <v>1</v>
      </c>
      <c r="M301" s="5">
        <f t="shared" si="27"/>
        <v>0.25</v>
      </c>
    </row>
    <row r="302" spans="1:13" x14ac:dyDescent="0.25">
      <c r="I302" t="s">
        <v>39</v>
      </c>
      <c r="J302">
        <f>J299-J298</f>
        <v>0</v>
      </c>
      <c r="M302" s="5">
        <f t="shared" si="27"/>
        <v>0</v>
      </c>
    </row>
    <row r="303" spans="1:13" x14ac:dyDescent="0.25">
      <c r="I303" t="s">
        <v>40</v>
      </c>
      <c r="J303">
        <f>J299-J297</f>
        <v>1</v>
      </c>
      <c r="M303" s="5">
        <f t="shared" si="27"/>
        <v>0.25</v>
      </c>
    </row>
    <row r="304" spans="1:13" x14ac:dyDescent="0.25">
      <c r="I304" t="s">
        <v>41</v>
      </c>
      <c r="J304">
        <f>COUNTIF(B291:B315,"&gt;0")</f>
        <v>2</v>
      </c>
      <c r="M304" s="5">
        <f t="shared" si="27"/>
        <v>0.5</v>
      </c>
    </row>
    <row r="305" spans="9:13" x14ac:dyDescent="0.25">
      <c r="I305" t="s">
        <v>42</v>
      </c>
      <c r="J305">
        <f>COUNTIF(C291:C315,"&gt;0")</f>
        <v>2</v>
      </c>
      <c r="M305" s="5">
        <f t="shared" si="27"/>
        <v>0.5</v>
      </c>
    </row>
    <row r="306" spans="9:13" x14ac:dyDescent="0.25">
      <c r="I306" t="s">
        <v>43</v>
      </c>
      <c r="J306">
        <f>COUNTIF(B291:B315,"&lt;2")</f>
        <v>3</v>
      </c>
      <c r="M306" s="5">
        <f t="shared" si="27"/>
        <v>0.75</v>
      </c>
    </row>
    <row r="307" spans="9:13" x14ac:dyDescent="0.25">
      <c r="I307" t="s">
        <v>44</v>
      </c>
      <c r="J307">
        <f>COUNTIF(C291:C315,"&lt;2")</f>
        <v>3</v>
      </c>
      <c r="M307" s="5">
        <f t="shared" si="27"/>
        <v>0.75</v>
      </c>
    </row>
    <row r="308" spans="9:13" x14ac:dyDescent="0.25">
      <c r="I308" t="s">
        <v>45</v>
      </c>
      <c r="J308">
        <f>COUNTIF(B291:B315,"&lt;3")</f>
        <v>4</v>
      </c>
      <c r="M308" s="5">
        <f t="shared" si="27"/>
        <v>1</v>
      </c>
    </row>
    <row r="309" spans="9:13" x14ac:dyDescent="0.25">
      <c r="I309" t="s">
        <v>46</v>
      </c>
      <c r="J309">
        <f>COUNTIF(C291:C315,"&lt;3")</f>
        <v>4</v>
      </c>
      <c r="M309" s="5">
        <f t="shared" si="27"/>
        <v>1</v>
      </c>
    </row>
    <row r="310" spans="9:13" x14ac:dyDescent="0.25">
      <c r="I310" t="s">
        <v>47</v>
      </c>
      <c r="J310">
        <f>J300+J301</f>
        <v>3</v>
      </c>
      <c r="M310" s="5">
        <f t="shared" si="27"/>
        <v>0.75</v>
      </c>
    </row>
    <row r="311" spans="9:13" x14ac:dyDescent="0.25">
      <c r="I311" t="s">
        <v>48</v>
      </c>
      <c r="J311" s="1">
        <f>SUM(C291:C315)</f>
        <v>3</v>
      </c>
      <c r="M311" s="5">
        <f t="shared" si="27"/>
        <v>0.75</v>
      </c>
    </row>
    <row r="312" spans="9:13" x14ac:dyDescent="0.25">
      <c r="I312" t="s">
        <v>49</v>
      </c>
      <c r="J312" s="1">
        <f>SUM(B291:B315)</f>
        <v>3</v>
      </c>
      <c r="M312" s="5">
        <f t="shared" si="27"/>
        <v>0.75</v>
      </c>
    </row>
    <row r="313" spans="9:13" x14ac:dyDescent="0.25">
      <c r="I313" t="s">
        <v>50</v>
      </c>
      <c r="J313">
        <f>3*J301+J299-J310</f>
        <v>4</v>
      </c>
      <c r="M313" s="5">
        <f t="shared" si="27"/>
        <v>1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176</v>
      </c>
      <c r="B329">
        <v>0</v>
      </c>
      <c r="C329">
        <v>2</v>
      </c>
      <c r="D329" s="6" t="s">
        <v>85</v>
      </c>
      <c r="E329" s="1">
        <f>B329+C329</f>
        <v>2</v>
      </c>
      <c r="F329" s="1">
        <f>B329-C329</f>
        <v>-2</v>
      </c>
      <c r="I329" t="s">
        <v>27</v>
      </c>
      <c r="J329">
        <f>COUNTIF(E329:E353,"&gt;1")</f>
        <v>2</v>
      </c>
      <c r="M329" s="5">
        <f>J329/$J$337</f>
        <v>0.5</v>
      </c>
    </row>
    <row r="330" spans="1:13" x14ac:dyDescent="0.25">
      <c r="A330" t="s">
        <v>75</v>
      </c>
      <c r="B330">
        <v>2</v>
      </c>
      <c r="C330">
        <v>1</v>
      </c>
      <c r="D330" s="6" t="s">
        <v>85</v>
      </c>
      <c r="E330" s="1">
        <f t="shared" ref="E330:E331" si="28">B330+C330</f>
        <v>3</v>
      </c>
      <c r="F330" s="1">
        <f t="shared" ref="F330:F331" si="29">B330-C330</f>
        <v>1</v>
      </c>
      <c r="I330" t="s">
        <v>28</v>
      </c>
      <c r="J330">
        <f>COUNTIF(E329:E353,"&gt;2")</f>
        <v>1</v>
      </c>
      <c r="M330" s="5">
        <f t="shared" ref="M330:M351" si="30">J330/$J$337</f>
        <v>0.25</v>
      </c>
    </row>
    <row r="331" spans="1:13" x14ac:dyDescent="0.25">
      <c r="A331" t="s">
        <v>90</v>
      </c>
      <c r="B331">
        <v>0</v>
      </c>
      <c r="C331">
        <v>0</v>
      </c>
      <c r="D331" s="6" t="s">
        <v>85</v>
      </c>
      <c r="E331" s="1">
        <f t="shared" si="28"/>
        <v>0</v>
      </c>
      <c r="F331" s="1">
        <f t="shared" si="29"/>
        <v>0</v>
      </c>
      <c r="I331" t="s">
        <v>29</v>
      </c>
      <c r="J331">
        <f>COUNTIF(E329:E353,"&lt;4")</f>
        <v>4</v>
      </c>
      <c r="M331" s="5">
        <f t="shared" si="30"/>
        <v>1</v>
      </c>
    </row>
    <row r="332" spans="1:13" x14ac:dyDescent="0.25">
      <c r="A332" t="s">
        <v>89</v>
      </c>
      <c r="B332">
        <v>1</v>
      </c>
      <c r="C332">
        <v>0</v>
      </c>
      <c r="D332" s="6" t="s">
        <v>85</v>
      </c>
      <c r="E332" s="1">
        <f t="shared" ref="E332" si="31">B332+C332</f>
        <v>1</v>
      </c>
      <c r="F332" s="1">
        <f t="shared" ref="F332" si="32">B332-C332</f>
        <v>1</v>
      </c>
      <c r="I332" t="s">
        <v>30</v>
      </c>
      <c r="J332">
        <f>COUNTIF(E329:E353,"&lt;5")</f>
        <v>4</v>
      </c>
      <c r="M332" s="5">
        <f t="shared" si="30"/>
        <v>1</v>
      </c>
    </row>
    <row r="333" spans="1:13" x14ac:dyDescent="0.25">
      <c r="D333" s="6"/>
      <c r="E333" s="1"/>
      <c r="F333" s="1"/>
      <c r="I333" t="s">
        <v>31</v>
      </c>
      <c r="J333">
        <f>COUNTIF(F329:F353,"&gt;=0")</f>
        <v>3</v>
      </c>
      <c r="M333" s="5">
        <f t="shared" si="30"/>
        <v>0.75</v>
      </c>
    </row>
    <row r="334" spans="1:13" x14ac:dyDescent="0.25">
      <c r="E334" s="1"/>
      <c r="F334" s="1"/>
      <c r="I334" t="s">
        <v>32</v>
      </c>
      <c r="J334">
        <f>COUNTIF(F329:F353,"&lt;=0")</f>
        <v>2</v>
      </c>
      <c r="M334" s="5">
        <f t="shared" si="30"/>
        <v>0.5</v>
      </c>
    </row>
    <row r="335" spans="1:13" x14ac:dyDescent="0.25">
      <c r="E335" s="1"/>
      <c r="F335" s="1"/>
      <c r="I335" t="s">
        <v>34</v>
      </c>
      <c r="J335">
        <f>COUNTIF(F329:F353,"&gt;=-1")</f>
        <v>3</v>
      </c>
      <c r="M335" s="5">
        <f t="shared" si="30"/>
        <v>0.75</v>
      </c>
    </row>
    <row r="336" spans="1:13" x14ac:dyDescent="0.25">
      <c r="E336" s="1"/>
      <c r="F336" s="1"/>
      <c r="I336" t="s">
        <v>35</v>
      </c>
      <c r="J336">
        <f>COUNTIF(F329:F353,"&lt;=1")</f>
        <v>4</v>
      </c>
      <c r="M336" s="5">
        <f t="shared" si="30"/>
        <v>1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2</v>
      </c>
      <c r="M338" s="5">
        <f t="shared" si="30"/>
        <v>0.5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30"/>
        <v>0.25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0"/>
        <v>0</v>
      </c>
    </row>
    <row r="341" spans="5:13" x14ac:dyDescent="0.25">
      <c r="E341" s="1"/>
      <c r="F341" s="1"/>
      <c r="I341" t="s">
        <v>40</v>
      </c>
      <c r="J341">
        <f>J337-J335</f>
        <v>1</v>
      </c>
      <c r="M341" s="5">
        <f t="shared" si="30"/>
        <v>0.25</v>
      </c>
    </row>
    <row r="342" spans="5:13" x14ac:dyDescent="0.25">
      <c r="E342" s="1"/>
      <c r="F342" s="1"/>
      <c r="I342" t="s">
        <v>41</v>
      </c>
      <c r="J342">
        <f>COUNTIF(B329:B353,"&gt;0")</f>
        <v>2</v>
      </c>
      <c r="M342" s="5">
        <f t="shared" si="30"/>
        <v>0.5</v>
      </c>
    </row>
    <row r="343" spans="5:13" x14ac:dyDescent="0.25">
      <c r="E343" s="1"/>
      <c r="F343" s="1"/>
      <c r="I343" t="s">
        <v>42</v>
      </c>
      <c r="J343">
        <f>COUNTIF(C329:C353,"&gt;0")</f>
        <v>2</v>
      </c>
      <c r="M343" s="5">
        <f t="shared" si="30"/>
        <v>0.5</v>
      </c>
    </row>
    <row r="344" spans="5:13" x14ac:dyDescent="0.25">
      <c r="E344" s="1"/>
      <c r="F344" s="1"/>
      <c r="I344" t="s">
        <v>43</v>
      </c>
      <c r="J344">
        <f>COUNTIF(B329:B353,"&lt;2")</f>
        <v>3</v>
      </c>
      <c r="M344" s="5">
        <f t="shared" si="30"/>
        <v>0.75</v>
      </c>
    </row>
    <row r="345" spans="5:13" x14ac:dyDescent="0.25">
      <c r="E345" s="1"/>
      <c r="F345" s="1"/>
      <c r="I345" t="s">
        <v>44</v>
      </c>
      <c r="J345">
        <f>COUNTIF(C329:C353,"&lt;2")</f>
        <v>3</v>
      </c>
      <c r="M345" s="5">
        <f t="shared" si="30"/>
        <v>0.75</v>
      </c>
    </row>
    <row r="346" spans="5:13" x14ac:dyDescent="0.25">
      <c r="E346" s="1"/>
      <c r="F346" s="1"/>
      <c r="I346" t="s">
        <v>45</v>
      </c>
      <c r="J346">
        <f>COUNTIF(B329:B353,"&lt;3")</f>
        <v>4</v>
      </c>
      <c r="M346" s="5">
        <f t="shared" si="30"/>
        <v>1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30"/>
        <v>1</v>
      </c>
    </row>
    <row r="348" spans="5:13" x14ac:dyDescent="0.25">
      <c r="E348" s="1"/>
      <c r="F348" s="1"/>
      <c r="I348" t="s">
        <v>47</v>
      </c>
      <c r="J348">
        <f>J338+J339</f>
        <v>3</v>
      </c>
      <c r="M348" s="5">
        <f t="shared" si="30"/>
        <v>0.75</v>
      </c>
    </row>
    <row r="349" spans="5:13" x14ac:dyDescent="0.25">
      <c r="E349" s="1"/>
      <c r="F349" s="1"/>
      <c r="I349" t="s">
        <v>48</v>
      </c>
      <c r="J349" s="1">
        <f>SUM(C329:C353)</f>
        <v>3</v>
      </c>
      <c r="M349" s="5">
        <f t="shared" si="30"/>
        <v>0.75</v>
      </c>
    </row>
    <row r="350" spans="5:13" x14ac:dyDescent="0.25">
      <c r="E350" s="1"/>
      <c r="F350" s="1"/>
      <c r="I350" t="s">
        <v>49</v>
      </c>
      <c r="J350" s="1">
        <f>SUM(B329:B353)</f>
        <v>3</v>
      </c>
      <c r="M350" s="5">
        <f t="shared" si="30"/>
        <v>0.75</v>
      </c>
    </row>
    <row r="351" spans="5:13" x14ac:dyDescent="0.25">
      <c r="E351" s="1"/>
      <c r="F351" s="1"/>
      <c r="I351" t="s">
        <v>50</v>
      </c>
      <c r="J351">
        <f>3*J339+J337-J348</f>
        <v>4</v>
      </c>
      <c r="M351" s="5">
        <f t="shared" si="30"/>
        <v>1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85</v>
      </c>
      <c r="B368">
        <v>2</v>
      </c>
      <c r="C368">
        <v>1</v>
      </c>
      <c r="D368" t="s">
        <v>87</v>
      </c>
      <c r="E368" s="1">
        <f>B368+C368</f>
        <v>3</v>
      </c>
      <c r="F368" s="1">
        <f>B368-C368</f>
        <v>1</v>
      </c>
      <c r="I368" t="s">
        <v>27</v>
      </c>
      <c r="J368">
        <f>COUNTIF(E368:E384,"&gt;1")</f>
        <v>1</v>
      </c>
      <c r="M368" s="5">
        <f>J368/$J$376</f>
        <v>0.25</v>
      </c>
      <c r="O368" s="5">
        <f>J368+J329</f>
        <v>3</v>
      </c>
      <c r="P368" s="5">
        <f>O368/$O$376</f>
        <v>0.375</v>
      </c>
    </row>
    <row r="369" spans="1:16" x14ac:dyDescent="0.25">
      <c r="A369" s="6" t="s">
        <v>85</v>
      </c>
      <c r="B369">
        <v>0</v>
      </c>
      <c r="C369">
        <v>1</v>
      </c>
      <c r="D369" t="s">
        <v>104</v>
      </c>
      <c r="E369" s="1">
        <f>B369+C369</f>
        <v>1</v>
      </c>
      <c r="F369" s="1">
        <f>B369-C369</f>
        <v>-1</v>
      </c>
      <c r="I369" t="s">
        <v>28</v>
      </c>
      <c r="J369">
        <f>COUNTIF(E368:E384,"&gt;2")</f>
        <v>1</v>
      </c>
      <c r="M369" s="5">
        <f t="shared" ref="M369:M390" si="33">J369/$J$376</f>
        <v>0.25</v>
      </c>
      <c r="O369" s="5">
        <f t="shared" ref="O369:O390" si="34">J369+J330</f>
        <v>2</v>
      </c>
      <c r="P369" s="5">
        <f t="shared" ref="P369:P390" si="35">O369/$O$376</f>
        <v>0.25</v>
      </c>
    </row>
    <row r="370" spans="1:16" x14ac:dyDescent="0.25">
      <c r="A370" s="6" t="s">
        <v>85</v>
      </c>
      <c r="B370">
        <v>1</v>
      </c>
      <c r="C370">
        <v>0</v>
      </c>
      <c r="D370" t="s">
        <v>177</v>
      </c>
      <c r="E370" s="1">
        <f>B370+C370</f>
        <v>1</v>
      </c>
      <c r="F370" s="1">
        <f>B370-C370</f>
        <v>1</v>
      </c>
      <c r="I370" t="s">
        <v>29</v>
      </c>
      <c r="J370">
        <f>COUNTIF(E368:E384,"&lt;4")</f>
        <v>4</v>
      </c>
      <c r="M370" s="5">
        <f t="shared" si="33"/>
        <v>1</v>
      </c>
      <c r="O370" s="5">
        <f t="shared" si="34"/>
        <v>8</v>
      </c>
      <c r="P370" s="5">
        <f t="shared" si="35"/>
        <v>1</v>
      </c>
    </row>
    <row r="371" spans="1:16" x14ac:dyDescent="0.25">
      <c r="A371" s="6" t="s">
        <v>85</v>
      </c>
      <c r="B371">
        <v>0</v>
      </c>
      <c r="C371">
        <v>0</v>
      </c>
      <c r="D371" t="s">
        <v>78</v>
      </c>
      <c r="E371" s="1">
        <f t="shared" ref="E371" si="36">B371+C371</f>
        <v>0</v>
      </c>
      <c r="F371" s="1">
        <f t="shared" ref="F371" si="37">B371-C371</f>
        <v>0</v>
      </c>
      <c r="I371" t="s">
        <v>30</v>
      </c>
      <c r="J371">
        <f>COUNTIF(E368:E384,"&lt;5")</f>
        <v>4</v>
      </c>
      <c r="M371" s="5">
        <f t="shared" si="33"/>
        <v>1</v>
      </c>
      <c r="O371" s="5">
        <f t="shared" si="34"/>
        <v>8</v>
      </c>
      <c r="P371" s="5">
        <f t="shared" si="35"/>
        <v>1</v>
      </c>
    </row>
    <row r="372" spans="1:16" x14ac:dyDescent="0.25">
      <c r="A372" s="6"/>
      <c r="E372" s="1"/>
      <c r="F372" s="1"/>
      <c r="I372" t="s">
        <v>31</v>
      </c>
      <c r="J372">
        <f>COUNTIF(F368:F384,"&lt;=0")</f>
        <v>2</v>
      </c>
      <c r="M372" s="5">
        <f t="shared" si="33"/>
        <v>0.5</v>
      </c>
      <c r="O372" s="5">
        <f t="shared" si="34"/>
        <v>5</v>
      </c>
      <c r="P372" s="5">
        <f t="shared" si="35"/>
        <v>0.625</v>
      </c>
    </row>
    <row r="373" spans="1:16" x14ac:dyDescent="0.25">
      <c r="I373" t="s">
        <v>32</v>
      </c>
      <c r="J373">
        <f>COUNTIF(F368:F384,"&gt;=0")</f>
        <v>3</v>
      </c>
      <c r="M373" s="5">
        <f t="shared" si="33"/>
        <v>0.75</v>
      </c>
      <c r="O373" s="5">
        <f t="shared" si="34"/>
        <v>5</v>
      </c>
      <c r="P373" s="5">
        <f t="shared" si="35"/>
        <v>0.625</v>
      </c>
    </row>
    <row r="374" spans="1:16" x14ac:dyDescent="0.25">
      <c r="I374" t="s">
        <v>34</v>
      </c>
      <c r="J374">
        <f>COUNTIF(F368:F384,"&lt;=1")</f>
        <v>4</v>
      </c>
      <c r="M374" s="5">
        <f t="shared" si="33"/>
        <v>1</v>
      </c>
      <c r="O374" s="5">
        <f t="shared" si="34"/>
        <v>7</v>
      </c>
      <c r="P374" s="5">
        <f t="shared" si="35"/>
        <v>0.875</v>
      </c>
    </row>
    <row r="375" spans="1:16" x14ac:dyDescent="0.25">
      <c r="I375" t="s">
        <v>35</v>
      </c>
      <c r="J375">
        <f>COUNTIF(F368:F384,"&gt;=-1")</f>
        <v>4</v>
      </c>
      <c r="M375" s="5">
        <f t="shared" si="33"/>
        <v>1</v>
      </c>
      <c r="O375" s="5">
        <f t="shared" si="34"/>
        <v>8</v>
      </c>
      <c r="P375" s="5">
        <f t="shared" si="35"/>
        <v>1</v>
      </c>
    </row>
    <row r="376" spans="1:16" x14ac:dyDescent="0.25">
      <c r="I376" t="s">
        <v>36</v>
      </c>
      <c r="J376">
        <f>COUNT(E368:E384)</f>
        <v>4</v>
      </c>
      <c r="O376" s="5">
        <f t="shared" si="34"/>
        <v>8</v>
      </c>
      <c r="P376" s="5">
        <f t="shared" si="35"/>
        <v>1</v>
      </c>
    </row>
    <row r="377" spans="1:16" x14ac:dyDescent="0.25">
      <c r="I377" t="s">
        <v>37</v>
      </c>
      <c r="J377">
        <f>J376-J373</f>
        <v>1</v>
      </c>
      <c r="M377" s="5">
        <f t="shared" si="33"/>
        <v>0.25</v>
      </c>
      <c r="O377" s="5">
        <f t="shared" si="34"/>
        <v>3</v>
      </c>
      <c r="P377" s="5">
        <f t="shared" si="35"/>
        <v>0.375</v>
      </c>
    </row>
    <row r="378" spans="1:16" x14ac:dyDescent="0.25">
      <c r="I378" t="s">
        <v>38</v>
      </c>
      <c r="J378">
        <f>J376-J372</f>
        <v>2</v>
      </c>
      <c r="M378" s="5">
        <f t="shared" si="33"/>
        <v>0.5</v>
      </c>
      <c r="O378" s="5">
        <f t="shared" si="34"/>
        <v>3</v>
      </c>
      <c r="P378" s="5">
        <f t="shared" si="35"/>
        <v>0.375</v>
      </c>
    </row>
    <row r="379" spans="1:16" x14ac:dyDescent="0.25">
      <c r="I379" t="s">
        <v>39</v>
      </c>
      <c r="J379">
        <f>J376-J375</f>
        <v>0</v>
      </c>
      <c r="M379" s="5">
        <f t="shared" si="33"/>
        <v>0</v>
      </c>
      <c r="O379" s="5">
        <f t="shared" si="34"/>
        <v>0</v>
      </c>
      <c r="P379" s="5">
        <f t="shared" si="35"/>
        <v>0</v>
      </c>
    </row>
    <row r="380" spans="1:16" x14ac:dyDescent="0.25">
      <c r="I380" t="s">
        <v>40</v>
      </c>
      <c r="J380">
        <f>J376-J374</f>
        <v>0</v>
      </c>
      <c r="M380" s="5">
        <f t="shared" si="33"/>
        <v>0</v>
      </c>
      <c r="O380" s="5">
        <f t="shared" si="34"/>
        <v>1</v>
      </c>
      <c r="P380" s="5">
        <f t="shared" si="35"/>
        <v>0.125</v>
      </c>
    </row>
    <row r="381" spans="1:16" x14ac:dyDescent="0.25">
      <c r="I381" t="s">
        <v>41</v>
      </c>
      <c r="J381">
        <f>COUNTIF(C368:C384,"&gt;0")</f>
        <v>2</v>
      </c>
      <c r="M381" s="5">
        <f t="shared" si="33"/>
        <v>0.5</v>
      </c>
      <c r="O381" s="5">
        <f t="shared" si="34"/>
        <v>4</v>
      </c>
      <c r="P381" s="5">
        <f t="shared" si="35"/>
        <v>0.5</v>
      </c>
    </row>
    <row r="382" spans="1:16" x14ac:dyDescent="0.25">
      <c r="I382" t="s">
        <v>42</v>
      </c>
      <c r="J382">
        <f>COUNTIF(B368:B384,"&gt;0")</f>
        <v>2</v>
      </c>
      <c r="M382" s="5">
        <f t="shared" si="33"/>
        <v>0.5</v>
      </c>
      <c r="O382" s="5">
        <f t="shared" si="34"/>
        <v>4</v>
      </c>
      <c r="P382" s="5">
        <f t="shared" si="35"/>
        <v>0.5</v>
      </c>
    </row>
    <row r="383" spans="1:16" x14ac:dyDescent="0.25">
      <c r="I383" t="s">
        <v>43</v>
      </c>
      <c r="J383">
        <f>COUNTIF(C368:C384,"&lt;2")</f>
        <v>4</v>
      </c>
      <c r="M383" s="5">
        <f t="shared" si="33"/>
        <v>1</v>
      </c>
      <c r="O383" s="5">
        <f t="shared" si="34"/>
        <v>7</v>
      </c>
      <c r="P383" s="5">
        <f t="shared" si="35"/>
        <v>0.875</v>
      </c>
    </row>
    <row r="384" spans="1:16" x14ac:dyDescent="0.25">
      <c r="I384" t="s">
        <v>44</v>
      </c>
      <c r="J384">
        <f>COUNTIF(B368:B384,"&lt;2")</f>
        <v>3</v>
      </c>
      <c r="M384" s="5">
        <f t="shared" si="33"/>
        <v>0.75</v>
      </c>
      <c r="O384" s="5">
        <f t="shared" si="34"/>
        <v>6</v>
      </c>
      <c r="P384" s="5">
        <f t="shared" si="35"/>
        <v>0.75</v>
      </c>
    </row>
    <row r="385" spans="9:16" x14ac:dyDescent="0.25">
      <c r="I385" t="s">
        <v>45</v>
      </c>
      <c r="J385">
        <f>COUNTIF(C368:C384,"&lt;3")</f>
        <v>4</v>
      </c>
      <c r="M385" s="5">
        <f t="shared" si="33"/>
        <v>1</v>
      </c>
      <c r="O385" s="5">
        <f t="shared" si="34"/>
        <v>8</v>
      </c>
      <c r="P385" s="5">
        <f t="shared" si="35"/>
        <v>1</v>
      </c>
    </row>
    <row r="386" spans="9:16" x14ac:dyDescent="0.25">
      <c r="I386" t="s">
        <v>46</v>
      </c>
      <c r="J386">
        <f>COUNTIF(B368:B384,"&lt;3")</f>
        <v>4</v>
      </c>
      <c r="M386" s="5">
        <f t="shared" si="33"/>
        <v>1</v>
      </c>
      <c r="O386" s="5">
        <f t="shared" si="34"/>
        <v>8</v>
      </c>
      <c r="P386" s="5">
        <f t="shared" si="35"/>
        <v>1</v>
      </c>
    </row>
    <row r="387" spans="9:16" x14ac:dyDescent="0.25">
      <c r="I387" t="s">
        <v>47</v>
      </c>
      <c r="J387">
        <f>J377+J378</f>
        <v>3</v>
      </c>
      <c r="M387" s="5">
        <f t="shared" si="33"/>
        <v>0.75</v>
      </c>
      <c r="O387" s="5">
        <f t="shared" si="34"/>
        <v>6</v>
      </c>
      <c r="P387" s="5">
        <f t="shared" si="35"/>
        <v>0.75</v>
      </c>
    </row>
    <row r="388" spans="9:16" x14ac:dyDescent="0.25">
      <c r="I388" t="s">
        <v>48</v>
      </c>
      <c r="J388" s="1">
        <f>SUM(B368:B384)</f>
        <v>3</v>
      </c>
      <c r="M388" s="5">
        <f t="shared" si="33"/>
        <v>0.75</v>
      </c>
      <c r="O388" s="5">
        <f t="shared" si="34"/>
        <v>6</v>
      </c>
      <c r="P388" s="5">
        <f t="shared" si="35"/>
        <v>0.75</v>
      </c>
    </row>
    <row r="389" spans="9:16" x14ac:dyDescent="0.25">
      <c r="I389" t="s">
        <v>49</v>
      </c>
      <c r="J389" s="1">
        <f>SUM(C368:C384)</f>
        <v>2</v>
      </c>
      <c r="M389" s="5">
        <f t="shared" si="33"/>
        <v>0.5</v>
      </c>
      <c r="O389" s="5">
        <f t="shared" si="34"/>
        <v>5</v>
      </c>
      <c r="P389" s="5">
        <f t="shared" si="35"/>
        <v>0.625</v>
      </c>
    </row>
    <row r="390" spans="9:16" x14ac:dyDescent="0.25">
      <c r="I390" t="s">
        <v>50</v>
      </c>
      <c r="J390">
        <f>J378*3+J376-J387</f>
        <v>7</v>
      </c>
      <c r="M390" s="5">
        <f t="shared" si="33"/>
        <v>1.75</v>
      </c>
      <c r="O390" s="5">
        <f t="shared" si="34"/>
        <v>11</v>
      </c>
      <c r="P390" s="5">
        <f t="shared" si="35"/>
        <v>1.375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36</v>
      </c>
      <c r="H402" s="6"/>
      <c r="I402" s="7">
        <f>O261+O54</f>
        <v>74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9">
        <f>AVERAGE(H404,K404,N404,Q404)</f>
        <v>53.800675675675677</v>
      </c>
      <c r="F404" s="5">
        <f>(M6+M213)/2</f>
        <v>0.5</v>
      </c>
      <c r="G404" s="10">
        <f>J6+J213</f>
        <v>18</v>
      </c>
      <c r="H404" s="11">
        <f>(G404/$G$402)*100</f>
        <v>50</v>
      </c>
      <c r="I404" s="5">
        <f t="shared" ref="I404:I411" si="38">(P46+P253)/2</f>
        <v>0.52702702702702708</v>
      </c>
      <c r="J404" s="10">
        <f t="shared" ref="J404:J411" si="39">O46+O253</f>
        <v>39</v>
      </c>
      <c r="K404" s="11">
        <f>(J404/$I$402)*100</f>
        <v>52.702702702702695</v>
      </c>
      <c r="L404" s="5">
        <f>(M84+M291)/2</f>
        <v>0.625</v>
      </c>
      <c r="M404" s="10">
        <f t="shared" ref="M404:M411" si="40">J84+J291</f>
        <v>5</v>
      </c>
      <c r="N404" s="11">
        <f>(M404/8)*100</f>
        <v>62.5</v>
      </c>
      <c r="O404" s="5">
        <f t="shared" ref="O404:O411" si="41">(P368+P161)/2</f>
        <v>0.5</v>
      </c>
      <c r="P404" s="10">
        <f t="shared" ref="P404:P411" si="42">O368+O161</f>
        <v>8</v>
      </c>
      <c r="Q404" s="11">
        <f>(P404/16)*100</f>
        <v>50</v>
      </c>
    </row>
    <row r="405" spans="4:17" x14ac:dyDescent="0.25">
      <c r="D405" t="s">
        <v>28</v>
      </c>
      <c r="E405" s="9">
        <f t="shared" ref="E405:E423" si="43">AVERAGE(H405,K405,N405,Q405)</f>
        <v>29.598348348348349</v>
      </c>
      <c r="F405" s="5">
        <f t="shared" ref="F405:F407" si="44">(M7+M214)/2</f>
        <v>0.30555555555555552</v>
      </c>
      <c r="G405" s="10">
        <f t="shared" ref="G405:G407" si="45">J7+J214</f>
        <v>11</v>
      </c>
      <c r="H405" s="11">
        <f t="shared" ref="H405:H423" si="46">(G405/$G$402)*100</f>
        <v>30.555555555555557</v>
      </c>
      <c r="I405" s="5">
        <f t="shared" si="38"/>
        <v>0.3783783783783784</v>
      </c>
      <c r="J405" s="10">
        <f t="shared" si="39"/>
        <v>28</v>
      </c>
      <c r="K405" s="11">
        <f t="shared" ref="K405:K423" si="47">(J405/$I$402)*100</f>
        <v>37.837837837837839</v>
      </c>
      <c r="L405" s="5">
        <f>(M85+M292)/2</f>
        <v>0.25</v>
      </c>
      <c r="M405" s="10">
        <f t="shared" si="40"/>
        <v>2</v>
      </c>
      <c r="N405" s="11">
        <f t="shared" ref="N405:N423" si="48">(M405/8)*100</f>
        <v>25</v>
      </c>
      <c r="O405" s="5">
        <f t="shared" si="41"/>
        <v>0.25</v>
      </c>
      <c r="P405" s="10">
        <f t="shared" si="42"/>
        <v>4</v>
      </c>
      <c r="Q405" s="11">
        <f t="shared" ref="Q405:Q423" si="49">(P405/16)*100</f>
        <v>25</v>
      </c>
    </row>
    <row r="406" spans="4:17" x14ac:dyDescent="0.25">
      <c r="D406" t="s">
        <v>29</v>
      </c>
      <c r="E406" s="9">
        <f t="shared" si="43"/>
        <v>90.526463963963963</v>
      </c>
      <c r="F406" s="5">
        <f t="shared" si="44"/>
        <v>0.91666666666666663</v>
      </c>
      <c r="G406" s="10">
        <f t="shared" si="45"/>
        <v>33</v>
      </c>
      <c r="H406" s="11">
        <f t="shared" si="46"/>
        <v>91.666666666666657</v>
      </c>
      <c r="I406" s="5">
        <f t="shared" si="38"/>
        <v>0.89189189189189189</v>
      </c>
      <c r="J406" s="10">
        <f t="shared" si="39"/>
        <v>66</v>
      </c>
      <c r="K406" s="11">
        <f t="shared" si="47"/>
        <v>89.189189189189193</v>
      </c>
      <c r="L406" s="5">
        <f>(M86+M293)/2</f>
        <v>0.875</v>
      </c>
      <c r="M406" s="10">
        <f t="shared" si="40"/>
        <v>7</v>
      </c>
      <c r="N406" s="11">
        <f t="shared" si="48"/>
        <v>87.5</v>
      </c>
      <c r="O406" s="5">
        <f t="shared" si="41"/>
        <v>0.9375</v>
      </c>
      <c r="P406" s="10">
        <f t="shared" si="42"/>
        <v>15</v>
      </c>
      <c r="Q406" s="11">
        <f t="shared" si="49"/>
        <v>93.75</v>
      </c>
    </row>
    <row r="407" spans="4:17" x14ac:dyDescent="0.25">
      <c r="D407" t="s">
        <v>30</v>
      </c>
      <c r="E407" s="9">
        <f t="shared" si="43"/>
        <v>92.910097597597598</v>
      </c>
      <c r="F407" s="5">
        <f t="shared" si="44"/>
        <v>0.94444444444444442</v>
      </c>
      <c r="G407" s="10">
        <f t="shared" si="45"/>
        <v>34</v>
      </c>
      <c r="H407" s="11">
        <f t="shared" si="46"/>
        <v>94.444444444444443</v>
      </c>
      <c r="I407" s="5">
        <f t="shared" si="38"/>
        <v>0.95945945945945943</v>
      </c>
      <c r="J407" s="10">
        <f t="shared" si="39"/>
        <v>71</v>
      </c>
      <c r="K407" s="11">
        <f t="shared" si="47"/>
        <v>95.945945945945937</v>
      </c>
      <c r="L407" s="5">
        <f>(M87+M294)/2</f>
        <v>0.875</v>
      </c>
      <c r="M407" s="10">
        <f t="shared" si="40"/>
        <v>7</v>
      </c>
      <c r="N407" s="11">
        <f t="shared" si="48"/>
        <v>87.5</v>
      </c>
      <c r="O407" s="5">
        <f t="shared" si="41"/>
        <v>0.9375</v>
      </c>
      <c r="P407" s="10">
        <f t="shared" si="42"/>
        <v>15</v>
      </c>
      <c r="Q407" s="11">
        <f t="shared" si="49"/>
        <v>93.75</v>
      </c>
    </row>
    <row r="408" spans="4:17" x14ac:dyDescent="0.25">
      <c r="D408" t="s">
        <v>31</v>
      </c>
      <c r="E408" s="9">
        <f t="shared" si="43"/>
        <v>64.006193693693689</v>
      </c>
      <c r="F408" s="5">
        <f>(M10+M217)/2</f>
        <v>0.66666666666666674</v>
      </c>
      <c r="G408" s="10">
        <f>J10+J217</f>
        <v>24</v>
      </c>
      <c r="H408" s="11">
        <f t="shared" si="46"/>
        <v>66.666666666666657</v>
      </c>
      <c r="I408" s="5">
        <f t="shared" si="38"/>
        <v>0.58108108108108114</v>
      </c>
      <c r="J408" s="10">
        <f t="shared" si="39"/>
        <v>43</v>
      </c>
      <c r="K408" s="11">
        <f t="shared" si="47"/>
        <v>58.108108108108105</v>
      </c>
      <c r="L408" s="5">
        <f>(M295+M88)/2</f>
        <v>0.75</v>
      </c>
      <c r="M408" s="10">
        <f t="shared" si="40"/>
        <v>6</v>
      </c>
      <c r="N408" s="11">
        <f t="shared" si="48"/>
        <v>75</v>
      </c>
      <c r="O408" s="5">
        <f t="shared" si="41"/>
        <v>0.5625</v>
      </c>
      <c r="P408" s="10">
        <f t="shared" si="42"/>
        <v>9</v>
      </c>
      <c r="Q408" s="11">
        <f t="shared" si="49"/>
        <v>56.25</v>
      </c>
    </row>
    <row r="409" spans="4:17" x14ac:dyDescent="0.25">
      <c r="D409" t="s">
        <v>32</v>
      </c>
      <c r="E409" s="9">
        <f t="shared" si="43"/>
        <v>58.23010510510511</v>
      </c>
      <c r="F409" s="5">
        <f t="shared" ref="F409:F411" si="50">(M11+M218)/2</f>
        <v>0.55555555555555558</v>
      </c>
      <c r="G409" s="10">
        <f t="shared" ref="G409:G411" si="51">J11+J218</f>
        <v>20</v>
      </c>
      <c r="H409" s="11">
        <f t="shared" si="46"/>
        <v>55.555555555555557</v>
      </c>
      <c r="I409" s="5">
        <f t="shared" si="38"/>
        <v>0.64864864864864868</v>
      </c>
      <c r="J409" s="10">
        <f t="shared" si="39"/>
        <v>48</v>
      </c>
      <c r="K409" s="11">
        <f t="shared" si="47"/>
        <v>64.86486486486487</v>
      </c>
      <c r="L409" s="5">
        <f>(M296+M89)/2</f>
        <v>0.5</v>
      </c>
      <c r="M409" s="10">
        <f t="shared" si="40"/>
        <v>4</v>
      </c>
      <c r="N409" s="11">
        <f t="shared" si="48"/>
        <v>50</v>
      </c>
      <c r="O409" s="5">
        <f t="shared" si="41"/>
        <v>0.625</v>
      </c>
      <c r="P409" s="10">
        <f t="shared" si="42"/>
        <v>10</v>
      </c>
      <c r="Q409" s="11">
        <f t="shared" si="49"/>
        <v>62.5</v>
      </c>
    </row>
    <row r="410" spans="4:17" x14ac:dyDescent="0.25">
      <c r="D410" t="s">
        <v>34</v>
      </c>
      <c r="E410" s="9">
        <f t="shared" si="43"/>
        <v>87.931681681681681</v>
      </c>
      <c r="F410" s="5">
        <f t="shared" si="50"/>
        <v>0.88888888888888884</v>
      </c>
      <c r="G410" s="10">
        <f t="shared" si="51"/>
        <v>32</v>
      </c>
      <c r="H410" s="11">
        <f t="shared" si="46"/>
        <v>88.888888888888886</v>
      </c>
      <c r="I410" s="5">
        <f t="shared" si="38"/>
        <v>0.8783783783783784</v>
      </c>
      <c r="J410" s="10">
        <f t="shared" si="39"/>
        <v>65</v>
      </c>
      <c r="K410" s="11">
        <f t="shared" si="47"/>
        <v>87.837837837837839</v>
      </c>
      <c r="L410" s="5">
        <f>(M297+M90)/2</f>
        <v>0.875</v>
      </c>
      <c r="M410" s="10">
        <f t="shared" si="40"/>
        <v>7</v>
      </c>
      <c r="N410" s="11">
        <f t="shared" si="48"/>
        <v>87.5</v>
      </c>
      <c r="O410" s="5">
        <f t="shared" si="41"/>
        <v>0.875</v>
      </c>
      <c r="P410" s="10">
        <f t="shared" si="42"/>
        <v>14</v>
      </c>
      <c r="Q410" s="11">
        <f t="shared" si="49"/>
        <v>87.5</v>
      </c>
    </row>
    <row r="411" spans="4:17" x14ac:dyDescent="0.25">
      <c r="D411" t="s">
        <v>35</v>
      </c>
      <c r="E411" s="9">
        <f t="shared" si="43"/>
        <v>88.780968468468473</v>
      </c>
      <c r="F411" s="5">
        <f t="shared" si="50"/>
        <v>0.83333333333333326</v>
      </c>
      <c r="G411" s="10">
        <f t="shared" si="51"/>
        <v>30</v>
      </c>
      <c r="H411" s="11">
        <f t="shared" si="46"/>
        <v>83.333333333333343</v>
      </c>
      <c r="I411" s="5">
        <f t="shared" si="38"/>
        <v>0.90540540540540548</v>
      </c>
      <c r="J411" s="10">
        <f t="shared" si="39"/>
        <v>67</v>
      </c>
      <c r="K411" s="11">
        <f t="shared" si="47"/>
        <v>90.540540540540533</v>
      </c>
      <c r="L411" s="5">
        <f>(M298+M91)/2</f>
        <v>0.875</v>
      </c>
      <c r="M411" s="10">
        <f t="shared" si="40"/>
        <v>7</v>
      </c>
      <c r="N411" s="11">
        <f t="shared" si="48"/>
        <v>87.5</v>
      </c>
      <c r="O411" s="5">
        <f t="shared" si="41"/>
        <v>0.9375</v>
      </c>
      <c r="P411" s="10">
        <f t="shared" si="42"/>
        <v>15</v>
      </c>
      <c r="Q411" s="11">
        <f t="shared" si="49"/>
        <v>93.75</v>
      </c>
    </row>
    <row r="412" spans="4:17" x14ac:dyDescent="0.25">
      <c r="D412" t="s">
        <v>36</v>
      </c>
      <c r="E412" s="5">
        <f t="shared" si="43"/>
        <v>100</v>
      </c>
      <c r="F412" s="5"/>
      <c r="G412" s="10">
        <f>J221+J14</f>
        <v>36</v>
      </c>
      <c r="H412" s="11">
        <f t="shared" si="46"/>
        <v>100</v>
      </c>
      <c r="I412" s="5"/>
      <c r="J412" s="10">
        <f t="shared" ref="J412:J423" si="52">O261+O54</f>
        <v>74</v>
      </c>
      <c r="K412" s="11">
        <f t="shared" si="47"/>
        <v>100</v>
      </c>
      <c r="L412" s="5"/>
      <c r="M412" s="10">
        <v>8</v>
      </c>
      <c r="N412" s="11">
        <f t="shared" si="48"/>
        <v>100</v>
      </c>
      <c r="P412" s="10">
        <v>16</v>
      </c>
      <c r="Q412" s="11">
        <f t="shared" si="49"/>
        <v>100</v>
      </c>
    </row>
    <row r="413" spans="4:17" x14ac:dyDescent="0.25">
      <c r="D413" t="s">
        <v>37</v>
      </c>
      <c r="E413" s="9">
        <f t="shared" si="43"/>
        <v>41.769894894894897</v>
      </c>
      <c r="F413" s="5">
        <f>(M15+M222)/2</f>
        <v>0.44444444444444448</v>
      </c>
      <c r="G413" s="10">
        <f>J222+J15</f>
        <v>16</v>
      </c>
      <c r="H413" s="11">
        <f t="shared" si="46"/>
        <v>44.444444444444443</v>
      </c>
      <c r="I413" s="5">
        <f t="shared" ref="I413:I423" si="53">(P262+P55)/2</f>
        <v>0.35135135135135137</v>
      </c>
      <c r="J413" s="10">
        <f t="shared" si="52"/>
        <v>26</v>
      </c>
      <c r="K413" s="11">
        <f t="shared" si="47"/>
        <v>35.135135135135137</v>
      </c>
      <c r="L413" s="5">
        <f t="shared" ref="L413:L423" si="54">(M300+M93)/2</f>
        <v>0.5</v>
      </c>
      <c r="M413" s="10">
        <f t="shared" ref="M413:M423" si="55">J300+J93</f>
        <v>4</v>
      </c>
      <c r="N413" s="11">
        <f t="shared" si="48"/>
        <v>50</v>
      </c>
      <c r="O413" s="5">
        <f t="shared" ref="O413:O423" si="56">(P377+P170)/2</f>
        <v>0.375</v>
      </c>
      <c r="P413" s="10">
        <f t="shared" ref="P413:P423" si="57">O377+O170</f>
        <v>6</v>
      </c>
      <c r="Q413" s="11">
        <f t="shared" si="49"/>
        <v>37.5</v>
      </c>
    </row>
    <row r="414" spans="4:17" x14ac:dyDescent="0.25">
      <c r="D414" t="s">
        <v>38</v>
      </c>
      <c r="E414" s="9">
        <f t="shared" si="43"/>
        <v>35.993806306306304</v>
      </c>
      <c r="F414" s="5">
        <f t="shared" ref="F414:F423" si="58">(M16+M223)/2</f>
        <v>0.33333333333333337</v>
      </c>
      <c r="G414" s="10">
        <f t="shared" ref="G414:G423" si="59">J223+J16</f>
        <v>12</v>
      </c>
      <c r="H414" s="11">
        <f t="shared" si="46"/>
        <v>33.333333333333329</v>
      </c>
      <c r="I414" s="5">
        <f t="shared" si="53"/>
        <v>0.41891891891891897</v>
      </c>
      <c r="J414" s="10">
        <f t="shared" si="52"/>
        <v>31</v>
      </c>
      <c r="K414" s="11">
        <f t="shared" si="47"/>
        <v>41.891891891891895</v>
      </c>
      <c r="L414" s="5">
        <f t="shared" si="54"/>
        <v>0.25</v>
      </c>
      <c r="M414" s="10">
        <f t="shared" si="55"/>
        <v>2</v>
      </c>
      <c r="N414" s="11">
        <f t="shared" si="48"/>
        <v>25</v>
      </c>
      <c r="O414" s="5">
        <f t="shared" si="56"/>
        <v>0.4375</v>
      </c>
      <c r="P414" s="10">
        <f t="shared" si="57"/>
        <v>7</v>
      </c>
      <c r="Q414" s="11">
        <f t="shared" si="49"/>
        <v>43.75</v>
      </c>
    </row>
    <row r="415" spans="4:17" x14ac:dyDescent="0.25">
      <c r="D415" t="s">
        <v>39</v>
      </c>
      <c r="E415" s="9">
        <f t="shared" si="43"/>
        <v>11.219031531531531</v>
      </c>
      <c r="F415" s="5">
        <f t="shared" si="58"/>
        <v>0.16666666666666666</v>
      </c>
      <c r="G415" s="10">
        <f t="shared" si="59"/>
        <v>6</v>
      </c>
      <c r="H415" s="11">
        <f t="shared" si="46"/>
        <v>16.666666666666664</v>
      </c>
      <c r="I415" s="5">
        <f t="shared" si="53"/>
        <v>9.45945945945946E-2</v>
      </c>
      <c r="J415" s="10">
        <f t="shared" si="52"/>
        <v>7</v>
      </c>
      <c r="K415" s="11">
        <f t="shared" si="47"/>
        <v>9.4594594594594597</v>
      </c>
      <c r="L415" s="5">
        <f t="shared" si="54"/>
        <v>0.125</v>
      </c>
      <c r="M415" s="10">
        <f t="shared" si="55"/>
        <v>1</v>
      </c>
      <c r="N415" s="11">
        <f t="shared" si="48"/>
        <v>12.5</v>
      </c>
      <c r="O415" s="5">
        <f t="shared" si="56"/>
        <v>6.25E-2</v>
      </c>
      <c r="P415" s="10">
        <f t="shared" si="57"/>
        <v>1</v>
      </c>
      <c r="Q415" s="11">
        <f t="shared" si="49"/>
        <v>6.25</v>
      </c>
    </row>
    <row r="416" spans="4:17" x14ac:dyDescent="0.25">
      <c r="D416" t="s">
        <v>40</v>
      </c>
      <c r="E416" s="9">
        <f t="shared" si="43"/>
        <v>12.068318318318319</v>
      </c>
      <c r="F416" s="5">
        <f t="shared" si="58"/>
        <v>0.1111111111111111</v>
      </c>
      <c r="G416" s="10">
        <f t="shared" si="59"/>
        <v>4</v>
      </c>
      <c r="H416" s="11">
        <f t="shared" si="46"/>
        <v>11.111111111111111</v>
      </c>
      <c r="I416" s="5">
        <f t="shared" si="53"/>
        <v>0.12162162162162163</v>
      </c>
      <c r="J416" s="10">
        <f t="shared" si="52"/>
        <v>9</v>
      </c>
      <c r="K416" s="11">
        <f t="shared" si="47"/>
        <v>12.162162162162163</v>
      </c>
      <c r="L416" s="5">
        <f t="shared" si="54"/>
        <v>0.125</v>
      </c>
      <c r="M416" s="10">
        <f t="shared" si="55"/>
        <v>1</v>
      </c>
      <c r="N416" s="11">
        <f t="shared" si="48"/>
        <v>12.5</v>
      </c>
      <c r="O416" s="5">
        <f t="shared" si="56"/>
        <v>0.125</v>
      </c>
      <c r="P416" s="10">
        <f t="shared" si="57"/>
        <v>2</v>
      </c>
      <c r="Q416" s="11">
        <f t="shared" si="49"/>
        <v>12.5</v>
      </c>
    </row>
    <row r="417" spans="4:17" x14ac:dyDescent="0.25">
      <c r="D417" t="s">
        <v>41</v>
      </c>
      <c r="E417" s="9">
        <f t="shared" si="43"/>
        <v>64.161036036036037</v>
      </c>
      <c r="F417" s="5">
        <f t="shared" si="58"/>
        <v>0.58333333333333326</v>
      </c>
      <c r="G417" s="10">
        <f t="shared" si="59"/>
        <v>21</v>
      </c>
      <c r="H417" s="11">
        <f t="shared" si="46"/>
        <v>58.333333333333336</v>
      </c>
      <c r="I417" s="5">
        <f t="shared" si="53"/>
        <v>0.60810810810810811</v>
      </c>
      <c r="J417" s="10">
        <f t="shared" si="52"/>
        <v>45</v>
      </c>
      <c r="K417" s="11">
        <f t="shared" si="47"/>
        <v>60.810810810810814</v>
      </c>
      <c r="L417" s="5">
        <f t="shared" si="54"/>
        <v>0.75</v>
      </c>
      <c r="M417" s="10">
        <f t="shared" si="55"/>
        <v>6</v>
      </c>
      <c r="N417" s="11">
        <f t="shared" si="48"/>
        <v>75</v>
      </c>
      <c r="O417" s="5">
        <f t="shared" si="56"/>
        <v>0.625</v>
      </c>
      <c r="P417" s="10">
        <f t="shared" si="57"/>
        <v>10</v>
      </c>
      <c r="Q417" s="11">
        <f t="shared" si="49"/>
        <v>62.5</v>
      </c>
    </row>
    <row r="418" spans="4:17" x14ac:dyDescent="0.25">
      <c r="D418" t="s">
        <v>42</v>
      </c>
      <c r="E418" s="9">
        <f t="shared" si="43"/>
        <v>54.959647147147152</v>
      </c>
      <c r="F418" s="5">
        <f t="shared" si="58"/>
        <v>0.52777777777777779</v>
      </c>
      <c r="G418" s="10">
        <f t="shared" si="59"/>
        <v>19</v>
      </c>
      <c r="H418" s="11">
        <f t="shared" si="46"/>
        <v>52.777777777777779</v>
      </c>
      <c r="I418" s="5">
        <f t="shared" si="53"/>
        <v>0.60810810810810811</v>
      </c>
      <c r="J418" s="10">
        <f t="shared" si="52"/>
        <v>45</v>
      </c>
      <c r="K418" s="11">
        <f t="shared" si="47"/>
        <v>60.810810810810814</v>
      </c>
      <c r="L418" s="5">
        <f t="shared" si="54"/>
        <v>0.5</v>
      </c>
      <c r="M418" s="10">
        <f t="shared" si="55"/>
        <v>4</v>
      </c>
      <c r="N418" s="11">
        <f t="shared" si="48"/>
        <v>50</v>
      </c>
      <c r="O418" s="5">
        <f t="shared" si="56"/>
        <v>0.5625</v>
      </c>
      <c r="P418" s="10">
        <f t="shared" si="57"/>
        <v>9</v>
      </c>
      <c r="Q418" s="11">
        <f t="shared" si="49"/>
        <v>56.25</v>
      </c>
    </row>
    <row r="419" spans="4:17" x14ac:dyDescent="0.25">
      <c r="D419" t="s">
        <v>43</v>
      </c>
      <c r="E419" s="9">
        <f t="shared" si="43"/>
        <v>71.879692192192195</v>
      </c>
      <c r="F419" s="5">
        <f t="shared" si="58"/>
        <v>0.69444444444444442</v>
      </c>
      <c r="G419" s="10">
        <f t="shared" si="59"/>
        <v>25</v>
      </c>
      <c r="H419" s="11">
        <f t="shared" si="46"/>
        <v>69.444444444444443</v>
      </c>
      <c r="I419" s="5">
        <f t="shared" si="53"/>
        <v>0.7432432432432432</v>
      </c>
      <c r="J419" s="10">
        <f t="shared" si="52"/>
        <v>55</v>
      </c>
      <c r="K419" s="11">
        <f t="shared" si="47"/>
        <v>74.324324324324323</v>
      </c>
      <c r="L419" s="5">
        <f t="shared" si="54"/>
        <v>0.625</v>
      </c>
      <c r="M419" s="10">
        <f t="shared" si="55"/>
        <v>5</v>
      </c>
      <c r="N419" s="11">
        <f t="shared" si="48"/>
        <v>62.5</v>
      </c>
      <c r="O419" s="5">
        <f t="shared" si="56"/>
        <v>0.8125</v>
      </c>
      <c r="P419" s="10">
        <f t="shared" si="57"/>
        <v>13</v>
      </c>
      <c r="Q419" s="11">
        <f t="shared" si="49"/>
        <v>81.25</v>
      </c>
    </row>
    <row r="420" spans="4:17" x14ac:dyDescent="0.25">
      <c r="D420" t="s">
        <v>44</v>
      </c>
      <c r="E420" s="9">
        <f t="shared" si="43"/>
        <v>74.000563063063069</v>
      </c>
      <c r="F420" s="5">
        <f t="shared" si="58"/>
        <v>0.83333333333333326</v>
      </c>
      <c r="G420" s="10">
        <f t="shared" si="59"/>
        <v>30</v>
      </c>
      <c r="H420" s="11">
        <f t="shared" si="46"/>
        <v>83.333333333333343</v>
      </c>
      <c r="I420" s="5">
        <f t="shared" si="53"/>
        <v>0.68918918918918926</v>
      </c>
      <c r="J420" s="10">
        <f t="shared" si="52"/>
        <v>51</v>
      </c>
      <c r="K420" s="11">
        <f t="shared" si="47"/>
        <v>68.918918918918919</v>
      </c>
      <c r="L420" s="5">
        <f t="shared" si="54"/>
        <v>0.75</v>
      </c>
      <c r="M420" s="10">
        <f t="shared" si="55"/>
        <v>6</v>
      </c>
      <c r="N420" s="11">
        <f t="shared" si="48"/>
        <v>75</v>
      </c>
      <c r="O420" s="5">
        <f t="shared" si="56"/>
        <v>0.6875</v>
      </c>
      <c r="P420" s="10">
        <f t="shared" si="57"/>
        <v>11</v>
      </c>
      <c r="Q420" s="11">
        <f t="shared" si="49"/>
        <v>68.75</v>
      </c>
    </row>
    <row r="421" spans="4:17" x14ac:dyDescent="0.25">
      <c r="D421" t="s">
        <v>45</v>
      </c>
      <c r="E421" s="9">
        <f t="shared" si="43"/>
        <v>96.903153153153141</v>
      </c>
      <c r="F421" s="5">
        <f t="shared" si="58"/>
        <v>0.91666666666666663</v>
      </c>
      <c r="G421" s="10">
        <f t="shared" si="59"/>
        <v>33</v>
      </c>
      <c r="H421" s="11">
        <f t="shared" si="46"/>
        <v>91.666666666666657</v>
      </c>
      <c r="I421" s="5">
        <f t="shared" si="53"/>
        <v>0.95945945945945943</v>
      </c>
      <c r="J421" s="10">
        <f t="shared" si="52"/>
        <v>71</v>
      </c>
      <c r="K421" s="11">
        <f t="shared" si="47"/>
        <v>95.945945945945937</v>
      </c>
      <c r="L421" s="5">
        <f t="shared" si="54"/>
        <v>1</v>
      </c>
      <c r="M421" s="10">
        <f t="shared" si="55"/>
        <v>8</v>
      </c>
      <c r="N421" s="11">
        <f t="shared" si="48"/>
        <v>100</v>
      </c>
      <c r="O421" s="5">
        <f t="shared" si="56"/>
        <v>1</v>
      </c>
      <c r="P421" s="10">
        <f t="shared" si="57"/>
        <v>16</v>
      </c>
      <c r="Q421" s="11">
        <f t="shared" si="49"/>
        <v>100</v>
      </c>
    </row>
    <row r="422" spans="4:17" x14ac:dyDescent="0.25">
      <c r="D422" t="s">
        <v>46</v>
      </c>
      <c r="E422" s="9">
        <f t="shared" si="43"/>
        <v>91.20213963963964</v>
      </c>
      <c r="F422" s="5">
        <f t="shared" si="58"/>
        <v>0.91666666666666663</v>
      </c>
      <c r="G422" s="10">
        <f t="shared" si="59"/>
        <v>33</v>
      </c>
      <c r="H422" s="11">
        <f t="shared" si="46"/>
        <v>91.666666666666657</v>
      </c>
      <c r="I422" s="5">
        <f t="shared" si="53"/>
        <v>0.91891891891891897</v>
      </c>
      <c r="J422" s="10">
        <f t="shared" si="52"/>
        <v>68</v>
      </c>
      <c r="K422" s="11">
        <f t="shared" si="47"/>
        <v>91.891891891891902</v>
      </c>
      <c r="L422" s="5">
        <f t="shared" si="54"/>
        <v>0.875</v>
      </c>
      <c r="M422" s="10">
        <f t="shared" si="55"/>
        <v>7</v>
      </c>
      <c r="N422" s="11">
        <f t="shared" si="48"/>
        <v>87.5</v>
      </c>
      <c r="O422" s="5">
        <f t="shared" si="56"/>
        <v>0.9375</v>
      </c>
      <c r="P422" s="10">
        <f t="shared" si="57"/>
        <v>15</v>
      </c>
      <c r="Q422" s="11">
        <f t="shared" si="49"/>
        <v>93.75</v>
      </c>
    </row>
    <row r="423" spans="4:17" x14ac:dyDescent="0.25">
      <c r="D423" t="s">
        <v>47</v>
      </c>
      <c r="E423" s="9">
        <f t="shared" si="43"/>
        <v>77.763701201201201</v>
      </c>
      <c r="F423" s="5">
        <f t="shared" si="58"/>
        <v>0.77777777777777768</v>
      </c>
      <c r="G423" s="10">
        <f t="shared" si="59"/>
        <v>28</v>
      </c>
      <c r="H423" s="11">
        <f t="shared" si="46"/>
        <v>77.777777777777786</v>
      </c>
      <c r="I423" s="5">
        <f t="shared" si="53"/>
        <v>0.77027027027027029</v>
      </c>
      <c r="J423" s="10">
        <f t="shared" si="52"/>
        <v>57</v>
      </c>
      <c r="K423" s="11">
        <f t="shared" si="47"/>
        <v>77.027027027027032</v>
      </c>
      <c r="L423" s="5">
        <f t="shared" si="54"/>
        <v>0.75</v>
      </c>
      <c r="M423" s="10">
        <f t="shared" si="55"/>
        <v>6</v>
      </c>
      <c r="N423" s="11">
        <f t="shared" si="48"/>
        <v>75</v>
      </c>
      <c r="O423" s="5">
        <f t="shared" si="56"/>
        <v>0.8125</v>
      </c>
      <c r="P423" s="10">
        <f t="shared" si="57"/>
        <v>13</v>
      </c>
      <c r="Q423" s="11">
        <f t="shared" si="49"/>
        <v>81.25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9">
        <f>AVERAGE(F425,I425,L425,O425)</f>
        <v>0.15099474474474478</v>
      </c>
      <c r="F425" s="11">
        <f>M28-M235</f>
        <v>0.22222222222222232</v>
      </c>
      <c r="G425" s="10">
        <f>J28-J235</f>
        <v>4</v>
      </c>
      <c r="H425" s="10" t="s">
        <v>73</v>
      </c>
      <c r="I425" s="11">
        <f>P68-P275</f>
        <v>-0.2432432432432432</v>
      </c>
      <c r="J425" s="10">
        <f>O68-O275</f>
        <v>-9</v>
      </c>
      <c r="K425" s="10" t="s">
        <v>73</v>
      </c>
      <c r="L425" s="11">
        <f>M106-M313</f>
        <v>0.75</v>
      </c>
      <c r="M425" s="10">
        <f>J106-J313</f>
        <v>3</v>
      </c>
      <c r="N425" s="10" t="s">
        <v>73</v>
      </c>
      <c r="O425" s="11">
        <f>P183-P390</f>
        <v>-0.125</v>
      </c>
      <c r="P425" s="10">
        <f>O183-O390</f>
        <v>-1</v>
      </c>
      <c r="Q425" s="10" t="s">
        <v>73</v>
      </c>
    </row>
    <row r="426" spans="4:17" x14ac:dyDescent="0.25">
      <c r="D426" t="s">
        <v>70</v>
      </c>
      <c r="E426" s="9">
        <f>AVERAGE(H426,K426,N426,Q426)</f>
        <v>1.8650525525525525</v>
      </c>
      <c r="F426" s="5">
        <f>(M26+M27+M233+M234)/2</f>
        <v>1.7777777777777777</v>
      </c>
      <c r="G426" s="10">
        <f>J233+J234+J26+J27</f>
        <v>64</v>
      </c>
      <c r="H426" s="11">
        <f>G426/G402</f>
        <v>1.7777777777777777</v>
      </c>
      <c r="I426" s="5">
        <f>(P66+P67+P273+P274)/2</f>
        <v>1.9324324324324325</v>
      </c>
      <c r="J426" s="10">
        <f>O66+O67+O273+O274</f>
        <v>143</v>
      </c>
      <c r="K426" s="11">
        <f>J426/$I$402</f>
        <v>1.9324324324324325</v>
      </c>
      <c r="L426" s="5">
        <f>(M104+M105+M311+M312)/2</f>
        <v>2</v>
      </c>
      <c r="M426" s="10">
        <f>J104+J105+J311+J312</f>
        <v>16</v>
      </c>
      <c r="N426" s="11">
        <f>M426/8</f>
        <v>2</v>
      </c>
      <c r="O426" s="5">
        <f>(P389+P388+P182+P181)/2</f>
        <v>1.75</v>
      </c>
      <c r="P426" s="10">
        <f>O389+O388+O182+O181</f>
        <v>28</v>
      </c>
      <c r="Q426" s="11">
        <f>P426/16</f>
        <v>1.75</v>
      </c>
    </row>
    <row r="427" spans="4:17" x14ac:dyDescent="0.25">
      <c r="D427" t="s">
        <v>71</v>
      </c>
      <c r="E427" s="9">
        <f t="shared" ref="E427:E428" si="60">AVERAGE(H427,K427,N427,Q427)</f>
        <v>0.9537819069069069</v>
      </c>
      <c r="F427" s="5">
        <f>(M26+M234)/2</f>
        <v>0.9722222222222221</v>
      </c>
      <c r="G427" s="10">
        <f>J26+J234</f>
        <v>35</v>
      </c>
      <c r="H427" s="11">
        <f>G427/G402</f>
        <v>0.97222222222222221</v>
      </c>
      <c r="I427" s="5">
        <f>(P66+P274)/2</f>
        <v>0.90540540540540548</v>
      </c>
      <c r="J427" s="10">
        <f>O66+O274</f>
        <v>67</v>
      </c>
      <c r="K427" s="11">
        <f t="shared" ref="K427:K428" si="61">J427/$I$402</f>
        <v>0.90540540540540537</v>
      </c>
      <c r="L427" s="5">
        <f>(M104+M312)/2</f>
        <v>1.125</v>
      </c>
      <c r="M427" s="10">
        <f>J104+J312</f>
        <v>9</v>
      </c>
      <c r="N427" s="11">
        <f t="shared" ref="N427:N428" si="62">M427/8</f>
        <v>1.125</v>
      </c>
      <c r="O427" s="5">
        <f>(P389+P181)/2</f>
        <v>0.8125</v>
      </c>
      <c r="P427" s="10">
        <f>O389+O181</f>
        <v>13</v>
      </c>
      <c r="Q427" s="11">
        <f t="shared" ref="Q427:Q428" si="63">P427/16</f>
        <v>0.8125</v>
      </c>
    </row>
    <row r="428" spans="4:17" x14ac:dyDescent="0.25">
      <c r="D428" t="s">
        <v>72</v>
      </c>
      <c r="E428" s="9">
        <f t="shared" si="60"/>
        <v>0.91127064564564564</v>
      </c>
      <c r="F428" s="5">
        <f>(M27+M233)/2</f>
        <v>0.80555555555555558</v>
      </c>
      <c r="G428" s="10">
        <f>J27+J233</f>
        <v>29</v>
      </c>
      <c r="H428" s="11">
        <f>G428/G402</f>
        <v>0.80555555555555558</v>
      </c>
      <c r="I428" s="5">
        <f>(P67+P273)/2</f>
        <v>1.0270270270270272</v>
      </c>
      <c r="J428" s="10">
        <f>O67+O273</f>
        <v>76</v>
      </c>
      <c r="K428" s="11">
        <f t="shared" si="61"/>
        <v>1.027027027027027</v>
      </c>
      <c r="L428" s="5">
        <f>(M105+M311)/2</f>
        <v>0.875</v>
      </c>
      <c r="M428" s="10">
        <f>J105+J311</f>
        <v>7</v>
      </c>
      <c r="N428" s="11">
        <f t="shared" si="62"/>
        <v>0.875</v>
      </c>
      <c r="O428" s="5">
        <f>(P388+P182)/2</f>
        <v>0.9375</v>
      </c>
      <c r="P428" s="10">
        <f>O388+O182</f>
        <v>15</v>
      </c>
      <c r="Q428" s="11">
        <f t="shared" si="63"/>
        <v>0.9375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4">E501-E471</f>
        <v>-1.3241106719306117E-3</v>
      </c>
      <c r="F529" s="14">
        <f t="shared" si="64"/>
        <v>-1.8181818181659537E-3</v>
      </c>
      <c r="G529" s="14">
        <f t="shared" si="64"/>
        <v>-3.478260869570704E-3</v>
      </c>
      <c r="H529" s="14">
        <f t="shared" si="64"/>
        <v>0</v>
      </c>
      <c r="I529" s="14">
        <f t="shared" si="64"/>
        <v>0</v>
      </c>
    </row>
    <row r="530" spans="5:9" x14ac:dyDescent="0.25">
      <c r="E530" s="14">
        <f t="shared" si="64"/>
        <v>4.7628458498039095E-3</v>
      </c>
      <c r="F530" s="14">
        <f t="shared" si="64"/>
        <v>-1.8181818181659537E-3</v>
      </c>
      <c r="G530" s="14">
        <f t="shared" si="64"/>
        <v>8.6956521738557058E-4</v>
      </c>
      <c r="H530" s="14">
        <f t="shared" si="64"/>
        <v>0</v>
      </c>
      <c r="I530" s="14">
        <f t="shared" si="64"/>
        <v>0</v>
      </c>
    </row>
    <row r="531" spans="5:9" x14ac:dyDescent="0.25">
      <c r="E531" s="14">
        <f t="shared" si="64"/>
        <v>5.0395256917568076E-4</v>
      </c>
      <c r="F531" s="14">
        <f t="shared" si="64"/>
        <v>-3.6363636363603291E-3</v>
      </c>
      <c r="G531" s="14">
        <f t="shared" si="64"/>
        <v>-4.3478260869562746E-3</v>
      </c>
      <c r="H531" s="14">
        <f t="shared" si="64"/>
        <v>0</v>
      </c>
      <c r="I531" s="14">
        <f t="shared" si="64"/>
        <v>0</v>
      </c>
    </row>
    <row r="532" spans="5:9" x14ac:dyDescent="0.25">
      <c r="E532" s="14">
        <f t="shared" si="64"/>
        <v>2.3122529644155065E-3</v>
      </c>
      <c r="F532" s="14">
        <f t="shared" si="64"/>
        <v>2.7272727272702468E-3</v>
      </c>
      <c r="G532" s="14">
        <f t="shared" si="64"/>
        <v>-3.478260869570704E-3</v>
      </c>
      <c r="H532" s="14">
        <f t="shared" si="64"/>
        <v>0</v>
      </c>
      <c r="I532" s="14">
        <f t="shared" si="64"/>
        <v>0</v>
      </c>
    </row>
    <row r="533" spans="5:9" x14ac:dyDescent="0.25">
      <c r="E533" s="14">
        <f t="shared" si="64"/>
        <v>6.3142292490070417E-3</v>
      </c>
      <c r="F533" s="14">
        <f t="shared" si="64"/>
        <v>9.0909090908297685E-4</v>
      </c>
      <c r="G533" s="14">
        <f t="shared" si="64"/>
        <v>4.3478260869562746E-3</v>
      </c>
      <c r="H533" s="14">
        <f t="shared" si="64"/>
        <v>0</v>
      </c>
      <c r="I533" s="14">
        <f t="shared" si="64"/>
        <v>0</v>
      </c>
    </row>
    <row r="534" spans="5:9" x14ac:dyDescent="0.25">
      <c r="E534" s="14">
        <f t="shared" si="64"/>
        <v>-2.2628458498132886E-3</v>
      </c>
      <c r="F534" s="14">
        <f t="shared" si="64"/>
        <v>1.8181818181659537E-3</v>
      </c>
      <c r="G534" s="14">
        <f t="shared" si="64"/>
        <v>-8.6956521738557058E-4</v>
      </c>
      <c r="H534" s="14">
        <f t="shared" si="64"/>
        <v>0</v>
      </c>
      <c r="I534" s="14">
        <f t="shared" si="64"/>
        <v>0</v>
      </c>
    </row>
    <row r="535" spans="5:9" x14ac:dyDescent="0.25">
      <c r="E535" s="14">
        <f t="shared" si="64"/>
        <v>3.4584980237184482E-4</v>
      </c>
      <c r="F535" s="14">
        <f t="shared" si="64"/>
        <v>1.8181818181659537E-3</v>
      </c>
      <c r="G535" s="14">
        <f t="shared" si="64"/>
        <v>-4.3478260869278529E-4</v>
      </c>
      <c r="H535" s="14">
        <f t="shared" si="64"/>
        <v>0</v>
      </c>
      <c r="I535" s="14">
        <f t="shared" si="64"/>
        <v>0</v>
      </c>
    </row>
    <row r="536" spans="5:9" x14ac:dyDescent="0.25">
      <c r="E536" s="14">
        <f t="shared" si="64"/>
        <v>-6.3142292490141472E-3</v>
      </c>
      <c r="F536" s="14">
        <f t="shared" si="64"/>
        <v>-9.0909090909008228E-4</v>
      </c>
      <c r="G536" s="14">
        <f t="shared" si="64"/>
        <v>-4.3478260869562746E-3</v>
      </c>
      <c r="H536" s="14">
        <f t="shared" si="64"/>
        <v>0</v>
      </c>
      <c r="I536" s="14">
        <f t="shared" si="64"/>
        <v>0</v>
      </c>
    </row>
    <row r="537" spans="5:9" x14ac:dyDescent="0.25">
      <c r="E537" s="14">
        <f t="shared" si="64"/>
        <v>-2.3122529644261647E-3</v>
      </c>
      <c r="F537" s="14">
        <f t="shared" si="64"/>
        <v>-2.7272727272702468E-3</v>
      </c>
      <c r="G537" s="14">
        <f t="shared" si="64"/>
        <v>3.478260869570704E-3</v>
      </c>
      <c r="H537" s="14">
        <f t="shared" si="64"/>
        <v>0</v>
      </c>
      <c r="I537" s="14">
        <f t="shared" si="64"/>
        <v>0</v>
      </c>
    </row>
    <row r="538" spans="5:9" x14ac:dyDescent="0.25">
      <c r="E538" s="14">
        <f t="shared" si="64"/>
        <v>3.8735177865589776E-3</v>
      </c>
      <c r="F538" s="14">
        <f t="shared" si="64"/>
        <v>-3.6363636363603291E-3</v>
      </c>
      <c r="G538" s="14">
        <f t="shared" si="64"/>
        <v>-8.6956521738557058E-4</v>
      </c>
      <c r="H538" s="14">
        <f t="shared" si="64"/>
        <v>0</v>
      </c>
      <c r="I538" s="14">
        <f t="shared" si="64"/>
        <v>0</v>
      </c>
    </row>
    <row r="539" spans="5:9" x14ac:dyDescent="0.25">
      <c r="E539" s="14">
        <f t="shared" si="64"/>
        <v>9.6837944664684983E-4</v>
      </c>
      <c r="F539" s="14">
        <f t="shared" si="64"/>
        <v>-9.0909090909008228E-4</v>
      </c>
      <c r="G539" s="14">
        <f t="shared" si="64"/>
        <v>4.7826086956490599E-3</v>
      </c>
      <c r="H539" s="14">
        <f t="shared" si="64"/>
        <v>0</v>
      </c>
      <c r="I539" s="14">
        <f t="shared" si="64"/>
        <v>0</v>
      </c>
    </row>
    <row r="540" spans="5:9" x14ac:dyDescent="0.25">
      <c r="E540" s="14">
        <f t="shared" si="64"/>
        <v>-2.3913043478245299E-3</v>
      </c>
      <c r="F540" s="14">
        <f t="shared" si="64"/>
        <v>0</v>
      </c>
      <c r="G540" s="14">
        <f t="shared" si="64"/>
        <v>4.3478260868567986E-4</v>
      </c>
      <c r="H540" s="14">
        <f t="shared" si="64"/>
        <v>0</v>
      </c>
      <c r="I540" s="14">
        <f t="shared" si="64"/>
        <v>0</v>
      </c>
    </row>
    <row r="541" spans="5:9" x14ac:dyDescent="0.25">
      <c r="E541" s="14">
        <f t="shared" si="64"/>
        <v>4.1106719367647315E-3</v>
      </c>
      <c r="F541" s="14">
        <f t="shared" si="64"/>
        <v>-1.8181818181659537E-3</v>
      </c>
      <c r="G541" s="14">
        <f t="shared" si="64"/>
        <v>-1.7391304347782466E-3</v>
      </c>
      <c r="H541" s="14">
        <f t="shared" si="64"/>
        <v>0</v>
      </c>
      <c r="I541" s="14">
        <f t="shared" si="64"/>
        <v>0</v>
      </c>
    </row>
    <row r="542" spans="5:9" x14ac:dyDescent="0.25">
      <c r="E542" s="14">
        <f t="shared" si="64"/>
        <v>-2.1541501976258814E-3</v>
      </c>
      <c r="F542" s="14">
        <f t="shared" si="64"/>
        <v>1.8181818181659537E-3</v>
      </c>
      <c r="G542" s="14">
        <f t="shared" si="64"/>
        <v>-4.3478260869278529E-4</v>
      </c>
      <c r="H542" s="14">
        <f t="shared" si="64"/>
        <v>0</v>
      </c>
      <c r="I542" s="14">
        <f t="shared" si="64"/>
        <v>0</v>
      </c>
    </row>
    <row r="543" spans="5:9" x14ac:dyDescent="0.25">
      <c r="E543" s="14">
        <f t="shared" si="64"/>
        <v>1.442687747029936E-3</v>
      </c>
      <c r="F543" s="14">
        <f t="shared" si="64"/>
        <v>2.7272727272702468E-3</v>
      </c>
      <c r="G543" s="14">
        <f t="shared" si="64"/>
        <v>3.0434782608637079E-3</v>
      </c>
      <c r="H543" s="14">
        <f t="shared" si="64"/>
        <v>0</v>
      </c>
      <c r="I543" s="14">
        <f t="shared" si="64"/>
        <v>0</v>
      </c>
    </row>
    <row r="544" spans="5:9" x14ac:dyDescent="0.25">
      <c r="E544" s="14">
        <f t="shared" si="64"/>
        <v>1.3735177865612513E-3</v>
      </c>
      <c r="F544" s="14">
        <f t="shared" si="64"/>
        <v>-3.6363636363603291E-3</v>
      </c>
      <c r="G544" s="14">
        <f t="shared" si="64"/>
        <v>-8.6956521738557058E-4</v>
      </c>
      <c r="H544" s="14">
        <f t="shared" si="64"/>
        <v>0</v>
      </c>
      <c r="I544" s="14">
        <f t="shared" si="64"/>
        <v>0</v>
      </c>
    </row>
    <row r="549" spans="1:16" x14ac:dyDescent="0.25">
      <c r="E549" s="14">
        <f t="shared" ref="E549:I552" si="65">E517-E491</f>
        <v>-2.5345849802371756E-3</v>
      </c>
      <c r="F549" s="14">
        <f t="shared" si="65"/>
        <v>1.8181818181817189E-3</v>
      </c>
      <c r="G549" s="14">
        <f t="shared" si="65"/>
        <v>-6.9565217391305972E-3</v>
      </c>
      <c r="H549" s="14">
        <f t="shared" si="65"/>
        <v>0</v>
      </c>
      <c r="I549" s="14">
        <f t="shared" si="65"/>
        <v>-5.0000000000000044E-3</v>
      </c>
    </row>
    <row r="550" spans="1:16" x14ac:dyDescent="0.25">
      <c r="E550" s="14">
        <f t="shared" si="65"/>
        <v>2.8137351778658726E-3</v>
      </c>
      <c r="F550" s="14">
        <f t="shared" si="65"/>
        <v>-3.6363636363638818E-3</v>
      </c>
      <c r="G550" s="14">
        <f t="shared" si="65"/>
        <v>7.3913043478261997E-3</v>
      </c>
      <c r="H550" s="14">
        <f t="shared" si="65"/>
        <v>4.9999999999998934E-3</v>
      </c>
      <c r="I550" s="14">
        <f t="shared" si="65"/>
        <v>2.4999999999999467E-3</v>
      </c>
    </row>
    <row r="551" spans="1:16" x14ac:dyDescent="0.25">
      <c r="E551" s="14">
        <f t="shared" si="65"/>
        <v>1.9639328063241202E-3</v>
      </c>
      <c r="F551" s="14">
        <f t="shared" si="65"/>
        <v>-1.8181818181819409E-3</v>
      </c>
      <c r="G551" s="14">
        <f t="shared" si="65"/>
        <v>2.1739130434783593E-3</v>
      </c>
      <c r="H551" s="14">
        <f t="shared" si="65"/>
        <v>4.9999999999998934E-3</v>
      </c>
      <c r="I551" s="14">
        <f t="shared" si="65"/>
        <v>2.4999999999999467E-3</v>
      </c>
    </row>
    <row r="552" spans="1:16" x14ac:dyDescent="0.25">
      <c r="E552" s="14">
        <f t="shared" si="65"/>
        <v>8.4980237154153038E-4</v>
      </c>
      <c r="F552" s="14">
        <f t="shared" si="65"/>
        <v>-1.8181818181819409E-3</v>
      </c>
      <c r="G552" s="14">
        <f t="shared" si="65"/>
        <v>5.2173913043478404E-3</v>
      </c>
      <c r="H552" s="14">
        <f t="shared" si="65"/>
        <v>0</v>
      </c>
      <c r="I552" s="14">
        <f t="shared" si="65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66">F578-F558</f>
        <v>9.0909090909008228E-4</v>
      </c>
      <c r="M578" s="14">
        <f t="shared" si="66"/>
        <v>3.0434782608637079E-3</v>
      </c>
      <c r="N578" s="14">
        <f t="shared" si="66"/>
        <v>0</v>
      </c>
      <c r="O578" s="14">
        <f t="shared" si="66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67">E579-E559</f>
        <v>8.8932806328045899E-5</v>
      </c>
      <c r="L579" s="14">
        <f t="shared" si="66"/>
        <v>-1.8181818181837173E-3</v>
      </c>
      <c r="M579" s="14">
        <f t="shared" si="66"/>
        <v>2.1739130434781373E-3</v>
      </c>
      <c r="N579" s="14">
        <f t="shared" si="66"/>
        <v>0</v>
      </c>
      <c r="O579" s="14">
        <f t="shared" si="66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7"/>
        <v>4.6442687747116906E-4</v>
      </c>
      <c r="L580" s="14">
        <f t="shared" si="66"/>
        <v>2.7272727272702468E-3</v>
      </c>
      <c r="M580" s="14">
        <f t="shared" si="66"/>
        <v>-8.6956521738557058E-4</v>
      </c>
      <c r="N580" s="14">
        <f t="shared" si="66"/>
        <v>0</v>
      </c>
      <c r="O580" s="14">
        <f t="shared" si="66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7"/>
        <v>-3.8735177865589776E-3</v>
      </c>
      <c r="L581" s="14">
        <f t="shared" si="66"/>
        <v>3.6363636363603291E-3</v>
      </c>
      <c r="M581" s="14">
        <f t="shared" si="66"/>
        <v>8.6956521738557058E-4</v>
      </c>
      <c r="N581" s="14">
        <f t="shared" si="66"/>
        <v>0</v>
      </c>
      <c r="O581" s="14">
        <f t="shared" si="66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7"/>
        <v>1.3833992093736924E-4</v>
      </c>
      <c r="L582" s="14">
        <f t="shared" si="66"/>
        <v>2.7272727272702468E-3</v>
      </c>
      <c r="M582" s="14">
        <f t="shared" si="66"/>
        <v>-2.1739130434852427E-3</v>
      </c>
      <c r="N582" s="14">
        <f t="shared" si="66"/>
        <v>0</v>
      </c>
      <c r="O582" s="14">
        <f t="shared" si="66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7"/>
        <v>5.1383399208759784E-4</v>
      </c>
      <c r="L583" s="14">
        <f t="shared" si="66"/>
        <v>-2.7272727272702468E-3</v>
      </c>
      <c r="M583" s="14">
        <f t="shared" si="66"/>
        <v>4.7826086956490599E-3</v>
      </c>
      <c r="N583" s="14">
        <f t="shared" si="66"/>
        <v>0</v>
      </c>
      <c r="O583" s="14">
        <f t="shared" si="66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7"/>
        <v>-3.1027667984204754E-3</v>
      </c>
      <c r="L584" s="14">
        <f t="shared" si="66"/>
        <v>4.5454545454504114E-3</v>
      </c>
      <c r="M584" s="14">
        <f t="shared" si="66"/>
        <v>3.0434782608637079E-3</v>
      </c>
      <c r="N584" s="14">
        <f t="shared" si="66"/>
        <v>0</v>
      </c>
      <c r="O584" s="14">
        <f t="shared" si="66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7"/>
        <v>-3.4584980237184482E-4</v>
      </c>
      <c r="L585" s="14">
        <f t="shared" si="66"/>
        <v>-1.8181818181659537E-3</v>
      </c>
      <c r="M585" s="14">
        <f t="shared" si="66"/>
        <v>4.3478260869278529E-4</v>
      </c>
      <c r="N585" s="14">
        <f t="shared" si="66"/>
        <v>0</v>
      </c>
      <c r="O585" s="14">
        <f t="shared" si="66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7"/>
        <v>-5.1383399209470326E-4</v>
      </c>
      <c r="L586" s="14">
        <f t="shared" si="66"/>
        <v>2.7272727272702468E-3</v>
      </c>
      <c r="M586" s="14">
        <f t="shared" si="66"/>
        <v>-4.7826086956526126E-3</v>
      </c>
      <c r="N586" s="14">
        <f t="shared" si="66"/>
        <v>0</v>
      </c>
      <c r="O586" s="14">
        <f t="shared" si="66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7"/>
        <v>-1.383399209515801E-4</v>
      </c>
      <c r="L587" s="14">
        <f t="shared" si="66"/>
        <v>-2.7272727272737995E-3</v>
      </c>
      <c r="M587" s="14">
        <f t="shared" si="66"/>
        <v>2.1739130434781373E-3</v>
      </c>
      <c r="N587" s="14">
        <f t="shared" si="66"/>
        <v>0</v>
      </c>
      <c r="O587" s="14">
        <f t="shared" si="66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67"/>
        <v>1.1857707509932425E-4</v>
      </c>
      <c r="L588" s="14">
        <f t="shared" si="66"/>
        <v>9.0909090909008228E-4</v>
      </c>
      <c r="M588" s="14">
        <f t="shared" si="66"/>
        <v>-4.3478260868567986E-4</v>
      </c>
      <c r="N588" s="14">
        <f t="shared" si="66"/>
        <v>0</v>
      </c>
      <c r="O588" s="14">
        <f t="shared" si="66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67"/>
        <v>-0.54600790513833886</v>
      </c>
      <c r="L589" s="14">
        <f t="shared" si="66"/>
        <v>-2.7272727272702468E-3</v>
      </c>
      <c r="M589" s="14">
        <f t="shared" si="66"/>
        <v>-2.1713043478260943</v>
      </c>
      <c r="N589" s="14">
        <f t="shared" si="66"/>
        <v>0</v>
      </c>
      <c r="O589" s="14">
        <f t="shared" si="66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67"/>
        <v>4.3774703557346584E-3</v>
      </c>
      <c r="L590" s="14">
        <f t="shared" si="66"/>
        <v>2.7272727272702468E-3</v>
      </c>
      <c r="M590" s="14">
        <f t="shared" si="66"/>
        <v>4.7826086956490599E-3</v>
      </c>
      <c r="N590" s="14">
        <f t="shared" si="66"/>
        <v>0</v>
      </c>
      <c r="O590" s="14">
        <f t="shared" si="66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67"/>
        <v>-0.54615612648221656</v>
      </c>
      <c r="L591" s="14">
        <f t="shared" si="66"/>
        <v>3.6363636363603291E-3</v>
      </c>
      <c r="M591" s="14">
        <f t="shared" si="66"/>
        <v>-2.1782608695652215</v>
      </c>
      <c r="N591" s="14">
        <f t="shared" si="66"/>
        <v>0</v>
      </c>
      <c r="O591" s="14">
        <f t="shared" si="66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67"/>
        <v>-3.4584980237184482E-4</v>
      </c>
      <c r="L592" s="14">
        <f t="shared" si="66"/>
        <v>-1.8181818181659537E-3</v>
      </c>
      <c r="M592" s="14">
        <f t="shared" si="66"/>
        <v>4.3478260869278529E-4</v>
      </c>
      <c r="N592" s="14">
        <f t="shared" si="66"/>
        <v>0</v>
      </c>
      <c r="O592" s="14">
        <f t="shared" si="66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67"/>
        <v>-0.5436462450592785</v>
      </c>
      <c r="L593" s="14">
        <f t="shared" si="66"/>
        <v>4.5454545454504114E-3</v>
      </c>
      <c r="M593" s="14">
        <f t="shared" si="66"/>
        <v>-2.1691304347826161</v>
      </c>
      <c r="N593" s="14">
        <f t="shared" si="66"/>
        <v>0</v>
      </c>
      <c r="O593" s="14">
        <f t="shared" si="66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67"/>
        <v>-6.5217391304628336E-4</v>
      </c>
      <c r="L594" s="14">
        <f t="shared" si="67"/>
        <v>0</v>
      </c>
      <c r="M594" s="14">
        <f t="shared" si="67"/>
        <v>-2.6086956521709226E-3</v>
      </c>
      <c r="N594" s="14">
        <f t="shared" si="67"/>
        <v>0</v>
      </c>
      <c r="O594" s="14">
        <f t="shared" si="67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68">F599-F605</f>
        <v>1.8181818181816634E-3</v>
      </c>
      <c r="G611" s="14">
        <f t="shared" si="68"/>
        <v>-2.6086956521740312E-3</v>
      </c>
      <c r="H611" s="14">
        <f t="shared" si="68"/>
        <v>0</v>
      </c>
      <c r="I611" s="14">
        <f t="shared" si="68"/>
        <v>0</v>
      </c>
    </row>
    <row r="612" spans="1:14" x14ac:dyDescent="0.25">
      <c r="E612" s="14">
        <f t="shared" ref="E612:I614" si="69">E600-E606</f>
        <v>-6.1042490118579096E-3</v>
      </c>
      <c r="F612" s="14">
        <f t="shared" si="69"/>
        <v>9.0909090909097046E-4</v>
      </c>
      <c r="G612" s="14">
        <f t="shared" si="69"/>
        <v>-2.7826086956522111E-2</v>
      </c>
      <c r="H612" s="14">
        <f t="shared" si="69"/>
        <v>0</v>
      </c>
      <c r="I612" s="14">
        <f t="shared" si="69"/>
        <v>-7.4999999999998401E-3</v>
      </c>
    </row>
    <row r="613" spans="1:14" x14ac:dyDescent="0.25">
      <c r="E613" s="14">
        <f t="shared" si="69"/>
        <v>-5.8325098814229204E-3</v>
      </c>
      <c r="F613" s="14">
        <f t="shared" si="69"/>
        <v>-9.0909090909092605E-3</v>
      </c>
      <c r="G613" s="14">
        <f t="shared" si="69"/>
        <v>-1.7391304347825765E-3</v>
      </c>
      <c r="H613" s="14">
        <f t="shared" si="69"/>
        <v>-4.9999999999998934E-3</v>
      </c>
      <c r="I613" s="14">
        <f t="shared" si="69"/>
        <v>-7.5000000000000622E-3</v>
      </c>
    </row>
    <row r="614" spans="1:14" x14ac:dyDescent="0.25">
      <c r="E614" s="14">
        <f t="shared" si="69"/>
        <v>-1.0271739130434776E-2</v>
      </c>
      <c r="F614" s="14">
        <f t="shared" si="69"/>
        <v>0</v>
      </c>
      <c r="G614" s="14">
        <f t="shared" si="69"/>
        <v>-2.608695652173898E-2</v>
      </c>
      <c r="H614" s="14">
        <f t="shared" si="69"/>
        <v>-4.9999999999998934E-3</v>
      </c>
      <c r="I614" s="14">
        <f t="shared" si="69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70">F619-F637</f>
        <v>1.4285714285762197E-3</v>
      </c>
      <c r="M637" s="14">
        <f t="shared" si="70"/>
        <v>2.2222222222154642E-3</v>
      </c>
      <c r="N637" s="14">
        <f t="shared" si="70"/>
        <v>0</v>
      </c>
      <c r="O637" s="14">
        <f t="shared" si="70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71">E620-E638</f>
        <v>9.7883597884163009E-4</v>
      </c>
      <c r="L638" s="14">
        <f t="shared" si="70"/>
        <v>4.2857142857144481E-3</v>
      </c>
      <c r="M638" s="14">
        <f t="shared" si="70"/>
        <v>-3.703703703621386E-4</v>
      </c>
      <c r="N638" s="14">
        <f t="shared" si="70"/>
        <v>0</v>
      </c>
      <c r="O638" s="14">
        <f t="shared" si="70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71"/>
        <v>3.6111111111125638E-3</v>
      </c>
      <c r="L639" s="14">
        <f t="shared" si="70"/>
        <v>0</v>
      </c>
      <c r="M639" s="14">
        <f t="shared" si="70"/>
        <v>4.4444444444451392E-3</v>
      </c>
      <c r="N639" s="14">
        <f t="shared" si="70"/>
        <v>0</v>
      </c>
      <c r="O639" s="14">
        <f t="shared" si="70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71"/>
        <v>4.550264550260863E-3</v>
      </c>
      <c r="L640" s="14">
        <f t="shared" si="70"/>
        <v>-1.4285714285762197E-3</v>
      </c>
      <c r="M640" s="14">
        <f t="shared" si="70"/>
        <v>-3.703703703621386E-4</v>
      </c>
      <c r="N640" s="14">
        <f t="shared" si="70"/>
        <v>0</v>
      </c>
      <c r="O640" s="14">
        <f t="shared" si="70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71"/>
        <v>-1.7592592592592382E-3</v>
      </c>
      <c r="L641" s="14">
        <f t="shared" si="70"/>
        <v>0</v>
      </c>
      <c r="M641" s="14">
        <f t="shared" si="70"/>
        <v>2.9629629629610577E-3</v>
      </c>
      <c r="N641" s="14">
        <f t="shared" si="70"/>
        <v>0</v>
      </c>
      <c r="O641" s="14">
        <f t="shared" si="70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71"/>
        <v>2.5529100529126936E-3</v>
      </c>
      <c r="L642" s="14">
        <f t="shared" si="70"/>
        <v>4.2857142857144481E-3</v>
      </c>
      <c r="M642" s="14">
        <f t="shared" si="70"/>
        <v>-4.0740740740830006E-3</v>
      </c>
      <c r="N642" s="14">
        <f t="shared" si="70"/>
        <v>0</v>
      </c>
      <c r="O642" s="14">
        <f t="shared" si="70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71"/>
        <v>-2.023809523805653E-3</v>
      </c>
      <c r="L643" s="14">
        <f t="shared" si="70"/>
        <v>-1.4285714285762197E-3</v>
      </c>
      <c r="M643" s="14">
        <f t="shared" si="70"/>
        <v>3.3333333333445125E-3</v>
      </c>
      <c r="N643" s="14">
        <f t="shared" si="70"/>
        <v>0</v>
      </c>
      <c r="O643" s="14">
        <f t="shared" si="70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71"/>
        <v>5.8465608465496643E-3</v>
      </c>
      <c r="L644" s="14">
        <f t="shared" si="70"/>
        <v>-1.4285714285762197E-3</v>
      </c>
      <c r="M644" s="14">
        <f t="shared" si="70"/>
        <v>4.8148148148072778E-3</v>
      </c>
      <c r="N644" s="14">
        <f t="shared" si="70"/>
        <v>0</v>
      </c>
      <c r="O644" s="14">
        <f t="shared" si="70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71"/>
        <v>-2.5529100529126936E-3</v>
      </c>
      <c r="L645" s="14">
        <f t="shared" si="70"/>
        <v>-4.2857142857144481E-3</v>
      </c>
      <c r="M645" s="14">
        <f t="shared" si="70"/>
        <v>4.0740740740758952E-3</v>
      </c>
      <c r="N645" s="14">
        <f t="shared" si="70"/>
        <v>0</v>
      </c>
      <c r="O645" s="14">
        <f t="shared" si="70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71"/>
        <v>1.7592592592592382E-3</v>
      </c>
      <c r="L646" s="14">
        <f t="shared" si="70"/>
        <v>0</v>
      </c>
      <c r="M646" s="14">
        <f t="shared" si="70"/>
        <v>-2.9629629629610577E-3</v>
      </c>
      <c r="N646" s="14">
        <f t="shared" si="70"/>
        <v>0</v>
      </c>
      <c r="O646" s="14">
        <f t="shared" si="70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71"/>
        <v>-2.1693121693147077E-3</v>
      </c>
      <c r="L647" s="14">
        <f t="shared" si="70"/>
        <v>4.2857142857144481E-3</v>
      </c>
      <c r="M647" s="14">
        <f t="shared" si="70"/>
        <v>-2.9629629629610577E-3</v>
      </c>
      <c r="N647" s="14">
        <f t="shared" si="70"/>
        <v>0</v>
      </c>
      <c r="O647" s="14">
        <f t="shared" si="70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71"/>
        <v>4.9867724867738161E-3</v>
      </c>
      <c r="L648" s="14">
        <f t="shared" si="70"/>
        <v>1.4285714285762197E-3</v>
      </c>
      <c r="M648" s="14">
        <f t="shared" si="70"/>
        <v>-1.4814814814769761E-3</v>
      </c>
      <c r="N648" s="14">
        <f t="shared" si="70"/>
        <v>0</v>
      </c>
      <c r="O648" s="14">
        <f t="shared" si="70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71"/>
        <v>-1.6666666666651508E-3</v>
      </c>
      <c r="L649" s="14">
        <f t="shared" si="70"/>
        <v>0</v>
      </c>
      <c r="M649" s="14">
        <f t="shared" si="70"/>
        <v>3.3333333333445125E-3</v>
      </c>
      <c r="N649" s="14">
        <f t="shared" si="70"/>
        <v>0</v>
      </c>
      <c r="O649" s="14">
        <f t="shared" si="70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71"/>
        <v>4.7486772486777795E-3</v>
      </c>
      <c r="L650" s="14">
        <f t="shared" si="70"/>
        <v>-2.8571428571382285E-3</v>
      </c>
      <c r="M650" s="14">
        <f t="shared" si="70"/>
        <v>1.8518518518533256E-3</v>
      </c>
      <c r="N650" s="14">
        <f t="shared" si="70"/>
        <v>0</v>
      </c>
      <c r="O650" s="14">
        <f t="shared" si="70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71"/>
        <v>-3.2936507936511816E-3</v>
      </c>
      <c r="L651" s="14">
        <f t="shared" si="70"/>
        <v>-4.2857142857144481E-3</v>
      </c>
      <c r="M651" s="14">
        <f t="shared" si="70"/>
        <v>1.1111111111148375E-3</v>
      </c>
      <c r="N651" s="14">
        <f t="shared" si="70"/>
        <v>0</v>
      </c>
      <c r="O651" s="14">
        <f t="shared" si="70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71"/>
        <v>1.2566137566167868E-3</v>
      </c>
      <c r="L652" s="14">
        <f t="shared" si="70"/>
        <v>4.2857142857144481E-3</v>
      </c>
      <c r="M652" s="14">
        <f t="shared" si="70"/>
        <v>7.4074074074559348E-4</v>
      </c>
      <c r="N652" s="14">
        <f t="shared" si="70"/>
        <v>0</v>
      </c>
      <c r="O652" s="14">
        <f t="shared" si="70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71"/>
        <v>-7.9365079363924451E-4</v>
      </c>
      <c r="L653" s="14">
        <f t="shared" si="71"/>
        <v>-4.2857142857144481E-3</v>
      </c>
      <c r="M653" s="14">
        <f t="shared" si="71"/>
        <v>1.1111111111148375E-3</v>
      </c>
      <c r="N653" s="14">
        <f t="shared" si="71"/>
        <v>0</v>
      </c>
      <c r="O653" s="14">
        <f t="shared" si="71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72">F658-F664</f>
        <v>0</v>
      </c>
      <c r="G671" s="14">
        <f t="shared" si="72"/>
        <v>-2.2222222222222143E-2</v>
      </c>
      <c r="H671" s="14">
        <f t="shared" si="72"/>
        <v>4.9999999999998934E-3</v>
      </c>
      <c r="I671" s="14">
        <f t="shared" si="72"/>
        <v>7.4999999999998401E-3</v>
      </c>
    </row>
    <row r="672" spans="4:14" x14ac:dyDescent="0.25">
      <c r="E672" s="14">
        <f t="shared" ref="E672:I674" si="73">E659-E665</f>
        <v>2.7335164835165238E-3</v>
      </c>
      <c r="F672" s="14">
        <f t="shared" si="73"/>
        <v>-1.4285714285713902E-3</v>
      </c>
      <c r="G672" s="14">
        <f t="shared" si="73"/>
        <v>7.3626373626376473E-3</v>
      </c>
      <c r="H672" s="14">
        <f t="shared" si="73"/>
        <v>0</v>
      </c>
      <c r="I672" s="14">
        <f t="shared" si="73"/>
        <v>-5.0000000000000044E-3</v>
      </c>
    </row>
    <row r="673" spans="1:14" x14ac:dyDescent="0.25">
      <c r="E673" s="14">
        <f t="shared" si="73"/>
        <v>5.4365079365079616E-3</v>
      </c>
      <c r="F673" s="14">
        <f t="shared" si="73"/>
        <v>2.8571428571428914E-3</v>
      </c>
      <c r="G673" s="14">
        <f t="shared" si="73"/>
        <v>-1.1111111111110628E-3</v>
      </c>
      <c r="H673" s="14">
        <f t="shared" si="73"/>
        <v>0</v>
      </c>
      <c r="I673" s="14">
        <f t="shared" si="73"/>
        <v>0</v>
      </c>
    </row>
    <row r="674" spans="1:14" x14ac:dyDescent="0.25">
      <c r="E674" s="14">
        <f t="shared" si="73"/>
        <v>-5.3670634920635063E-3</v>
      </c>
      <c r="F674" s="14">
        <f t="shared" si="73"/>
        <v>-2.8571428571428914E-3</v>
      </c>
      <c r="G674" s="14">
        <f t="shared" si="73"/>
        <v>-2.1111111111111303E-2</v>
      </c>
      <c r="H674" s="14">
        <f t="shared" si="73"/>
        <v>4.9999999999998934E-3</v>
      </c>
      <c r="I674" s="14">
        <f t="shared" si="73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74">F679-F698</f>
        <v>0</v>
      </c>
      <c r="M698" s="5">
        <f t="shared" si="74"/>
        <v>2.4242424242544303E-3</v>
      </c>
      <c r="N698" s="5">
        <f t="shared" si="74"/>
        <v>0</v>
      </c>
      <c r="O698" s="5">
        <f t="shared" si="74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75">E680-E699</f>
        <v>3.6363636363674345E-3</v>
      </c>
      <c r="L699" s="5">
        <f t="shared" si="74"/>
        <v>0</v>
      </c>
      <c r="M699" s="5">
        <f t="shared" si="74"/>
        <v>4.5454545454575168E-3</v>
      </c>
      <c r="N699" s="5">
        <f t="shared" si="74"/>
        <v>0</v>
      </c>
      <c r="O699" s="5">
        <f t="shared" si="74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75"/>
        <v>1.856060606058918E-3</v>
      </c>
      <c r="L700" s="5">
        <f t="shared" si="74"/>
        <v>4.9999999999954525E-3</v>
      </c>
      <c r="M700" s="5">
        <f t="shared" si="74"/>
        <v>2.4242424242544303E-3</v>
      </c>
      <c r="N700" s="5">
        <f t="shared" si="74"/>
        <v>0</v>
      </c>
      <c r="O700" s="5">
        <f t="shared" si="74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75"/>
        <v>3.9393939393903565E-3</v>
      </c>
      <c r="L701" s="5">
        <f t="shared" si="74"/>
        <v>0</v>
      </c>
      <c r="M701" s="5">
        <f t="shared" si="74"/>
        <v>-4.242424242420384E-3</v>
      </c>
      <c r="N701" s="5">
        <f t="shared" si="74"/>
        <v>0</v>
      </c>
      <c r="O701" s="5">
        <f t="shared" si="74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75"/>
        <v>-2.65151515151274E-4</v>
      </c>
      <c r="L702" s="5">
        <f t="shared" si="74"/>
        <v>5.000000000002558E-3</v>
      </c>
      <c r="M702" s="5">
        <f t="shared" si="74"/>
        <v>3.9393939393903565E-3</v>
      </c>
      <c r="N702" s="5">
        <f t="shared" si="74"/>
        <v>0</v>
      </c>
      <c r="O702" s="5">
        <f t="shared" si="74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75"/>
        <v>7.5757575757506856E-4</v>
      </c>
      <c r="L703" s="5">
        <f t="shared" si="74"/>
        <v>0</v>
      </c>
      <c r="M703" s="5">
        <f t="shared" si="74"/>
        <v>3.0303030303002743E-3</v>
      </c>
      <c r="N703" s="5">
        <f t="shared" si="74"/>
        <v>0</v>
      </c>
      <c r="O703" s="5">
        <f t="shared" si="74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75"/>
        <v>4.2045454545416305E-3</v>
      </c>
      <c r="L704" s="5">
        <f t="shared" si="74"/>
        <v>4.9999999999954525E-3</v>
      </c>
      <c r="M704" s="5">
        <f t="shared" si="74"/>
        <v>1.8181818181659537E-3</v>
      </c>
      <c r="N704" s="5">
        <f t="shared" si="74"/>
        <v>0</v>
      </c>
      <c r="O704" s="5">
        <f t="shared" si="74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75"/>
        <v>2.7272727272844577E-3</v>
      </c>
      <c r="L705" s="5">
        <f t="shared" si="74"/>
        <v>0</v>
      </c>
      <c r="M705" s="5">
        <f t="shared" si="74"/>
        <v>9.0909090909008228E-4</v>
      </c>
      <c r="N705" s="5">
        <f t="shared" si="74"/>
        <v>0</v>
      </c>
      <c r="O705" s="5">
        <f t="shared" si="74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75"/>
        <v>-7.5757575757506856E-4</v>
      </c>
      <c r="L706" s="5">
        <f t="shared" si="74"/>
        <v>0</v>
      </c>
      <c r="M706" s="5">
        <f t="shared" si="74"/>
        <v>-3.030303030303827E-3</v>
      </c>
      <c r="N706" s="5">
        <f t="shared" si="74"/>
        <v>0</v>
      </c>
      <c r="O706" s="5">
        <f t="shared" si="74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75"/>
        <v>2.65151515151274E-4</v>
      </c>
      <c r="L707" s="5">
        <f t="shared" si="74"/>
        <v>-5.000000000002558E-3</v>
      </c>
      <c r="M707" s="5">
        <f t="shared" si="74"/>
        <v>-3.9393939393903565E-3</v>
      </c>
      <c r="N707" s="5">
        <f t="shared" si="74"/>
        <v>0</v>
      </c>
      <c r="O707" s="5">
        <f t="shared" si="74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75"/>
        <v>1.9318181818164248E-3</v>
      </c>
      <c r="L708" s="5">
        <f t="shared" si="74"/>
        <v>4.9999999999954525E-3</v>
      </c>
      <c r="M708" s="5">
        <f t="shared" si="74"/>
        <v>2.7272727272702468E-3</v>
      </c>
      <c r="N708" s="5">
        <f t="shared" si="74"/>
        <v>0</v>
      </c>
      <c r="O708" s="5">
        <f t="shared" si="74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75"/>
        <v>-3.2575757575727948E-3</v>
      </c>
      <c r="L709" s="5">
        <f t="shared" si="74"/>
        <v>0</v>
      </c>
      <c r="M709" s="5">
        <f t="shared" si="74"/>
        <v>-3.0303030303002743E-3</v>
      </c>
      <c r="N709" s="5">
        <f t="shared" si="74"/>
        <v>0</v>
      </c>
      <c r="O709" s="5">
        <f t="shared" si="74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75"/>
        <v>8.3333333333257542E-4</v>
      </c>
      <c r="L710" s="5">
        <f t="shared" si="74"/>
        <v>0</v>
      </c>
      <c r="M710" s="5">
        <f t="shared" si="74"/>
        <v>3.3333333333445125E-3</v>
      </c>
      <c r="N710" s="5">
        <f t="shared" si="74"/>
        <v>0</v>
      </c>
      <c r="O710" s="5">
        <f t="shared" si="74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75"/>
        <v>7.2348484848419048E-3</v>
      </c>
      <c r="L711" s="5">
        <f t="shared" si="74"/>
        <v>4.9999999999954525E-3</v>
      </c>
      <c r="M711" s="5">
        <f t="shared" si="74"/>
        <v>3.9393939393903565E-3</v>
      </c>
      <c r="N711" s="5">
        <f t="shared" si="74"/>
        <v>0</v>
      </c>
      <c r="O711" s="5">
        <f t="shared" si="74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75"/>
        <v>5.1893939393892197E-3</v>
      </c>
      <c r="L712" s="5">
        <f t="shared" si="74"/>
        <v>4.9999999999954525E-3</v>
      </c>
      <c r="M712" s="5">
        <f t="shared" si="74"/>
        <v>-4.242424242420384E-3</v>
      </c>
      <c r="N712" s="5">
        <f t="shared" si="74"/>
        <v>0</v>
      </c>
      <c r="O712" s="5">
        <f t="shared" si="74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75"/>
        <v>6.6287878787818499E-3</v>
      </c>
      <c r="L713" s="5">
        <f t="shared" si="74"/>
        <v>4.9999999999954525E-3</v>
      </c>
      <c r="M713" s="5">
        <f t="shared" si="74"/>
        <v>1.5151515151501371E-3</v>
      </c>
      <c r="N713" s="5">
        <f t="shared" si="74"/>
        <v>0</v>
      </c>
      <c r="O713" s="5">
        <f t="shared" si="74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75"/>
        <v>-4.9242424242379457E-4</v>
      </c>
      <c r="L714" s="5">
        <f t="shared" si="75"/>
        <v>-4.9999999999954525E-3</v>
      </c>
      <c r="M714" s="5">
        <f t="shared" si="75"/>
        <v>3.0303030303002743E-3</v>
      </c>
      <c r="N714" s="5">
        <f t="shared" si="75"/>
        <v>0</v>
      </c>
      <c r="O714" s="5">
        <f t="shared" si="75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76">F719-F725</f>
        <v>-5.0000000000000044E-3</v>
      </c>
      <c r="G731" s="14">
        <f t="shared" si="76"/>
        <v>-6.6666666666667651E-3</v>
      </c>
      <c r="H731" s="14">
        <f t="shared" si="76"/>
        <v>0</v>
      </c>
      <c r="I731" s="14">
        <f t="shared" si="76"/>
        <v>0</v>
      </c>
    </row>
    <row r="732" spans="4:9" x14ac:dyDescent="0.25">
      <c r="E732" s="14">
        <f t="shared" ref="E732:I734" si="77">E720-E726</f>
        <v>-1.8276515151511852E-3</v>
      </c>
      <c r="F732" s="14">
        <f t="shared" si="77"/>
        <v>-1.2500000000001954E-3</v>
      </c>
      <c r="G732" s="14">
        <f t="shared" si="77"/>
        <v>3.9393939393939092E-3</v>
      </c>
      <c r="H732" s="14">
        <f t="shared" si="77"/>
        <v>0</v>
      </c>
      <c r="I732" s="14">
        <f t="shared" si="77"/>
        <v>9.9999999999997868E-3</v>
      </c>
    </row>
    <row r="733" spans="4:9" x14ac:dyDescent="0.25">
      <c r="E733" s="14">
        <f t="shared" si="77"/>
        <v>-1.9412878787878896E-3</v>
      </c>
      <c r="F733" s="14">
        <f t="shared" si="77"/>
        <v>-1.2499999999999734E-3</v>
      </c>
      <c r="G733" s="14">
        <f t="shared" si="77"/>
        <v>-1.5151515151516914E-3</v>
      </c>
      <c r="H733" s="14">
        <f t="shared" si="77"/>
        <v>4.9999999999998934E-3</v>
      </c>
      <c r="I733" s="14">
        <f t="shared" si="77"/>
        <v>1.0000000000000009E-2</v>
      </c>
    </row>
    <row r="734" spans="4:9" x14ac:dyDescent="0.25">
      <c r="E734" s="14">
        <f t="shared" si="77"/>
        <v>1.1363636363626028E-4</v>
      </c>
      <c r="F734" s="14">
        <f t="shared" si="77"/>
        <v>0</v>
      </c>
      <c r="G734" s="14">
        <f t="shared" si="77"/>
        <v>5.4545454545453786E-3</v>
      </c>
      <c r="H734" s="14">
        <f t="shared" si="77"/>
        <v>5.0000000000000044E-3</v>
      </c>
      <c r="I734" s="14">
        <f t="shared" si="77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82:F82"/>
    <mergeCell ref="A1:F2"/>
    <mergeCell ref="A4:F4"/>
    <mergeCell ref="A31:F31"/>
    <mergeCell ref="A44:F44"/>
    <mergeCell ref="A67:F67"/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6:F27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30C9-4C34-433E-8505-C0AB88374040}">
  <dimension ref="A1:AW778"/>
  <sheetViews>
    <sheetView topLeftCell="C414" zoomScaleNormal="100" workbookViewId="0">
      <selection activeCell="E425" sqref="E42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49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  <c r="AM1" t="s">
        <v>88</v>
      </c>
      <c r="AN1">
        <v>0</v>
      </c>
      <c r="AO1">
        <v>0</v>
      </c>
      <c r="AP1" s="6" t="s">
        <v>81</v>
      </c>
      <c r="AT1" s="6" t="s">
        <v>91</v>
      </c>
      <c r="AU1">
        <v>0</v>
      </c>
      <c r="AV1">
        <v>1</v>
      </c>
      <c r="AW1" t="s">
        <v>177</v>
      </c>
    </row>
    <row r="2" spans="1:49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M2" s="6" t="s">
        <v>81</v>
      </c>
      <c r="AN2">
        <v>2</v>
      </c>
      <c r="AO2">
        <v>1</v>
      </c>
      <c r="AP2" t="s">
        <v>169</v>
      </c>
      <c r="AT2" t="s">
        <v>75</v>
      </c>
      <c r="AU2">
        <v>2</v>
      </c>
      <c r="AV2">
        <v>1</v>
      </c>
      <c r="AW2" s="6" t="s">
        <v>91</v>
      </c>
    </row>
    <row r="3" spans="1:49" x14ac:dyDescent="0.25">
      <c r="R3" s="1"/>
      <c r="S3" s="1"/>
      <c r="V3"/>
      <c r="X3"/>
      <c r="Y3"/>
      <c r="AA3"/>
      <c r="AC3" s="12"/>
      <c r="AI3" s="12"/>
      <c r="AM3" s="6" t="s">
        <v>81</v>
      </c>
      <c r="AN3">
        <v>3</v>
      </c>
      <c r="AO3">
        <v>0</v>
      </c>
      <c r="AP3" t="s">
        <v>167</v>
      </c>
      <c r="AR3" s="12"/>
      <c r="AT3" t="s">
        <v>89</v>
      </c>
      <c r="AU3">
        <v>1</v>
      </c>
      <c r="AV3">
        <v>0</v>
      </c>
      <c r="AW3" s="6" t="s">
        <v>91</v>
      </c>
    </row>
    <row r="4" spans="1:49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F4" s="12"/>
      <c r="AH4" s="12"/>
      <c r="AI4" s="12"/>
      <c r="AJ4" s="12"/>
      <c r="AK4" s="12"/>
      <c r="AM4" t="s">
        <v>90</v>
      </c>
      <c r="AN4">
        <v>2</v>
      </c>
      <c r="AO4">
        <v>1</v>
      </c>
      <c r="AP4" s="6" t="s">
        <v>81</v>
      </c>
      <c r="AR4" s="12"/>
      <c r="AT4" s="6" t="s">
        <v>91</v>
      </c>
      <c r="AU4">
        <v>1</v>
      </c>
      <c r="AV4">
        <v>1</v>
      </c>
      <c r="AW4" t="s">
        <v>90</v>
      </c>
    </row>
    <row r="5" spans="1:49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12"/>
      <c r="AF5" s="12"/>
      <c r="AH5" s="12"/>
      <c r="AI5" s="12"/>
      <c r="AJ5" s="12"/>
      <c r="AK5" s="12"/>
      <c r="AM5" s="6" t="s">
        <v>81</v>
      </c>
      <c r="AN5">
        <v>4</v>
      </c>
      <c r="AO5">
        <v>1</v>
      </c>
      <c r="AP5" t="s">
        <v>177</v>
      </c>
      <c r="AR5" s="12"/>
      <c r="AT5" t="s">
        <v>103</v>
      </c>
      <c r="AU5">
        <v>3</v>
      </c>
      <c r="AV5">
        <v>1</v>
      </c>
      <c r="AW5" s="6" t="s">
        <v>91</v>
      </c>
    </row>
    <row r="6" spans="1:49" x14ac:dyDescent="0.25">
      <c r="A6" s="6" t="s">
        <v>81</v>
      </c>
      <c r="B6">
        <v>2</v>
      </c>
      <c r="C6">
        <v>1</v>
      </c>
      <c r="D6" t="s">
        <v>169</v>
      </c>
      <c r="E6" s="1">
        <f>B6+C6</f>
        <v>3</v>
      </c>
      <c r="F6" s="1">
        <f>B6-C6</f>
        <v>1</v>
      </c>
      <c r="I6" t="s">
        <v>27</v>
      </c>
      <c r="J6">
        <f>COUNTIF(E6:E30,"&gt;1")</f>
        <v>13</v>
      </c>
      <c r="M6" s="5">
        <f>J6/$J$14</f>
        <v>0.72222222222222221</v>
      </c>
      <c r="R6" s="1"/>
      <c r="S6" s="1"/>
      <c r="X6"/>
      <c r="Y6"/>
      <c r="AA6"/>
      <c r="AC6" s="1"/>
      <c r="AD6" s="12"/>
      <c r="AE6" s="12"/>
      <c r="AF6" s="12"/>
      <c r="AH6" s="12"/>
      <c r="AI6" s="12"/>
      <c r="AJ6" s="12"/>
      <c r="AK6" s="12"/>
      <c r="AM6" t="s">
        <v>92</v>
      </c>
      <c r="AN6">
        <v>1</v>
      </c>
      <c r="AO6">
        <v>0</v>
      </c>
      <c r="AP6" s="6" t="s">
        <v>81</v>
      </c>
      <c r="AR6" s="12"/>
      <c r="AT6" s="6" t="s">
        <v>91</v>
      </c>
      <c r="AU6">
        <v>0</v>
      </c>
      <c r="AV6">
        <v>1</v>
      </c>
      <c r="AW6" t="s">
        <v>88</v>
      </c>
    </row>
    <row r="7" spans="1:49" x14ac:dyDescent="0.25">
      <c r="A7" s="6" t="s">
        <v>81</v>
      </c>
      <c r="B7">
        <v>3</v>
      </c>
      <c r="C7">
        <v>0</v>
      </c>
      <c r="D7" t="s">
        <v>167</v>
      </c>
      <c r="E7" s="1">
        <f t="shared" ref="E7:E13" si="0">B7+C7</f>
        <v>3</v>
      </c>
      <c r="F7" s="1">
        <f t="shared" ref="F7:F13" si="1">B7-C7</f>
        <v>3</v>
      </c>
      <c r="I7" t="s">
        <v>28</v>
      </c>
      <c r="J7">
        <f>COUNTIF(E6:E30,"&gt;2")</f>
        <v>9</v>
      </c>
      <c r="M7" s="5">
        <f t="shared" ref="M7:M28" si="2">J7/$J$14</f>
        <v>0.5</v>
      </c>
      <c r="R7" s="1"/>
      <c r="S7" s="1"/>
      <c r="X7"/>
      <c r="Y7"/>
      <c r="AA7"/>
      <c r="AB7" s="12"/>
      <c r="AC7" s="12"/>
      <c r="AD7" s="12"/>
      <c r="AE7" s="12"/>
      <c r="AF7" s="12"/>
      <c r="AH7" s="12"/>
      <c r="AI7" s="12"/>
      <c r="AJ7" s="12"/>
      <c r="AK7" s="12"/>
      <c r="AM7" s="6" t="s">
        <v>81</v>
      </c>
      <c r="AN7">
        <v>0</v>
      </c>
      <c r="AO7">
        <v>0</v>
      </c>
      <c r="AP7" t="s">
        <v>87</v>
      </c>
      <c r="AR7" s="12"/>
      <c r="AT7" s="6" t="s">
        <v>91</v>
      </c>
      <c r="AU7">
        <v>1</v>
      </c>
      <c r="AV7">
        <v>1</v>
      </c>
      <c r="AW7" t="s">
        <v>166</v>
      </c>
    </row>
    <row r="8" spans="1:49" x14ac:dyDescent="0.25">
      <c r="A8" s="6" t="s">
        <v>81</v>
      </c>
      <c r="B8">
        <v>4</v>
      </c>
      <c r="C8">
        <v>1</v>
      </c>
      <c r="D8" t="s">
        <v>177</v>
      </c>
      <c r="E8" s="1">
        <f t="shared" si="0"/>
        <v>5</v>
      </c>
      <c r="F8" s="1">
        <f t="shared" si="1"/>
        <v>3</v>
      </c>
      <c r="I8" t="s">
        <v>29</v>
      </c>
      <c r="J8">
        <f>COUNTIF(E6:E30,"&lt;4")</f>
        <v>14</v>
      </c>
      <c r="M8" s="5">
        <f t="shared" si="2"/>
        <v>0.77777777777777779</v>
      </c>
      <c r="R8" s="1"/>
      <c r="S8" s="1"/>
      <c r="V8" s="12"/>
      <c r="X8"/>
      <c r="Y8"/>
      <c r="AA8"/>
      <c r="AB8" s="12"/>
      <c r="AC8" s="1"/>
      <c r="AD8" s="12"/>
      <c r="AE8" s="12"/>
      <c r="AF8" s="12"/>
      <c r="AH8" s="12"/>
      <c r="AI8" s="12"/>
      <c r="AJ8" s="12"/>
      <c r="AK8" s="12"/>
      <c r="AM8" s="6" t="s">
        <v>81</v>
      </c>
      <c r="AN8">
        <v>0</v>
      </c>
      <c r="AO8">
        <v>1</v>
      </c>
      <c r="AP8" t="s">
        <v>78</v>
      </c>
      <c r="AR8" s="12"/>
      <c r="AT8" s="6" t="s">
        <v>91</v>
      </c>
      <c r="AU8">
        <v>0</v>
      </c>
      <c r="AV8">
        <v>1</v>
      </c>
      <c r="AW8" t="s">
        <v>87</v>
      </c>
    </row>
    <row r="9" spans="1:49" x14ac:dyDescent="0.25">
      <c r="A9" s="6" t="s">
        <v>81</v>
      </c>
      <c r="B9">
        <v>0</v>
      </c>
      <c r="C9">
        <v>0</v>
      </c>
      <c r="D9" t="s">
        <v>87</v>
      </c>
      <c r="E9" s="1">
        <f t="shared" si="0"/>
        <v>0</v>
      </c>
      <c r="F9" s="1">
        <f t="shared" si="1"/>
        <v>0</v>
      </c>
      <c r="I9" t="s">
        <v>30</v>
      </c>
      <c r="J9">
        <f>COUNTIF(E6:E30,"&lt;5")</f>
        <v>16</v>
      </c>
      <c r="M9" s="5">
        <f t="shared" si="2"/>
        <v>0.88888888888888884</v>
      </c>
      <c r="R9" s="1"/>
      <c r="S9" s="1"/>
      <c r="X9"/>
      <c r="Y9"/>
      <c r="AA9"/>
      <c r="AB9" s="12"/>
      <c r="AC9" s="12"/>
      <c r="AD9" s="12"/>
      <c r="AE9" s="12"/>
      <c r="AF9" s="12"/>
      <c r="AH9" s="12"/>
      <c r="AI9" s="12"/>
      <c r="AJ9" s="12"/>
      <c r="AK9" s="12"/>
      <c r="AM9" t="s">
        <v>85</v>
      </c>
      <c r="AN9">
        <v>2</v>
      </c>
      <c r="AO9">
        <v>2</v>
      </c>
      <c r="AP9" s="6" t="s">
        <v>81</v>
      </c>
      <c r="AR9" s="12"/>
      <c r="AT9" t="s">
        <v>77</v>
      </c>
      <c r="AU9">
        <v>1</v>
      </c>
      <c r="AV9">
        <v>2</v>
      </c>
      <c r="AW9" s="6" t="s">
        <v>91</v>
      </c>
    </row>
    <row r="10" spans="1:49" x14ac:dyDescent="0.25">
      <c r="A10" s="6" t="s">
        <v>81</v>
      </c>
      <c r="B10">
        <v>0</v>
      </c>
      <c r="C10">
        <v>1</v>
      </c>
      <c r="D10" t="s">
        <v>78</v>
      </c>
      <c r="E10" s="1">
        <f t="shared" si="0"/>
        <v>1</v>
      </c>
      <c r="F10" s="1">
        <f t="shared" si="1"/>
        <v>-1</v>
      </c>
      <c r="I10" t="s">
        <v>31</v>
      </c>
      <c r="J10">
        <f>COUNTIF(F6:F30,"&gt;=0")</f>
        <v>13</v>
      </c>
      <c r="M10" s="5">
        <f t="shared" si="2"/>
        <v>0.72222222222222221</v>
      </c>
      <c r="R10" s="1"/>
      <c r="S10" s="1"/>
      <c r="V10" s="12"/>
      <c r="X10"/>
      <c r="Y10"/>
      <c r="AA10"/>
      <c r="AB10" s="12"/>
      <c r="AC10" s="1"/>
      <c r="AD10" s="12"/>
      <c r="AE10" s="12"/>
      <c r="AF10" s="12"/>
      <c r="AH10" s="12"/>
      <c r="AI10" s="12"/>
      <c r="AJ10" s="12"/>
      <c r="AK10" s="12"/>
      <c r="AM10" s="6" t="s">
        <v>81</v>
      </c>
      <c r="AN10">
        <v>1</v>
      </c>
      <c r="AO10">
        <v>1</v>
      </c>
      <c r="AP10" t="s">
        <v>75</v>
      </c>
      <c r="AR10" s="12"/>
      <c r="AT10" s="6" t="s">
        <v>91</v>
      </c>
      <c r="AU10">
        <v>1</v>
      </c>
      <c r="AV10">
        <v>1</v>
      </c>
      <c r="AW10" t="s">
        <v>92</v>
      </c>
    </row>
    <row r="11" spans="1:49" x14ac:dyDescent="0.25">
      <c r="A11" s="6" t="s">
        <v>81</v>
      </c>
      <c r="B11">
        <v>1</v>
      </c>
      <c r="C11">
        <v>1</v>
      </c>
      <c r="D11" t="s">
        <v>75</v>
      </c>
      <c r="E11" s="1">
        <f t="shared" si="0"/>
        <v>2</v>
      </c>
      <c r="F11" s="1">
        <f t="shared" si="1"/>
        <v>0</v>
      </c>
      <c r="I11" t="s">
        <v>32</v>
      </c>
      <c r="J11">
        <f>COUNTIF(F6:F30,"&lt;=0")</f>
        <v>10</v>
      </c>
      <c r="M11" s="5">
        <f t="shared" si="2"/>
        <v>0.55555555555555558</v>
      </c>
      <c r="R11" s="1"/>
      <c r="S11" s="1"/>
      <c r="X11"/>
      <c r="Y11"/>
      <c r="AA11"/>
      <c r="AB11" s="12"/>
      <c r="AC11" s="12"/>
      <c r="AD11" s="12"/>
      <c r="AE11" s="12"/>
      <c r="AF11" s="12"/>
      <c r="AH11" s="12"/>
      <c r="AI11" s="12"/>
      <c r="AJ11" s="12"/>
      <c r="AK11" s="12"/>
      <c r="AM11" t="s">
        <v>104</v>
      </c>
      <c r="AN11">
        <v>1</v>
      </c>
      <c r="AO11">
        <v>1</v>
      </c>
      <c r="AP11" s="6" t="s">
        <v>81</v>
      </c>
      <c r="AR11" s="12"/>
      <c r="AT11" s="6" t="s">
        <v>91</v>
      </c>
      <c r="AU11">
        <v>0</v>
      </c>
      <c r="AV11">
        <v>0</v>
      </c>
      <c r="AW11" t="s">
        <v>85</v>
      </c>
    </row>
    <row r="12" spans="1:49" x14ac:dyDescent="0.25">
      <c r="A12" s="6" t="s">
        <v>81</v>
      </c>
      <c r="B12">
        <v>2</v>
      </c>
      <c r="C12">
        <v>2</v>
      </c>
      <c r="D12" t="s">
        <v>176</v>
      </c>
      <c r="E12" s="1">
        <f t="shared" si="0"/>
        <v>4</v>
      </c>
      <c r="F12" s="1">
        <f t="shared" si="1"/>
        <v>0</v>
      </c>
      <c r="I12" t="s">
        <v>34</v>
      </c>
      <c r="J12">
        <f>COUNTIF(F6:F30,"&gt;=-1")</f>
        <v>18</v>
      </c>
      <c r="M12" s="5">
        <f t="shared" si="2"/>
        <v>1</v>
      </c>
      <c r="R12" s="1"/>
      <c r="S12" s="1"/>
      <c r="V12" s="12"/>
      <c r="X12"/>
      <c r="Y12"/>
      <c r="AA12"/>
      <c r="AB12" s="12"/>
      <c r="AC12" s="12"/>
      <c r="AD12" s="12"/>
      <c r="AE12" s="12"/>
      <c r="AF12" s="12"/>
      <c r="AH12" s="12"/>
      <c r="AI12" s="12"/>
      <c r="AJ12" s="12"/>
      <c r="AK12" s="12"/>
      <c r="AM12" t="s">
        <v>166</v>
      </c>
      <c r="AN12">
        <v>1</v>
      </c>
      <c r="AO12">
        <v>2</v>
      </c>
      <c r="AP12" s="6" t="s">
        <v>81</v>
      </c>
      <c r="AR12" s="12"/>
      <c r="AT12" t="s">
        <v>82</v>
      </c>
      <c r="AU12">
        <v>3</v>
      </c>
      <c r="AV12">
        <v>2</v>
      </c>
      <c r="AW12" s="6" t="s">
        <v>91</v>
      </c>
    </row>
    <row r="13" spans="1:49" x14ac:dyDescent="0.25">
      <c r="A13" s="6" t="s">
        <v>81</v>
      </c>
      <c r="B13">
        <v>1</v>
      </c>
      <c r="C13">
        <v>2</v>
      </c>
      <c r="D13" t="s">
        <v>77</v>
      </c>
      <c r="E13" s="1">
        <f t="shared" si="0"/>
        <v>3</v>
      </c>
      <c r="F13" s="1">
        <f t="shared" si="1"/>
        <v>-1</v>
      </c>
      <c r="I13" t="s">
        <v>35</v>
      </c>
      <c r="J13">
        <f>COUNTIF(F6:F30,"&lt;=1")</f>
        <v>13</v>
      </c>
      <c r="M13" s="5">
        <f t="shared" si="2"/>
        <v>0.72222222222222221</v>
      </c>
      <c r="R13" s="1"/>
      <c r="S13" s="1"/>
      <c r="V13" s="12"/>
      <c r="X13"/>
      <c r="Y13"/>
      <c r="AA13"/>
      <c r="AB13" s="12"/>
      <c r="AC13" s="12"/>
      <c r="AD13" s="12"/>
      <c r="AE13" s="12"/>
      <c r="AF13" s="12"/>
      <c r="AH13" s="12"/>
      <c r="AI13" s="12"/>
      <c r="AJ13" s="12"/>
      <c r="AK13" s="12"/>
      <c r="AM13" s="6" t="s">
        <v>81</v>
      </c>
      <c r="AN13">
        <v>2</v>
      </c>
      <c r="AO13">
        <v>2</v>
      </c>
      <c r="AP13" t="s">
        <v>176</v>
      </c>
      <c r="AR13" s="12"/>
      <c r="AT13" s="6" t="s">
        <v>91</v>
      </c>
      <c r="AU13">
        <v>1</v>
      </c>
      <c r="AV13">
        <v>0</v>
      </c>
      <c r="AW13" t="s">
        <v>167</v>
      </c>
    </row>
    <row r="14" spans="1:49" x14ac:dyDescent="0.25">
      <c r="A14" s="6" t="s">
        <v>81</v>
      </c>
      <c r="B14">
        <v>1</v>
      </c>
      <c r="C14">
        <v>0</v>
      </c>
      <c r="D14" t="s">
        <v>164</v>
      </c>
      <c r="E14" s="1">
        <f t="shared" ref="E14:E23" si="3">B14+C14</f>
        <v>1</v>
      </c>
      <c r="F14" s="1">
        <f t="shared" ref="F14:F23" si="4">B14-C14</f>
        <v>1</v>
      </c>
      <c r="I14" t="s">
        <v>36</v>
      </c>
      <c r="J14">
        <f>COUNT(F6:F30)</f>
        <v>18</v>
      </c>
      <c r="R14" s="1"/>
      <c r="S14" s="1"/>
      <c r="X14"/>
      <c r="Y14"/>
      <c r="AA14"/>
      <c r="AB14" s="12"/>
      <c r="AC14" s="12"/>
      <c r="AD14" s="12"/>
      <c r="AE14" s="12"/>
      <c r="AF14" s="12"/>
      <c r="AH14" s="12"/>
      <c r="AI14" s="12"/>
      <c r="AJ14" s="12"/>
      <c r="AK14" s="12"/>
      <c r="AM14" t="s">
        <v>89</v>
      </c>
      <c r="AN14">
        <v>0</v>
      </c>
      <c r="AO14">
        <v>0</v>
      </c>
      <c r="AP14" s="6" t="s">
        <v>81</v>
      </c>
      <c r="AR14" s="12"/>
      <c r="AT14" t="s">
        <v>104</v>
      </c>
      <c r="AU14">
        <v>3</v>
      </c>
      <c r="AV14">
        <v>2</v>
      </c>
      <c r="AW14" s="6" t="s">
        <v>91</v>
      </c>
    </row>
    <row r="15" spans="1:49" x14ac:dyDescent="0.25">
      <c r="A15" s="6" t="s">
        <v>81</v>
      </c>
      <c r="B15">
        <v>2</v>
      </c>
      <c r="C15">
        <v>0</v>
      </c>
      <c r="D15" t="s">
        <v>103</v>
      </c>
      <c r="E15" s="1">
        <f t="shared" si="3"/>
        <v>2</v>
      </c>
      <c r="F15" s="1">
        <f t="shared" si="4"/>
        <v>2</v>
      </c>
      <c r="I15" t="s">
        <v>37</v>
      </c>
      <c r="J15">
        <f>J14-J11</f>
        <v>8</v>
      </c>
      <c r="M15" s="5">
        <f t="shared" si="2"/>
        <v>0.44444444444444442</v>
      </c>
      <c r="R15" s="1"/>
      <c r="S15" s="1"/>
      <c r="V15" s="12"/>
      <c r="X15"/>
      <c r="Y15"/>
      <c r="AA15"/>
      <c r="AB15" s="12"/>
      <c r="AC15" s="12"/>
      <c r="AD15" s="12"/>
      <c r="AE15" s="12"/>
      <c r="AF15" s="12"/>
      <c r="AH15" s="12"/>
      <c r="AI15" s="12"/>
      <c r="AJ15" s="12"/>
      <c r="AK15" s="12"/>
      <c r="AM15" s="6" t="s">
        <v>81</v>
      </c>
      <c r="AN15">
        <v>1</v>
      </c>
      <c r="AO15">
        <v>2</v>
      </c>
      <c r="AP15" t="s">
        <v>77</v>
      </c>
      <c r="AR15" s="12"/>
      <c r="AT15" t="s">
        <v>169</v>
      </c>
      <c r="AU15">
        <v>2</v>
      </c>
      <c r="AV15">
        <v>1</v>
      </c>
      <c r="AW15" s="6" t="s">
        <v>91</v>
      </c>
    </row>
    <row r="16" spans="1:49" x14ac:dyDescent="0.25">
      <c r="A16" s="6" t="s">
        <v>81</v>
      </c>
      <c r="B16">
        <v>2</v>
      </c>
      <c r="C16">
        <v>2</v>
      </c>
      <c r="D16" t="s">
        <v>88</v>
      </c>
      <c r="E16" s="1">
        <f t="shared" si="3"/>
        <v>4</v>
      </c>
      <c r="F16" s="1">
        <f t="shared" si="4"/>
        <v>0</v>
      </c>
      <c r="I16" t="s">
        <v>38</v>
      </c>
      <c r="J16">
        <f>J14-J10</f>
        <v>5</v>
      </c>
      <c r="M16" s="5">
        <f t="shared" si="2"/>
        <v>0.27777777777777779</v>
      </c>
      <c r="R16" s="1"/>
      <c r="S16" s="1"/>
      <c r="X16"/>
      <c r="Y16"/>
      <c r="AA16"/>
      <c r="AB16" s="12"/>
      <c r="AC16" s="12"/>
      <c r="AD16" s="12"/>
      <c r="AE16" s="12"/>
      <c r="AF16" s="12"/>
      <c r="AH16" s="12"/>
      <c r="AI16" s="12"/>
      <c r="AK16" s="12"/>
      <c r="AM16" s="6" t="s">
        <v>81</v>
      </c>
      <c r="AN16">
        <v>1</v>
      </c>
      <c r="AO16">
        <v>0</v>
      </c>
      <c r="AP16" t="s">
        <v>164</v>
      </c>
      <c r="AR16" s="12"/>
      <c r="AT16" s="6" t="s">
        <v>91</v>
      </c>
      <c r="AU16">
        <v>0</v>
      </c>
      <c r="AV16">
        <v>0</v>
      </c>
      <c r="AW16" t="s">
        <v>78</v>
      </c>
    </row>
    <row r="17" spans="1:49" x14ac:dyDescent="0.25">
      <c r="A17" s="6" t="s">
        <v>81</v>
      </c>
      <c r="B17">
        <v>1</v>
      </c>
      <c r="C17">
        <v>0</v>
      </c>
      <c r="D17" t="s">
        <v>90</v>
      </c>
      <c r="E17" s="1">
        <f t="shared" si="3"/>
        <v>1</v>
      </c>
      <c r="F17" s="1">
        <f t="shared" si="4"/>
        <v>1</v>
      </c>
      <c r="I17" t="s">
        <v>39</v>
      </c>
      <c r="J17">
        <f>J14-J13</f>
        <v>5</v>
      </c>
      <c r="M17" s="5">
        <f t="shared" si="2"/>
        <v>0.27777777777777779</v>
      </c>
      <c r="R17" s="1"/>
      <c r="S17" s="1"/>
      <c r="V17" s="12"/>
      <c r="X17"/>
      <c r="Y17"/>
      <c r="AA17"/>
      <c r="AB17" s="12"/>
      <c r="AD17" s="12"/>
      <c r="AE17" s="12"/>
      <c r="AH17" s="12"/>
      <c r="AK17" s="12"/>
      <c r="AM17" t="s">
        <v>82</v>
      </c>
      <c r="AN17">
        <v>1</v>
      </c>
      <c r="AO17">
        <v>0</v>
      </c>
      <c r="AP17" s="6" t="s">
        <v>81</v>
      </c>
      <c r="AR17" s="12"/>
      <c r="AT17" t="s">
        <v>164</v>
      </c>
      <c r="AU17">
        <v>0</v>
      </c>
      <c r="AV17">
        <v>1</v>
      </c>
      <c r="AW17" s="6" t="s">
        <v>91</v>
      </c>
    </row>
    <row r="18" spans="1:49" x14ac:dyDescent="0.25">
      <c r="A18" s="6" t="s">
        <v>81</v>
      </c>
      <c r="B18">
        <v>1</v>
      </c>
      <c r="C18">
        <v>2</v>
      </c>
      <c r="D18" t="s">
        <v>92</v>
      </c>
      <c r="E18" s="1">
        <f t="shared" si="3"/>
        <v>3</v>
      </c>
      <c r="F18" s="1">
        <f t="shared" si="4"/>
        <v>-1</v>
      </c>
      <c r="I18" t="s">
        <v>40</v>
      </c>
      <c r="J18">
        <f>J14-J12</f>
        <v>0</v>
      </c>
      <c r="M18" s="5">
        <f t="shared" si="2"/>
        <v>0</v>
      </c>
      <c r="R18" s="1"/>
      <c r="S18" s="1"/>
      <c r="V18"/>
      <c r="X18"/>
      <c r="Y18"/>
      <c r="AA18"/>
      <c r="AB18" s="12"/>
      <c r="AD18" s="12"/>
      <c r="AE18" s="12"/>
      <c r="AK18" s="12"/>
      <c r="AM18" s="6" t="s">
        <v>81</v>
      </c>
      <c r="AN18">
        <v>2</v>
      </c>
      <c r="AO18">
        <v>0</v>
      </c>
      <c r="AP18" t="s">
        <v>103</v>
      </c>
      <c r="AR18" s="12"/>
      <c r="AT18" t="s">
        <v>176</v>
      </c>
      <c r="AU18">
        <v>2</v>
      </c>
      <c r="AV18">
        <v>1</v>
      </c>
      <c r="AW18" s="6" t="s">
        <v>91</v>
      </c>
    </row>
    <row r="19" spans="1:49" x14ac:dyDescent="0.25">
      <c r="A19" s="6" t="s">
        <v>81</v>
      </c>
      <c r="B19">
        <v>2</v>
      </c>
      <c r="C19">
        <v>0</v>
      </c>
      <c r="D19" t="s">
        <v>85</v>
      </c>
      <c r="E19" s="1">
        <f t="shared" si="3"/>
        <v>2</v>
      </c>
      <c r="F19" s="1">
        <f t="shared" si="4"/>
        <v>2</v>
      </c>
      <c r="I19" t="s">
        <v>41</v>
      </c>
      <c r="J19">
        <f>COUNTIF(B6:B30,"&gt;0")</f>
        <v>15</v>
      </c>
      <c r="M19" s="5">
        <f t="shared" si="2"/>
        <v>0.83333333333333337</v>
      </c>
      <c r="R19" s="1"/>
      <c r="S19" s="1"/>
      <c r="X19"/>
      <c r="Y19"/>
      <c r="AA19"/>
      <c r="AK19" s="12"/>
      <c r="AM19" t="s">
        <v>91</v>
      </c>
      <c r="AN19">
        <v>0</v>
      </c>
      <c r="AO19">
        <v>0</v>
      </c>
      <c r="AP19" s="6" t="s">
        <v>81</v>
      </c>
      <c r="AR19" s="12"/>
      <c r="AT19" s="6" t="s">
        <v>91</v>
      </c>
      <c r="AU19">
        <v>0</v>
      </c>
      <c r="AV19">
        <v>0</v>
      </c>
      <c r="AW19" t="s">
        <v>81</v>
      </c>
    </row>
    <row r="20" spans="1:49" x14ac:dyDescent="0.25">
      <c r="A20" s="6" t="s">
        <v>81</v>
      </c>
      <c r="B20">
        <v>1</v>
      </c>
      <c r="C20">
        <v>2</v>
      </c>
      <c r="D20" t="s">
        <v>104</v>
      </c>
      <c r="E20" s="1">
        <f t="shared" si="3"/>
        <v>3</v>
      </c>
      <c r="F20" s="1">
        <f t="shared" si="4"/>
        <v>-1</v>
      </c>
      <c r="I20" t="s">
        <v>42</v>
      </c>
      <c r="J20">
        <f>COUNTIF(C6:C30,"&gt;0")</f>
        <v>12</v>
      </c>
      <c r="M20" s="5">
        <f t="shared" si="2"/>
        <v>0.66666666666666663</v>
      </c>
      <c r="R20" s="1"/>
      <c r="S20" s="1"/>
      <c r="V20"/>
      <c r="X20"/>
      <c r="AA20"/>
      <c r="AM20" s="6" t="s">
        <v>81</v>
      </c>
      <c r="AN20">
        <v>2</v>
      </c>
      <c r="AO20">
        <v>2</v>
      </c>
      <c r="AP20" t="s">
        <v>88</v>
      </c>
      <c r="AR20" s="12"/>
      <c r="AT20" t="s">
        <v>177</v>
      </c>
      <c r="AU20">
        <v>0</v>
      </c>
      <c r="AV20">
        <v>1</v>
      </c>
      <c r="AW20" s="6" t="s">
        <v>91</v>
      </c>
    </row>
    <row r="21" spans="1:49" x14ac:dyDescent="0.25">
      <c r="A21" s="6" t="s">
        <v>81</v>
      </c>
      <c r="B21">
        <v>4</v>
      </c>
      <c r="C21">
        <v>1</v>
      </c>
      <c r="D21" t="s">
        <v>166</v>
      </c>
      <c r="E21" s="1">
        <f t="shared" si="3"/>
        <v>5</v>
      </c>
      <c r="F21" s="1">
        <f t="shared" si="4"/>
        <v>3</v>
      </c>
      <c r="I21" t="s">
        <v>43</v>
      </c>
      <c r="J21">
        <f>COUNTIF(B6:B30,"&lt;2")</f>
        <v>10</v>
      </c>
      <c r="M21" s="5">
        <f t="shared" si="2"/>
        <v>0.55555555555555558</v>
      </c>
      <c r="R21" s="1"/>
      <c r="S21" s="1"/>
      <c r="AM21" t="s">
        <v>169</v>
      </c>
      <c r="AN21">
        <v>1</v>
      </c>
      <c r="AO21">
        <v>2</v>
      </c>
      <c r="AP21" s="6" t="s">
        <v>81</v>
      </c>
      <c r="AT21" s="6" t="s">
        <v>91</v>
      </c>
      <c r="AU21">
        <v>3</v>
      </c>
      <c r="AV21">
        <v>0</v>
      </c>
      <c r="AW21" t="s">
        <v>75</v>
      </c>
    </row>
    <row r="22" spans="1:49" x14ac:dyDescent="0.25">
      <c r="A22" s="6" t="s">
        <v>81</v>
      </c>
      <c r="B22">
        <v>0</v>
      </c>
      <c r="C22">
        <v>1</v>
      </c>
      <c r="D22" t="s">
        <v>89</v>
      </c>
      <c r="E22" s="1">
        <f t="shared" si="3"/>
        <v>1</v>
      </c>
      <c r="F22" s="1">
        <f t="shared" si="4"/>
        <v>-1</v>
      </c>
      <c r="I22" t="s">
        <v>44</v>
      </c>
      <c r="J22">
        <f>COUNTIF(C6:C30,"&lt;2")</f>
        <v>13</v>
      </c>
      <c r="M22" s="5">
        <f t="shared" si="2"/>
        <v>0.72222222222222221</v>
      </c>
      <c r="R22" s="1"/>
      <c r="S22" s="1"/>
      <c r="AM22" t="s">
        <v>167</v>
      </c>
      <c r="AN22">
        <v>1</v>
      </c>
      <c r="AO22">
        <v>0</v>
      </c>
      <c r="AP22" s="6" t="s">
        <v>81</v>
      </c>
      <c r="AT22" t="s">
        <v>87</v>
      </c>
      <c r="AU22">
        <v>0</v>
      </c>
      <c r="AV22">
        <v>1</v>
      </c>
      <c r="AW22" s="6" t="s">
        <v>91</v>
      </c>
    </row>
    <row r="23" spans="1:49" x14ac:dyDescent="0.25">
      <c r="A23" s="6" t="s">
        <v>81</v>
      </c>
      <c r="B23">
        <v>1</v>
      </c>
      <c r="C23">
        <v>1</v>
      </c>
      <c r="D23" t="s">
        <v>82</v>
      </c>
      <c r="E23" s="1">
        <f t="shared" si="3"/>
        <v>2</v>
      </c>
      <c r="F23" s="1">
        <f t="shared" si="4"/>
        <v>0</v>
      </c>
      <c r="I23" t="s">
        <v>45</v>
      </c>
      <c r="J23">
        <f>COUNTIF(B6:B30,"&lt;3")</f>
        <v>15</v>
      </c>
      <c r="M23" s="5">
        <f t="shared" si="2"/>
        <v>0.83333333333333337</v>
      </c>
      <c r="R23" s="1"/>
      <c r="S23" s="1"/>
      <c r="AM23" s="6" t="s">
        <v>81</v>
      </c>
      <c r="AN23">
        <v>1</v>
      </c>
      <c r="AO23">
        <v>0</v>
      </c>
      <c r="AP23" t="s">
        <v>90</v>
      </c>
      <c r="AT23" s="6" t="s">
        <v>91</v>
      </c>
      <c r="AU23">
        <v>1</v>
      </c>
      <c r="AV23">
        <v>0</v>
      </c>
      <c r="AW23" t="s">
        <v>89</v>
      </c>
    </row>
    <row r="24" spans="1:49" x14ac:dyDescent="0.25">
      <c r="E24" s="1"/>
      <c r="F24" s="1"/>
      <c r="I24" t="s">
        <v>46</v>
      </c>
      <c r="J24">
        <f>COUNTIF(C6:C30,"&lt;3")</f>
        <v>18</v>
      </c>
      <c r="M24" s="5">
        <f t="shared" si="2"/>
        <v>1</v>
      </c>
      <c r="R24" s="1"/>
      <c r="S24" s="1"/>
      <c r="AM24" t="s">
        <v>177</v>
      </c>
      <c r="AN24">
        <v>0</v>
      </c>
      <c r="AO24">
        <v>0</v>
      </c>
      <c r="AP24" s="6" t="s">
        <v>81</v>
      </c>
      <c r="AT24" t="s">
        <v>90</v>
      </c>
      <c r="AU24">
        <v>0</v>
      </c>
      <c r="AV24">
        <v>1</v>
      </c>
      <c r="AW24" s="6" t="s">
        <v>91</v>
      </c>
    </row>
    <row r="25" spans="1:49" x14ac:dyDescent="0.25">
      <c r="E25" s="1"/>
      <c r="F25" s="1"/>
      <c r="I25" t="s">
        <v>47</v>
      </c>
      <c r="J25">
        <f>J15+J16</f>
        <v>13</v>
      </c>
      <c r="M25" s="5">
        <f t="shared" si="2"/>
        <v>0.72222222222222221</v>
      </c>
      <c r="R25" s="1"/>
      <c r="S25" s="1"/>
      <c r="AK25" s="12"/>
      <c r="AM25" s="6" t="s">
        <v>81</v>
      </c>
      <c r="AN25">
        <v>1</v>
      </c>
      <c r="AO25">
        <v>2</v>
      </c>
      <c r="AP25" t="s">
        <v>92</v>
      </c>
      <c r="AR25" s="12"/>
      <c r="AT25" s="6" t="s">
        <v>91</v>
      </c>
      <c r="AU25">
        <v>1</v>
      </c>
      <c r="AV25">
        <v>3</v>
      </c>
      <c r="AW25" t="s">
        <v>103</v>
      </c>
    </row>
    <row r="26" spans="1:49" x14ac:dyDescent="0.25">
      <c r="E26" s="1"/>
      <c r="F26" s="1"/>
      <c r="I26" t="s">
        <v>48</v>
      </c>
      <c r="J26" s="1">
        <f>SUM(B6:B30)</f>
        <v>28</v>
      </c>
      <c r="M26" s="5">
        <f t="shared" si="2"/>
        <v>1.5555555555555556</v>
      </c>
      <c r="R26" s="1"/>
      <c r="S26" s="1"/>
      <c r="AK26" s="12"/>
      <c r="AM26" t="s">
        <v>87</v>
      </c>
      <c r="AN26">
        <v>2</v>
      </c>
      <c r="AO26">
        <v>1</v>
      </c>
      <c r="AP26" s="6" t="s">
        <v>81</v>
      </c>
      <c r="AR26" s="12"/>
      <c r="AT26" t="s">
        <v>88</v>
      </c>
      <c r="AU26">
        <v>2</v>
      </c>
      <c r="AV26">
        <v>1</v>
      </c>
      <c r="AW26" s="6" t="s">
        <v>91</v>
      </c>
    </row>
    <row r="27" spans="1:49" x14ac:dyDescent="0.25">
      <c r="E27" s="1"/>
      <c r="F27" s="1"/>
      <c r="I27" t="s">
        <v>49</v>
      </c>
      <c r="J27" s="1">
        <f>SUM(C6:C30)</f>
        <v>17</v>
      </c>
      <c r="M27" s="5">
        <f t="shared" si="2"/>
        <v>0.94444444444444442</v>
      </c>
      <c r="R27" s="1"/>
      <c r="S27" s="1"/>
      <c r="AK27" s="12"/>
      <c r="AM27" t="s">
        <v>78</v>
      </c>
      <c r="AN27">
        <v>1</v>
      </c>
      <c r="AO27">
        <v>0</v>
      </c>
      <c r="AP27" s="6" t="s">
        <v>81</v>
      </c>
      <c r="AR27" s="12"/>
      <c r="AT27" t="s">
        <v>166</v>
      </c>
      <c r="AU27">
        <v>1</v>
      </c>
      <c r="AV27">
        <v>1</v>
      </c>
      <c r="AW27" s="6" t="s">
        <v>91</v>
      </c>
    </row>
    <row r="28" spans="1:49" x14ac:dyDescent="0.25">
      <c r="E28" s="1"/>
      <c r="F28" s="1"/>
      <c r="I28" t="s">
        <v>50</v>
      </c>
      <c r="J28">
        <f>3*J15+J14-J25</f>
        <v>29</v>
      </c>
      <c r="M28" s="5">
        <f t="shared" si="2"/>
        <v>1.6111111111111112</v>
      </c>
      <c r="R28" s="1"/>
      <c r="S28" s="1"/>
      <c r="AK28" s="12"/>
      <c r="AM28" s="6" t="s">
        <v>81</v>
      </c>
      <c r="AN28">
        <v>2</v>
      </c>
      <c r="AO28">
        <v>0</v>
      </c>
      <c r="AP28" t="s">
        <v>85</v>
      </c>
      <c r="AR28" s="12"/>
      <c r="AT28" s="6" t="s">
        <v>91</v>
      </c>
      <c r="AU28">
        <v>3</v>
      </c>
      <c r="AV28">
        <v>2</v>
      </c>
      <c r="AW28" t="s">
        <v>77</v>
      </c>
    </row>
    <row r="29" spans="1:49" x14ac:dyDescent="0.25">
      <c r="E29" s="1"/>
      <c r="F29" s="1"/>
      <c r="R29" s="1"/>
      <c r="S29" s="1"/>
      <c r="AK29" s="12"/>
      <c r="AM29" t="s">
        <v>75</v>
      </c>
      <c r="AN29">
        <v>1</v>
      </c>
      <c r="AO29">
        <v>0</v>
      </c>
      <c r="AP29" s="6" t="s">
        <v>81</v>
      </c>
      <c r="AR29" s="12"/>
      <c r="AT29" t="s">
        <v>92</v>
      </c>
      <c r="AU29">
        <v>0</v>
      </c>
      <c r="AV29">
        <v>1</v>
      </c>
      <c r="AW29" s="6" t="s">
        <v>91</v>
      </c>
    </row>
    <row r="30" spans="1:49" x14ac:dyDescent="0.25">
      <c r="E30" s="1"/>
      <c r="F30" s="1"/>
      <c r="R30" s="1"/>
      <c r="S30" s="1"/>
      <c r="AK30" s="12"/>
      <c r="AM30" s="6" t="s">
        <v>81</v>
      </c>
      <c r="AN30">
        <v>1</v>
      </c>
      <c r="AO30">
        <v>2</v>
      </c>
      <c r="AP30" t="s">
        <v>104</v>
      </c>
      <c r="AR30" s="12"/>
      <c r="AT30" t="s">
        <v>85</v>
      </c>
      <c r="AU30">
        <v>1</v>
      </c>
      <c r="AV30">
        <v>1</v>
      </c>
      <c r="AW30" s="6" t="s">
        <v>91</v>
      </c>
    </row>
    <row r="31" spans="1:49" x14ac:dyDescent="0.25">
      <c r="A31" s="21" t="s">
        <v>33</v>
      </c>
      <c r="B31" s="21"/>
      <c r="C31" s="21"/>
      <c r="D31" s="21"/>
      <c r="E31" s="21"/>
      <c r="F31" s="21"/>
      <c r="R31" s="1"/>
      <c r="S31" s="1"/>
      <c r="AK31" s="12"/>
      <c r="AM31" s="6" t="s">
        <v>81</v>
      </c>
      <c r="AN31">
        <v>4</v>
      </c>
      <c r="AO31">
        <v>1</v>
      </c>
      <c r="AP31" t="s">
        <v>166</v>
      </c>
      <c r="AR31" s="12"/>
      <c r="AT31" s="6" t="s">
        <v>91</v>
      </c>
      <c r="AU31">
        <v>2</v>
      </c>
      <c r="AV31">
        <v>0</v>
      </c>
      <c r="AW31" t="s">
        <v>82</v>
      </c>
    </row>
    <row r="32" spans="1:49" x14ac:dyDescent="0.25">
      <c r="E32" s="1"/>
      <c r="F32" s="1"/>
      <c r="R32" s="1"/>
      <c r="S32" s="1"/>
      <c r="AK32" s="12"/>
      <c r="AM32" t="s">
        <v>176</v>
      </c>
      <c r="AN32">
        <v>0</v>
      </c>
      <c r="AO32">
        <v>2</v>
      </c>
      <c r="AP32" s="6" t="s">
        <v>81</v>
      </c>
      <c r="AR32" s="12"/>
      <c r="AT32" t="s">
        <v>167</v>
      </c>
      <c r="AU32">
        <v>1</v>
      </c>
      <c r="AV32">
        <v>2</v>
      </c>
      <c r="AW32" s="6" t="s">
        <v>91</v>
      </c>
    </row>
    <row r="33" spans="1:49" x14ac:dyDescent="0.25">
      <c r="E33" s="1"/>
      <c r="F33" s="1"/>
      <c r="R33" s="1"/>
      <c r="S33" s="1"/>
      <c r="AK33" s="12"/>
      <c r="AM33" s="6" t="s">
        <v>81</v>
      </c>
      <c r="AN33">
        <v>0</v>
      </c>
      <c r="AO33">
        <v>1</v>
      </c>
      <c r="AP33" t="s">
        <v>89</v>
      </c>
      <c r="AR33" s="12"/>
      <c r="AT33" s="6" t="s">
        <v>91</v>
      </c>
      <c r="AU33">
        <v>0</v>
      </c>
      <c r="AV33">
        <v>0</v>
      </c>
      <c r="AW33" t="s">
        <v>104</v>
      </c>
    </row>
    <row r="34" spans="1:49" x14ac:dyDescent="0.25">
      <c r="E34" s="1"/>
      <c r="F34" s="1"/>
      <c r="R34" s="1"/>
      <c r="S34" s="1"/>
      <c r="AK34" s="12"/>
      <c r="AM34" t="s">
        <v>77</v>
      </c>
      <c r="AN34">
        <v>3</v>
      </c>
      <c r="AO34">
        <v>2</v>
      </c>
      <c r="AP34" s="6" t="s">
        <v>81</v>
      </c>
      <c r="AR34" s="12"/>
      <c r="AT34" s="6" t="s">
        <v>91</v>
      </c>
      <c r="AU34">
        <v>3</v>
      </c>
      <c r="AV34">
        <v>1</v>
      </c>
      <c r="AW34" t="s">
        <v>169</v>
      </c>
    </row>
    <row r="35" spans="1:49" x14ac:dyDescent="0.25">
      <c r="E35" s="1"/>
      <c r="F35" s="1"/>
      <c r="R35" s="1"/>
      <c r="S35" s="1"/>
      <c r="AK35" s="12"/>
      <c r="AM35" t="s">
        <v>164</v>
      </c>
      <c r="AN35">
        <v>2</v>
      </c>
      <c r="AO35">
        <v>3</v>
      </c>
      <c r="AP35" s="6" t="s">
        <v>81</v>
      </c>
      <c r="AR35" s="12"/>
      <c r="AT35" t="s">
        <v>78</v>
      </c>
      <c r="AU35">
        <v>4</v>
      </c>
      <c r="AV35">
        <v>0</v>
      </c>
      <c r="AW35" s="6" t="s">
        <v>91</v>
      </c>
    </row>
    <row r="36" spans="1:49" x14ac:dyDescent="0.25">
      <c r="E36" s="1"/>
      <c r="F36" s="1"/>
      <c r="R36" s="1"/>
      <c r="S36" s="1"/>
      <c r="AK36" s="12"/>
      <c r="AM36" s="6" t="s">
        <v>81</v>
      </c>
      <c r="AN36">
        <v>1</v>
      </c>
      <c r="AO36">
        <v>1</v>
      </c>
      <c r="AP36" t="s">
        <v>82</v>
      </c>
      <c r="AR36" s="12"/>
      <c r="AT36" s="6" t="s">
        <v>91</v>
      </c>
      <c r="AU36">
        <v>1</v>
      </c>
      <c r="AV36">
        <v>1</v>
      </c>
      <c r="AW36" t="s">
        <v>164</v>
      </c>
    </row>
    <row r="37" spans="1:49" x14ac:dyDescent="0.25">
      <c r="R37" s="1"/>
      <c r="S37" s="1"/>
      <c r="AK37" s="12"/>
      <c r="AM37" t="s">
        <v>103</v>
      </c>
      <c r="AN37">
        <v>3</v>
      </c>
      <c r="AO37">
        <v>0</v>
      </c>
      <c r="AP37" s="6" t="s">
        <v>81</v>
      </c>
      <c r="AR37" s="12"/>
      <c r="AT37" s="6" t="s">
        <v>91</v>
      </c>
      <c r="AU37">
        <v>6</v>
      </c>
      <c r="AV37">
        <v>0</v>
      </c>
      <c r="AW37" t="s">
        <v>176</v>
      </c>
    </row>
    <row r="38" spans="1:49" x14ac:dyDescent="0.25">
      <c r="R38" s="1"/>
      <c r="S38" s="1"/>
      <c r="AK38" s="12"/>
      <c r="AR38" s="12"/>
    </row>
    <row r="39" spans="1:49" x14ac:dyDescent="0.25">
      <c r="R39" s="1"/>
      <c r="S39" s="1"/>
    </row>
    <row r="40" spans="1:49" x14ac:dyDescent="0.25">
      <c r="R40" s="1"/>
      <c r="S40" s="1"/>
    </row>
    <row r="41" spans="1:49" x14ac:dyDescent="0.25">
      <c r="R41" s="1"/>
      <c r="S41" s="1"/>
    </row>
    <row r="42" spans="1:49" x14ac:dyDescent="0.25">
      <c r="R42" s="1"/>
      <c r="S42" s="1"/>
    </row>
    <row r="43" spans="1:49" x14ac:dyDescent="0.25">
      <c r="R43" s="1"/>
      <c r="S43" s="1"/>
    </row>
    <row r="44" spans="1:4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4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49" x14ac:dyDescent="0.25">
      <c r="A46" t="s">
        <v>88</v>
      </c>
      <c r="B46">
        <v>0</v>
      </c>
      <c r="C46">
        <v>0</v>
      </c>
      <c r="D46" s="6" t="s">
        <v>81</v>
      </c>
      <c r="E46" s="1">
        <f t="shared" ref="E46:E53" si="5">B46+C46</f>
        <v>0</v>
      </c>
      <c r="F46" s="1">
        <f t="shared" ref="F46:F53" si="6">B46-C46</f>
        <v>0</v>
      </c>
      <c r="I46" t="s">
        <v>27</v>
      </c>
      <c r="J46">
        <f>COUNTIF(E46:E66,"&gt;1")</f>
        <v>10</v>
      </c>
      <c r="M46" s="5">
        <f>J46/$J$54</f>
        <v>0.52631578947368418</v>
      </c>
      <c r="O46" s="5">
        <f>J46+J6</f>
        <v>23</v>
      </c>
      <c r="P46" s="5">
        <f>O46/$O$54</f>
        <v>0.6216216216216216</v>
      </c>
      <c r="R46" s="1"/>
      <c r="S46" s="1"/>
    </row>
    <row r="47" spans="1:49" x14ac:dyDescent="0.25">
      <c r="A47" t="s">
        <v>90</v>
      </c>
      <c r="B47">
        <v>2</v>
      </c>
      <c r="C47">
        <v>1</v>
      </c>
      <c r="D47" s="6" t="s">
        <v>81</v>
      </c>
      <c r="E47" s="1">
        <f t="shared" si="5"/>
        <v>3</v>
      </c>
      <c r="F47" s="1">
        <f t="shared" si="6"/>
        <v>1</v>
      </c>
      <c r="I47" t="s">
        <v>28</v>
      </c>
      <c r="J47">
        <f>COUNTIF(E46:E66,"&gt;2")</f>
        <v>8</v>
      </c>
      <c r="M47" s="5">
        <f t="shared" ref="M47:M68" si="7">J47/$J$54</f>
        <v>0.42105263157894735</v>
      </c>
      <c r="O47" s="5">
        <f t="shared" ref="O47:O68" si="8">J47+J7</f>
        <v>17</v>
      </c>
      <c r="P47" s="5">
        <f t="shared" ref="P47:P68" si="9">O47/$O$54</f>
        <v>0.45945945945945948</v>
      </c>
      <c r="R47" s="1"/>
      <c r="S47" s="1"/>
    </row>
    <row r="48" spans="1:49" x14ac:dyDescent="0.25">
      <c r="A48" t="s">
        <v>92</v>
      </c>
      <c r="B48">
        <v>1</v>
      </c>
      <c r="C48">
        <v>0</v>
      </c>
      <c r="D48" s="6" t="s">
        <v>81</v>
      </c>
      <c r="E48" s="1">
        <f t="shared" si="5"/>
        <v>1</v>
      </c>
      <c r="F48" s="1">
        <f t="shared" si="6"/>
        <v>1</v>
      </c>
      <c r="I48" t="s">
        <v>29</v>
      </c>
      <c r="J48">
        <f>COUNTIF(E46:E66,"&lt;4")</f>
        <v>16</v>
      </c>
      <c r="M48" s="5">
        <f t="shared" si="7"/>
        <v>0.84210526315789469</v>
      </c>
      <c r="O48" s="5">
        <f t="shared" si="8"/>
        <v>30</v>
      </c>
      <c r="P48" s="5">
        <f t="shared" si="9"/>
        <v>0.81081081081081086</v>
      </c>
      <c r="R48" s="1"/>
      <c r="S48" s="1"/>
    </row>
    <row r="49" spans="1:19" x14ac:dyDescent="0.25">
      <c r="A49" t="s">
        <v>85</v>
      </c>
      <c r="B49">
        <v>2</v>
      </c>
      <c r="C49">
        <v>2</v>
      </c>
      <c r="D49" s="6" t="s">
        <v>81</v>
      </c>
      <c r="E49" s="1">
        <f t="shared" si="5"/>
        <v>4</v>
      </c>
      <c r="F49" s="1">
        <f t="shared" si="6"/>
        <v>0</v>
      </c>
      <c r="I49" t="s">
        <v>30</v>
      </c>
      <c r="J49">
        <f>COUNTIF(E46:E66,"&lt;5")</f>
        <v>17</v>
      </c>
      <c r="M49" s="5">
        <f t="shared" si="7"/>
        <v>0.89473684210526316</v>
      </c>
      <c r="N49" s="1"/>
      <c r="O49" s="5">
        <f t="shared" si="8"/>
        <v>33</v>
      </c>
      <c r="P49" s="5">
        <f t="shared" si="9"/>
        <v>0.89189189189189189</v>
      </c>
      <c r="R49" s="1"/>
      <c r="S49" s="1"/>
    </row>
    <row r="50" spans="1:19" x14ac:dyDescent="0.25">
      <c r="A50" t="s">
        <v>104</v>
      </c>
      <c r="B50">
        <v>1</v>
      </c>
      <c r="C50">
        <v>1</v>
      </c>
      <c r="D50" s="6" t="s">
        <v>81</v>
      </c>
      <c r="E50" s="1">
        <f t="shared" si="5"/>
        <v>2</v>
      </c>
      <c r="F50" s="1">
        <f t="shared" si="6"/>
        <v>0</v>
      </c>
      <c r="I50" t="s">
        <v>31</v>
      </c>
      <c r="J50">
        <f>COUNTIF(F46:F66,"&lt;=0")</f>
        <v>10</v>
      </c>
      <c r="M50" s="5">
        <f t="shared" si="7"/>
        <v>0.52631578947368418</v>
      </c>
      <c r="O50" s="5">
        <f t="shared" si="8"/>
        <v>23</v>
      </c>
      <c r="P50" s="5">
        <f t="shared" si="9"/>
        <v>0.6216216216216216</v>
      </c>
      <c r="R50" s="1"/>
      <c r="S50" s="1"/>
    </row>
    <row r="51" spans="1:19" x14ac:dyDescent="0.25">
      <c r="A51" t="s">
        <v>166</v>
      </c>
      <c r="B51">
        <v>1</v>
      </c>
      <c r="C51">
        <v>2</v>
      </c>
      <c r="D51" s="6" t="s">
        <v>81</v>
      </c>
      <c r="E51" s="1">
        <f t="shared" si="5"/>
        <v>3</v>
      </c>
      <c r="F51" s="1">
        <f t="shared" si="6"/>
        <v>-1</v>
      </c>
      <c r="I51" t="s">
        <v>32</v>
      </c>
      <c r="J51">
        <f>COUNTIF(F46:F66,"&gt;=0")</f>
        <v>15</v>
      </c>
      <c r="M51" s="5">
        <f t="shared" si="7"/>
        <v>0.78947368421052633</v>
      </c>
      <c r="O51" s="5">
        <f t="shared" si="8"/>
        <v>25</v>
      </c>
      <c r="P51" s="5">
        <f t="shared" si="9"/>
        <v>0.67567567567567566</v>
      </c>
      <c r="R51" s="1"/>
      <c r="S51" s="1"/>
    </row>
    <row r="52" spans="1:19" x14ac:dyDescent="0.25">
      <c r="A52" t="s">
        <v>89</v>
      </c>
      <c r="B52">
        <v>0</v>
      </c>
      <c r="C52">
        <v>0</v>
      </c>
      <c r="D52" s="6" t="s">
        <v>81</v>
      </c>
      <c r="E52" s="1">
        <f t="shared" si="5"/>
        <v>0</v>
      </c>
      <c r="F52" s="1">
        <f t="shared" si="6"/>
        <v>0</v>
      </c>
      <c r="I52" t="s">
        <v>34</v>
      </c>
      <c r="J52">
        <f>COUNTIF(F46:F66,"&lt;=1")</f>
        <v>18</v>
      </c>
      <c r="M52" s="5">
        <f t="shared" si="7"/>
        <v>0.94736842105263153</v>
      </c>
      <c r="O52" s="5">
        <f t="shared" si="8"/>
        <v>36</v>
      </c>
      <c r="P52" s="5">
        <f t="shared" si="9"/>
        <v>0.97297297297297303</v>
      </c>
      <c r="R52" s="1"/>
      <c r="S52" s="1"/>
    </row>
    <row r="53" spans="1:19" x14ac:dyDescent="0.25">
      <c r="A53" t="s">
        <v>82</v>
      </c>
      <c r="B53">
        <v>1</v>
      </c>
      <c r="C53">
        <v>0</v>
      </c>
      <c r="D53" s="6" t="s">
        <v>81</v>
      </c>
      <c r="E53" s="1">
        <f t="shared" si="5"/>
        <v>1</v>
      </c>
      <c r="F53" s="1">
        <f t="shared" si="6"/>
        <v>1</v>
      </c>
      <c r="I53" t="s">
        <v>35</v>
      </c>
      <c r="J53">
        <f>COUNTIF(F46:F66,"&gt;=-1")</f>
        <v>18</v>
      </c>
      <c r="M53" s="5">
        <f t="shared" si="7"/>
        <v>0.94736842105263153</v>
      </c>
      <c r="O53" s="5">
        <f t="shared" si="8"/>
        <v>31</v>
      </c>
      <c r="P53" s="5">
        <f t="shared" si="9"/>
        <v>0.83783783783783783</v>
      </c>
      <c r="R53" s="1"/>
      <c r="S53" s="1"/>
    </row>
    <row r="54" spans="1:19" x14ac:dyDescent="0.25">
      <c r="A54" t="s">
        <v>91</v>
      </c>
      <c r="B54">
        <v>0</v>
      </c>
      <c r="C54">
        <v>0</v>
      </c>
      <c r="D54" s="6" t="s">
        <v>81</v>
      </c>
      <c r="E54" s="1">
        <f t="shared" ref="E54:E64" si="10">B54+C54</f>
        <v>0</v>
      </c>
      <c r="F54" s="1">
        <f t="shared" ref="F54:F64" si="11">B54-C54</f>
        <v>0</v>
      </c>
      <c r="I54" t="s">
        <v>36</v>
      </c>
      <c r="J54">
        <f>COUNT(E46:E66)</f>
        <v>19</v>
      </c>
      <c r="O54" s="5">
        <f t="shared" si="8"/>
        <v>37</v>
      </c>
      <c r="P54" s="5">
        <f t="shared" si="9"/>
        <v>1</v>
      </c>
      <c r="R54" s="1"/>
      <c r="S54" s="1"/>
    </row>
    <row r="55" spans="1:19" x14ac:dyDescent="0.25">
      <c r="A55" t="s">
        <v>169</v>
      </c>
      <c r="B55">
        <v>1</v>
      </c>
      <c r="C55">
        <v>2</v>
      </c>
      <c r="D55" s="6" t="s">
        <v>81</v>
      </c>
      <c r="E55" s="1">
        <f t="shared" si="10"/>
        <v>3</v>
      </c>
      <c r="F55" s="1">
        <f t="shared" si="11"/>
        <v>-1</v>
      </c>
      <c r="I55" t="s">
        <v>37</v>
      </c>
      <c r="J55">
        <f>J54-J51</f>
        <v>4</v>
      </c>
      <c r="M55" s="5">
        <f t="shared" si="7"/>
        <v>0.21052631578947367</v>
      </c>
      <c r="O55" s="5">
        <f t="shared" si="8"/>
        <v>12</v>
      </c>
      <c r="P55" s="5">
        <f t="shared" si="9"/>
        <v>0.32432432432432434</v>
      </c>
      <c r="R55" s="1"/>
      <c r="S55" s="1"/>
    </row>
    <row r="56" spans="1:19" x14ac:dyDescent="0.25">
      <c r="A56" t="s">
        <v>167</v>
      </c>
      <c r="B56">
        <v>1</v>
      </c>
      <c r="C56">
        <v>0</v>
      </c>
      <c r="D56" s="6" t="s">
        <v>81</v>
      </c>
      <c r="E56" s="1">
        <f t="shared" si="10"/>
        <v>1</v>
      </c>
      <c r="F56" s="1">
        <f t="shared" si="11"/>
        <v>1</v>
      </c>
      <c r="I56" t="s">
        <v>38</v>
      </c>
      <c r="J56">
        <f>J54-J50</f>
        <v>9</v>
      </c>
      <c r="M56" s="5">
        <f t="shared" si="7"/>
        <v>0.47368421052631576</v>
      </c>
      <c r="O56" s="5">
        <f t="shared" si="8"/>
        <v>14</v>
      </c>
      <c r="P56" s="5">
        <f t="shared" si="9"/>
        <v>0.3783783783783784</v>
      </c>
      <c r="R56" s="1"/>
      <c r="S56" s="1"/>
    </row>
    <row r="57" spans="1:19" x14ac:dyDescent="0.25">
      <c r="A57" t="s">
        <v>177</v>
      </c>
      <c r="B57">
        <v>0</v>
      </c>
      <c r="C57">
        <v>0</v>
      </c>
      <c r="D57" s="6" t="s">
        <v>81</v>
      </c>
      <c r="E57" s="1">
        <f t="shared" si="10"/>
        <v>0</v>
      </c>
      <c r="F57" s="1">
        <f t="shared" si="11"/>
        <v>0</v>
      </c>
      <c r="I57" t="s">
        <v>39</v>
      </c>
      <c r="J57">
        <f>J54-J53</f>
        <v>1</v>
      </c>
      <c r="M57" s="5">
        <f t="shared" si="7"/>
        <v>5.2631578947368418E-2</v>
      </c>
      <c r="O57" s="5">
        <f t="shared" si="8"/>
        <v>6</v>
      </c>
      <c r="P57" s="5">
        <f t="shared" si="9"/>
        <v>0.16216216216216217</v>
      </c>
      <c r="R57" s="1"/>
      <c r="S57" s="1"/>
    </row>
    <row r="58" spans="1:19" x14ac:dyDescent="0.25">
      <c r="A58" t="s">
        <v>87</v>
      </c>
      <c r="B58">
        <v>2</v>
      </c>
      <c r="C58">
        <v>1</v>
      </c>
      <c r="D58" s="6" t="s">
        <v>81</v>
      </c>
      <c r="E58" s="1">
        <f t="shared" si="10"/>
        <v>3</v>
      </c>
      <c r="F58" s="1">
        <f t="shared" si="11"/>
        <v>1</v>
      </c>
      <c r="I58" t="s">
        <v>40</v>
      </c>
      <c r="J58">
        <f>J54-J52</f>
        <v>1</v>
      </c>
      <c r="M58" s="5">
        <f t="shared" si="7"/>
        <v>5.2631578947368418E-2</v>
      </c>
      <c r="O58" s="5">
        <f t="shared" si="8"/>
        <v>1</v>
      </c>
      <c r="P58" s="5">
        <f t="shared" si="9"/>
        <v>2.7027027027027029E-2</v>
      </c>
      <c r="R58" s="1"/>
      <c r="S58" s="1"/>
    </row>
    <row r="59" spans="1:19" x14ac:dyDescent="0.25">
      <c r="A59" t="s">
        <v>78</v>
      </c>
      <c r="B59">
        <v>1</v>
      </c>
      <c r="C59">
        <v>0</v>
      </c>
      <c r="D59" s="6" t="s">
        <v>81</v>
      </c>
      <c r="E59" s="1">
        <f t="shared" si="10"/>
        <v>1</v>
      </c>
      <c r="F59" s="1">
        <f t="shared" si="11"/>
        <v>1</v>
      </c>
      <c r="I59" t="s">
        <v>41</v>
      </c>
      <c r="J59">
        <f>COUNTIF(C46:C66,"&gt;0")</f>
        <v>9</v>
      </c>
      <c r="M59" s="5">
        <f t="shared" si="7"/>
        <v>0.47368421052631576</v>
      </c>
      <c r="O59" s="5">
        <f t="shared" si="8"/>
        <v>24</v>
      </c>
      <c r="P59" s="5">
        <f t="shared" si="9"/>
        <v>0.64864864864864868</v>
      </c>
      <c r="R59" s="1"/>
      <c r="S59" s="1"/>
    </row>
    <row r="60" spans="1:19" x14ac:dyDescent="0.25">
      <c r="A60" t="s">
        <v>75</v>
      </c>
      <c r="B60">
        <v>1</v>
      </c>
      <c r="C60">
        <v>0</v>
      </c>
      <c r="D60" s="6" t="s">
        <v>81</v>
      </c>
      <c r="E60" s="1">
        <f t="shared" si="10"/>
        <v>1</v>
      </c>
      <c r="F60" s="1">
        <f t="shared" si="11"/>
        <v>1</v>
      </c>
      <c r="I60" t="s">
        <v>42</v>
      </c>
      <c r="J60">
        <f>COUNTIF(B46:B66,"&gt;0")</f>
        <v>14</v>
      </c>
      <c r="M60" s="5">
        <f t="shared" si="7"/>
        <v>0.73684210526315785</v>
      </c>
      <c r="O60" s="5">
        <f t="shared" si="8"/>
        <v>26</v>
      </c>
      <c r="P60" s="5">
        <f t="shared" si="9"/>
        <v>0.70270270270270274</v>
      </c>
      <c r="R60" s="1"/>
      <c r="S60" s="1"/>
    </row>
    <row r="61" spans="1:19" x14ac:dyDescent="0.25">
      <c r="A61" t="s">
        <v>176</v>
      </c>
      <c r="B61">
        <v>0</v>
      </c>
      <c r="C61">
        <v>2</v>
      </c>
      <c r="D61" s="6" t="s">
        <v>81</v>
      </c>
      <c r="E61" s="1">
        <f t="shared" si="10"/>
        <v>2</v>
      </c>
      <c r="F61" s="1">
        <f t="shared" si="11"/>
        <v>-2</v>
      </c>
      <c r="I61" t="s">
        <v>43</v>
      </c>
      <c r="J61">
        <f>COUNTIF(C46:C66,"&lt;2")</f>
        <v>13</v>
      </c>
      <c r="M61" s="5">
        <f t="shared" si="7"/>
        <v>0.68421052631578949</v>
      </c>
      <c r="O61" s="5">
        <f t="shared" si="8"/>
        <v>23</v>
      </c>
      <c r="P61" s="5">
        <f t="shared" si="9"/>
        <v>0.6216216216216216</v>
      </c>
      <c r="R61" s="1"/>
      <c r="S61" s="1"/>
    </row>
    <row r="62" spans="1:19" x14ac:dyDescent="0.25">
      <c r="A62" t="s">
        <v>77</v>
      </c>
      <c r="B62">
        <v>3</v>
      </c>
      <c r="C62">
        <v>2</v>
      </c>
      <c r="D62" s="6" t="s">
        <v>81</v>
      </c>
      <c r="E62" s="1">
        <f t="shared" si="10"/>
        <v>5</v>
      </c>
      <c r="F62" s="1">
        <f t="shared" si="11"/>
        <v>1</v>
      </c>
      <c r="I62" t="s">
        <v>44</v>
      </c>
      <c r="J62">
        <f>COUNTIF(B46:B66,"&lt;2")</f>
        <v>13</v>
      </c>
      <c r="M62" s="5">
        <f t="shared" si="7"/>
        <v>0.68421052631578949</v>
      </c>
      <c r="O62" s="5">
        <f t="shared" si="8"/>
        <v>26</v>
      </c>
      <c r="P62" s="5">
        <f t="shared" si="9"/>
        <v>0.70270270270270274</v>
      </c>
      <c r="R62" s="1"/>
      <c r="S62" s="1"/>
    </row>
    <row r="63" spans="1:19" x14ac:dyDescent="0.25">
      <c r="A63" t="s">
        <v>164</v>
      </c>
      <c r="B63">
        <v>2</v>
      </c>
      <c r="C63">
        <v>3</v>
      </c>
      <c r="D63" s="6" t="s">
        <v>81</v>
      </c>
      <c r="E63" s="1">
        <f t="shared" si="10"/>
        <v>5</v>
      </c>
      <c r="F63" s="1">
        <f t="shared" si="11"/>
        <v>-1</v>
      </c>
      <c r="I63" t="s">
        <v>45</v>
      </c>
      <c r="J63">
        <f>COUNTIF(C46:C66,"&lt;3")</f>
        <v>18</v>
      </c>
      <c r="M63" s="5">
        <f t="shared" si="7"/>
        <v>0.94736842105263153</v>
      </c>
      <c r="O63" s="5">
        <f t="shared" si="8"/>
        <v>33</v>
      </c>
      <c r="P63" s="5">
        <f t="shared" si="9"/>
        <v>0.89189189189189189</v>
      </c>
      <c r="R63" s="1"/>
      <c r="S63" s="1"/>
    </row>
    <row r="64" spans="1:19" x14ac:dyDescent="0.25">
      <c r="A64" t="s">
        <v>103</v>
      </c>
      <c r="B64">
        <v>3</v>
      </c>
      <c r="C64">
        <v>0</v>
      </c>
      <c r="D64" s="6" t="s">
        <v>81</v>
      </c>
      <c r="E64" s="1">
        <f t="shared" si="10"/>
        <v>3</v>
      </c>
      <c r="F64" s="1">
        <f t="shared" si="11"/>
        <v>3</v>
      </c>
      <c r="I64" t="s">
        <v>46</v>
      </c>
      <c r="J64">
        <f>COUNTIF(B46:B66,"&lt;3")</f>
        <v>17</v>
      </c>
      <c r="M64" s="5">
        <f t="shared" si="7"/>
        <v>0.89473684210526316</v>
      </c>
      <c r="O64" s="5">
        <f t="shared" si="8"/>
        <v>35</v>
      </c>
      <c r="P64" s="5">
        <f t="shared" si="9"/>
        <v>0.94594594594594594</v>
      </c>
      <c r="R64" s="1"/>
      <c r="S64" s="1"/>
    </row>
    <row r="65" spans="1:19" x14ac:dyDescent="0.25">
      <c r="I65" t="s">
        <v>47</v>
      </c>
      <c r="J65">
        <f>J55+J56</f>
        <v>13</v>
      </c>
      <c r="M65" s="5">
        <f t="shared" si="7"/>
        <v>0.68421052631578949</v>
      </c>
      <c r="O65" s="5">
        <f t="shared" si="8"/>
        <v>26</v>
      </c>
      <c r="P65" s="5">
        <f t="shared" si="9"/>
        <v>0.70270270270270274</v>
      </c>
      <c r="R65" s="1"/>
      <c r="S65" s="1"/>
    </row>
    <row r="66" spans="1:19" x14ac:dyDescent="0.25">
      <c r="I66" t="s">
        <v>48</v>
      </c>
      <c r="J66">
        <f>SUM(C46:C66)</f>
        <v>16</v>
      </c>
      <c r="K66" s="1"/>
      <c r="M66" s="5">
        <f t="shared" si="7"/>
        <v>0.84210526315789469</v>
      </c>
      <c r="O66" s="5">
        <f t="shared" si="8"/>
        <v>44</v>
      </c>
      <c r="P66" s="5">
        <f t="shared" si="9"/>
        <v>1.1891891891891893</v>
      </c>
      <c r="R66" s="1"/>
      <c r="S66" s="1"/>
    </row>
    <row r="67" spans="1:19" x14ac:dyDescent="0.25">
      <c r="A67" s="21" t="s">
        <v>33</v>
      </c>
      <c r="B67" s="21"/>
      <c r="C67" s="21"/>
      <c r="D67" s="21"/>
      <c r="E67" s="21"/>
      <c r="F67" s="21"/>
      <c r="I67" t="s">
        <v>49</v>
      </c>
      <c r="J67">
        <f>SUM(B46:B66)</f>
        <v>22</v>
      </c>
      <c r="K67" s="1"/>
      <c r="M67" s="5">
        <f t="shared" si="7"/>
        <v>1.1578947368421053</v>
      </c>
      <c r="O67" s="5">
        <f t="shared" si="8"/>
        <v>39</v>
      </c>
      <c r="P67" s="5">
        <f t="shared" si="9"/>
        <v>1.0540540540540539</v>
      </c>
      <c r="R67" s="1"/>
      <c r="S67" s="1"/>
    </row>
    <row r="68" spans="1:19" x14ac:dyDescent="0.25">
      <c r="I68" t="s">
        <v>50</v>
      </c>
      <c r="J68">
        <f>J55*3+J54-J65</f>
        <v>18</v>
      </c>
      <c r="M68" s="5">
        <f t="shared" si="7"/>
        <v>0.94736842105263153</v>
      </c>
      <c r="O68" s="5">
        <f t="shared" si="8"/>
        <v>47</v>
      </c>
      <c r="P68" s="5">
        <f t="shared" si="9"/>
        <v>1.2702702702702702</v>
      </c>
      <c r="R68" s="1"/>
      <c r="S68" s="1"/>
    </row>
    <row r="69" spans="1:19" x14ac:dyDescent="0.25">
      <c r="R69" s="1"/>
      <c r="S69" s="1"/>
    </row>
    <row r="75" spans="1:19" x14ac:dyDescent="0.25">
      <c r="E75" s="1"/>
      <c r="F75" s="1"/>
    </row>
    <row r="76" spans="1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81</v>
      </c>
      <c r="B84">
        <v>1</v>
      </c>
      <c r="C84">
        <v>2</v>
      </c>
      <c r="D84" t="s">
        <v>104</v>
      </c>
      <c r="E84" s="1">
        <f>B84+C84</f>
        <v>3</v>
      </c>
      <c r="F84" s="1">
        <f>B84-C84</f>
        <v>-1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6" t="s">
        <v>81</v>
      </c>
      <c r="B85">
        <v>4</v>
      </c>
      <c r="C85">
        <v>1</v>
      </c>
      <c r="D85" t="s">
        <v>166</v>
      </c>
      <c r="E85" s="1">
        <f t="shared" ref="E85:E87" si="12">B85+C85</f>
        <v>5</v>
      </c>
      <c r="F85" s="1">
        <f t="shared" ref="F85:F87" si="13">B85-C85</f>
        <v>3</v>
      </c>
      <c r="I85" t="s">
        <v>28</v>
      </c>
      <c r="J85">
        <f>COUNTIF(E84:E108,"&gt;2")</f>
        <v>2</v>
      </c>
      <c r="M85" s="5">
        <f t="shared" ref="M85:M106" si="14">J85/4</f>
        <v>0.5</v>
      </c>
    </row>
    <row r="86" spans="1:13" x14ac:dyDescent="0.25">
      <c r="A86" s="6" t="s">
        <v>81</v>
      </c>
      <c r="B86">
        <v>0</v>
      </c>
      <c r="C86">
        <v>1</v>
      </c>
      <c r="D86" t="s">
        <v>89</v>
      </c>
      <c r="E86" s="1">
        <f t="shared" si="12"/>
        <v>1</v>
      </c>
      <c r="F86" s="1">
        <f t="shared" si="13"/>
        <v>-1</v>
      </c>
      <c r="I86" t="s">
        <v>29</v>
      </c>
      <c r="J86">
        <f>COUNTIF(E84:E108,"&lt;4")</f>
        <v>3</v>
      </c>
      <c r="M86" s="5">
        <f t="shared" si="14"/>
        <v>0.75</v>
      </c>
    </row>
    <row r="87" spans="1:13" x14ac:dyDescent="0.25">
      <c r="A87" s="6" t="s">
        <v>81</v>
      </c>
      <c r="B87">
        <v>1</v>
      </c>
      <c r="C87">
        <v>1</v>
      </c>
      <c r="D87" t="s">
        <v>82</v>
      </c>
      <c r="E87" s="1">
        <f t="shared" si="12"/>
        <v>2</v>
      </c>
      <c r="F87" s="1">
        <f t="shared" si="13"/>
        <v>0</v>
      </c>
      <c r="I87" t="s">
        <v>30</v>
      </c>
      <c r="J87">
        <f>COUNTIF(E84:E108,"&lt;5")</f>
        <v>3</v>
      </c>
      <c r="M87" s="5">
        <f t="shared" si="14"/>
        <v>0.75</v>
      </c>
    </row>
    <row r="88" spans="1:13" x14ac:dyDescent="0.25">
      <c r="E88" s="1"/>
      <c r="F88" s="1"/>
      <c r="I88" t="s">
        <v>31</v>
      </c>
      <c r="J88">
        <f>COUNTIF(F84:F108,"&gt;=0")</f>
        <v>2</v>
      </c>
      <c r="M88" s="5">
        <f t="shared" si="14"/>
        <v>0.5</v>
      </c>
    </row>
    <row r="89" spans="1:13" x14ac:dyDescent="0.25">
      <c r="I89" t="s">
        <v>32</v>
      </c>
      <c r="J89">
        <f>COUNTIF(F84:F108,"&lt;=0")</f>
        <v>3</v>
      </c>
      <c r="M89" s="5">
        <f t="shared" si="14"/>
        <v>0.75</v>
      </c>
    </row>
    <row r="90" spans="1:13" x14ac:dyDescent="0.25">
      <c r="I90" t="s">
        <v>34</v>
      </c>
      <c r="J90">
        <f>COUNTIF(F84:F108,"&gt;=-1")</f>
        <v>4</v>
      </c>
      <c r="M90" s="5">
        <f t="shared" si="14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14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1</v>
      </c>
      <c r="M93" s="5">
        <f t="shared" si="14"/>
        <v>0.25</v>
      </c>
    </row>
    <row r="94" spans="1:13" x14ac:dyDescent="0.25">
      <c r="I94" t="s">
        <v>38</v>
      </c>
      <c r="J94">
        <f>J92-J88</f>
        <v>2</v>
      </c>
      <c r="M94" s="5">
        <f t="shared" si="14"/>
        <v>0.5</v>
      </c>
    </row>
    <row r="95" spans="1:13" x14ac:dyDescent="0.25">
      <c r="I95" t="s">
        <v>39</v>
      </c>
      <c r="J95">
        <f>J92-J91</f>
        <v>1</v>
      </c>
      <c r="M95" s="5">
        <f t="shared" si="14"/>
        <v>0.25</v>
      </c>
    </row>
    <row r="96" spans="1:13" x14ac:dyDescent="0.25">
      <c r="I96" t="s">
        <v>40</v>
      </c>
      <c r="J96">
        <f>J92-J90</f>
        <v>0</v>
      </c>
      <c r="M96" s="5">
        <f t="shared" si="14"/>
        <v>0</v>
      </c>
    </row>
    <row r="97" spans="9:13" x14ac:dyDescent="0.25">
      <c r="I97" t="s">
        <v>41</v>
      </c>
      <c r="J97">
        <f>COUNTIF(B84:B108,"&gt;0")</f>
        <v>3</v>
      </c>
      <c r="M97" s="5">
        <f t="shared" si="14"/>
        <v>0.75</v>
      </c>
    </row>
    <row r="98" spans="9:13" x14ac:dyDescent="0.25">
      <c r="I98" t="s">
        <v>42</v>
      </c>
      <c r="J98">
        <f>COUNTIF(C84:C108,"&gt;0")</f>
        <v>4</v>
      </c>
      <c r="M98" s="5">
        <f t="shared" si="14"/>
        <v>1</v>
      </c>
    </row>
    <row r="99" spans="9:13" x14ac:dyDescent="0.25">
      <c r="I99" t="s">
        <v>43</v>
      </c>
      <c r="J99">
        <f>COUNTIF(B84:B108,"&lt;2")</f>
        <v>3</v>
      </c>
      <c r="M99" s="5">
        <f t="shared" si="14"/>
        <v>0.75</v>
      </c>
    </row>
    <row r="100" spans="9:13" x14ac:dyDescent="0.25">
      <c r="I100" t="s">
        <v>44</v>
      </c>
      <c r="J100">
        <f>COUNTIF(C84:C108,"&lt;2")</f>
        <v>3</v>
      </c>
      <c r="M100" s="5">
        <f t="shared" si="14"/>
        <v>0.75</v>
      </c>
    </row>
    <row r="101" spans="9:13" x14ac:dyDescent="0.25">
      <c r="I101" t="s">
        <v>45</v>
      </c>
      <c r="J101">
        <f>COUNTIF(B84:B108,"&lt;3")</f>
        <v>3</v>
      </c>
      <c r="M101" s="5">
        <f t="shared" si="14"/>
        <v>0.75</v>
      </c>
    </row>
    <row r="102" spans="9:13" x14ac:dyDescent="0.25">
      <c r="I102" t="s">
        <v>46</v>
      </c>
      <c r="J102">
        <f>COUNTIF(C84:C108,"&lt;3")</f>
        <v>4</v>
      </c>
      <c r="M102" s="5">
        <f t="shared" si="14"/>
        <v>1</v>
      </c>
    </row>
    <row r="103" spans="9:13" x14ac:dyDescent="0.25">
      <c r="I103" t="s">
        <v>47</v>
      </c>
      <c r="J103">
        <f>J93+J94</f>
        <v>3</v>
      </c>
      <c r="M103" s="5">
        <f t="shared" si="14"/>
        <v>0.75</v>
      </c>
    </row>
    <row r="104" spans="9:13" x14ac:dyDescent="0.25">
      <c r="I104" t="s">
        <v>48</v>
      </c>
      <c r="J104" s="1">
        <f>SUM(B84:B108)</f>
        <v>6</v>
      </c>
      <c r="M104" s="5">
        <f t="shared" si="14"/>
        <v>1.5</v>
      </c>
    </row>
    <row r="105" spans="9:13" x14ac:dyDescent="0.25">
      <c r="I105" t="s">
        <v>49</v>
      </c>
      <c r="J105" s="1">
        <f>SUM(C84:C108)</f>
        <v>5</v>
      </c>
      <c r="M105" s="5">
        <f t="shared" si="14"/>
        <v>1.25</v>
      </c>
    </row>
    <row r="106" spans="9:13" x14ac:dyDescent="0.25">
      <c r="I106" t="s">
        <v>50</v>
      </c>
      <c r="J106">
        <f>3*J93+J92-J103</f>
        <v>4</v>
      </c>
      <c r="M106" s="5">
        <f t="shared" si="14"/>
        <v>1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81</v>
      </c>
      <c r="B122">
        <v>1</v>
      </c>
      <c r="C122">
        <v>2</v>
      </c>
      <c r="D122" t="s">
        <v>104</v>
      </c>
      <c r="E122" s="1">
        <f>B122+C122</f>
        <v>3</v>
      </c>
      <c r="F122" s="1">
        <f>B122-C122</f>
        <v>-1</v>
      </c>
      <c r="I122" t="s">
        <v>27</v>
      </c>
      <c r="J122">
        <f>COUNTIF(E122:E146,"&gt;1")</f>
        <v>3</v>
      </c>
      <c r="M122" s="5">
        <f>J122/$J$130</f>
        <v>0.75</v>
      </c>
    </row>
    <row r="123" spans="1:13" x14ac:dyDescent="0.25">
      <c r="A123" s="6" t="s">
        <v>81</v>
      </c>
      <c r="B123">
        <v>4</v>
      </c>
      <c r="C123">
        <v>1</v>
      </c>
      <c r="D123" t="s">
        <v>166</v>
      </c>
      <c r="E123" s="1">
        <f t="shared" ref="E123:E125" si="15">B123+C123</f>
        <v>5</v>
      </c>
      <c r="F123" s="1">
        <f t="shared" ref="F123:F125" si="16">B123-C123</f>
        <v>3</v>
      </c>
      <c r="I123" t="s">
        <v>28</v>
      </c>
      <c r="J123">
        <f>COUNTIF(E122:E146,"&gt;2")</f>
        <v>2</v>
      </c>
      <c r="M123" s="5">
        <f t="shared" ref="M123:M144" si="17">J123/$J$130</f>
        <v>0.5</v>
      </c>
    </row>
    <row r="124" spans="1:13" x14ac:dyDescent="0.25">
      <c r="A124" s="6" t="s">
        <v>81</v>
      </c>
      <c r="B124">
        <v>0</v>
      </c>
      <c r="C124">
        <v>1</v>
      </c>
      <c r="D124" t="s">
        <v>89</v>
      </c>
      <c r="E124" s="1">
        <f t="shared" si="15"/>
        <v>1</v>
      </c>
      <c r="F124" s="1">
        <f t="shared" si="16"/>
        <v>-1</v>
      </c>
      <c r="I124" t="s">
        <v>29</v>
      </c>
      <c r="J124">
        <f>COUNTIF(E122:E146,"&lt;4")</f>
        <v>3</v>
      </c>
      <c r="M124" s="5">
        <f t="shared" si="17"/>
        <v>0.75</v>
      </c>
    </row>
    <row r="125" spans="1:13" x14ac:dyDescent="0.25">
      <c r="A125" s="6" t="s">
        <v>81</v>
      </c>
      <c r="B125">
        <v>1</v>
      </c>
      <c r="C125">
        <v>1</v>
      </c>
      <c r="D125" t="s">
        <v>82</v>
      </c>
      <c r="E125" s="1">
        <f t="shared" si="15"/>
        <v>2</v>
      </c>
      <c r="F125" s="1">
        <f t="shared" si="16"/>
        <v>0</v>
      </c>
      <c r="I125" t="s">
        <v>30</v>
      </c>
      <c r="J125">
        <f>COUNTIF(E122:E146,"&lt;5")</f>
        <v>3</v>
      </c>
      <c r="M125" s="5">
        <f t="shared" si="17"/>
        <v>0.75</v>
      </c>
    </row>
    <row r="126" spans="1:13" x14ac:dyDescent="0.25">
      <c r="A126" s="6"/>
      <c r="E126" s="1"/>
      <c r="F126" s="1"/>
      <c r="I126" t="s">
        <v>31</v>
      </c>
      <c r="J126">
        <f>COUNTIF(F122:F146,"&gt;=0")</f>
        <v>2</v>
      </c>
      <c r="M126" s="5">
        <f t="shared" si="17"/>
        <v>0.5</v>
      </c>
    </row>
    <row r="127" spans="1:13" x14ac:dyDescent="0.25">
      <c r="E127" s="1"/>
      <c r="F127" s="1"/>
      <c r="I127" t="s">
        <v>32</v>
      </c>
      <c r="J127">
        <f>COUNTIF(F122:F146,"&lt;=0")</f>
        <v>3</v>
      </c>
      <c r="M127" s="5">
        <f t="shared" si="17"/>
        <v>0.75</v>
      </c>
    </row>
    <row r="128" spans="1:13" x14ac:dyDescent="0.25">
      <c r="E128" s="1"/>
      <c r="F128" s="1"/>
      <c r="I128" t="s">
        <v>34</v>
      </c>
      <c r="J128">
        <f>COUNTIF(F122:F146,"&gt;=-1")</f>
        <v>4</v>
      </c>
      <c r="M128" s="5">
        <f t="shared" si="17"/>
        <v>1</v>
      </c>
    </row>
    <row r="129" spans="5:13" x14ac:dyDescent="0.25">
      <c r="E129" s="1"/>
      <c r="F129" s="1"/>
      <c r="I129" t="s">
        <v>35</v>
      </c>
      <c r="J129">
        <f>COUNTIF(F122:F146,"&lt;=1")</f>
        <v>3</v>
      </c>
      <c r="M129" s="5">
        <f t="shared" si="17"/>
        <v>0.75</v>
      </c>
    </row>
    <row r="130" spans="5:13" x14ac:dyDescent="0.25">
      <c r="E130" s="1"/>
      <c r="F130" s="1"/>
      <c r="I130" t="s">
        <v>36</v>
      </c>
      <c r="J130">
        <f>COUNT(F122:F146)</f>
        <v>4</v>
      </c>
    </row>
    <row r="131" spans="5:13" x14ac:dyDescent="0.25">
      <c r="E131" s="1"/>
      <c r="F131" s="1"/>
      <c r="I131" t="s">
        <v>37</v>
      </c>
      <c r="J131">
        <f>J130-J127</f>
        <v>1</v>
      </c>
      <c r="M131" s="5">
        <f t="shared" si="17"/>
        <v>0.25</v>
      </c>
    </row>
    <row r="132" spans="5:13" x14ac:dyDescent="0.25">
      <c r="E132" s="1"/>
      <c r="F132" s="1"/>
      <c r="I132" t="s">
        <v>38</v>
      </c>
      <c r="J132">
        <f>J130-J126</f>
        <v>2</v>
      </c>
      <c r="M132" s="5">
        <f t="shared" si="17"/>
        <v>0.5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7"/>
        <v>0.25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7"/>
        <v>0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17"/>
        <v>0.75</v>
      </c>
    </row>
    <row r="136" spans="5:13" x14ac:dyDescent="0.25">
      <c r="E136" s="1"/>
      <c r="F136" s="1"/>
      <c r="I136" t="s">
        <v>42</v>
      </c>
      <c r="J136">
        <f>COUNTIF(C122:C146,"&gt;0")</f>
        <v>4</v>
      </c>
      <c r="M136" s="5">
        <f t="shared" si="17"/>
        <v>1</v>
      </c>
    </row>
    <row r="137" spans="5:13" x14ac:dyDescent="0.25">
      <c r="E137" s="1"/>
      <c r="F137" s="1"/>
      <c r="I137" t="s">
        <v>43</v>
      </c>
      <c r="J137">
        <f>COUNTIF(B122:B146,"&lt;2")</f>
        <v>3</v>
      </c>
      <c r="M137" s="5">
        <f t="shared" si="17"/>
        <v>0.75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7"/>
        <v>0.75</v>
      </c>
    </row>
    <row r="139" spans="5:13" x14ac:dyDescent="0.25">
      <c r="E139" s="1"/>
      <c r="F139" s="1"/>
      <c r="I139" t="s">
        <v>45</v>
      </c>
      <c r="J139">
        <f>COUNTIF(B122:B146,"&lt;3")</f>
        <v>3</v>
      </c>
      <c r="M139" s="5">
        <f t="shared" si="17"/>
        <v>0.75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7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7"/>
        <v>0.75</v>
      </c>
    </row>
    <row r="142" spans="5:13" x14ac:dyDescent="0.25">
      <c r="E142" s="1"/>
      <c r="F142" s="1"/>
      <c r="I142" t="s">
        <v>48</v>
      </c>
      <c r="J142" s="1">
        <f>SUM(B122:B146)</f>
        <v>6</v>
      </c>
      <c r="M142" s="5">
        <f t="shared" si="17"/>
        <v>1.5</v>
      </c>
    </row>
    <row r="143" spans="5:13" x14ac:dyDescent="0.25">
      <c r="E143" s="1"/>
      <c r="F143" s="1"/>
      <c r="I143" t="s">
        <v>49</v>
      </c>
      <c r="J143" s="1">
        <f>SUM(C122:C146)</f>
        <v>5</v>
      </c>
      <c r="M143" s="5">
        <f t="shared" si="17"/>
        <v>1.25</v>
      </c>
    </row>
    <row r="144" spans="5:13" x14ac:dyDescent="0.25">
      <c r="E144" s="1"/>
      <c r="F144" s="1"/>
      <c r="I144" t="s">
        <v>50</v>
      </c>
      <c r="J144">
        <f>3*J131+J130-J141</f>
        <v>4</v>
      </c>
      <c r="M144" s="5">
        <f t="shared" si="17"/>
        <v>1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176</v>
      </c>
      <c r="B161">
        <v>0</v>
      </c>
      <c r="C161">
        <v>2</v>
      </c>
      <c r="D161" s="6" t="s">
        <v>81</v>
      </c>
      <c r="E161" s="1">
        <f>B161+C161</f>
        <v>2</v>
      </c>
      <c r="F161" s="1">
        <f>B161-C161</f>
        <v>-2</v>
      </c>
      <c r="I161" t="s">
        <v>27</v>
      </c>
      <c r="J161">
        <f>COUNTIF(E161:E177,"&gt;1")</f>
        <v>4</v>
      </c>
      <c r="M161" s="5">
        <f>J161/$J$169</f>
        <v>1</v>
      </c>
      <c r="O161" s="5">
        <f>J161+J122</f>
        <v>7</v>
      </c>
      <c r="P161" s="5">
        <f>O161/$O$169</f>
        <v>0.875</v>
      </c>
    </row>
    <row r="162" spans="1:16" x14ac:dyDescent="0.25">
      <c r="A162" t="s">
        <v>77</v>
      </c>
      <c r="B162">
        <v>3</v>
      </c>
      <c r="C162">
        <v>2</v>
      </c>
      <c r="D162" s="6" t="s">
        <v>81</v>
      </c>
      <c r="E162" s="1">
        <f>B162+C162</f>
        <v>5</v>
      </c>
      <c r="F162" s="1">
        <f>B162-C162</f>
        <v>1</v>
      </c>
      <c r="I162" t="s">
        <v>28</v>
      </c>
      <c r="J162">
        <f>COUNTIF(E161:E177,"&gt;2")</f>
        <v>3</v>
      </c>
      <c r="M162" s="5">
        <f t="shared" ref="M162:M183" si="18">J162/$J$169</f>
        <v>0.75</v>
      </c>
      <c r="O162" s="5">
        <f t="shared" ref="O162:O183" si="19">J162+J123</f>
        <v>5</v>
      </c>
      <c r="P162" s="5">
        <f t="shared" ref="P162:P183" si="20">O162/$O$169</f>
        <v>0.625</v>
      </c>
    </row>
    <row r="163" spans="1:16" x14ac:dyDescent="0.25">
      <c r="A163" t="s">
        <v>164</v>
      </c>
      <c r="B163">
        <v>2</v>
      </c>
      <c r="C163">
        <v>3</v>
      </c>
      <c r="D163" s="6" t="s">
        <v>81</v>
      </c>
      <c r="E163" s="1">
        <f>B163+C163</f>
        <v>5</v>
      </c>
      <c r="F163" s="1">
        <f>B163-C163</f>
        <v>-1</v>
      </c>
      <c r="I163" t="s">
        <v>29</v>
      </c>
      <c r="J163">
        <f>COUNTIF(E161:E177,"&lt;4")</f>
        <v>2</v>
      </c>
      <c r="M163" s="5">
        <f t="shared" si="18"/>
        <v>0.5</v>
      </c>
      <c r="O163" s="5">
        <f t="shared" si="19"/>
        <v>5</v>
      </c>
      <c r="P163" s="5">
        <f t="shared" si="20"/>
        <v>0.625</v>
      </c>
    </row>
    <row r="164" spans="1:16" x14ac:dyDescent="0.25">
      <c r="A164" t="s">
        <v>103</v>
      </c>
      <c r="B164">
        <v>3</v>
      </c>
      <c r="C164">
        <v>0</v>
      </c>
      <c r="D164" s="6" t="s">
        <v>81</v>
      </c>
      <c r="E164" s="1">
        <f>B164+C164</f>
        <v>3</v>
      </c>
      <c r="F164" s="1">
        <f>B164-C164</f>
        <v>3</v>
      </c>
      <c r="I164" t="s">
        <v>30</v>
      </c>
      <c r="J164">
        <f>COUNTIF(E161:E177,"&lt;5")</f>
        <v>2</v>
      </c>
      <c r="M164" s="5">
        <f t="shared" si="18"/>
        <v>0.5</v>
      </c>
      <c r="O164" s="5">
        <f t="shared" si="19"/>
        <v>5</v>
      </c>
      <c r="P164" s="5">
        <f t="shared" si="20"/>
        <v>0.625</v>
      </c>
    </row>
    <row r="165" spans="1:16" x14ac:dyDescent="0.25">
      <c r="D165" s="6"/>
      <c r="E165" s="1"/>
      <c r="F165" s="1"/>
      <c r="I165" t="s">
        <v>31</v>
      </c>
      <c r="J165">
        <f>COUNTIF(F161:F177,"&lt;=0")</f>
        <v>2</v>
      </c>
      <c r="M165" s="5">
        <f t="shared" si="18"/>
        <v>0.5</v>
      </c>
      <c r="O165" s="5">
        <f t="shared" si="19"/>
        <v>4</v>
      </c>
      <c r="P165" s="5">
        <f t="shared" si="20"/>
        <v>0.5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2</v>
      </c>
      <c r="M166" s="5">
        <f t="shared" si="18"/>
        <v>0.5</v>
      </c>
      <c r="O166" s="5">
        <f t="shared" si="19"/>
        <v>5</v>
      </c>
      <c r="P166" s="5">
        <f t="shared" si="20"/>
        <v>0.625</v>
      </c>
    </row>
    <row r="167" spans="1:16" x14ac:dyDescent="0.25">
      <c r="I167" t="s">
        <v>34</v>
      </c>
      <c r="J167">
        <f>COUNTIF(F161:F177,"&lt;=1")</f>
        <v>3</v>
      </c>
      <c r="M167" s="5">
        <f t="shared" si="18"/>
        <v>0.75</v>
      </c>
      <c r="O167" s="5">
        <f t="shared" si="19"/>
        <v>7</v>
      </c>
      <c r="P167" s="5">
        <f t="shared" si="20"/>
        <v>0.875</v>
      </c>
    </row>
    <row r="168" spans="1:16" x14ac:dyDescent="0.25">
      <c r="I168" t="s">
        <v>35</v>
      </c>
      <c r="J168">
        <f>COUNTIF(F161:F177,"&gt;=-1")</f>
        <v>3</v>
      </c>
      <c r="M168" s="5">
        <f t="shared" si="18"/>
        <v>0.75</v>
      </c>
      <c r="O168" s="5">
        <f t="shared" si="19"/>
        <v>6</v>
      </c>
      <c r="P168" s="5">
        <f t="shared" si="20"/>
        <v>0.75</v>
      </c>
    </row>
    <row r="169" spans="1:16" x14ac:dyDescent="0.25">
      <c r="I169" t="s">
        <v>36</v>
      </c>
      <c r="J169">
        <f>COUNT(E161:E177)</f>
        <v>4</v>
      </c>
      <c r="O169" s="5">
        <f t="shared" si="19"/>
        <v>8</v>
      </c>
      <c r="P169" s="5">
        <f t="shared" si="20"/>
        <v>1</v>
      </c>
    </row>
    <row r="170" spans="1:16" x14ac:dyDescent="0.25">
      <c r="I170" t="s">
        <v>37</v>
      </c>
      <c r="J170">
        <f>J169-J166</f>
        <v>2</v>
      </c>
      <c r="M170" s="5">
        <f t="shared" si="18"/>
        <v>0.5</v>
      </c>
      <c r="O170" s="5">
        <f t="shared" si="19"/>
        <v>3</v>
      </c>
      <c r="P170" s="5">
        <f t="shared" si="20"/>
        <v>0.375</v>
      </c>
    </row>
    <row r="171" spans="1:16" x14ac:dyDescent="0.25">
      <c r="I171" t="s">
        <v>38</v>
      </c>
      <c r="J171">
        <f>J169-J165</f>
        <v>2</v>
      </c>
      <c r="M171" s="5">
        <f t="shared" si="18"/>
        <v>0.5</v>
      </c>
      <c r="O171" s="5">
        <f t="shared" si="19"/>
        <v>4</v>
      </c>
      <c r="P171" s="5">
        <f t="shared" si="20"/>
        <v>0.5</v>
      </c>
    </row>
    <row r="172" spans="1:16" x14ac:dyDescent="0.25">
      <c r="I172" t="s">
        <v>39</v>
      </c>
      <c r="J172">
        <f>J169-J168</f>
        <v>1</v>
      </c>
      <c r="M172" s="5">
        <f t="shared" si="18"/>
        <v>0.25</v>
      </c>
      <c r="O172" s="5">
        <f t="shared" si="19"/>
        <v>2</v>
      </c>
      <c r="P172" s="5">
        <f t="shared" si="20"/>
        <v>0.25</v>
      </c>
    </row>
    <row r="173" spans="1:16" x14ac:dyDescent="0.25">
      <c r="I173" t="s">
        <v>40</v>
      </c>
      <c r="J173">
        <f>J169-J167</f>
        <v>1</v>
      </c>
      <c r="M173" s="5">
        <f t="shared" si="18"/>
        <v>0.25</v>
      </c>
      <c r="O173" s="5">
        <f t="shared" si="19"/>
        <v>1</v>
      </c>
      <c r="P173" s="5">
        <f t="shared" si="20"/>
        <v>0.125</v>
      </c>
    </row>
    <row r="174" spans="1:16" x14ac:dyDescent="0.25">
      <c r="I174" t="s">
        <v>41</v>
      </c>
      <c r="J174">
        <f>COUNTIF(C161:C177,"&gt;0")</f>
        <v>3</v>
      </c>
      <c r="M174" s="5">
        <f t="shared" si="18"/>
        <v>0.75</v>
      </c>
      <c r="O174" s="5">
        <f t="shared" si="19"/>
        <v>6</v>
      </c>
      <c r="P174" s="5">
        <f t="shared" si="20"/>
        <v>0.75</v>
      </c>
    </row>
    <row r="175" spans="1:16" x14ac:dyDescent="0.25">
      <c r="I175" t="s">
        <v>42</v>
      </c>
      <c r="J175">
        <f>COUNTIF(B161:B177,"&gt;0")</f>
        <v>3</v>
      </c>
      <c r="M175" s="5">
        <f t="shared" si="18"/>
        <v>0.75</v>
      </c>
      <c r="O175" s="5">
        <f t="shared" si="19"/>
        <v>7</v>
      </c>
      <c r="P175" s="5">
        <f t="shared" si="20"/>
        <v>0.875</v>
      </c>
    </row>
    <row r="176" spans="1:16" x14ac:dyDescent="0.25">
      <c r="I176" t="s">
        <v>43</v>
      </c>
      <c r="J176">
        <f>COUNTIF(C161:C177,"&lt;2")</f>
        <v>1</v>
      </c>
      <c r="M176" s="5">
        <f t="shared" si="18"/>
        <v>0.25</v>
      </c>
      <c r="O176" s="5">
        <f t="shared" si="19"/>
        <v>4</v>
      </c>
      <c r="P176" s="5">
        <f t="shared" si="20"/>
        <v>0.5</v>
      </c>
    </row>
    <row r="177" spans="9:16" x14ac:dyDescent="0.25">
      <c r="I177" t="s">
        <v>44</v>
      </c>
      <c r="J177">
        <f>COUNTIF(B161:B177,"&lt;2")</f>
        <v>1</v>
      </c>
      <c r="M177" s="5">
        <f t="shared" si="18"/>
        <v>0.25</v>
      </c>
      <c r="O177" s="5">
        <f t="shared" si="19"/>
        <v>4</v>
      </c>
      <c r="P177" s="5">
        <f t="shared" si="20"/>
        <v>0.5</v>
      </c>
    </row>
    <row r="178" spans="9:16" x14ac:dyDescent="0.25">
      <c r="I178" t="s">
        <v>45</v>
      </c>
      <c r="J178">
        <f>COUNTIF(C161:C177,"&lt;3")</f>
        <v>3</v>
      </c>
      <c r="M178" s="5">
        <f t="shared" si="18"/>
        <v>0.75</v>
      </c>
      <c r="O178" s="5">
        <f t="shared" si="19"/>
        <v>6</v>
      </c>
      <c r="P178" s="5">
        <f t="shared" si="20"/>
        <v>0.75</v>
      </c>
    </row>
    <row r="179" spans="9:16" x14ac:dyDescent="0.25">
      <c r="I179" t="s">
        <v>46</v>
      </c>
      <c r="J179">
        <f>COUNTIF(B161:B177,"&lt;3")</f>
        <v>2</v>
      </c>
      <c r="M179" s="5">
        <f t="shared" si="18"/>
        <v>0.5</v>
      </c>
      <c r="O179" s="5">
        <f t="shared" si="19"/>
        <v>6</v>
      </c>
      <c r="P179" s="5">
        <f t="shared" si="20"/>
        <v>0.75</v>
      </c>
    </row>
    <row r="180" spans="9:16" x14ac:dyDescent="0.25">
      <c r="I180" t="s">
        <v>47</v>
      </c>
      <c r="J180">
        <f>J170+J171</f>
        <v>4</v>
      </c>
      <c r="M180" s="5">
        <f t="shared" si="18"/>
        <v>1</v>
      </c>
      <c r="O180" s="5">
        <f t="shared" si="19"/>
        <v>7</v>
      </c>
      <c r="P180" s="5">
        <f t="shared" si="20"/>
        <v>0.875</v>
      </c>
    </row>
    <row r="181" spans="9:16" x14ac:dyDescent="0.25">
      <c r="I181" t="s">
        <v>48</v>
      </c>
      <c r="J181" s="1">
        <f>SUM(C161:C177)</f>
        <v>7</v>
      </c>
      <c r="M181" s="5">
        <f t="shared" si="18"/>
        <v>1.75</v>
      </c>
      <c r="O181" s="5">
        <f t="shared" si="19"/>
        <v>13</v>
      </c>
      <c r="P181" s="5">
        <f t="shared" si="20"/>
        <v>1.625</v>
      </c>
    </row>
    <row r="182" spans="9:16" x14ac:dyDescent="0.25">
      <c r="I182" t="s">
        <v>49</v>
      </c>
      <c r="J182" s="1">
        <f>SUM(B161:B177)</f>
        <v>8</v>
      </c>
      <c r="M182" s="5">
        <f t="shared" si="18"/>
        <v>2</v>
      </c>
      <c r="O182" s="5">
        <f t="shared" si="19"/>
        <v>13</v>
      </c>
      <c r="P182" s="5">
        <f t="shared" si="20"/>
        <v>1.625</v>
      </c>
    </row>
    <row r="183" spans="9:16" x14ac:dyDescent="0.25">
      <c r="I183" t="s">
        <v>50</v>
      </c>
      <c r="J183">
        <f>J170*3+J169-J180</f>
        <v>6</v>
      </c>
      <c r="M183" s="5">
        <f t="shared" si="18"/>
        <v>1.5</v>
      </c>
      <c r="O183" s="5">
        <f t="shared" si="19"/>
        <v>10</v>
      </c>
      <c r="P183" s="5">
        <f t="shared" si="20"/>
        <v>1.25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75</v>
      </c>
      <c r="B213">
        <v>2</v>
      </c>
      <c r="C213">
        <v>1</v>
      </c>
      <c r="D213" s="6" t="s">
        <v>91</v>
      </c>
      <c r="E213" s="1">
        <f>B213+C213</f>
        <v>3</v>
      </c>
      <c r="F213" s="1">
        <f>B213-C213</f>
        <v>1</v>
      </c>
      <c r="I213" t="s">
        <v>27</v>
      </c>
      <c r="J213">
        <f>COUNTIF(E213:E237,"&gt;1")</f>
        <v>12</v>
      </c>
      <c r="M213" s="5">
        <f>J213/$J$221</f>
        <v>0.66666666666666663</v>
      </c>
    </row>
    <row r="214" spans="1:16" x14ac:dyDescent="0.25">
      <c r="A214" t="s">
        <v>89</v>
      </c>
      <c r="B214">
        <v>1</v>
      </c>
      <c r="C214">
        <v>0</v>
      </c>
      <c r="D214" s="6" t="s">
        <v>91</v>
      </c>
      <c r="E214" s="1">
        <f t="shared" ref="E214:E221" si="21">B214+C214</f>
        <v>1</v>
      </c>
      <c r="F214" s="1">
        <f t="shared" ref="F214:F221" si="22">B214-C214</f>
        <v>1</v>
      </c>
      <c r="I214" t="s">
        <v>28</v>
      </c>
      <c r="J214">
        <f>COUNTIF(E213:E237,"&gt;2")</f>
        <v>10</v>
      </c>
      <c r="M214" s="5">
        <f t="shared" ref="M214:M235" si="23">J214/$J$221</f>
        <v>0.55555555555555558</v>
      </c>
    </row>
    <row r="215" spans="1:16" x14ac:dyDescent="0.25">
      <c r="A215" t="s">
        <v>103</v>
      </c>
      <c r="B215">
        <v>3</v>
      </c>
      <c r="C215">
        <v>1</v>
      </c>
      <c r="D215" s="6" t="s">
        <v>91</v>
      </c>
      <c r="E215" s="1">
        <f t="shared" si="21"/>
        <v>4</v>
      </c>
      <c r="F215" s="1">
        <f t="shared" si="22"/>
        <v>2</v>
      </c>
      <c r="I215" t="s">
        <v>29</v>
      </c>
      <c r="J215">
        <f>COUNTIF(E213:E237,"&lt;4")</f>
        <v>14</v>
      </c>
      <c r="M215" s="5">
        <f t="shared" si="23"/>
        <v>0.77777777777777779</v>
      </c>
    </row>
    <row r="216" spans="1:16" x14ac:dyDescent="0.25">
      <c r="A216" t="s">
        <v>77</v>
      </c>
      <c r="B216">
        <v>1</v>
      </c>
      <c r="C216">
        <v>2</v>
      </c>
      <c r="D216" s="6" t="s">
        <v>91</v>
      </c>
      <c r="E216" s="1">
        <f t="shared" si="21"/>
        <v>3</v>
      </c>
      <c r="F216" s="1">
        <f t="shared" si="22"/>
        <v>-1</v>
      </c>
      <c r="I216" t="s">
        <v>30</v>
      </c>
      <c r="J216">
        <f>COUNTIF(E213:E237,"&lt;5")</f>
        <v>16</v>
      </c>
      <c r="M216" s="5">
        <f t="shared" si="23"/>
        <v>0.88888888888888884</v>
      </c>
    </row>
    <row r="217" spans="1:16" x14ac:dyDescent="0.25">
      <c r="A217" t="s">
        <v>82</v>
      </c>
      <c r="B217">
        <v>3</v>
      </c>
      <c r="C217">
        <v>2</v>
      </c>
      <c r="D217" s="6" t="s">
        <v>91</v>
      </c>
      <c r="E217" s="1">
        <f t="shared" si="21"/>
        <v>5</v>
      </c>
      <c r="F217" s="1">
        <f t="shared" si="22"/>
        <v>1</v>
      </c>
      <c r="I217" t="s">
        <v>31</v>
      </c>
      <c r="J217">
        <f>COUNTIF(F213:F237,"&gt;=0")</f>
        <v>11</v>
      </c>
      <c r="L217" t="s">
        <v>56</v>
      </c>
      <c r="M217" s="5">
        <f t="shared" si="23"/>
        <v>0.61111111111111116</v>
      </c>
    </row>
    <row r="218" spans="1:16" x14ac:dyDescent="0.25">
      <c r="A218" t="s">
        <v>104</v>
      </c>
      <c r="B218">
        <v>3</v>
      </c>
      <c r="C218">
        <v>2</v>
      </c>
      <c r="D218" s="6" t="s">
        <v>91</v>
      </c>
      <c r="E218" s="1">
        <f t="shared" si="21"/>
        <v>5</v>
      </c>
      <c r="F218" s="1">
        <f t="shared" si="22"/>
        <v>1</v>
      </c>
      <c r="I218" t="s">
        <v>32</v>
      </c>
      <c r="J218">
        <f>COUNTIF(F213:F237,"&lt;=0")</f>
        <v>9</v>
      </c>
      <c r="L218" t="s">
        <v>55</v>
      </c>
      <c r="M218" s="5">
        <f t="shared" si="23"/>
        <v>0.5</v>
      </c>
    </row>
    <row r="219" spans="1:16" x14ac:dyDescent="0.25">
      <c r="A219" t="s">
        <v>169</v>
      </c>
      <c r="B219">
        <v>2</v>
      </c>
      <c r="C219">
        <v>1</v>
      </c>
      <c r="D219" s="6" t="s">
        <v>91</v>
      </c>
      <c r="E219" s="1">
        <f t="shared" si="21"/>
        <v>3</v>
      </c>
      <c r="F219" s="1">
        <f t="shared" si="22"/>
        <v>1</v>
      </c>
      <c r="I219" t="s">
        <v>34</v>
      </c>
      <c r="J219">
        <f>COUNTIF(F213:F237,"&gt;=-1")</f>
        <v>18</v>
      </c>
      <c r="M219" s="5">
        <f t="shared" si="23"/>
        <v>1</v>
      </c>
    </row>
    <row r="220" spans="1:16" x14ac:dyDescent="0.25">
      <c r="A220" t="s">
        <v>164</v>
      </c>
      <c r="B220">
        <v>0</v>
      </c>
      <c r="C220">
        <v>1</v>
      </c>
      <c r="D220" s="6" t="s">
        <v>91</v>
      </c>
      <c r="E220" s="1">
        <f t="shared" si="21"/>
        <v>1</v>
      </c>
      <c r="F220" s="1">
        <f t="shared" si="22"/>
        <v>-1</v>
      </c>
      <c r="I220" t="s">
        <v>35</v>
      </c>
      <c r="J220">
        <f>COUNTIF(F213:F237,"&lt;=1")</f>
        <v>16</v>
      </c>
      <c r="M220" s="5">
        <f t="shared" si="23"/>
        <v>0.88888888888888884</v>
      </c>
    </row>
    <row r="221" spans="1:16" x14ac:dyDescent="0.25">
      <c r="A221" t="s">
        <v>176</v>
      </c>
      <c r="B221">
        <v>2</v>
      </c>
      <c r="C221">
        <v>1</v>
      </c>
      <c r="D221" s="6" t="s">
        <v>91</v>
      </c>
      <c r="E221" s="1">
        <f t="shared" si="21"/>
        <v>3</v>
      </c>
      <c r="F221" s="1">
        <f t="shared" si="22"/>
        <v>1</v>
      </c>
      <c r="I221" t="s">
        <v>36</v>
      </c>
      <c r="J221">
        <f>COUNT(F213:F237)</f>
        <v>18</v>
      </c>
    </row>
    <row r="222" spans="1:16" x14ac:dyDescent="0.25">
      <c r="A222" t="s">
        <v>177</v>
      </c>
      <c r="B222">
        <v>0</v>
      </c>
      <c r="C222">
        <v>1</v>
      </c>
      <c r="D222" s="6" t="s">
        <v>91</v>
      </c>
      <c r="E222" s="1">
        <f t="shared" ref="E222:E230" si="24">B222+C222</f>
        <v>1</v>
      </c>
      <c r="F222" s="1">
        <f t="shared" ref="F222:F230" si="25">B222-C222</f>
        <v>-1</v>
      </c>
      <c r="I222" t="s">
        <v>37</v>
      </c>
      <c r="J222">
        <f>J221-J218</f>
        <v>9</v>
      </c>
      <c r="L222" t="s">
        <v>57</v>
      </c>
      <c r="M222" s="5">
        <f t="shared" si="23"/>
        <v>0.5</v>
      </c>
    </row>
    <row r="223" spans="1:16" x14ac:dyDescent="0.25">
      <c r="A223" t="s">
        <v>87</v>
      </c>
      <c r="B223">
        <v>0</v>
      </c>
      <c r="C223">
        <v>1</v>
      </c>
      <c r="D223" s="6" t="s">
        <v>91</v>
      </c>
      <c r="E223" s="1">
        <f t="shared" si="24"/>
        <v>1</v>
      </c>
      <c r="F223" s="1">
        <f t="shared" si="25"/>
        <v>-1</v>
      </c>
      <c r="I223" t="s">
        <v>38</v>
      </c>
      <c r="J223">
        <f>J221-J217</f>
        <v>7</v>
      </c>
      <c r="L223" t="s">
        <v>58</v>
      </c>
      <c r="M223" s="5">
        <f t="shared" si="23"/>
        <v>0.3888888888888889</v>
      </c>
    </row>
    <row r="224" spans="1:16" x14ac:dyDescent="0.25">
      <c r="A224" t="s">
        <v>90</v>
      </c>
      <c r="B224">
        <v>0</v>
      </c>
      <c r="C224">
        <v>1</v>
      </c>
      <c r="D224" s="6" t="s">
        <v>91</v>
      </c>
      <c r="E224" s="1">
        <f t="shared" si="24"/>
        <v>1</v>
      </c>
      <c r="F224" s="1">
        <f t="shared" si="25"/>
        <v>-1</v>
      </c>
      <c r="I224" t="s">
        <v>39</v>
      </c>
      <c r="J224">
        <f>J221-J220</f>
        <v>2</v>
      </c>
      <c r="M224" s="5">
        <f t="shared" si="23"/>
        <v>0.1111111111111111</v>
      </c>
    </row>
    <row r="225" spans="1:13" x14ac:dyDescent="0.25">
      <c r="A225" t="s">
        <v>88</v>
      </c>
      <c r="B225">
        <v>2</v>
      </c>
      <c r="C225">
        <v>1</v>
      </c>
      <c r="D225" s="6" t="s">
        <v>91</v>
      </c>
      <c r="E225" s="1">
        <f t="shared" si="24"/>
        <v>3</v>
      </c>
      <c r="F225" s="1">
        <f t="shared" si="25"/>
        <v>1</v>
      </c>
      <c r="I225" t="s">
        <v>40</v>
      </c>
      <c r="J225">
        <f>J221-J219</f>
        <v>0</v>
      </c>
      <c r="M225" s="5">
        <f t="shared" si="23"/>
        <v>0</v>
      </c>
    </row>
    <row r="226" spans="1:13" x14ac:dyDescent="0.25">
      <c r="A226" t="s">
        <v>166</v>
      </c>
      <c r="B226">
        <v>1</v>
      </c>
      <c r="C226">
        <v>1</v>
      </c>
      <c r="D226" s="6" t="s">
        <v>91</v>
      </c>
      <c r="E226" s="1">
        <f t="shared" si="24"/>
        <v>2</v>
      </c>
      <c r="F226" s="1">
        <f t="shared" si="25"/>
        <v>0</v>
      </c>
      <c r="I226" t="s">
        <v>41</v>
      </c>
      <c r="J226">
        <f>COUNTIF(B213:B237,"&gt;0")</f>
        <v>13</v>
      </c>
      <c r="M226" s="5">
        <f t="shared" si="23"/>
        <v>0.72222222222222221</v>
      </c>
    </row>
    <row r="227" spans="1:13" x14ac:dyDescent="0.25">
      <c r="A227" t="s">
        <v>92</v>
      </c>
      <c r="B227">
        <v>0</v>
      </c>
      <c r="C227">
        <v>1</v>
      </c>
      <c r="D227" s="6" t="s">
        <v>91</v>
      </c>
      <c r="E227" s="1">
        <f t="shared" si="24"/>
        <v>1</v>
      </c>
      <c r="F227" s="1">
        <f t="shared" si="25"/>
        <v>-1</v>
      </c>
      <c r="I227" t="s">
        <v>42</v>
      </c>
      <c r="J227">
        <f>COUNTIF(C213:C237,"&gt;0")</f>
        <v>16</v>
      </c>
      <c r="M227" s="5">
        <f t="shared" si="23"/>
        <v>0.88888888888888884</v>
      </c>
    </row>
    <row r="228" spans="1:13" x14ac:dyDescent="0.25">
      <c r="A228" t="s">
        <v>85</v>
      </c>
      <c r="B228">
        <v>1</v>
      </c>
      <c r="C228">
        <v>1</v>
      </c>
      <c r="D228" s="6" t="s">
        <v>91</v>
      </c>
      <c r="E228" s="1">
        <f t="shared" si="24"/>
        <v>2</v>
      </c>
      <c r="F228" s="1">
        <f t="shared" si="25"/>
        <v>0</v>
      </c>
      <c r="I228" t="s">
        <v>43</v>
      </c>
      <c r="J228">
        <f>COUNTIF(B213:B237,"&lt;2")</f>
        <v>10</v>
      </c>
      <c r="M228" s="5">
        <f t="shared" si="23"/>
        <v>0.55555555555555558</v>
      </c>
    </row>
    <row r="229" spans="1:13" x14ac:dyDescent="0.25">
      <c r="A229" t="s">
        <v>167</v>
      </c>
      <c r="B229">
        <v>1</v>
      </c>
      <c r="C229">
        <v>2</v>
      </c>
      <c r="D229" s="6" t="s">
        <v>91</v>
      </c>
      <c r="E229" s="1">
        <f t="shared" si="24"/>
        <v>3</v>
      </c>
      <c r="F229" s="1">
        <f t="shared" si="25"/>
        <v>-1</v>
      </c>
      <c r="I229" t="s">
        <v>44</v>
      </c>
      <c r="J229">
        <f>COUNTIF(C213:C237,"&lt;2")</f>
        <v>14</v>
      </c>
      <c r="M229" s="5">
        <f t="shared" si="23"/>
        <v>0.77777777777777779</v>
      </c>
    </row>
    <row r="230" spans="1:13" x14ac:dyDescent="0.25">
      <c r="A230" t="s">
        <v>78</v>
      </c>
      <c r="B230">
        <v>4</v>
      </c>
      <c r="C230">
        <v>0</v>
      </c>
      <c r="D230" s="6" t="s">
        <v>91</v>
      </c>
      <c r="E230" s="1">
        <f t="shared" si="24"/>
        <v>4</v>
      </c>
      <c r="F230" s="1">
        <f t="shared" si="25"/>
        <v>4</v>
      </c>
      <c r="I230" t="s">
        <v>45</v>
      </c>
      <c r="J230">
        <f>COUNTIF(B213:B237,"&lt;3")</f>
        <v>14</v>
      </c>
      <c r="M230" s="5">
        <f t="shared" si="23"/>
        <v>0.77777777777777779</v>
      </c>
    </row>
    <row r="231" spans="1:13" x14ac:dyDescent="0.25">
      <c r="E231" s="1"/>
      <c r="F231" s="1"/>
      <c r="I231" t="s">
        <v>46</v>
      </c>
      <c r="J231">
        <f>COUNTIF(C213:C237,"&lt;3")</f>
        <v>18</v>
      </c>
      <c r="M231" s="5">
        <f t="shared" si="23"/>
        <v>1</v>
      </c>
    </row>
    <row r="232" spans="1:13" x14ac:dyDescent="0.25">
      <c r="E232" s="1"/>
      <c r="F232" s="1"/>
      <c r="I232" t="s">
        <v>47</v>
      </c>
      <c r="J232">
        <f>J222+J223</f>
        <v>16</v>
      </c>
      <c r="M232" s="5">
        <f t="shared" si="23"/>
        <v>0.88888888888888884</v>
      </c>
    </row>
    <row r="233" spans="1:13" x14ac:dyDescent="0.25">
      <c r="E233" s="1"/>
      <c r="F233" s="1"/>
      <c r="I233" t="s">
        <v>48</v>
      </c>
      <c r="J233" s="1">
        <f>SUM(C213:C237)</f>
        <v>20</v>
      </c>
      <c r="M233" s="5">
        <f t="shared" si="23"/>
        <v>1.1111111111111112</v>
      </c>
    </row>
    <row r="234" spans="1:13" x14ac:dyDescent="0.25">
      <c r="E234" s="1"/>
      <c r="F234" s="1"/>
      <c r="I234" t="s">
        <v>49</v>
      </c>
      <c r="J234" s="1">
        <f>SUM(B213:B237)</f>
        <v>26</v>
      </c>
      <c r="M234" s="5">
        <f t="shared" si="23"/>
        <v>1.4444444444444444</v>
      </c>
    </row>
    <row r="235" spans="1:13" x14ac:dyDescent="0.25">
      <c r="E235" s="1"/>
      <c r="F235" s="1"/>
      <c r="I235" t="s">
        <v>50</v>
      </c>
      <c r="J235">
        <f>3*J223+J221-J232</f>
        <v>23</v>
      </c>
      <c r="M235" s="5">
        <f t="shared" si="23"/>
        <v>1.2777777777777777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91</v>
      </c>
      <c r="B253">
        <v>0</v>
      </c>
      <c r="C253">
        <v>1</v>
      </c>
      <c r="D253" t="s">
        <v>177</v>
      </c>
      <c r="E253" s="1">
        <f t="shared" ref="E253:E260" si="26">B253+C253</f>
        <v>1</v>
      </c>
      <c r="F253" s="1">
        <f t="shared" ref="F253:F260" si="27">B253-C253</f>
        <v>-1</v>
      </c>
      <c r="I253" t="s">
        <v>27</v>
      </c>
      <c r="J253">
        <f>COUNTIF(E253:E274,"&gt;1")</f>
        <v>10</v>
      </c>
      <c r="M253" s="5">
        <f>J253/$J$261</f>
        <v>0.52631578947368418</v>
      </c>
      <c r="O253" s="5">
        <f>J253+J213</f>
        <v>22</v>
      </c>
      <c r="P253" s="5">
        <f>O253/$O$261</f>
        <v>0.59459459459459463</v>
      </c>
    </row>
    <row r="254" spans="1:16" x14ac:dyDescent="0.25">
      <c r="A254" s="6" t="s">
        <v>91</v>
      </c>
      <c r="B254">
        <v>1</v>
      </c>
      <c r="C254">
        <v>1</v>
      </c>
      <c r="D254" t="s">
        <v>90</v>
      </c>
      <c r="E254" s="1">
        <f t="shared" si="26"/>
        <v>2</v>
      </c>
      <c r="F254" s="1">
        <f t="shared" si="27"/>
        <v>0</v>
      </c>
      <c r="I254" t="s">
        <v>28</v>
      </c>
      <c r="J254">
        <f>COUNTIF(E253:E274,"&gt;2")</f>
        <v>5</v>
      </c>
      <c r="M254" s="5">
        <f t="shared" ref="M254:M275" si="28">J254/$J$261</f>
        <v>0.26315789473684209</v>
      </c>
      <c r="O254" s="5">
        <f t="shared" ref="O254:O275" si="29">J254+J214</f>
        <v>15</v>
      </c>
      <c r="P254" s="5">
        <f t="shared" ref="P254:P275" si="30">O254/$O$261</f>
        <v>0.40540540540540543</v>
      </c>
    </row>
    <row r="255" spans="1:16" x14ac:dyDescent="0.25">
      <c r="A255" s="6" t="s">
        <v>91</v>
      </c>
      <c r="B255">
        <v>0</v>
      </c>
      <c r="C255">
        <v>1</v>
      </c>
      <c r="D255" t="s">
        <v>88</v>
      </c>
      <c r="E255" s="1">
        <f t="shared" si="26"/>
        <v>1</v>
      </c>
      <c r="F255" s="1">
        <f t="shared" si="27"/>
        <v>-1</v>
      </c>
      <c r="I255" t="s">
        <v>29</v>
      </c>
      <c r="J255">
        <f>COUNTIF(E253:E274,"&lt;4")</f>
        <v>15</v>
      </c>
      <c r="M255" s="5">
        <f t="shared" si="28"/>
        <v>0.78947368421052633</v>
      </c>
      <c r="O255" s="5">
        <f t="shared" si="29"/>
        <v>29</v>
      </c>
      <c r="P255" s="5">
        <f t="shared" si="30"/>
        <v>0.78378378378378377</v>
      </c>
    </row>
    <row r="256" spans="1:16" x14ac:dyDescent="0.25">
      <c r="A256" s="6" t="s">
        <v>91</v>
      </c>
      <c r="B256">
        <v>1</v>
      </c>
      <c r="C256">
        <v>1</v>
      </c>
      <c r="D256" t="s">
        <v>166</v>
      </c>
      <c r="E256" s="1">
        <f t="shared" si="26"/>
        <v>2</v>
      </c>
      <c r="F256" s="1">
        <f t="shared" si="27"/>
        <v>0</v>
      </c>
      <c r="I256" t="s">
        <v>30</v>
      </c>
      <c r="J256">
        <f>COUNTIF(E253:E274,"&lt;5")</f>
        <v>17</v>
      </c>
      <c r="M256" s="5">
        <f t="shared" si="28"/>
        <v>0.89473684210526316</v>
      </c>
      <c r="O256" s="5">
        <f t="shared" si="29"/>
        <v>33</v>
      </c>
      <c r="P256" s="5">
        <f t="shared" si="30"/>
        <v>0.89189189189189189</v>
      </c>
    </row>
    <row r="257" spans="1:16" x14ac:dyDescent="0.25">
      <c r="A257" s="6" t="s">
        <v>91</v>
      </c>
      <c r="B257">
        <v>0</v>
      </c>
      <c r="C257">
        <v>1</v>
      </c>
      <c r="D257" t="s">
        <v>87</v>
      </c>
      <c r="E257" s="1">
        <f t="shared" si="26"/>
        <v>1</v>
      </c>
      <c r="F257" s="1">
        <f t="shared" si="27"/>
        <v>-1</v>
      </c>
      <c r="I257" t="s">
        <v>31</v>
      </c>
      <c r="J257">
        <f>COUNTIF(F253:F274,"&lt;=0")</f>
        <v>12</v>
      </c>
      <c r="L257" t="s">
        <v>56</v>
      </c>
      <c r="M257" s="5">
        <f t="shared" si="28"/>
        <v>0.63157894736842102</v>
      </c>
      <c r="O257" s="5">
        <f t="shared" si="29"/>
        <v>23</v>
      </c>
      <c r="P257" s="5">
        <f t="shared" si="30"/>
        <v>0.6216216216216216</v>
      </c>
    </row>
    <row r="258" spans="1:16" x14ac:dyDescent="0.25">
      <c r="A258" s="6" t="s">
        <v>91</v>
      </c>
      <c r="B258">
        <v>1</v>
      </c>
      <c r="C258">
        <v>1</v>
      </c>
      <c r="D258" t="s">
        <v>92</v>
      </c>
      <c r="E258" s="1">
        <f t="shared" si="26"/>
        <v>2</v>
      </c>
      <c r="F258" s="1">
        <f t="shared" si="27"/>
        <v>0</v>
      </c>
      <c r="I258" t="s">
        <v>32</v>
      </c>
      <c r="J258">
        <f>COUNTIF(F253:F274,"&gt;=0")</f>
        <v>15</v>
      </c>
      <c r="L258" t="s">
        <v>55</v>
      </c>
      <c r="M258" s="5">
        <f t="shared" si="28"/>
        <v>0.78947368421052633</v>
      </c>
      <c r="O258" s="5">
        <f t="shared" si="29"/>
        <v>24</v>
      </c>
      <c r="P258" s="5">
        <f t="shared" si="30"/>
        <v>0.64864864864864868</v>
      </c>
    </row>
    <row r="259" spans="1:16" x14ac:dyDescent="0.25">
      <c r="A259" s="6" t="s">
        <v>91</v>
      </c>
      <c r="B259">
        <v>0</v>
      </c>
      <c r="C259">
        <v>0</v>
      </c>
      <c r="D259" t="s">
        <v>85</v>
      </c>
      <c r="E259" s="1">
        <f t="shared" si="26"/>
        <v>0</v>
      </c>
      <c r="F259" s="1">
        <f t="shared" si="27"/>
        <v>0</v>
      </c>
      <c r="I259" t="s">
        <v>34</v>
      </c>
      <c r="J259">
        <f>COUNTIF(F253:F274,"&lt;=1")</f>
        <v>15</v>
      </c>
      <c r="L259" t="s">
        <v>60</v>
      </c>
      <c r="M259" s="5">
        <f t="shared" si="28"/>
        <v>0.78947368421052633</v>
      </c>
      <c r="O259" s="5">
        <f t="shared" si="29"/>
        <v>33</v>
      </c>
      <c r="P259" s="5">
        <f t="shared" si="30"/>
        <v>0.89189189189189189</v>
      </c>
    </row>
    <row r="260" spans="1:16" x14ac:dyDescent="0.25">
      <c r="A260" s="6" t="s">
        <v>91</v>
      </c>
      <c r="B260">
        <v>1</v>
      </c>
      <c r="C260">
        <v>0</v>
      </c>
      <c r="D260" t="s">
        <v>167</v>
      </c>
      <c r="E260" s="1">
        <f t="shared" si="26"/>
        <v>1</v>
      </c>
      <c r="F260" s="1">
        <f t="shared" si="27"/>
        <v>1</v>
      </c>
      <c r="I260" t="s">
        <v>35</v>
      </c>
      <c r="J260">
        <f>COUNTIF(F253:F274,"&gt;=-1")</f>
        <v>18</v>
      </c>
      <c r="L260" t="s">
        <v>59</v>
      </c>
      <c r="M260" s="5">
        <f t="shared" si="28"/>
        <v>0.94736842105263153</v>
      </c>
      <c r="O260" s="5">
        <f t="shared" si="29"/>
        <v>34</v>
      </c>
      <c r="P260" s="5">
        <f t="shared" si="30"/>
        <v>0.91891891891891897</v>
      </c>
    </row>
    <row r="261" spans="1:16" x14ac:dyDescent="0.25">
      <c r="A261" s="6" t="s">
        <v>91</v>
      </c>
      <c r="B261">
        <v>0</v>
      </c>
      <c r="C261">
        <v>0</v>
      </c>
      <c r="D261" t="s">
        <v>78</v>
      </c>
      <c r="E261" s="1">
        <f t="shared" ref="E261:E271" si="31">B261+C261</f>
        <v>0</v>
      </c>
      <c r="F261" s="1">
        <f t="shared" ref="F261:F271" si="32">B261-C261</f>
        <v>0</v>
      </c>
      <c r="I261" t="s">
        <v>36</v>
      </c>
      <c r="J261">
        <f>COUNT(E253:E274)</f>
        <v>19</v>
      </c>
      <c r="O261" s="5">
        <f t="shared" si="29"/>
        <v>37</v>
      </c>
      <c r="P261" s="5">
        <f t="shared" si="30"/>
        <v>1</v>
      </c>
    </row>
    <row r="262" spans="1:16" x14ac:dyDescent="0.25">
      <c r="A262" s="6" t="s">
        <v>91</v>
      </c>
      <c r="B262">
        <v>0</v>
      </c>
      <c r="C262">
        <v>0</v>
      </c>
      <c r="D262" t="s">
        <v>81</v>
      </c>
      <c r="E262" s="1">
        <f t="shared" si="31"/>
        <v>0</v>
      </c>
      <c r="F262" s="1">
        <f t="shared" si="32"/>
        <v>0</v>
      </c>
      <c r="I262" t="s">
        <v>37</v>
      </c>
      <c r="J262">
        <f>J261-J258</f>
        <v>4</v>
      </c>
      <c r="L262" t="s">
        <v>57</v>
      </c>
      <c r="M262" s="5">
        <f t="shared" si="28"/>
        <v>0.21052631578947367</v>
      </c>
      <c r="O262" s="5">
        <f t="shared" si="29"/>
        <v>13</v>
      </c>
      <c r="P262" s="5">
        <f t="shared" si="30"/>
        <v>0.35135135135135137</v>
      </c>
    </row>
    <row r="263" spans="1:16" x14ac:dyDescent="0.25">
      <c r="A263" s="6" t="s">
        <v>91</v>
      </c>
      <c r="B263">
        <v>3</v>
      </c>
      <c r="C263">
        <v>0</v>
      </c>
      <c r="D263" t="s">
        <v>75</v>
      </c>
      <c r="E263" s="1">
        <f t="shared" si="31"/>
        <v>3</v>
      </c>
      <c r="F263" s="1">
        <f t="shared" si="32"/>
        <v>3</v>
      </c>
      <c r="I263" t="s">
        <v>38</v>
      </c>
      <c r="J263">
        <f>J261-J257</f>
        <v>7</v>
      </c>
      <c r="L263" t="s">
        <v>58</v>
      </c>
      <c r="M263" s="5">
        <f t="shared" si="28"/>
        <v>0.36842105263157893</v>
      </c>
      <c r="O263" s="5">
        <f t="shared" si="29"/>
        <v>14</v>
      </c>
      <c r="P263" s="5">
        <f t="shared" si="30"/>
        <v>0.3783783783783784</v>
      </c>
    </row>
    <row r="264" spans="1:16" x14ac:dyDescent="0.25">
      <c r="A264" s="6" t="s">
        <v>91</v>
      </c>
      <c r="B264">
        <v>1</v>
      </c>
      <c r="C264">
        <v>0</v>
      </c>
      <c r="D264" t="s">
        <v>89</v>
      </c>
      <c r="E264" s="1">
        <f t="shared" si="31"/>
        <v>1</v>
      </c>
      <c r="F264" s="1">
        <f t="shared" si="32"/>
        <v>1</v>
      </c>
      <c r="I264" t="s">
        <v>39</v>
      </c>
      <c r="J264">
        <f>J261-J260</f>
        <v>1</v>
      </c>
      <c r="M264" s="5">
        <f t="shared" si="28"/>
        <v>5.2631578947368418E-2</v>
      </c>
      <c r="O264" s="5">
        <f t="shared" si="29"/>
        <v>3</v>
      </c>
      <c r="P264" s="5">
        <f t="shared" si="30"/>
        <v>8.1081081081081086E-2</v>
      </c>
    </row>
    <row r="265" spans="1:16" x14ac:dyDescent="0.25">
      <c r="A265" s="6" t="s">
        <v>91</v>
      </c>
      <c r="B265">
        <v>1</v>
      </c>
      <c r="C265">
        <v>3</v>
      </c>
      <c r="D265" t="s">
        <v>103</v>
      </c>
      <c r="E265" s="1">
        <f t="shared" si="31"/>
        <v>4</v>
      </c>
      <c r="F265" s="1">
        <f t="shared" si="32"/>
        <v>-2</v>
      </c>
      <c r="I265" t="s">
        <v>40</v>
      </c>
      <c r="J265">
        <f>J261-J259</f>
        <v>4</v>
      </c>
      <c r="M265" s="5">
        <f t="shared" si="28"/>
        <v>0.21052631578947367</v>
      </c>
      <c r="O265" s="5">
        <f t="shared" si="29"/>
        <v>4</v>
      </c>
      <c r="P265" s="5">
        <f t="shared" si="30"/>
        <v>0.10810810810810811</v>
      </c>
    </row>
    <row r="266" spans="1:16" x14ac:dyDescent="0.25">
      <c r="A266" s="6" t="s">
        <v>91</v>
      </c>
      <c r="B266">
        <v>3</v>
      </c>
      <c r="C266">
        <v>2</v>
      </c>
      <c r="D266" t="s">
        <v>77</v>
      </c>
      <c r="E266" s="1">
        <f t="shared" si="31"/>
        <v>5</v>
      </c>
      <c r="F266" s="1">
        <f t="shared" si="32"/>
        <v>1</v>
      </c>
      <c r="I266" t="s">
        <v>41</v>
      </c>
      <c r="J266">
        <f>COUNTIF(C253:C274,"&gt;0")</f>
        <v>10</v>
      </c>
      <c r="M266" s="5">
        <f t="shared" si="28"/>
        <v>0.52631578947368418</v>
      </c>
      <c r="O266" s="5">
        <f t="shared" si="29"/>
        <v>23</v>
      </c>
      <c r="P266" s="5">
        <f t="shared" si="30"/>
        <v>0.6216216216216216</v>
      </c>
    </row>
    <row r="267" spans="1:16" x14ac:dyDescent="0.25">
      <c r="A267" s="6" t="s">
        <v>91</v>
      </c>
      <c r="B267">
        <v>2</v>
      </c>
      <c r="C267">
        <v>0</v>
      </c>
      <c r="D267" t="s">
        <v>82</v>
      </c>
      <c r="E267" s="1">
        <f t="shared" si="31"/>
        <v>2</v>
      </c>
      <c r="F267" s="1">
        <f t="shared" si="32"/>
        <v>2</v>
      </c>
      <c r="I267" t="s">
        <v>42</v>
      </c>
      <c r="J267">
        <f>COUNTIF(B253:B274,"&gt;0")</f>
        <v>12</v>
      </c>
      <c r="M267" s="5">
        <f t="shared" si="28"/>
        <v>0.63157894736842102</v>
      </c>
      <c r="O267" s="5">
        <f t="shared" si="29"/>
        <v>28</v>
      </c>
      <c r="P267" s="5">
        <f t="shared" si="30"/>
        <v>0.7567567567567568</v>
      </c>
    </row>
    <row r="268" spans="1:16" x14ac:dyDescent="0.25">
      <c r="A268" s="6" t="s">
        <v>91</v>
      </c>
      <c r="B268">
        <v>0</v>
      </c>
      <c r="C268">
        <v>0</v>
      </c>
      <c r="D268" t="s">
        <v>104</v>
      </c>
      <c r="E268" s="1">
        <f t="shared" si="31"/>
        <v>0</v>
      </c>
      <c r="F268" s="1">
        <f t="shared" si="32"/>
        <v>0</v>
      </c>
      <c r="I268" t="s">
        <v>43</v>
      </c>
      <c r="J268">
        <f>COUNTIF(C253:C274,"&lt;2")</f>
        <v>17</v>
      </c>
      <c r="M268" s="5">
        <f t="shared" si="28"/>
        <v>0.89473684210526316</v>
      </c>
      <c r="O268" s="5">
        <f t="shared" si="29"/>
        <v>27</v>
      </c>
      <c r="P268" s="5">
        <f t="shared" si="30"/>
        <v>0.72972972972972971</v>
      </c>
    </row>
    <row r="269" spans="1:16" x14ac:dyDescent="0.25">
      <c r="A269" s="6" t="s">
        <v>91</v>
      </c>
      <c r="B269">
        <v>3</v>
      </c>
      <c r="C269">
        <v>1</v>
      </c>
      <c r="D269" t="s">
        <v>169</v>
      </c>
      <c r="E269" s="1">
        <f t="shared" si="31"/>
        <v>4</v>
      </c>
      <c r="F269" s="1">
        <f t="shared" si="32"/>
        <v>2</v>
      </c>
      <c r="I269" t="s">
        <v>44</v>
      </c>
      <c r="J269">
        <f>COUNTIF(B253:B274,"&lt;2")</f>
        <v>14</v>
      </c>
      <c r="M269" s="5">
        <f t="shared" si="28"/>
        <v>0.73684210526315785</v>
      </c>
      <c r="O269" s="5">
        <f t="shared" si="29"/>
        <v>28</v>
      </c>
      <c r="P269" s="5">
        <f t="shared" si="30"/>
        <v>0.7567567567567568</v>
      </c>
    </row>
    <row r="270" spans="1:16" x14ac:dyDescent="0.25">
      <c r="A270" s="6" t="s">
        <v>91</v>
      </c>
      <c r="B270">
        <v>1</v>
      </c>
      <c r="C270">
        <v>1</v>
      </c>
      <c r="D270" t="s">
        <v>164</v>
      </c>
      <c r="E270" s="1">
        <f t="shared" si="31"/>
        <v>2</v>
      </c>
      <c r="F270" s="1">
        <f t="shared" si="32"/>
        <v>0</v>
      </c>
      <c r="I270" t="s">
        <v>45</v>
      </c>
      <c r="J270">
        <f>COUNTIF(C253:C274,"&lt;3")</f>
        <v>18</v>
      </c>
      <c r="M270" s="5">
        <f t="shared" si="28"/>
        <v>0.94736842105263153</v>
      </c>
      <c r="O270" s="5">
        <f t="shared" si="29"/>
        <v>32</v>
      </c>
      <c r="P270" s="5">
        <f t="shared" si="30"/>
        <v>0.86486486486486491</v>
      </c>
    </row>
    <row r="271" spans="1:16" x14ac:dyDescent="0.25">
      <c r="A271" s="6" t="s">
        <v>91</v>
      </c>
      <c r="B271">
        <v>6</v>
      </c>
      <c r="C271">
        <v>0</v>
      </c>
      <c r="D271" t="s">
        <v>176</v>
      </c>
      <c r="E271" s="1">
        <f t="shared" si="31"/>
        <v>6</v>
      </c>
      <c r="F271" s="1">
        <f t="shared" si="32"/>
        <v>6</v>
      </c>
      <c r="I271" t="s">
        <v>46</v>
      </c>
      <c r="J271">
        <f>COUNTIF(B253:B274,"&lt;3")</f>
        <v>15</v>
      </c>
      <c r="M271" s="5">
        <f t="shared" si="28"/>
        <v>0.78947368421052633</v>
      </c>
      <c r="O271" s="5">
        <f t="shared" si="29"/>
        <v>33</v>
      </c>
      <c r="P271" s="5">
        <f t="shared" si="30"/>
        <v>0.89189189189189189</v>
      </c>
    </row>
    <row r="272" spans="1:16" x14ac:dyDescent="0.25">
      <c r="I272" t="s">
        <v>47</v>
      </c>
      <c r="J272">
        <f>J262+J263</f>
        <v>11</v>
      </c>
      <c r="M272" s="5">
        <f t="shared" si="28"/>
        <v>0.57894736842105265</v>
      </c>
      <c r="O272" s="5">
        <f t="shared" si="29"/>
        <v>27</v>
      </c>
      <c r="P272" s="5">
        <f t="shared" si="30"/>
        <v>0.72972972972972971</v>
      </c>
    </row>
    <row r="273" spans="1:16" x14ac:dyDescent="0.25">
      <c r="I273" t="s">
        <v>48</v>
      </c>
      <c r="J273">
        <f>SUM(B253:B274)</f>
        <v>24</v>
      </c>
      <c r="M273" s="5">
        <f t="shared" si="28"/>
        <v>1.263157894736842</v>
      </c>
      <c r="O273" s="5">
        <f t="shared" si="29"/>
        <v>44</v>
      </c>
      <c r="P273" s="5">
        <f t="shared" si="30"/>
        <v>1.1891891891891893</v>
      </c>
    </row>
    <row r="274" spans="1:16" x14ac:dyDescent="0.25">
      <c r="I274" t="s">
        <v>49</v>
      </c>
      <c r="J274">
        <f>SUM(C253:C274)</f>
        <v>13</v>
      </c>
      <c r="M274" s="5">
        <f t="shared" si="28"/>
        <v>0.68421052631578949</v>
      </c>
      <c r="O274" s="5">
        <f t="shared" si="29"/>
        <v>39</v>
      </c>
      <c r="P274" s="5">
        <f t="shared" si="30"/>
        <v>1.0540540540540539</v>
      </c>
    </row>
    <row r="275" spans="1:16" x14ac:dyDescent="0.25">
      <c r="I275" t="s">
        <v>50</v>
      </c>
      <c r="J275">
        <f>J263*3+J261-J272</f>
        <v>29</v>
      </c>
      <c r="M275" s="5">
        <f t="shared" si="28"/>
        <v>1.5263157894736843</v>
      </c>
      <c r="O275" s="5">
        <f t="shared" si="29"/>
        <v>52</v>
      </c>
      <c r="P275" s="5">
        <f t="shared" si="30"/>
        <v>1.4054054054054055</v>
      </c>
    </row>
    <row r="276" spans="1:16" x14ac:dyDescent="0.25">
      <c r="A276" s="21" t="s">
        <v>33</v>
      </c>
      <c r="B276" s="21"/>
      <c r="C276" s="21"/>
      <c r="D276" s="21"/>
      <c r="E276" s="21"/>
      <c r="F276" s="21"/>
    </row>
    <row r="282" spans="1:16" x14ac:dyDescent="0.25">
      <c r="E282" s="1"/>
      <c r="F282" s="1"/>
    </row>
    <row r="283" spans="1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92</v>
      </c>
      <c r="B291">
        <v>0</v>
      </c>
      <c r="C291">
        <v>1</v>
      </c>
      <c r="D291" s="6" t="s">
        <v>91</v>
      </c>
      <c r="E291" s="1">
        <f>B291+C291</f>
        <v>1</v>
      </c>
      <c r="F291" s="1">
        <f>B291-C291</f>
        <v>-1</v>
      </c>
      <c r="I291" t="s">
        <v>27</v>
      </c>
      <c r="J291">
        <f>COUNTIF(E291:E315,"&gt;1")</f>
        <v>3</v>
      </c>
      <c r="M291" s="5">
        <f>J291/4</f>
        <v>0.75</v>
      </c>
    </row>
    <row r="292" spans="1:13" x14ac:dyDescent="0.25">
      <c r="A292" t="s">
        <v>85</v>
      </c>
      <c r="B292">
        <v>1</v>
      </c>
      <c r="C292">
        <v>1</v>
      </c>
      <c r="D292" s="6" t="s">
        <v>91</v>
      </c>
      <c r="E292" s="1">
        <f t="shared" ref="E292:E294" si="33">B292+C292</f>
        <v>2</v>
      </c>
      <c r="F292" s="1">
        <f t="shared" ref="F292:F294" si="34">B292-C292</f>
        <v>0</v>
      </c>
      <c r="I292" t="s">
        <v>28</v>
      </c>
      <c r="J292">
        <f>COUNTIF(E291:E315,"&gt;2")</f>
        <v>2</v>
      </c>
      <c r="M292" s="5">
        <f t="shared" ref="M292:M313" si="35">J292/4</f>
        <v>0.5</v>
      </c>
    </row>
    <row r="293" spans="1:13" x14ac:dyDescent="0.25">
      <c r="A293" t="s">
        <v>167</v>
      </c>
      <c r="B293">
        <v>1</v>
      </c>
      <c r="C293">
        <v>2</v>
      </c>
      <c r="D293" s="6" t="s">
        <v>91</v>
      </c>
      <c r="E293" s="1">
        <f t="shared" si="33"/>
        <v>3</v>
      </c>
      <c r="F293" s="1">
        <f t="shared" si="34"/>
        <v>-1</v>
      </c>
      <c r="I293" t="s">
        <v>29</v>
      </c>
      <c r="J293">
        <f>COUNTIF(E291:E315,"&lt;4")</f>
        <v>3</v>
      </c>
      <c r="M293" s="5">
        <f t="shared" si="35"/>
        <v>0.75</v>
      </c>
    </row>
    <row r="294" spans="1:13" x14ac:dyDescent="0.25">
      <c r="A294" t="s">
        <v>78</v>
      </c>
      <c r="B294">
        <v>4</v>
      </c>
      <c r="C294">
        <v>0</v>
      </c>
      <c r="D294" s="6" t="s">
        <v>91</v>
      </c>
      <c r="E294" s="1">
        <f t="shared" si="33"/>
        <v>4</v>
      </c>
      <c r="F294" s="1">
        <f t="shared" si="34"/>
        <v>4</v>
      </c>
      <c r="I294" t="s">
        <v>30</v>
      </c>
      <c r="J294">
        <f>COUNTIF(E291:E315,"&lt;5")</f>
        <v>4</v>
      </c>
      <c r="M294" s="5">
        <f t="shared" si="35"/>
        <v>1</v>
      </c>
    </row>
    <row r="295" spans="1:13" x14ac:dyDescent="0.25">
      <c r="E295" s="1"/>
      <c r="F295" s="1"/>
      <c r="I295" t="s">
        <v>31</v>
      </c>
      <c r="J295">
        <f>COUNTIF(F291:F315,"&gt;=0")</f>
        <v>2</v>
      </c>
      <c r="M295" s="5">
        <f t="shared" si="35"/>
        <v>0.5</v>
      </c>
    </row>
    <row r="296" spans="1:13" x14ac:dyDescent="0.25">
      <c r="I296" t="s">
        <v>32</v>
      </c>
      <c r="J296">
        <f>COUNTIF(F291:F315,"&lt;=0")</f>
        <v>3</v>
      </c>
      <c r="M296" s="5">
        <f t="shared" si="35"/>
        <v>0.75</v>
      </c>
    </row>
    <row r="297" spans="1:13" x14ac:dyDescent="0.25">
      <c r="I297" t="s">
        <v>34</v>
      </c>
      <c r="J297">
        <f>COUNTIF(F291:F315,"&gt;=-1")</f>
        <v>4</v>
      </c>
      <c r="M297" s="5">
        <f t="shared" si="35"/>
        <v>1</v>
      </c>
    </row>
    <row r="298" spans="1:13" x14ac:dyDescent="0.25">
      <c r="I298" t="s">
        <v>35</v>
      </c>
      <c r="J298">
        <f>COUNTIF(F291:F315,"&lt;=1")</f>
        <v>3</v>
      </c>
      <c r="M298" s="5">
        <f t="shared" si="35"/>
        <v>0.75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1</v>
      </c>
      <c r="M300" s="5">
        <f t="shared" si="35"/>
        <v>0.25</v>
      </c>
    </row>
    <row r="301" spans="1:13" x14ac:dyDescent="0.25">
      <c r="I301" t="s">
        <v>38</v>
      </c>
      <c r="J301">
        <f>J299-J295</f>
        <v>2</v>
      </c>
      <c r="M301" s="5">
        <f t="shared" si="35"/>
        <v>0.5</v>
      </c>
    </row>
    <row r="302" spans="1:13" x14ac:dyDescent="0.25">
      <c r="I302" t="s">
        <v>39</v>
      </c>
      <c r="J302">
        <f>J299-J298</f>
        <v>1</v>
      </c>
      <c r="M302" s="5">
        <f t="shared" si="35"/>
        <v>0.25</v>
      </c>
    </row>
    <row r="303" spans="1:13" x14ac:dyDescent="0.25">
      <c r="I303" t="s">
        <v>40</v>
      </c>
      <c r="J303">
        <f>J299-J297</f>
        <v>0</v>
      </c>
      <c r="M303" s="5">
        <f t="shared" si="35"/>
        <v>0</v>
      </c>
    </row>
    <row r="304" spans="1:13" x14ac:dyDescent="0.25">
      <c r="I304" t="s">
        <v>41</v>
      </c>
      <c r="J304">
        <f>COUNTIF(B291:B315,"&gt;0")</f>
        <v>3</v>
      </c>
      <c r="M304" s="5">
        <f t="shared" si="35"/>
        <v>0.75</v>
      </c>
    </row>
    <row r="305" spans="9:13" x14ac:dyDescent="0.25">
      <c r="I305" t="s">
        <v>42</v>
      </c>
      <c r="J305">
        <f>COUNTIF(C291:C315,"&gt;0")</f>
        <v>3</v>
      </c>
      <c r="M305" s="5">
        <f t="shared" si="35"/>
        <v>0.75</v>
      </c>
    </row>
    <row r="306" spans="9:13" x14ac:dyDescent="0.25">
      <c r="I306" t="s">
        <v>43</v>
      </c>
      <c r="J306">
        <f>COUNTIF(B291:B315,"&lt;2")</f>
        <v>3</v>
      </c>
      <c r="M306" s="5">
        <f t="shared" si="35"/>
        <v>0.75</v>
      </c>
    </row>
    <row r="307" spans="9:13" x14ac:dyDescent="0.25">
      <c r="I307" t="s">
        <v>44</v>
      </c>
      <c r="J307">
        <f>COUNTIF(C291:C315,"&lt;2")</f>
        <v>3</v>
      </c>
      <c r="M307" s="5">
        <f t="shared" si="35"/>
        <v>0.75</v>
      </c>
    </row>
    <row r="308" spans="9:13" x14ac:dyDescent="0.25">
      <c r="I308" t="s">
        <v>45</v>
      </c>
      <c r="J308">
        <f>COUNTIF(B291:B315,"&lt;3")</f>
        <v>3</v>
      </c>
      <c r="M308" s="5">
        <f t="shared" si="35"/>
        <v>0.75</v>
      </c>
    </row>
    <row r="309" spans="9:13" x14ac:dyDescent="0.25">
      <c r="I309" t="s">
        <v>46</v>
      </c>
      <c r="J309">
        <f>COUNTIF(C291:C315,"&lt;3")</f>
        <v>4</v>
      </c>
      <c r="M309" s="5">
        <f t="shared" si="35"/>
        <v>1</v>
      </c>
    </row>
    <row r="310" spans="9:13" x14ac:dyDescent="0.25">
      <c r="I310" t="s">
        <v>47</v>
      </c>
      <c r="J310">
        <f>J300+J301</f>
        <v>3</v>
      </c>
      <c r="M310" s="5">
        <f t="shared" si="35"/>
        <v>0.75</v>
      </c>
    </row>
    <row r="311" spans="9:13" x14ac:dyDescent="0.25">
      <c r="I311" t="s">
        <v>48</v>
      </c>
      <c r="J311" s="1">
        <f>SUM(C291:C315)</f>
        <v>4</v>
      </c>
      <c r="M311" s="5">
        <f t="shared" si="35"/>
        <v>1</v>
      </c>
    </row>
    <row r="312" spans="9:13" x14ac:dyDescent="0.25">
      <c r="I312" t="s">
        <v>49</v>
      </c>
      <c r="J312" s="1">
        <f>SUM(B291:B315)</f>
        <v>6</v>
      </c>
      <c r="M312" s="5">
        <f t="shared" si="35"/>
        <v>1.5</v>
      </c>
    </row>
    <row r="313" spans="9:13" x14ac:dyDescent="0.25">
      <c r="I313" t="s">
        <v>50</v>
      </c>
      <c r="J313">
        <f>3*J301+J299-J310</f>
        <v>7</v>
      </c>
      <c r="M313" s="5">
        <f t="shared" si="35"/>
        <v>1.75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85</v>
      </c>
      <c r="B329">
        <v>1</v>
      </c>
      <c r="C329">
        <v>1</v>
      </c>
      <c r="D329" s="6" t="s">
        <v>91</v>
      </c>
      <c r="E329" s="1">
        <f>B329+C329</f>
        <v>2</v>
      </c>
      <c r="F329" s="1">
        <f>B329-C329</f>
        <v>0</v>
      </c>
      <c r="I329" t="s">
        <v>27</v>
      </c>
      <c r="J329">
        <f>COUNTIF(E329:E353,"&gt;1")</f>
        <v>3</v>
      </c>
      <c r="M329" s="5">
        <f>J329/$J$337</f>
        <v>1</v>
      </c>
    </row>
    <row r="330" spans="1:13" x14ac:dyDescent="0.25">
      <c r="A330" t="s">
        <v>167</v>
      </c>
      <c r="B330">
        <v>1</v>
      </c>
      <c r="C330">
        <v>2</v>
      </c>
      <c r="D330" s="6" t="s">
        <v>91</v>
      </c>
      <c r="E330" s="1">
        <f t="shared" ref="E330:E331" si="36">B330+C330</f>
        <v>3</v>
      </c>
      <c r="F330" s="1">
        <f t="shared" ref="F330:F331" si="37">B330-C330</f>
        <v>-1</v>
      </c>
      <c r="I330" t="s">
        <v>28</v>
      </c>
      <c r="J330">
        <f>COUNTIF(E329:E353,"&gt;2")</f>
        <v>2</v>
      </c>
      <c r="M330" s="5">
        <f t="shared" ref="M330:M351" si="38">J330/$J$337</f>
        <v>0.66666666666666663</v>
      </c>
    </row>
    <row r="331" spans="1:13" x14ac:dyDescent="0.25">
      <c r="A331" t="s">
        <v>78</v>
      </c>
      <c r="B331">
        <v>4</v>
      </c>
      <c r="C331">
        <v>0</v>
      </c>
      <c r="D331" s="6" t="s">
        <v>91</v>
      </c>
      <c r="E331" s="1">
        <f t="shared" si="36"/>
        <v>4</v>
      </c>
      <c r="F331" s="1">
        <f t="shared" si="37"/>
        <v>4</v>
      </c>
      <c r="I331" t="s">
        <v>29</v>
      </c>
      <c r="J331">
        <f>COUNTIF(E329:E353,"&lt;4")</f>
        <v>2</v>
      </c>
      <c r="M331" s="5">
        <f t="shared" si="38"/>
        <v>0.66666666666666663</v>
      </c>
    </row>
    <row r="332" spans="1:13" x14ac:dyDescent="0.25">
      <c r="D332" s="6"/>
      <c r="E332" s="1"/>
      <c r="F332" s="1"/>
      <c r="I332" t="s">
        <v>30</v>
      </c>
      <c r="J332">
        <f>COUNTIF(E329:E353,"&lt;5")</f>
        <v>3</v>
      </c>
      <c r="M332" s="5">
        <f t="shared" si="38"/>
        <v>1</v>
      </c>
    </row>
    <row r="333" spans="1:13" x14ac:dyDescent="0.25">
      <c r="D333" s="6"/>
      <c r="E333" s="1"/>
      <c r="F333" s="1"/>
      <c r="I333" t="s">
        <v>31</v>
      </c>
      <c r="J333">
        <f>COUNTIF(F329:F353,"&gt;=0")</f>
        <v>2</v>
      </c>
      <c r="M333" s="5">
        <f t="shared" si="38"/>
        <v>0.66666666666666663</v>
      </c>
    </row>
    <row r="334" spans="1:13" x14ac:dyDescent="0.25">
      <c r="E334" s="1"/>
      <c r="F334" s="1"/>
      <c r="I334" t="s">
        <v>32</v>
      </c>
      <c r="J334">
        <f>COUNTIF(F329:F353,"&lt;=0")</f>
        <v>2</v>
      </c>
      <c r="M334" s="5">
        <f t="shared" si="38"/>
        <v>0.66666666666666663</v>
      </c>
    </row>
    <row r="335" spans="1:13" x14ac:dyDescent="0.25">
      <c r="E335" s="1"/>
      <c r="F335" s="1"/>
      <c r="I335" t="s">
        <v>34</v>
      </c>
      <c r="J335">
        <f>COUNTIF(F329:F353,"&gt;=-1")</f>
        <v>3</v>
      </c>
      <c r="M335" s="5">
        <f t="shared" si="38"/>
        <v>1</v>
      </c>
    </row>
    <row r="336" spans="1:13" x14ac:dyDescent="0.25">
      <c r="E336" s="1"/>
      <c r="F336" s="1"/>
      <c r="I336" t="s">
        <v>35</v>
      </c>
      <c r="J336">
        <f>COUNTIF(F329:F353,"&lt;=1")</f>
        <v>2</v>
      </c>
      <c r="M336" s="5">
        <f t="shared" si="38"/>
        <v>0.66666666666666663</v>
      </c>
    </row>
    <row r="337" spans="5:13" x14ac:dyDescent="0.25">
      <c r="E337" s="1"/>
      <c r="F337" s="1"/>
      <c r="I337" t="s">
        <v>36</v>
      </c>
      <c r="J337">
        <f>COUNT(F329:F353)</f>
        <v>3</v>
      </c>
    </row>
    <row r="338" spans="5:13" x14ac:dyDescent="0.25">
      <c r="E338" s="1"/>
      <c r="F338" s="1"/>
      <c r="I338" t="s">
        <v>37</v>
      </c>
      <c r="J338">
        <f>J337-J334</f>
        <v>1</v>
      </c>
      <c r="M338" s="5">
        <f t="shared" si="38"/>
        <v>0.33333333333333331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38"/>
        <v>0.33333333333333331</v>
      </c>
    </row>
    <row r="340" spans="5:13" x14ac:dyDescent="0.25">
      <c r="E340" s="1"/>
      <c r="F340" s="1"/>
      <c r="I340" t="s">
        <v>39</v>
      </c>
      <c r="J340">
        <f>J337-J336</f>
        <v>1</v>
      </c>
      <c r="M340" s="5">
        <f t="shared" si="38"/>
        <v>0.33333333333333331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38"/>
        <v>0</v>
      </c>
    </row>
    <row r="342" spans="5:13" x14ac:dyDescent="0.25">
      <c r="E342" s="1"/>
      <c r="F342" s="1"/>
      <c r="I342" t="s">
        <v>41</v>
      </c>
      <c r="J342">
        <f>COUNTIF(B329:B353,"&gt;0")</f>
        <v>3</v>
      </c>
      <c r="M342" s="5">
        <f t="shared" si="38"/>
        <v>1</v>
      </c>
    </row>
    <row r="343" spans="5:13" x14ac:dyDescent="0.25">
      <c r="E343" s="1"/>
      <c r="F343" s="1"/>
      <c r="I343" t="s">
        <v>42</v>
      </c>
      <c r="J343">
        <f>COUNTIF(C329:C353,"&gt;0")</f>
        <v>2</v>
      </c>
      <c r="M343" s="5">
        <f t="shared" si="38"/>
        <v>0.66666666666666663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38"/>
        <v>0.66666666666666663</v>
      </c>
    </row>
    <row r="345" spans="5:13" x14ac:dyDescent="0.25">
      <c r="E345" s="1"/>
      <c r="F345" s="1"/>
      <c r="I345" t="s">
        <v>44</v>
      </c>
      <c r="J345">
        <f>COUNTIF(C329:C353,"&lt;2")</f>
        <v>2</v>
      </c>
      <c r="M345" s="5">
        <f t="shared" si="38"/>
        <v>0.66666666666666663</v>
      </c>
    </row>
    <row r="346" spans="5:13" x14ac:dyDescent="0.25">
      <c r="E346" s="1"/>
      <c r="F346" s="1"/>
      <c r="I346" t="s">
        <v>45</v>
      </c>
      <c r="J346">
        <f>COUNTIF(B329:B353,"&lt;3")</f>
        <v>2</v>
      </c>
      <c r="M346" s="5">
        <f t="shared" si="38"/>
        <v>0.66666666666666663</v>
      </c>
    </row>
    <row r="347" spans="5:13" x14ac:dyDescent="0.25">
      <c r="E347" s="1"/>
      <c r="F347" s="1"/>
      <c r="I347" t="s">
        <v>46</v>
      </c>
      <c r="J347">
        <f>COUNTIF(C329:C353,"&lt;3")</f>
        <v>3</v>
      </c>
      <c r="M347" s="5">
        <f t="shared" si="38"/>
        <v>1</v>
      </c>
    </row>
    <row r="348" spans="5:13" x14ac:dyDescent="0.25">
      <c r="E348" s="1"/>
      <c r="F348" s="1"/>
      <c r="I348" t="s">
        <v>47</v>
      </c>
      <c r="J348">
        <f>J338+J339</f>
        <v>2</v>
      </c>
      <c r="M348" s="5">
        <f t="shared" si="38"/>
        <v>0.66666666666666663</v>
      </c>
    </row>
    <row r="349" spans="5:13" x14ac:dyDescent="0.25">
      <c r="E349" s="1"/>
      <c r="F349" s="1"/>
      <c r="I349" t="s">
        <v>48</v>
      </c>
      <c r="J349" s="1">
        <f>SUM(C329:C353)</f>
        <v>3</v>
      </c>
      <c r="M349" s="5">
        <f t="shared" si="38"/>
        <v>1</v>
      </c>
    </row>
    <row r="350" spans="5:13" x14ac:dyDescent="0.25">
      <c r="E350" s="1"/>
      <c r="F350" s="1"/>
      <c r="I350" t="s">
        <v>49</v>
      </c>
      <c r="J350" s="1">
        <f>SUM(B329:B353)</f>
        <v>6</v>
      </c>
      <c r="M350" s="5">
        <f t="shared" si="38"/>
        <v>2</v>
      </c>
    </row>
    <row r="351" spans="5:13" x14ac:dyDescent="0.25">
      <c r="E351" s="1"/>
      <c r="F351" s="1"/>
      <c r="I351" t="s">
        <v>50</v>
      </c>
      <c r="J351">
        <f>3*J339+J337-J348</f>
        <v>4</v>
      </c>
      <c r="M351" s="5">
        <f t="shared" si="38"/>
        <v>1.3333333333333333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91</v>
      </c>
      <c r="B368">
        <v>2</v>
      </c>
      <c r="C368">
        <v>0</v>
      </c>
      <c r="D368" t="s">
        <v>82</v>
      </c>
      <c r="E368" s="1">
        <f>B368+C368</f>
        <v>2</v>
      </c>
      <c r="F368" s="1">
        <f>B368-C368</f>
        <v>2</v>
      </c>
      <c r="I368" t="s">
        <v>27</v>
      </c>
      <c r="J368">
        <f>COUNTIF(E368:E384,"&gt;1")</f>
        <v>4</v>
      </c>
      <c r="M368" s="5">
        <f>J368/$J$376</f>
        <v>0.8</v>
      </c>
      <c r="O368" s="5">
        <f>J368+J329</f>
        <v>7</v>
      </c>
      <c r="P368" s="5">
        <f>O368/$O$376</f>
        <v>0.875</v>
      </c>
    </row>
    <row r="369" spans="1:16" x14ac:dyDescent="0.25">
      <c r="A369" s="6" t="s">
        <v>91</v>
      </c>
      <c r="B369">
        <v>0</v>
      </c>
      <c r="C369">
        <v>0</v>
      </c>
      <c r="D369" t="s">
        <v>104</v>
      </c>
      <c r="E369" s="1">
        <f>B369+C369</f>
        <v>0</v>
      </c>
      <c r="F369" s="1">
        <f>B369-C369</f>
        <v>0</v>
      </c>
      <c r="I369" t="s">
        <v>28</v>
      </c>
      <c r="J369">
        <f>COUNTIF(E368:E384,"&gt;2")</f>
        <v>2</v>
      </c>
      <c r="M369" s="5">
        <f t="shared" ref="M369:M390" si="39">J369/$J$376</f>
        <v>0.4</v>
      </c>
      <c r="O369" s="5">
        <f t="shared" ref="O369:O390" si="40">J369+J330</f>
        <v>4</v>
      </c>
      <c r="P369" s="5">
        <f t="shared" ref="P369:P390" si="41">O369/$O$376</f>
        <v>0.5</v>
      </c>
    </row>
    <row r="370" spans="1:16" x14ac:dyDescent="0.25">
      <c r="A370" s="6" t="s">
        <v>91</v>
      </c>
      <c r="B370">
        <v>3</v>
      </c>
      <c r="C370">
        <v>1</v>
      </c>
      <c r="D370" t="s">
        <v>169</v>
      </c>
      <c r="E370" s="1">
        <f>B370+C370</f>
        <v>4</v>
      </c>
      <c r="F370" s="1">
        <f>B370-C370</f>
        <v>2</v>
      </c>
      <c r="I370" t="s">
        <v>29</v>
      </c>
      <c r="J370">
        <f>COUNTIF(E368:E384,"&lt;4")</f>
        <v>3</v>
      </c>
      <c r="M370" s="5">
        <f t="shared" si="39"/>
        <v>0.6</v>
      </c>
      <c r="O370" s="5">
        <f t="shared" si="40"/>
        <v>5</v>
      </c>
      <c r="P370" s="5">
        <f t="shared" si="41"/>
        <v>0.625</v>
      </c>
    </row>
    <row r="371" spans="1:16" x14ac:dyDescent="0.25">
      <c r="A371" s="6" t="s">
        <v>91</v>
      </c>
      <c r="B371">
        <v>1</v>
      </c>
      <c r="C371">
        <v>1</v>
      </c>
      <c r="D371" t="s">
        <v>164</v>
      </c>
      <c r="E371" s="1">
        <f t="shared" ref="E371" si="42">B371+C371</f>
        <v>2</v>
      </c>
      <c r="F371" s="1">
        <f t="shared" ref="F371" si="43">B371-C371</f>
        <v>0</v>
      </c>
      <c r="I371" t="s">
        <v>30</v>
      </c>
      <c r="J371">
        <f>COUNTIF(E368:E384,"&lt;5")</f>
        <v>4</v>
      </c>
      <c r="M371" s="5">
        <f t="shared" si="39"/>
        <v>0.8</v>
      </c>
      <c r="O371" s="5">
        <f t="shared" si="40"/>
        <v>7</v>
      </c>
      <c r="P371" s="5">
        <f t="shared" si="41"/>
        <v>0.875</v>
      </c>
    </row>
    <row r="372" spans="1:16" x14ac:dyDescent="0.25">
      <c r="A372" s="6" t="s">
        <v>91</v>
      </c>
      <c r="B372">
        <v>6</v>
      </c>
      <c r="C372">
        <v>0</v>
      </c>
      <c r="D372" t="s">
        <v>176</v>
      </c>
      <c r="E372" s="1">
        <f t="shared" ref="E372" si="44">B372+C372</f>
        <v>6</v>
      </c>
      <c r="F372" s="1">
        <f t="shared" ref="F372" si="45">B372-C372</f>
        <v>6</v>
      </c>
      <c r="I372" t="s">
        <v>31</v>
      </c>
      <c r="J372">
        <f>COUNTIF(F368:F384,"&lt;=0")</f>
        <v>2</v>
      </c>
      <c r="M372" s="5">
        <f t="shared" si="39"/>
        <v>0.4</v>
      </c>
      <c r="O372" s="5">
        <f t="shared" si="40"/>
        <v>4</v>
      </c>
      <c r="P372" s="5">
        <f t="shared" si="41"/>
        <v>0.5</v>
      </c>
    </row>
    <row r="373" spans="1:16" x14ac:dyDescent="0.25">
      <c r="I373" t="s">
        <v>32</v>
      </c>
      <c r="J373">
        <f>COUNTIF(F368:F384,"&gt;=0")</f>
        <v>5</v>
      </c>
      <c r="M373" s="5">
        <f t="shared" si="39"/>
        <v>1</v>
      </c>
      <c r="O373" s="5">
        <f t="shared" si="40"/>
        <v>7</v>
      </c>
      <c r="P373" s="5">
        <f t="shared" si="41"/>
        <v>0.875</v>
      </c>
    </row>
    <row r="374" spans="1:16" x14ac:dyDescent="0.25">
      <c r="I374" t="s">
        <v>34</v>
      </c>
      <c r="J374">
        <f>COUNTIF(F368:F384,"&lt;=1")</f>
        <v>2</v>
      </c>
      <c r="M374" s="5">
        <f t="shared" si="39"/>
        <v>0.4</v>
      </c>
      <c r="O374" s="5">
        <f t="shared" si="40"/>
        <v>5</v>
      </c>
      <c r="P374" s="5">
        <f t="shared" si="41"/>
        <v>0.625</v>
      </c>
    </row>
    <row r="375" spans="1:16" x14ac:dyDescent="0.25">
      <c r="I375" t="s">
        <v>35</v>
      </c>
      <c r="J375">
        <f>COUNTIF(F368:F384,"&gt;=-1")</f>
        <v>5</v>
      </c>
      <c r="M375" s="5">
        <f t="shared" si="39"/>
        <v>1</v>
      </c>
      <c r="O375" s="5">
        <f t="shared" si="40"/>
        <v>7</v>
      </c>
      <c r="P375" s="5">
        <f t="shared" si="41"/>
        <v>0.875</v>
      </c>
    </row>
    <row r="376" spans="1:16" x14ac:dyDescent="0.25">
      <c r="I376" t="s">
        <v>36</v>
      </c>
      <c r="J376">
        <f>COUNT(E368:E384)</f>
        <v>5</v>
      </c>
      <c r="O376" s="5">
        <f t="shared" si="40"/>
        <v>8</v>
      </c>
      <c r="P376" s="5">
        <f t="shared" si="41"/>
        <v>1</v>
      </c>
    </row>
    <row r="377" spans="1:16" x14ac:dyDescent="0.25">
      <c r="I377" t="s">
        <v>37</v>
      </c>
      <c r="J377">
        <f>J376-J373</f>
        <v>0</v>
      </c>
      <c r="M377" s="5">
        <f t="shared" si="39"/>
        <v>0</v>
      </c>
      <c r="O377" s="5">
        <f t="shared" si="40"/>
        <v>1</v>
      </c>
      <c r="P377" s="5">
        <f t="shared" si="41"/>
        <v>0.125</v>
      </c>
    </row>
    <row r="378" spans="1:16" x14ac:dyDescent="0.25">
      <c r="I378" t="s">
        <v>38</v>
      </c>
      <c r="J378">
        <f>J376-J372</f>
        <v>3</v>
      </c>
      <c r="M378" s="5">
        <f t="shared" si="39"/>
        <v>0.6</v>
      </c>
      <c r="O378" s="5">
        <f t="shared" si="40"/>
        <v>4</v>
      </c>
      <c r="P378" s="5">
        <f t="shared" si="41"/>
        <v>0.5</v>
      </c>
    </row>
    <row r="379" spans="1:16" x14ac:dyDescent="0.25">
      <c r="I379" t="s">
        <v>39</v>
      </c>
      <c r="J379">
        <f>J376-J375</f>
        <v>0</v>
      </c>
      <c r="M379" s="5">
        <f t="shared" si="39"/>
        <v>0</v>
      </c>
      <c r="O379" s="5">
        <f t="shared" si="40"/>
        <v>1</v>
      </c>
      <c r="P379" s="5">
        <f t="shared" si="41"/>
        <v>0.125</v>
      </c>
    </row>
    <row r="380" spans="1:16" x14ac:dyDescent="0.25">
      <c r="I380" t="s">
        <v>40</v>
      </c>
      <c r="J380">
        <f>J376-J374</f>
        <v>3</v>
      </c>
      <c r="M380" s="5">
        <f t="shared" si="39"/>
        <v>0.6</v>
      </c>
      <c r="O380" s="5">
        <f t="shared" si="40"/>
        <v>3</v>
      </c>
      <c r="P380" s="5">
        <f t="shared" si="41"/>
        <v>0.375</v>
      </c>
    </row>
    <row r="381" spans="1:16" x14ac:dyDescent="0.25">
      <c r="I381" t="s">
        <v>41</v>
      </c>
      <c r="J381">
        <f>COUNTIF(C368:C384,"&gt;0")</f>
        <v>2</v>
      </c>
      <c r="M381" s="5">
        <f t="shared" si="39"/>
        <v>0.4</v>
      </c>
      <c r="O381" s="5">
        <f t="shared" si="40"/>
        <v>5</v>
      </c>
      <c r="P381" s="5">
        <f t="shared" si="41"/>
        <v>0.625</v>
      </c>
    </row>
    <row r="382" spans="1:16" x14ac:dyDescent="0.25">
      <c r="I382" t="s">
        <v>42</v>
      </c>
      <c r="J382">
        <f>COUNTIF(B368:B384,"&gt;0")</f>
        <v>4</v>
      </c>
      <c r="M382" s="5">
        <f t="shared" si="39"/>
        <v>0.8</v>
      </c>
      <c r="O382" s="5">
        <f t="shared" si="40"/>
        <v>6</v>
      </c>
      <c r="P382" s="5">
        <f t="shared" si="41"/>
        <v>0.75</v>
      </c>
    </row>
    <row r="383" spans="1:16" x14ac:dyDescent="0.25">
      <c r="I383" t="s">
        <v>43</v>
      </c>
      <c r="J383">
        <f>COUNTIF(C368:C384,"&lt;2")</f>
        <v>5</v>
      </c>
      <c r="M383" s="5">
        <f t="shared" si="39"/>
        <v>1</v>
      </c>
      <c r="O383" s="5">
        <f t="shared" si="40"/>
        <v>7</v>
      </c>
      <c r="P383" s="5">
        <f t="shared" si="41"/>
        <v>0.875</v>
      </c>
    </row>
    <row r="384" spans="1:16" x14ac:dyDescent="0.25">
      <c r="I384" t="s">
        <v>44</v>
      </c>
      <c r="J384">
        <f>COUNTIF(B368:B384,"&lt;2")</f>
        <v>2</v>
      </c>
      <c r="M384" s="5">
        <f t="shared" si="39"/>
        <v>0.4</v>
      </c>
      <c r="O384" s="5">
        <f t="shared" si="40"/>
        <v>4</v>
      </c>
      <c r="P384" s="5">
        <f t="shared" si="41"/>
        <v>0.5</v>
      </c>
    </row>
    <row r="385" spans="9:16" x14ac:dyDescent="0.25">
      <c r="I385" t="s">
        <v>45</v>
      </c>
      <c r="J385">
        <f>COUNTIF(C368:C384,"&lt;3")</f>
        <v>5</v>
      </c>
      <c r="M385" s="5">
        <f t="shared" si="39"/>
        <v>1</v>
      </c>
      <c r="O385" s="5">
        <f t="shared" si="40"/>
        <v>7</v>
      </c>
      <c r="P385" s="5">
        <f t="shared" si="41"/>
        <v>0.875</v>
      </c>
    </row>
    <row r="386" spans="9:16" x14ac:dyDescent="0.25">
      <c r="I386" t="s">
        <v>46</v>
      </c>
      <c r="J386">
        <f>COUNTIF(B368:B384,"&lt;3")</f>
        <v>3</v>
      </c>
      <c r="M386" s="5">
        <f t="shared" si="39"/>
        <v>0.6</v>
      </c>
      <c r="O386" s="5">
        <f t="shared" si="40"/>
        <v>6</v>
      </c>
      <c r="P386" s="5">
        <f t="shared" si="41"/>
        <v>0.75</v>
      </c>
    </row>
    <row r="387" spans="9:16" x14ac:dyDescent="0.25">
      <c r="I387" t="s">
        <v>47</v>
      </c>
      <c r="J387">
        <f>J377+J378</f>
        <v>3</v>
      </c>
      <c r="M387" s="5">
        <f t="shared" si="39"/>
        <v>0.6</v>
      </c>
      <c r="O387" s="5">
        <f t="shared" si="40"/>
        <v>5</v>
      </c>
      <c r="P387" s="5">
        <f t="shared" si="41"/>
        <v>0.625</v>
      </c>
    </row>
    <row r="388" spans="9:16" x14ac:dyDescent="0.25">
      <c r="I388" t="s">
        <v>48</v>
      </c>
      <c r="J388" s="1">
        <f>SUM(B368:B384)</f>
        <v>12</v>
      </c>
      <c r="M388" s="5">
        <f t="shared" si="39"/>
        <v>2.4</v>
      </c>
      <c r="O388" s="5">
        <f t="shared" si="40"/>
        <v>15</v>
      </c>
      <c r="P388" s="5">
        <f t="shared" si="41"/>
        <v>1.875</v>
      </c>
    </row>
    <row r="389" spans="9:16" x14ac:dyDescent="0.25">
      <c r="I389" t="s">
        <v>49</v>
      </c>
      <c r="J389" s="1">
        <f>SUM(C368:C384)</f>
        <v>2</v>
      </c>
      <c r="M389" s="5">
        <f t="shared" si="39"/>
        <v>0.4</v>
      </c>
      <c r="O389" s="5">
        <f t="shared" si="40"/>
        <v>8</v>
      </c>
      <c r="P389" s="5">
        <f t="shared" si="41"/>
        <v>1</v>
      </c>
    </row>
    <row r="390" spans="9:16" x14ac:dyDescent="0.25">
      <c r="I390" t="s">
        <v>50</v>
      </c>
      <c r="J390">
        <f>J378*3+J376-J387</f>
        <v>11</v>
      </c>
      <c r="M390" s="5">
        <f t="shared" si="39"/>
        <v>2.2000000000000002</v>
      </c>
      <c r="O390" s="5">
        <f t="shared" si="40"/>
        <v>15</v>
      </c>
      <c r="P390" s="5">
        <f t="shared" si="41"/>
        <v>1.875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36</v>
      </c>
      <c r="H402" s="6"/>
      <c r="I402" s="7">
        <f>O261+O54</f>
        <v>74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7">
        <f>AVERAGE(H404,K404,N404,Q404)</f>
        <v>73.188813813813823</v>
      </c>
      <c r="F404" s="5">
        <f>(M6+M213)/2</f>
        <v>0.69444444444444442</v>
      </c>
      <c r="G404" s="10">
        <f>J6+J213</f>
        <v>25</v>
      </c>
      <c r="H404" s="11">
        <f>(G404/$G$402)*100</f>
        <v>69.444444444444443</v>
      </c>
      <c r="I404" s="5">
        <f t="shared" ref="I404:I411" si="46">(P46+P253)/2</f>
        <v>0.60810810810810811</v>
      </c>
      <c r="J404" s="10">
        <f t="shared" ref="J404:J411" si="47">O46+O253</f>
        <v>45</v>
      </c>
      <c r="K404" s="11">
        <f>(J404/$I$402)*100</f>
        <v>60.810810810810814</v>
      </c>
      <c r="L404" s="5">
        <f>(M84+M291)/2</f>
        <v>0.75</v>
      </c>
      <c r="M404" s="10">
        <f t="shared" ref="M404:M411" si="48">J84+J291</f>
        <v>6</v>
      </c>
      <c r="N404" s="11">
        <f>(M404/8)*100</f>
        <v>75</v>
      </c>
      <c r="O404" s="5">
        <f t="shared" ref="O404:O411" si="49">(P368+P161)/2</f>
        <v>0.875</v>
      </c>
      <c r="P404" s="10">
        <f t="shared" ref="P404:P411" si="50">O368+O161</f>
        <v>14</v>
      </c>
      <c r="Q404" s="11">
        <f>(P404/16)*100</f>
        <v>87.5</v>
      </c>
    </row>
    <row r="405" spans="4:17" x14ac:dyDescent="0.25">
      <c r="D405" t="s">
        <v>28</v>
      </c>
      <c r="E405" s="7">
        <f t="shared" ref="E405:E423" si="51">AVERAGE(H405,K405,N405,Q405)</f>
        <v>50.567755255255257</v>
      </c>
      <c r="F405" s="5">
        <f t="shared" ref="F405:F407" si="52">(M7+M214)/2</f>
        <v>0.52777777777777779</v>
      </c>
      <c r="G405" s="10">
        <f t="shared" ref="G405:G407" si="53">J7+J214</f>
        <v>19</v>
      </c>
      <c r="H405" s="11">
        <f t="shared" ref="H405:H423" si="54">(G405/$G$402)*100</f>
        <v>52.777777777777779</v>
      </c>
      <c r="I405" s="5">
        <f t="shared" si="46"/>
        <v>0.43243243243243246</v>
      </c>
      <c r="J405" s="10">
        <f t="shared" si="47"/>
        <v>32</v>
      </c>
      <c r="K405" s="11">
        <f t="shared" ref="K405:K423" si="55">(J405/$I$402)*100</f>
        <v>43.243243243243242</v>
      </c>
      <c r="L405" s="5">
        <f>(M85+M292)/2</f>
        <v>0.5</v>
      </c>
      <c r="M405" s="10">
        <f t="shared" si="48"/>
        <v>4</v>
      </c>
      <c r="N405" s="11">
        <f t="shared" ref="N405:N423" si="56">(M405/8)*100</f>
        <v>50</v>
      </c>
      <c r="O405" s="5">
        <f t="shared" si="49"/>
        <v>0.5625</v>
      </c>
      <c r="P405" s="10">
        <f t="shared" si="50"/>
        <v>9</v>
      </c>
      <c r="Q405" s="11">
        <f t="shared" ref="Q405:Q423" si="57">(P405/16)*100</f>
        <v>56.25</v>
      </c>
    </row>
    <row r="406" spans="4:17" x14ac:dyDescent="0.25">
      <c r="D406" t="s">
        <v>29</v>
      </c>
      <c r="E406" s="7">
        <f t="shared" si="51"/>
        <v>73.751876876876878</v>
      </c>
      <c r="F406" s="5">
        <f t="shared" si="52"/>
        <v>0.77777777777777779</v>
      </c>
      <c r="G406" s="10">
        <f t="shared" si="53"/>
        <v>28</v>
      </c>
      <c r="H406" s="11">
        <f t="shared" si="54"/>
        <v>77.777777777777786</v>
      </c>
      <c r="I406" s="5">
        <f t="shared" si="46"/>
        <v>0.79729729729729737</v>
      </c>
      <c r="J406" s="10">
        <f t="shared" si="47"/>
        <v>59</v>
      </c>
      <c r="K406" s="11">
        <f t="shared" si="55"/>
        <v>79.729729729729726</v>
      </c>
      <c r="L406" s="5">
        <f>(M86+M293)/2</f>
        <v>0.75</v>
      </c>
      <c r="M406" s="10">
        <f t="shared" si="48"/>
        <v>6</v>
      </c>
      <c r="N406" s="11">
        <f t="shared" si="56"/>
        <v>75</v>
      </c>
      <c r="O406" s="5">
        <f t="shared" si="49"/>
        <v>0.625</v>
      </c>
      <c r="P406" s="10">
        <f t="shared" si="50"/>
        <v>10</v>
      </c>
      <c r="Q406" s="11">
        <f t="shared" si="57"/>
        <v>62.5</v>
      </c>
    </row>
    <row r="407" spans="4:17" x14ac:dyDescent="0.25">
      <c r="D407" t="s">
        <v>30</v>
      </c>
      <c r="E407" s="7">
        <f t="shared" si="51"/>
        <v>85.14451951951952</v>
      </c>
      <c r="F407" s="5">
        <f t="shared" si="52"/>
        <v>0.88888888888888884</v>
      </c>
      <c r="G407" s="10">
        <f t="shared" si="53"/>
        <v>32</v>
      </c>
      <c r="H407" s="11">
        <f t="shared" si="54"/>
        <v>88.888888888888886</v>
      </c>
      <c r="I407" s="5">
        <f t="shared" si="46"/>
        <v>0.89189189189189189</v>
      </c>
      <c r="J407" s="10">
        <f t="shared" si="47"/>
        <v>66</v>
      </c>
      <c r="K407" s="11">
        <f t="shared" si="55"/>
        <v>89.189189189189193</v>
      </c>
      <c r="L407" s="5">
        <f>(M87+M294)/2</f>
        <v>0.875</v>
      </c>
      <c r="M407" s="10">
        <f t="shared" si="48"/>
        <v>7</v>
      </c>
      <c r="N407" s="11">
        <f t="shared" si="56"/>
        <v>87.5</v>
      </c>
      <c r="O407" s="5">
        <f t="shared" si="49"/>
        <v>0.75</v>
      </c>
      <c r="P407" s="10">
        <f t="shared" si="50"/>
        <v>12</v>
      </c>
      <c r="Q407" s="11">
        <f t="shared" si="57"/>
        <v>75</v>
      </c>
    </row>
    <row r="408" spans="4:17" x14ac:dyDescent="0.25">
      <c r="D408" t="s">
        <v>31</v>
      </c>
      <c r="E408" s="7">
        <f t="shared" si="51"/>
        <v>57.207207207207205</v>
      </c>
      <c r="F408" s="5">
        <f>(M10+M217)/2</f>
        <v>0.66666666666666674</v>
      </c>
      <c r="G408" s="10">
        <f>J10+J217</f>
        <v>24</v>
      </c>
      <c r="H408" s="11">
        <f t="shared" si="54"/>
        <v>66.666666666666657</v>
      </c>
      <c r="I408" s="5">
        <f t="shared" si="46"/>
        <v>0.6216216216216216</v>
      </c>
      <c r="J408" s="10">
        <f t="shared" si="47"/>
        <v>46</v>
      </c>
      <c r="K408" s="11">
        <f t="shared" si="55"/>
        <v>62.162162162162161</v>
      </c>
      <c r="L408" s="5">
        <f>(M295+M88)/2</f>
        <v>0.5</v>
      </c>
      <c r="M408" s="10">
        <f t="shared" si="48"/>
        <v>4</v>
      </c>
      <c r="N408" s="11">
        <f t="shared" si="56"/>
        <v>50</v>
      </c>
      <c r="O408" s="5">
        <f t="shared" si="49"/>
        <v>0.5</v>
      </c>
      <c r="P408" s="10">
        <f t="shared" si="50"/>
        <v>8</v>
      </c>
      <c r="Q408" s="11">
        <f t="shared" si="57"/>
        <v>50</v>
      </c>
    </row>
    <row r="409" spans="4:17" x14ac:dyDescent="0.25">
      <c r="D409" t="s">
        <v>32</v>
      </c>
      <c r="E409" s="7">
        <f t="shared" si="51"/>
        <v>67.248498498498492</v>
      </c>
      <c r="F409" s="5">
        <f t="shared" ref="F409:F411" si="58">(M11+M218)/2</f>
        <v>0.52777777777777779</v>
      </c>
      <c r="G409" s="10">
        <f t="shared" ref="G409:G411" si="59">J11+J218</f>
        <v>19</v>
      </c>
      <c r="H409" s="11">
        <f t="shared" si="54"/>
        <v>52.777777777777779</v>
      </c>
      <c r="I409" s="5">
        <f t="shared" si="46"/>
        <v>0.66216216216216217</v>
      </c>
      <c r="J409" s="10">
        <f t="shared" si="47"/>
        <v>49</v>
      </c>
      <c r="K409" s="11">
        <f t="shared" si="55"/>
        <v>66.21621621621621</v>
      </c>
      <c r="L409" s="5">
        <f>(M296+M89)/2</f>
        <v>0.75</v>
      </c>
      <c r="M409" s="10">
        <f t="shared" si="48"/>
        <v>6</v>
      </c>
      <c r="N409" s="11">
        <f t="shared" si="56"/>
        <v>75</v>
      </c>
      <c r="O409" s="5">
        <f t="shared" si="49"/>
        <v>0.75</v>
      </c>
      <c r="P409" s="10">
        <f t="shared" si="50"/>
        <v>12</v>
      </c>
      <c r="Q409" s="11">
        <f t="shared" si="57"/>
        <v>75</v>
      </c>
    </row>
    <row r="410" spans="4:17" x14ac:dyDescent="0.25">
      <c r="D410" t="s">
        <v>34</v>
      </c>
      <c r="E410" s="7">
        <f t="shared" si="51"/>
        <v>92.060810810810807</v>
      </c>
      <c r="F410" s="5">
        <f t="shared" si="58"/>
        <v>1</v>
      </c>
      <c r="G410" s="10">
        <f t="shared" si="59"/>
        <v>36</v>
      </c>
      <c r="H410" s="11">
        <f t="shared" si="54"/>
        <v>100</v>
      </c>
      <c r="I410" s="5">
        <f t="shared" si="46"/>
        <v>0.93243243243243246</v>
      </c>
      <c r="J410" s="10">
        <f t="shared" si="47"/>
        <v>69</v>
      </c>
      <c r="K410" s="11">
        <f t="shared" si="55"/>
        <v>93.243243243243242</v>
      </c>
      <c r="L410" s="5">
        <f>(M297+M90)/2</f>
        <v>1</v>
      </c>
      <c r="M410" s="10">
        <f t="shared" si="48"/>
        <v>8</v>
      </c>
      <c r="N410" s="11">
        <f t="shared" si="56"/>
        <v>100</v>
      </c>
      <c r="O410" s="5">
        <f t="shared" si="49"/>
        <v>0.75</v>
      </c>
      <c r="P410" s="10">
        <f t="shared" si="50"/>
        <v>12</v>
      </c>
      <c r="Q410" s="11">
        <f t="shared" si="57"/>
        <v>75</v>
      </c>
    </row>
    <row r="411" spans="4:17" x14ac:dyDescent="0.25">
      <c r="D411" t="s">
        <v>35</v>
      </c>
      <c r="E411" s="7">
        <f t="shared" si="51"/>
        <v>81.160848348348352</v>
      </c>
      <c r="F411" s="5">
        <f t="shared" si="58"/>
        <v>0.80555555555555558</v>
      </c>
      <c r="G411" s="10">
        <f t="shared" si="59"/>
        <v>29</v>
      </c>
      <c r="H411" s="11">
        <f t="shared" si="54"/>
        <v>80.555555555555557</v>
      </c>
      <c r="I411" s="5">
        <f t="shared" si="46"/>
        <v>0.8783783783783784</v>
      </c>
      <c r="J411" s="10">
        <f t="shared" si="47"/>
        <v>65</v>
      </c>
      <c r="K411" s="11">
        <f t="shared" si="55"/>
        <v>87.837837837837839</v>
      </c>
      <c r="L411" s="5">
        <f>(M298+M91)/2</f>
        <v>0.75</v>
      </c>
      <c r="M411" s="10">
        <f t="shared" si="48"/>
        <v>6</v>
      </c>
      <c r="N411" s="11">
        <f t="shared" si="56"/>
        <v>75</v>
      </c>
      <c r="O411" s="5">
        <f t="shared" si="49"/>
        <v>0.8125</v>
      </c>
      <c r="P411" s="10">
        <f t="shared" si="50"/>
        <v>13</v>
      </c>
      <c r="Q411" s="11">
        <f t="shared" si="57"/>
        <v>81.25</v>
      </c>
    </row>
    <row r="412" spans="4:17" x14ac:dyDescent="0.25">
      <c r="D412" t="s">
        <v>36</v>
      </c>
      <c r="E412" s="5">
        <f t="shared" si="51"/>
        <v>100</v>
      </c>
      <c r="F412" s="5"/>
      <c r="G412" s="10">
        <f>J221+J14</f>
        <v>36</v>
      </c>
      <c r="H412" s="11">
        <f t="shared" si="54"/>
        <v>100</v>
      </c>
      <c r="I412" s="5"/>
      <c r="J412" s="10">
        <f t="shared" ref="J412:J423" si="60">O261+O54</f>
        <v>74</v>
      </c>
      <c r="K412" s="11">
        <f t="shared" si="55"/>
        <v>100</v>
      </c>
      <c r="L412" s="5"/>
      <c r="M412" s="10">
        <v>8</v>
      </c>
      <c r="N412" s="11">
        <f t="shared" si="56"/>
        <v>100</v>
      </c>
      <c r="P412" s="10">
        <v>16</v>
      </c>
      <c r="Q412" s="11">
        <f t="shared" si="57"/>
        <v>100</v>
      </c>
    </row>
    <row r="413" spans="4:17" x14ac:dyDescent="0.25">
      <c r="D413" t="s">
        <v>37</v>
      </c>
      <c r="E413" s="7">
        <f t="shared" si="51"/>
        <v>32.751501501501501</v>
      </c>
      <c r="F413" s="5">
        <f>(M15+M222)/2</f>
        <v>0.47222222222222221</v>
      </c>
      <c r="G413" s="10">
        <f>J222+J15</f>
        <v>17</v>
      </c>
      <c r="H413" s="11">
        <f t="shared" si="54"/>
        <v>47.222222222222221</v>
      </c>
      <c r="I413" s="5">
        <f t="shared" ref="I413:I423" si="61">(P262+P55)/2</f>
        <v>0.33783783783783783</v>
      </c>
      <c r="J413" s="10">
        <f t="shared" si="60"/>
        <v>25</v>
      </c>
      <c r="K413" s="11">
        <f t="shared" si="55"/>
        <v>33.783783783783782</v>
      </c>
      <c r="L413" s="5">
        <f t="shared" ref="L413:L423" si="62">(M300+M93)/2</f>
        <v>0.25</v>
      </c>
      <c r="M413" s="10">
        <f t="shared" ref="M413:M423" si="63">J300+J93</f>
        <v>2</v>
      </c>
      <c r="N413" s="11">
        <f t="shared" si="56"/>
        <v>25</v>
      </c>
      <c r="O413" s="5">
        <f t="shared" ref="O413:O423" si="64">(P377+P170)/2</f>
        <v>0.25</v>
      </c>
      <c r="P413" s="10">
        <f t="shared" ref="P413:P423" si="65">O377+O170</f>
        <v>4</v>
      </c>
      <c r="Q413" s="11">
        <f t="shared" si="57"/>
        <v>25</v>
      </c>
    </row>
    <row r="414" spans="4:17" x14ac:dyDescent="0.25">
      <c r="D414" t="s">
        <v>38</v>
      </c>
      <c r="E414" s="7">
        <f t="shared" si="51"/>
        <v>42.792792792792795</v>
      </c>
      <c r="F414" s="5">
        <f t="shared" ref="F414:F423" si="66">(M16+M223)/2</f>
        <v>0.33333333333333337</v>
      </c>
      <c r="G414" s="10">
        <f t="shared" ref="G414:G423" si="67">J223+J16</f>
        <v>12</v>
      </c>
      <c r="H414" s="11">
        <f t="shared" si="54"/>
        <v>33.333333333333329</v>
      </c>
      <c r="I414" s="5">
        <f t="shared" si="61"/>
        <v>0.3783783783783784</v>
      </c>
      <c r="J414" s="10">
        <f t="shared" si="60"/>
        <v>28</v>
      </c>
      <c r="K414" s="11">
        <f t="shared" si="55"/>
        <v>37.837837837837839</v>
      </c>
      <c r="L414" s="5">
        <f t="shared" si="62"/>
        <v>0.5</v>
      </c>
      <c r="M414" s="10">
        <f t="shared" si="63"/>
        <v>4</v>
      </c>
      <c r="N414" s="11">
        <f t="shared" si="56"/>
        <v>50</v>
      </c>
      <c r="O414" s="5">
        <f t="shared" si="64"/>
        <v>0.5</v>
      </c>
      <c r="P414" s="10">
        <f t="shared" si="65"/>
        <v>8</v>
      </c>
      <c r="Q414" s="11">
        <f t="shared" si="57"/>
        <v>50</v>
      </c>
    </row>
    <row r="415" spans="4:17" x14ac:dyDescent="0.25">
      <c r="D415" t="s">
        <v>39</v>
      </c>
      <c r="E415" s="7">
        <f t="shared" si="51"/>
        <v>18.839151651651655</v>
      </c>
      <c r="F415" s="5">
        <f t="shared" si="66"/>
        <v>0.19444444444444445</v>
      </c>
      <c r="G415" s="10">
        <f t="shared" si="67"/>
        <v>7</v>
      </c>
      <c r="H415" s="11">
        <f t="shared" si="54"/>
        <v>19.444444444444446</v>
      </c>
      <c r="I415" s="5">
        <f t="shared" si="61"/>
        <v>0.12162162162162163</v>
      </c>
      <c r="J415" s="10">
        <f t="shared" si="60"/>
        <v>9</v>
      </c>
      <c r="K415" s="11">
        <f t="shared" si="55"/>
        <v>12.162162162162163</v>
      </c>
      <c r="L415" s="5">
        <f t="shared" si="62"/>
        <v>0.25</v>
      </c>
      <c r="M415" s="10">
        <f t="shared" si="63"/>
        <v>2</v>
      </c>
      <c r="N415" s="11">
        <f t="shared" si="56"/>
        <v>25</v>
      </c>
      <c r="O415" s="5">
        <f t="shared" si="64"/>
        <v>0.1875</v>
      </c>
      <c r="P415" s="10">
        <f t="shared" si="65"/>
        <v>3</v>
      </c>
      <c r="Q415" s="11">
        <f t="shared" si="57"/>
        <v>18.75</v>
      </c>
    </row>
    <row r="416" spans="4:17" x14ac:dyDescent="0.25">
      <c r="D416" t="s">
        <v>40</v>
      </c>
      <c r="E416" s="7">
        <f t="shared" si="51"/>
        <v>7.9391891891891895</v>
      </c>
      <c r="F416" s="5">
        <f t="shared" si="66"/>
        <v>0</v>
      </c>
      <c r="G416" s="10">
        <f t="shared" si="67"/>
        <v>0</v>
      </c>
      <c r="H416" s="11">
        <f t="shared" si="54"/>
        <v>0</v>
      </c>
      <c r="I416" s="5">
        <f t="shared" si="61"/>
        <v>6.7567567567567571E-2</v>
      </c>
      <c r="J416" s="10">
        <f t="shared" si="60"/>
        <v>5</v>
      </c>
      <c r="K416" s="11">
        <f t="shared" si="55"/>
        <v>6.756756756756757</v>
      </c>
      <c r="L416" s="5">
        <f t="shared" si="62"/>
        <v>0</v>
      </c>
      <c r="M416" s="10">
        <f t="shared" si="63"/>
        <v>0</v>
      </c>
      <c r="N416" s="11">
        <f t="shared" si="56"/>
        <v>0</v>
      </c>
      <c r="O416" s="5">
        <f t="shared" si="64"/>
        <v>0.25</v>
      </c>
      <c r="P416" s="10">
        <f t="shared" si="65"/>
        <v>4</v>
      </c>
      <c r="Q416" s="11">
        <f t="shared" si="57"/>
        <v>25</v>
      </c>
    </row>
    <row r="417" spans="4:17" x14ac:dyDescent="0.25">
      <c r="D417" t="s">
        <v>41</v>
      </c>
      <c r="E417" s="7">
        <f t="shared" si="51"/>
        <v>71.260322822822815</v>
      </c>
      <c r="F417" s="5">
        <f t="shared" si="66"/>
        <v>0.77777777777777779</v>
      </c>
      <c r="G417" s="10">
        <f t="shared" si="67"/>
        <v>28</v>
      </c>
      <c r="H417" s="11">
        <f t="shared" si="54"/>
        <v>77.777777777777786</v>
      </c>
      <c r="I417" s="5">
        <f t="shared" si="61"/>
        <v>0.63513513513513509</v>
      </c>
      <c r="J417" s="10">
        <f t="shared" si="60"/>
        <v>47</v>
      </c>
      <c r="K417" s="11">
        <f t="shared" si="55"/>
        <v>63.513513513513509</v>
      </c>
      <c r="L417" s="5">
        <f t="shared" si="62"/>
        <v>0.75</v>
      </c>
      <c r="M417" s="10">
        <f t="shared" si="63"/>
        <v>6</v>
      </c>
      <c r="N417" s="11">
        <f t="shared" si="56"/>
        <v>75</v>
      </c>
      <c r="O417" s="5">
        <f t="shared" si="64"/>
        <v>0.6875</v>
      </c>
      <c r="P417" s="10">
        <f t="shared" si="65"/>
        <v>11</v>
      </c>
      <c r="Q417" s="11">
        <f t="shared" si="57"/>
        <v>68.75</v>
      </c>
    </row>
    <row r="418" spans="4:17" x14ac:dyDescent="0.25">
      <c r="D418" t="s">
        <v>42</v>
      </c>
      <c r="E418" s="7">
        <f t="shared" si="51"/>
        <v>79.875187687687685</v>
      </c>
      <c r="F418" s="5">
        <f t="shared" si="66"/>
        <v>0.77777777777777768</v>
      </c>
      <c r="G418" s="10">
        <f t="shared" si="67"/>
        <v>28</v>
      </c>
      <c r="H418" s="11">
        <f t="shared" si="54"/>
        <v>77.777777777777786</v>
      </c>
      <c r="I418" s="5">
        <f t="shared" si="61"/>
        <v>0.72972972972972983</v>
      </c>
      <c r="J418" s="10">
        <f t="shared" si="60"/>
        <v>54</v>
      </c>
      <c r="K418" s="11">
        <f t="shared" si="55"/>
        <v>72.972972972972968</v>
      </c>
      <c r="L418" s="5">
        <f t="shared" si="62"/>
        <v>0.875</v>
      </c>
      <c r="M418" s="10">
        <f t="shared" si="63"/>
        <v>7</v>
      </c>
      <c r="N418" s="11">
        <f t="shared" si="56"/>
        <v>87.5</v>
      </c>
      <c r="O418" s="5">
        <f t="shared" si="64"/>
        <v>0.8125</v>
      </c>
      <c r="P418" s="10">
        <f t="shared" si="65"/>
        <v>13</v>
      </c>
      <c r="Q418" s="11">
        <f t="shared" si="57"/>
        <v>81.25</v>
      </c>
    </row>
    <row r="419" spans="4:17" x14ac:dyDescent="0.25">
      <c r="D419" t="s">
        <v>43</v>
      </c>
      <c r="E419" s="7">
        <f t="shared" si="51"/>
        <v>66.718280780780788</v>
      </c>
      <c r="F419" s="5">
        <f t="shared" si="66"/>
        <v>0.55555555555555558</v>
      </c>
      <c r="G419" s="10">
        <f t="shared" si="67"/>
        <v>20</v>
      </c>
      <c r="H419" s="11">
        <f t="shared" si="54"/>
        <v>55.555555555555557</v>
      </c>
      <c r="I419" s="5">
        <f t="shared" si="61"/>
        <v>0.67567567567567566</v>
      </c>
      <c r="J419" s="10">
        <f t="shared" si="60"/>
        <v>50</v>
      </c>
      <c r="K419" s="11">
        <f t="shared" si="55"/>
        <v>67.567567567567565</v>
      </c>
      <c r="L419" s="5">
        <f t="shared" si="62"/>
        <v>0.75</v>
      </c>
      <c r="M419" s="10">
        <f t="shared" si="63"/>
        <v>6</v>
      </c>
      <c r="N419" s="11">
        <f t="shared" si="56"/>
        <v>75</v>
      </c>
      <c r="O419" s="5">
        <f t="shared" si="64"/>
        <v>0.6875</v>
      </c>
      <c r="P419" s="10">
        <f t="shared" si="65"/>
        <v>11</v>
      </c>
      <c r="Q419" s="11">
        <f t="shared" si="57"/>
        <v>68.75</v>
      </c>
    </row>
    <row r="420" spans="4:17" x14ac:dyDescent="0.25">
      <c r="D420" t="s">
        <v>44</v>
      </c>
      <c r="E420" s="7">
        <f t="shared" si="51"/>
        <v>68.243243243243242</v>
      </c>
      <c r="F420" s="5">
        <f t="shared" si="66"/>
        <v>0.75</v>
      </c>
      <c r="G420" s="10">
        <f t="shared" si="67"/>
        <v>27</v>
      </c>
      <c r="H420" s="11">
        <f t="shared" si="54"/>
        <v>75</v>
      </c>
      <c r="I420" s="5">
        <f t="shared" si="61"/>
        <v>0.72972972972972983</v>
      </c>
      <c r="J420" s="10">
        <f t="shared" si="60"/>
        <v>54</v>
      </c>
      <c r="K420" s="11">
        <f t="shared" si="55"/>
        <v>72.972972972972968</v>
      </c>
      <c r="L420" s="5">
        <f t="shared" si="62"/>
        <v>0.75</v>
      </c>
      <c r="M420" s="10">
        <f t="shared" si="63"/>
        <v>6</v>
      </c>
      <c r="N420" s="11">
        <f t="shared" si="56"/>
        <v>75</v>
      </c>
      <c r="O420" s="5">
        <f t="shared" si="64"/>
        <v>0.5</v>
      </c>
      <c r="P420" s="10">
        <f t="shared" si="65"/>
        <v>8</v>
      </c>
      <c r="Q420" s="11">
        <f t="shared" si="57"/>
        <v>50</v>
      </c>
    </row>
    <row r="421" spans="4:17" x14ac:dyDescent="0.25">
      <c r="D421" t="s">
        <v>45</v>
      </c>
      <c r="E421" s="7">
        <f t="shared" si="51"/>
        <v>81.160848348348352</v>
      </c>
      <c r="F421" s="5">
        <f t="shared" si="66"/>
        <v>0.80555555555555558</v>
      </c>
      <c r="G421" s="10">
        <f t="shared" si="67"/>
        <v>29</v>
      </c>
      <c r="H421" s="11">
        <f t="shared" si="54"/>
        <v>80.555555555555557</v>
      </c>
      <c r="I421" s="5">
        <f t="shared" si="61"/>
        <v>0.8783783783783784</v>
      </c>
      <c r="J421" s="10">
        <f t="shared" si="60"/>
        <v>65</v>
      </c>
      <c r="K421" s="11">
        <f t="shared" si="55"/>
        <v>87.837837837837839</v>
      </c>
      <c r="L421" s="5">
        <f t="shared" si="62"/>
        <v>0.75</v>
      </c>
      <c r="M421" s="10">
        <f t="shared" si="63"/>
        <v>6</v>
      </c>
      <c r="N421" s="11">
        <f t="shared" si="56"/>
        <v>75</v>
      </c>
      <c r="O421" s="5">
        <f t="shared" si="64"/>
        <v>0.8125</v>
      </c>
      <c r="P421" s="10">
        <f t="shared" si="65"/>
        <v>13</v>
      </c>
      <c r="Q421" s="11">
        <f t="shared" si="57"/>
        <v>81.25</v>
      </c>
    </row>
    <row r="422" spans="4:17" x14ac:dyDescent="0.25">
      <c r="D422" t="s">
        <v>46</v>
      </c>
      <c r="E422" s="7">
        <f t="shared" si="51"/>
        <v>91.722972972972968</v>
      </c>
      <c r="F422" s="5">
        <f t="shared" si="66"/>
        <v>1</v>
      </c>
      <c r="G422" s="10">
        <f t="shared" si="67"/>
        <v>36</v>
      </c>
      <c r="H422" s="11">
        <f t="shared" si="54"/>
        <v>100</v>
      </c>
      <c r="I422" s="5">
        <f t="shared" si="61"/>
        <v>0.91891891891891886</v>
      </c>
      <c r="J422" s="10">
        <f t="shared" si="60"/>
        <v>68</v>
      </c>
      <c r="K422" s="11">
        <f t="shared" si="55"/>
        <v>91.891891891891902</v>
      </c>
      <c r="L422" s="5">
        <f t="shared" si="62"/>
        <v>1</v>
      </c>
      <c r="M422" s="10">
        <f t="shared" si="63"/>
        <v>8</v>
      </c>
      <c r="N422" s="11">
        <f t="shared" si="56"/>
        <v>100</v>
      </c>
      <c r="O422" s="5">
        <f t="shared" si="64"/>
        <v>0.75</v>
      </c>
      <c r="P422" s="10">
        <f t="shared" si="65"/>
        <v>12</v>
      </c>
      <c r="Q422" s="11">
        <f t="shared" si="57"/>
        <v>75</v>
      </c>
    </row>
    <row r="423" spans="4:17" x14ac:dyDescent="0.25">
      <c r="D423" t="s">
        <v>47</v>
      </c>
      <c r="E423" s="7">
        <f t="shared" si="51"/>
        <v>75.544294294294303</v>
      </c>
      <c r="F423" s="5">
        <f t="shared" si="66"/>
        <v>0.80555555555555558</v>
      </c>
      <c r="G423" s="10">
        <f t="shared" si="67"/>
        <v>29</v>
      </c>
      <c r="H423" s="11">
        <f t="shared" si="54"/>
        <v>80.555555555555557</v>
      </c>
      <c r="I423" s="5">
        <f t="shared" si="61"/>
        <v>0.71621621621621623</v>
      </c>
      <c r="J423" s="10">
        <f t="shared" si="60"/>
        <v>53</v>
      </c>
      <c r="K423" s="11">
        <f t="shared" si="55"/>
        <v>71.621621621621628</v>
      </c>
      <c r="L423" s="5">
        <f t="shared" si="62"/>
        <v>0.75</v>
      </c>
      <c r="M423" s="10">
        <f t="shared" si="63"/>
        <v>6</v>
      </c>
      <c r="N423" s="11">
        <f t="shared" si="56"/>
        <v>75</v>
      </c>
      <c r="O423" s="5">
        <f t="shared" si="64"/>
        <v>0.75</v>
      </c>
      <c r="P423" s="10">
        <f t="shared" si="65"/>
        <v>12</v>
      </c>
      <c r="Q423" s="11">
        <f t="shared" si="57"/>
        <v>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7">
        <f>AVERAGE(F425,I425,L425,O425)</f>
        <v>-0.29420045045045046</v>
      </c>
      <c r="F425" s="11">
        <f>M28-M235</f>
        <v>0.33333333333333348</v>
      </c>
      <c r="G425" s="10">
        <f>J28-J235</f>
        <v>6</v>
      </c>
      <c r="H425" s="10" t="s">
        <v>73</v>
      </c>
      <c r="I425" s="11">
        <f>P68-P275</f>
        <v>-0.13513513513513531</v>
      </c>
      <c r="J425" s="10">
        <f>O68-O275</f>
        <v>-5</v>
      </c>
      <c r="K425" s="10" t="s">
        <v>73</v>
      </c>
      <c r="L425" s="11">
        <f>M106-M313</f>
        <v>-0.75</v>
      </c>
      <c r="M425" s="10">
        <f>J106-J313</f>
        <v>-3</v>
      </c>
      <c r="N425" s="10" t="s">
        <v>73</v>
      </c>
      <c r="O425" s="11">
        <f>P183-P390</f>
        <v>-0.625</v>
      </c>
      <c r="P425" s="10">
        <f>O183-O390</f>
        <v>-5</v>
      </c>
      <c r="Q425" s="10" t="s">
        <v>73</v>
      </c>
    </row>
    <row r="426" spans="4:17" x14ac:dyDescent="0.25">
      <c r="D426" t="s">
        <v>70</v>
      </c>
      <c r="E426" s="7">
        <f>AVERAGE(H426,K426,N426,Q426)</f>
        <v>2.6146302552552552</v>
      </c>
      <c r="F426" s="5">
        <f>(M26+M27+M233+M234)/2</f>
        <v>2.5277777777777777</v>
      </c>
      <c r="G426" s="10">
        <f>J233+J234+J26+J27</f>
        <v>91</v>
      </c>
      <c r="H426" s="11">
        <f>G426/G402</f>
        <v>2.5277777777777777</v>
      </c>
      <c r="I426" s="5">
        <f>(P66+P67+P273+P274)/2</f>
        <v>2.243243243243243</v>
      </c>
      <c r="J426" s="10">
        <f>O66+O67+O273+O274</f>
        <v>166</v>
      </c>
      <c r="K426" s="11">
        <f>J426/$I$402</f>
        <v>2.2432432432432434</v>
      </c>
      <c r="L426" s="5">
        <f>(M104+M105+M311+M312)/2</f>
        <v>2.625</v>
      </c>
      <c r="M426" s="10">
        <f>J104+J105+J311+J312</f>
        <v>21</v>
      </c>
      <c r="N426" s="11">
        <f>M426/8</f>
        <v>2.625</v>
      </c>
      <c r="O426" s="5">
        <f>(P389+P388+P182+P181)/2</f>
        <v>3.0625</v>
      </c>
      <c r="P426" s="10">
        <f>O389+O388+O182+O181</f>
        <v>49</v>
      </c>
      <c r="Q426" s="11">
        <f>P426/16</f>
        <v>3.0625</v>
      </c>
    </row>
    <row r="427" spans="4:17" x14ac:dyDescent="0.25">
      <c r="D427" t="s">
        <v>71</v>
      </c>
      <c r="E427" s="7">
        <f t="shared" ref="E427:E428" si="68">AVERAGE(H427,K427,N427,Q427)</f>
        <v>1.3585304054054055</v>
      </c>
      <c r="F427" s="5">
        <f>(M26+M234)/2</f>
        <v>1.5</v>
      </c>
      <c r="G427" s="10">
        <f>J26+J234</f>
        <v>54</v>
      </c>
      <c r="H427" s="11">
        <f>G427/G402</f>
        <v>1.5</v>
      </c>
      <c r="I427" s="5">
        <f>(P66+P274)/2</f>
        <v>1.1216216216216215</v>
      </c>
      <c r="J427" s="10">
        <f>O66+O274</f>
        <v>83</v>
      </c>
      <c r="K427" s="11">
        <f t="shared" ref="K427:K428" si="69">J427/$I$402</f>
        <v>1.1216216216216217</v>
      </c>
      <c r="L427" s="5">
        <f>(M104+M312)/2</f>
        <v>1.5</v>
      </c>
      <c r="M427" s="10">
        <f>J104+J312</f>
        <v>12</v>
      </c>
      <c r="N427" s="11">
        <f t="shared" ref="N427:N428" si="70">M427/8</f>
        <v>1.5</v>
      </c>
      <c r="O427" s="5">
        <f>(P389+P181)/2</f>
        <v>1.3125</v>
      </c>
      <c r="P427" s="10">
        <f>O389+O181</f>
        <v>21</v>
      </c>
      <c r="Q427" s="11">
        <f t="shared" ref="Q427:Q428" si="71">P427/16</f>
        <v>1.3125</v>
      </c>
    </row>
    <row r="428" spans="4:17" x14ac:dyDescent="0.25">
      <c r="D428" t="s">
        <v>72</v>
      </c>
      <c r="E428" s="7">
        <f t="shared" si="68"/>
        <v>1.2560998498498499</v>
      </c>
      <c r="F428" s="5">
        <f>(M27+M233)/2</f>
        <v>1.0277777777777777</v>
      </c>
      <c r="G428" s="10">
        <f>J27+J233</f>
        <v>37</v>
      </c>
      <c r="H428" s="11">
        <f>G428/G402</f>
        <v>1.0277777777777777</v>
      </c>
      <c r="I428" s="5">
        <f>(P67+P273)/2</f>
        <v>1.1216216216216215</v>
      </c>
      <c r="J428" s="10">
        <f>O67+O273</f>
        <v>83</v>
      </c>
      <c r="K428" s="11">
        <f t="shared" si="69"/>
        <v>1.1216216216216217</v>
      </c>
      <c r="L428" s="5">
        <f>(M105+M311)/2</f>
        <v>1.125</v>
      </c>
      <c r="M428" s="10">
        <f>J105+J311</f>
        <v>9</v>
      </c>
      <c r="N428" s="11">
        <f t="shared" si="70"/>
        <v>1.125</v>
      </c>
      <c r="O428" s="5">
        <f>(P388+P182)/2</f>
        <v>1.75</v>
      </c>
      <c r="P428" s="10">
        <f>O388+O182</f>
        <v>28</v>
      </c>
      <c r="Q428" s="11">
        <f t="shared" si="71"/>
        <v>1.75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72">E501-E471</f>
        <v>-1.3241106719306117E-3</v>
      </c>
      <c r="F529" s="14">
        <f t="shared" si="72"/>
        <v>-1.8181818181659537E-3</v>
      </c>
      <c r="G529" s="14">
        <f t="shared" si="72"/>
        <v>-3.478260869570704E-3</v>
      </c>
      <c r="H529" s="14">
        <f t="shared" si="72"/>
        <v>0</v>
      </c>
      <c r="I529" s="14">
        <f t="shared" si="72"/>
        <v>0</v>
      </c>
    </row>
    <row r="530" spans="5:9" x14ac:dyDescent="0.25">
      <c r="E530" s="14">
        <f t="shared" si="72"/>
        <v>4.7628458498039095E-3</v>
      </c>
      <c r="F530" s="14">
        <f t="shared" si="72"/>
        <v>-1.8181818181659537E-3</v>
      </c>
      <c r="G530" s="14">
        <f t="shared" si="72"/>
        <v>8.6956521738557058E-4</v>
      </c>
      <c r="H530" s="14">
        <f t="shared" si="72"/>
        <v>0</v>
      </c>
      <c r="I530" s="14">
        <f t="shared" si="72"/>
        <v>0</v>
      </c>
    </row>
    <row r="531" spans="5:9" x14ac:dyDescent="0.25">
      <c r="E531" s="14">
        <f t="shared" si="72"/>
        <v>5.0395256917568076E-4</v>
      </c>
      <c r="F531" s="14">
        <f t="shared" si="72"/>
        <v>-3.6363636363603291E-3</v>
      </c>
      <c r="G531" s="14">
        <f t="shared" si="72"/>
        <v>-4.3478260869562746E-3</v>
      </c>
      <c r="H531" s="14">
        <f t="shared" si="72"/>
        <v>0</v>
      </c>
      <c r="I531" s="14">
        <f t="shared" si="72"/>
        <v>0</v>
      </c>
    </row>
    <row r="532" spans="5:9" x14ac:dyDescent="0.25">
      <c r="E532" s="14">
        <f t="shared" si="72"/>
        <v>2.3122529644155065E-3</v>
      </c>
      <c r="F532" s="14">
        <f t="shared" si="72"/>
        <v>2.7272727272702468E-3</v>
      </c>
      <c r="G532" s="14">
        <f t="shared" si="72"/>
        <v>-3.478260869570704E-3</v>
      </c>
      <c r="H532" s="14">
        <f t="shared" si="72"/>
        <v>0</v>
      </c>
      <c r="I532" s="14">
        <f t="shared" si="72"/>
        <v>0</v>
      </c>
    </row>
    <row r="533" spans="5:9" x14ac:dyDescent="0.25">
      <c r="E533" s="14">
        <f t="shared" si="72"/>
        <v>6.3142292490070417E-3</v>
      </c>
      <c r="F533" s="14">
        <f t="shared" si="72"/>
        <v>9.0909090908297685E-4</v>
      </c>
      <c r="G533" s="14">
        <f t="shared" si="72"/>
        <v>4.3478260869562746E-3</v>
      </c>
      <c r="H533" s="14">
        <f t="shared" si="72"/>
        <v>0</v>
      </c>
      <c r="I533" s="14">
        <f t="shared" si="72"/>
        <v>0</v>
      </c>
    </row>
    <row r="534" spans="5:9" x14ac:dyDescent="0.25">
      <c r="E534" s="14">
        <f t="shared" si="72"/>
        <v>-2.2628458498132886E-3</v>
      </c>
      <c r="F534" s="14">
        <f t="shared" si="72"/>
        <v>1.8181818181659537E-3</v>
      </c>
      <c r="G534" s="14">
        <f t="shared" si="72"/>
        <v>-8.6956521738557058E-4</v>
      </c>
      <c r="H534" s="14">
        <f t="shared" si="72"/>
        <v>0</v>
      </c>
      <c r="I534" s="14">
        <f t="shared" si="72"/>
        <v>0</v>
      </c>
    </row>
    <row r="535" spans="5:9" x14ac:dyDescent="0.25">
      <c r="E535" s="14">
        <f t="shared" si="72"/>
        <v>3.4584980237184482E-4</v>
      </c>
      <c r="F535" s="14">
        <f t="shared" si="72"/>
        <v>1.8181818181659537E-3</v>
      </c>
      <c r="G535" s="14">
        <f t="shared" si="72"/>
        <v>-4.3478260869278529E-4</v>
      </c>
      <c r="H535" s="14">
        <f t="shared" si="72"/>
        <v>0</v>
      </c>
      <c r="I535" s="14">
        <f t="shared" si="72"/>
        <v>0</v>
      </c>
    </row>
    <row r="536" spans="5:9" x14ac:dyDescent="0.25">
      <c r="E536" s="14">
        <f t="shared" si="72"/>
        <v>-6.3142292490141472E-3</v>
      </c>
      <c r="F536" s="14">
        <f t="shared" si="72"/>
        <v>-9.0909090909008228E-4</v>
      </c>
      <c r="G536" s="14">
        <f t="shared" si="72"/>
        <v>-4.3478260869562746E-3</v>
      </c>
      <c r="H536" s="14">
        <f t="shared" si="72"/>
        <v>0</v>
      </c>
      <c r="I536" s="14">
        <f t="shared" si="72"/>
        <v>0</v>
      </c>
    </row>
    <row r="537" spans="5:9" x14ac:dyDescent="0.25">
      <c r="E537" s="14">
        <f t="shared" si="72"/>
        <v>-2.3122529644261647E-3</v>
      </c>
      <c r="F537" s="14">
        <f t="shared" si="72"/>
        <v>-2.7272727272702468E-3</v>
      </c>
      <c r="G537" s="14">
        <f t="shared" si="72"/>
        <v>3.478260869570704E-3</v>
      </c>
      <c r="H537" s="14">
        <f t="shared" si="72"/>
        <v>0</v>
      </c>
      <c r="I537" s="14">
        <f t="shared" si="72"/>
        <v>0</v>
      </c>
    </row>
    <row r="538" spans="5:9" x14ac:dyDescent="0.25">
      <c r="E538" s="14">
        <f t="shared" si="72"/>
        <v>3.8735177865589776E-3</v>
      </c>
      <c r="F538" s="14">
        <f t="shared" si="72"/>
        <v>-3.6363636363603291E-3</v>
      </c>
      <c r="G538" s="14">
        <f t="shared" si="72"/>
        <v>-8.6956521738557058E-4</v>
      </c>
      <c r="H538" s="14">
        <f t="shared" si="72"/>
        <v>0</v>
      </c>
      <c r="I538" s="14">
        <f t="shared" si="72"/>
        <v>0</v>
      </c>
    </row>
    <row r="539" spans="5:9" x14ac:dyDescent="0.25">
      <c r="E539" s="14">
        <f t="shared" si="72"/>
        <v>9.6837944664684983E-4</v>
      </c>
      <c r="F539" s="14">
        <f t="shared" si="72"/>
        <v>-9.0909090909008228E-4</v>
      </c>
      <c r="G539" s="14">
        <f t="shared" si="72"/>
        <v>4.7826086956490599E-3</v>
      </c>
      <c r="H539" s="14">
        <f t="shared" si="72"/>
        <v>0</v>
      </c>
      <c r="I539" s="14">
        <f t="shared" si="72"/>
        <v>0</v>
      </c>
    </row>
    <row r="540" spans="5:9" x14ac:dyDescent="0.25">
      <c r="E540" s="14">
        <f t="shared" si="72"/>
        <v>-2.3913043478245299E-3</v>
      </c>
      <c r="F540" s="14">
        <f t="shared" si="72"/>
        <v>0</v>
      </c>
      <c r="G540" s="14">
        <f t="shared" si="72"/>
        <v>4.3478260868567986E-4</v>
      </c>
      <c r="H540" s="14">
        <f t="shared" si="72"/>
        <v>0</v>
      </c>
      <c r="I540" s="14">
        <f t="shared" si="72"/>
        <v>0</v>
      </c>
    </row>
    <row r="541" spans="5:9" x14ac:dyDescent="0.25">
      <c r="E541" s="14">
        <f t="shared" si="72"/>
        <v>4.1106719367647315E-3</v>
      </c>
      <c r="F541" s="14">
        <f t="shared" si="72"/>
        <v>-1.8181818181659537E-3</v>
      </c>
      <c r="G541" s="14">
        <f t="shared" si="72"/>
        <v>-1.7391304347782466E-3</v>
      </c>
      <c r="H541" s="14">
        <f t="shared" si="72"/>
        <v>0</v>
      </c>
      <c r="I541" s="14">
        <f t="shared" si="72"/>
        <v>0</v>
      </c>
    </row>
    <row r="542" spans="5:9" x14ac:dyDescent="0.25">
      <c r="E542" s="14">
        <f t="shared" si="72"/>
        <v>-2.1541501976258814E-3</v>
      </c>
      <c r="F542" s="14">
        <f t="shared" si="72"/>
        <v>1.8181818181659537E-3</v>
      </c>
      <c r="G542" s="14">
        <f t="shared" si="72"/>
        <v>-4.3478260869278529E-4</v>
      </c>
      <c r="H542" s="14">
        <f t="shared" si="72"/>
        <v>0</v>
      </c>
      <c r="I542" s="14">
        <f t="shared" si="72"/>
        <v>0</v>
      </c>
    </row>
    <row r="543" spans="5:9" x14ac:dyDescent="0.25">
      <c r="E543" s="14">
        <f t="shared" si="72"/>
        <v>1.442687747029936E-3</v>
      </c>
      <c r="F543" s="14">
        <f t="shared" si="72"/>
        <v>2.7272727272702468E-3</v>
      </c>
      <c r="G543" s="14">
        <f t="shared" si="72"/>
        <v>3.0434782608637079E-3</v>
      </c>
      <c r="H543" s="14">
        <f t="shared" si="72"/>
        <v>0</v>
      </c>
      <c r="I543" s="14">
        <f t="shared" si="72"/>
        <v>0</v>
      </c>
    </row>
    <row r="544" spans="5:9" x14ac:dyDescent="0.25">
      <c r="E544" s="14">
        <f t="shared" si="72"/>
        <v>1.3735177865612513E-3</v>
      </c>
      <c r="F544" s="14">
        <f t="shared" si="72"/>
        <v>-3.6363636363603291E-3</v>
      </c>
      <c r="G544" s="14">
        <f t="shared" si="72"/>
        <v>-8.6956521738557058E-4</v>
      </c>
      <c r="H544" s="14">
        <f t="shared" si="72"/>
        <v>0</v>
      </c>
      <c r="I544" s="14">
        <f t="shared" si="72"/>
        <v>0</v>
      </c>
    </row>
    <row r="549" spans="1:16" x14ac:dyDescent="0.25">
      <c r="E549" s="14">
        <f t="shared" ref="E549:I552" si="73">E517-E491</f>
        <v>-2.5345849802371756E-3</v>
      </c>
      <c r="F549" s="14">
        <f t="shared" si="73"/>
        <v>1.8181818181817189E-3</v>
      </c>
      <c r="G549" s="14">
        <f t="shared" si="73"/>
        <v>-6.9565217391305972E-3</v>
      </c>
      <c r="H549" s="14">
        <f t="shared" si="73"/>
        <v>0</v>
      </c>
      <c r="I549" s="14">
        <f t="shared" si="73"/>
        <v>-5.0000000000000044E-3</v>
      </c>
    </row>
    <row r="550" spans="1:16" x14ac:dyDescent="0.25">
      <c r="E550" s="14">
        <f t="shared" si="73"/>
        <v>2.8137351778658726E-3</v>
      </c>
      <c r="F550" s="14">
        <f t="shared" si="73"/>
        <v>-3.6363636363638818E-3</v>
      </c>
      <c r="G550" s="14">
        <f t="shared" si="73"/>
        <v>7.3913043478261997E-3</v>
      </c>
      <c r="H550" s="14">
        <f t="shared" si="73"/>
        <v>4.9999999999998934E-3</v>
      </c>
      <c r="I550" s="14">
        <f t="shared" si="73"/>
        <v>2.4999999999999467E-3</v>
      </c>
    </row>
    <row r="551" spans="1:16" x14ac:dyDescent="0.25">
      <c r="E551" s="14">
        <f t="shared" si="73"/>
        <v>1.9639328063241202E-3</v>
      </c>
      <c r="F551" s="14">
        <f t="shared" si="73"/>
        <v>-1.8181818181819409E-3</v>
      </c>
      <c r="G551" s="14">
        <f t="shared" si="73"/>
        <v>2.1739130434783593E-3</v>
      </c>
      <c r="H551" s="14">
        <f t="shared" si="73"/>
        <v>4.9999999999998934E-3</v>
      </c>
      <c r="I551" s="14">
        <f t="shared" si="73"/>
        <v>2.4999999999999467E-3</v>
      </c>
    </row>
    <row r="552" spans="1:16" x14ac:dyDescent="0.25">
      <c r="E552" s="14">
        <f t="shared" si="73"/>
        <v>8.4980237154153038E-4</v>
      </c>
      <c r="F552" s="14">
        <f t="shared" si="73"/>
        <v>-1.8181818181819409E-3</v>
      </c>
      <c r="G552" s="14">
        <f t="shared" si="73"/>
        <v>5.2173913043478404E-3</v>
      </c>
      <c r="H552" s="14">
        <f t="shared" si="73"/>
        <v>0</v>
      </c>
      <c r="I552" s="14">
        <f t="shared" si="73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74">F578-F558</f>
        <v>9.0909090909008228E-4</v>
      </c>
      <c r="M578" s="14">
        <f t="shared" si="74"/>
        <v>3.0434782608637079E-3</v>
      </c>
      <c r="N578" s="14">
        <f t="shared" si="74"/>
        <v>0</v>
      </c>
      <c r="O578" s="14">
        <f t="shared" si="74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75">E579-E559</f>
        <v>8.8932806328045899E-5</v>
      </c>
      <c r="L579" s="14">
        <f t="shared" si="74"/>
        <v>-1.8181818181837173E-3</v>
      </c>
      <c r="M579" s="14">
        <f t="shared" si="74"/>
        <v>2.1739130434781373E-3</v>
      </c>
      <c r="N579" s="14">
        <f t="shared" si="74"/>
        <v>0</v>
      </c>
      <c r="O579" s="14">
        <f t="shared" si="74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75"/>
        <v>4.6442687747116906E-4</v>
      </c>
      <c r="L580" s="14">
        <f t="shared" si="74"/>
        <v>2.7272727272702468E-3</v>
      </c>
      <c r="M580" s="14">
        <f t="shared" si="74"/>
        <v>-8.6956521738557058E-4</v>
      </c>
      <c r="N580" s="14">
        <f t="shared" si="74"/>
        <v>0</v>
      </c>
      <c r="O580" s="14">
        <f t="shared" si="74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75"/>
        <v>-3.8735177865589776E-3</v>
      </c>
      <c r="L581" s="14">
        <f t="shared" si="74"/>
        <v>3.6363636363603291E-3</v>
      </c>
      <c r="M581" s="14">
        <f t="shared" si="74"/>
        <v>8.6956521738557058E-4</v>
      </c>
      <c r="N581" s="14">
        <f t="shared" si="74"/>
        <v>0</v>
      </c>
      <c r="O581" s="14">
        <f t="shared" si="74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75"/>
        <v>1.3833992093736924E-4</v>
      </c>
      <c r="L582" s="14">
        <f t="shared" si="74"/>
        <v>2.7272727272702468E-3</v>
      </c>
      <c r="M582" s="14">
        <f t="shared" si="74"/>
        <v>-2.1739130434852427E-3</v>
      </c>
      <c r="N582" s="14">
        <f t="shared" si="74"/>
        <v>0</v>
      </c>
      <c r="O582" s="14">
        <f t="shared" si="74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75"/>
        <v>5.1383399208759784E-4</v>
      </c>
      <c r="L583" s="14">
        <f t="shared" si="74"/>
        <v>-2.7272727272702468E-3</v>
      </c>
      <c r="M583" s="14">
        <f t="shared" si="74"/>
        <v>4.7826086956490599E-3</v>
      </c>
      <c r="N583" s="14">
        <f t="shared" si="74"/>
        <v>0</v>
      </c>
      <c r="O583" s="14">
        <f t="shared" si="74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75"/>
        <v>-3.1027667984204754E-3</v>
      </c>
      <c r="L584" s="14">
        <f t="shared" si="74"/>
        <v>4.5454545454504114E-3</v>
      </c>
      <c r="M584" s="14">
        <f t="shared" si="74"/>
        <v>3.0434782608637079E-3</v>
      </c>
      <c r="N584" s="14">
        <f t="shared" si="74"/>
        <v>0</v>
      </c>
      <c r="O584" s="14">
        <f t="shared" si="74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75"/>
        <v>-3.4584980237184482E-4</v>
      </c>
      <c r="L585" s="14">
        <f t="shared" si="74"/>
        <v>-1.8181818181659537E-3</v>
      </c>
      <c r="M585" s="14">
        <f t="shared" si="74"/>
        <v>4.3478260869278529E-4</v>
      </c>
      <c r="N585" s="14">
        <f t="shared" si="74"/>
        <v>0</v>
      </c>
      <c r="O585" s="14">
        <f t="shared" si="74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75"/>
        <v>-5.1383399209470326E-4</v>
      </c>
      <c r="L586" s="14">
        <f t="shared" si="74"/>
        <v>2.7272727272702468E-3</v>
      </c>
      <c r="M586" s="14">
        <f t="shared" si="74"/>
        <v>-4.7826086956526126E-3</v>
      </c>
      <c r="N586" s="14">
        <f t="shared" si="74"/>
        <v>0</v>
      </c>
      <c r="O586" s="14">
        <f t="shared" si="74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75"/>
        <v>-1.383399209515801E-4</v>
      </c>
      <c r="L587" s="14">
        <f t="shared" si="74"/>
        <v>-2.7272727272737995E-3</v>
      </c>
      <c r="M587" s="14">
        <f t="shared" si="74"/>
        <v>2.1739130434781373E-3</v>
      </c>
      <c r="N587" s="14">
        <f t="shared" si="74"/>
        <v>0</v>
      </c>
      <c r="O587" s="14">
        <f t="shared" si="74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75"/>
        <v>1.1857707509932425E-4</v>
      </c>
      <c r="L588" s="14">
        <f t="shared" si="74"/>
        <v>9.0909090909008228E-4</v>
      </c>
      <c r="M588" s="14">
        <f t="shared" si="74"/>
        <v>-4.3478260868567986E-4</v>
      </c>
      <c r="N588" s="14">
        <f t="shared" si="74"/>
        <v>0</v>
      </c>
      <c r="O588" s="14">
        <f t="shared" si="74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75"/>
        <v>-0.54600790513833886</v>
      </c>
      <c r="L589" s="14">
        <f t="shared" si="74"/>
        <v>-2.7272727272702468E-3</v>
      </c>
      <c r="M589" s="14">
        <f t="shared" si="74"/>
        <v>-2.1713043478260943</v>
      </c>
      <c r="N589" s="14">
        <f t="shared" si="74"/>
        <v>0</v>
      </c>
      <c r="O589" s="14">
        <f t="shared" si="74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75"/>
        <v>4.3774703557346584E-3</v>
      </c>
      <c r="L590" s="14">
        <f t="shared" si="74"/>
        <v>2.7272727272702468E-3</v>
      </c>
      <c r="M590" s="14">
        <f t="shared" si="74"/>
        <v>4.7826086956490599E-3</v>
      </c>
      <c r="N590" s="14">
        <f t="shared" si="74"/>
        <v>0</v>
      </c>
      <c r="O590" s="14">
        <f t="shared" si="74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75"/>
        <v>-0.54615612648221656</v>
      </c>
      <c r="L591" s="14">
        <f t="shared" si="74"/>
        <v>3.6363636363603291E-3</v>
      </c>
      <c r="M591" s="14">
        <f t="shared" si="74"/>
        <v>-2.1782608695652215</v>
      </c>
      <c r="N591" s="14">
        <f t="shared" si="74"/>
        <v>0</v>
      </c>
      <c r="O591" s="14">
        <f t="shared" si="74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75"/>
        <v>-3.4584980237184482E-4</v>
      </c>
      <c r="L592" s="14">
        <f t="shared" si="74"/>
        <v>-1.8181818181659537E-3</v>
      </c>
      <c r="M592" s="14">
        <f t="shared" si="74"/>
        <v>4.3478260869278529E-4</v>
      </c>
      <c r="N592" s="14">
        <f t="shared" si="74"/>
        <v>0</v>
      </c>
      <c r="O592" s="14">
        <f t="shared" si="74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75"/>
        <v>-0.5436462450592785</v>
      </c>
      <c r="L593" s="14">
        <f t="shared" si="74"/>
        <v>4.5454545454504114E-3</v>
      </c>
      <c r="M593" s="14">
        <f t="shared" si="74"/>
        <v>-2.1691304347826161</v>
      </c>
      <c r="N593" s="14">
        <f t="shared" si="74"/>
        <v>0</v>
      </c>
      <c r="O593" s="14">
        <f t="shared" si="74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75"/>
        <v>-6.5217391304628336E-4</v>
      </c>
      <c r="L594" s="14">
        <f t="shared" si="75"/>
        <v>0</v>
      </c>
      <c r="M594" s="14">
        <f t="shared" si="75"/>
        <v>-2.6086956521709226E-3</v>
      </c>
      <c r="N594" s="14">
        <f t="shared" si="75"/>
        <v>0</v>
      </c>
      <c r="O594" s="14">
        <f t="shared" si="75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76">F599-F605</f>
        <v>1.8181818181816634E-3</v>
      </c>
      <c r="G611" s="14">
        <f t="shared" si="76"/>
        <v>-2.6086956521740312E-3</v>
      </c>
      <c r="H611" s="14">
        <f t="shared" si="76"/>
        <v>0</v>
      </c>
      <c r="I611" s="14">
        <f t="shared" si="76"/>
        <v>0</v>
      </c>
    </row>
    <row r="612" spans="1:14" x14ac:dyDescent="0.25">
      <c r="E612" s="14">
        <f t="shared" ref="E612:I614" si="77">E600-E606</f>
        <v>-6.1042490118579096E-3</v>
      </c>
      <c r="F612" s="14">
        <f t="shared" si="77"/>
        <v>9.0909090909097046E-4</v>
      </c>
      <c r="G612" s="14">
        <f t="shared" si="77"/>
        <v>-2.7826086956522111E-2</v>
      </c>
      <c r="H612" s="14">
        <f t="shared" si="77"/>
        <v>0</v>
      </c>
      <c r="I612" s="14">
        <f t="shared" si="77"/>
        <v>-7.4999999999998401E-3</v>
      </c>
    </row>
    <row r="613" spans="1:14" x14ac:dyDescent="0.25">
      <c r="E613" s="14">
        <f t="shared" si="77"/>
        <v>-5.8325098814229204E-3</v>
      </c>
      <c r="F613" s="14">
        <f t="shared" si="77"/>
        <v>-9.0909090909092605E-3</v>
      </c>
      <c r="G613" s="14">
        <f t="shared" si="77"/>
        <v>-1.7391304347825765E-3</v>
      </c>
      <c r="H613" s="14">
        <f t="shared" si="77"/>
        <v>-4.9999999999998934E-3</v>
      </c>
      <c r="I613" s="14">
        <f t="shared" si="77"/>
        <v>-7.5000000000000622E-3</v>
      </c>
    </row>
    <row r="614" spans="1:14" x14ac:dyDescent="0.25">
      <c r="E614" s="14">
        <f t="shared" si="77"/>
        <v>-1.0271739130434776E-2</v>
      </c>
      <c r="F614" s="14">
        <f t="shared" si="77"/>
        <v>0</v>
      </c>
      <c r="G614" s="14">
        <f t="shared" si="77"/>
        <v>-2.608695652173898E-2</v>
      </c>
      <c r="H614" s="14">
        <f t="shared" si="77"/>
        <v>-4.9999999999998934E-3</v>
      </c>
      <c r="I614" s="14">
        <f t="shared" si="77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78">F619-F637</f>
        <v>1.4285714285762197E-3</v>
      </c>
      <c r="M637" s="14">
        <f t="shared" si="78"/>
        <v>2.2222222222154642E-3</v>
      </c>
      <c r="N637" s="14">
        <f t="shared" si="78"/>
        <v>0</v>
      </c>
      <c r="O637" s="14">
        <f t="shared" si="78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79">E620-E638</f>
        <v>9.7883597884163009E-4</v>
      </c>
      <c r="L638" s="14">
        <f t="shared" si="78"/>
        <v>4.2857142857144481E-3</v>
      </c>
      <c r="M638" s="14">
        <f t="shared" si="78"/>
        <v>-3.703703703621386E-4</v>
      </c>
      <c r="N638" s="14">
        <f t="shared" si="78"/>
        <v>0</v>
      </c>
      <c r="O638" s="14">
        <f t="shared" si="78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79"/>
        <v>3.6111111111125638E-3</v>
      </c>
      <c r="L639" s="14">
        <f t="shared" si="78"/>
        <v>0</v>
      </c>
      <c r="M639" s="14">
        <f t="shared" si="78"/>
        <v>4.4444444444451392E-3</v>
      </c>
      <c r="N639" s="14">
        <f t="shared" si="78"/>
        <v>0</v>
      </c>
      <c r="O639" s="14">
        <f t="shared" si="78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79"/>
        <v>4.550264550260863E-3</v>
      </c>
      <c r="L640" s="14">
        <f t="shared" si="78"/>
        <v>-1.4285714285762197E-3</v>
      </c>
      <c r="M640" s="14">
        <f t="shared" si="78"/>
        <v>-3.703703703621386E-4</v>
      </c>
      <c r="N640" s="14">
        <f t="shared" si="78"/>
        <v>0</v>
      </c>
      <c r="O640" s="14">
        <f t="shared" si="78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79"/>
        <v>-1.7592592592592382E-3</v>
      </c>
      <c r="L641" s="14">
        <f t="shared" si="78"/>
        <v>0</v>
      </c>
      <c r="M641" s="14">
        <f t="shared" si="78"/>
        <v>2.9629629629610577E-3</v>
      </c>
      <c r="N641" s="14">
        <f t="shared" si="78"/>
        <v>0</v>
      </c>
      <c r="O641" s="14">
        <f t="shared" si="78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79"/>
        <v>2.5529100529126936E-3</v>
      </c>
      <c r="L642" s="14">
        <f t="shared" si="78"/>
        <v>4.2857142857144481E-3</v>
      </c>
      <c r="M642" s="14">
        <f t="shared" si="78"/>
        <v>-4.0740740740830006E-3</v>
      </c>
      <c r="N642" s="14">
        <f t="shared" si="78"/>
        <v>0</v>
      </c>
      <c r="O642" s="14">
        <f t="shared" si="78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79"/>
        <v>-2.023809523805653E-3</v>
      </c>
      <c r="L643" s="14">
        <f t="shared" si="78"/>
        <v>-1.4285714285762197E-3</v>
      </c>
      <c r="M643" s="14">
        <f t="shared" si="78"/>
        <v>3.3333333333445125E-3</v>
      </c>
      <c r="N643" s="14">
        <f t="shared" si="78"/>
        <v>0</v>
      </c>
      <c r="O643" s="14">
        <f t="shared" si="78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79"/>
        <v>5.8465608465496643E-3</v>
      </c>
      <c r="L644" s="14">
        <f t="shared" si="78"/>
        <v>-1.4285714285762197E-3</v>
      </c>
      <c r="M644" s="14">
        <f t="shared" si="78"/>
        <v>4.8148148148072778E-3</v>
      </c>
      <c r="N644" s="14">
        <f t="shared" si="78"/>
        <v>0</v>
      </c>
      <c r="O644" s="14">
        <f t="shared" si="78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79"/>
        <v>-2.5529100529126936E-3</v>
      </c>
      <c r="L645" s="14">
        <f t="shared" si="78"/>
        <v>-4.2857142857144481E-3</v>
      </c>
      <c r="M645" s="14">
        <f t="shared" si="78"/>
        <v>4.0740740740758952E-3</v>
      </c>
      <c r="N645" s="14">
        <f t="shared" si="78"/>
        <v>0</v>
      </c>
      <c r="O645" s="14">
        <f t="shared" si="78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79"/>
        <v>1.7592592592592382E-3</v>
      </c>
      <c r="L646" s="14">
        <f t="shared" si="78"/>
        <v>0</v>
      </c>
      <c r="M646" s="14">
        <f t="shared" si="78"/>
        <v>-2.9629629629610577E-3</v>
      </c>
      <c r="N646" s="14">
        <f t="shared" si="78"/>
        <v>0</v>
      </c>
      <c r="O646" s="14">
        <f t="shared" si="78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79"/>
        <v>-2.1693121693147077E-3</v>
      </c>
      <c r="L647" s="14">
        <f t="shared" si="78"/>
        <v>4.2857142857144481E-3</v>
      </c>
      <c r="M647" s="14">
        <f t="shared" si="78"/>
        <v>-2.9629629629610577E-3</v>
      </c>
      <c r="N647" s="14">
        <f t="shared" si="78"/>
        <v>0</v>
      </c>
      <c r="O647" s="14">
        <f t="shared" si="78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79"/>
        <v>4.9867724867738161E-3</v>
      </c>
      <c r="L648" s="14">
        <f t="shared" si="78"/>
        <v>1.4285714285762197E-3</v>
      </c>
      <c r="M648" s="14">
        <f t="shared" si="78"/>
        <v>-1.4814814814769761E-3</v>
      </c>
      <c r="N648" s="14">
        <f t="shared" si="78"/>
        <v>0</v>
      </c>
      <c r="O648" s="14">
        <f t="shared" si="78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79"/>
        <v>-1.6666666666651508E-3</v>
      </c>
      <c r="L649" s="14">
        <f t="shared" si="78"/>
        <v>0</v>
      </c>
      <c r="M649" s="14">
        <f t="shared" si="78"/>
        <v>3.3333333333445125E-3</v>
      </c>
      <c r="N649" s="14">
        <f t="shared" si="78"/>
        <v>0</v>
      </c>
      <c r="O649" s="14">
        <f t="shared" si="78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79"/>
        <v>4.7486772486777795E-3</v>
      </c>
      <c r="L650" s="14">
        <f t="shared" si="78"/>
        <v>-2.8571428571382285E-3</v>
      </c>
      <c r="M650" s="14">
        <f t="shared" si="78"/>
        <v>1.8518518518533256E-3</v>
      </c>
      <c r="N650" s="14">
        <f t="shared" si="78"/>
        <v>0</v>
      </c>
      <c r="O650" s="14">
        <f t="shared" si="78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79"/>
        <v>-3.2936507936511816E-3</v>
      </c>
      <c r="L651" s="14">
        <f t="shared" si="78"/>
        <v>-4.2857142857144481E-3</v>
      </c>
      <c r="M651" s="14">
        <f t="shared" si="78"/>
        <v>1.1111111111148375E-3</v>
      </c>
      <c r="N651" s="14">
        <f t="shared" si="78"/>
        <v>0</v>
      </c>
      <c r="O651" s="14">
        <f t="shared" si="78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79"/>
        <v>1.2566137566167868E-3</v>
      </c>
      <c r="L652" s="14">
        <f t="shared" si="78"/>
        <v>4.2857142857144481E-3</v>
      </c>
      <c r="M652" s="14">
        <f t="shared" si="78"/>
        <v>7.4074074074559348E-4</v>
      </c>
      <c r="N652" s="14">
        <f t="shared" si="78"/>
        <v>0</v>
      </c>
      <c r="O652" s="14">
        <f t="shared" si="78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79"/>
        <v>-7.9365079363924451E-4</v>
      </c>
      <c r="L653" s="14">
        <f t="shared" si="79"/>
        <v>-4.2857142857144481E-3</v>
      </c>
      <c r="M653" s="14">
        <f t="shared" si="79"/>
        <v>1.1111111111148375E-3</v>
      </c>
      <c r="N653" s="14">
        <f t="shared" si="79"/>
        <v>0</v>
      </c>
      <c r="O653" s="14">
        <f t="shared" si="79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80">F658-F664</f>
        <v>0</v>
      </c>
      <c r="G671" s="14">
        <f t="shared" si="80"/>
        <v>-2.2222222222222143E-2</v>
      </c>
      <c r="H671" s="14">
        <f t="shared" si="80"/>
        <v>4.9999999999998934E-3</v>
      </c>
      <c r="I671" s="14">
        <f t="shared" si="80"/>
        <v>7.4999999999998401E-3</v>
      </c>
    </row>
    <row r="672" spans="4:14" x14ac:dyDescent="0.25">
      <c r="E672" s="14">
        <f t="shared" ref="E672:I674" si="81">E659-E665</f>
        <v>2.7335164835165238E-3</v>
      </c>
      <c r="F672" s="14">
        <f t="shared" si="81"/>
        <v>-1.4285714285713902E-3</v>
      </c>
      <c r="G672" s="14">
        <f t="shared" si="81"/>
        <v>7.3626373626376473E-3</v>
      </c>
      <c r="H672" s="14">
        <f t="shared" si="81"/>
        <v>0</v>
      </c>
      <c r="I672" s="14">
        <f t="shared" si="81"/>
        <v>-5.0000000000000044E-3</v>
      </c>
    </row>
    <row r="673" spans="1:14" x14ac:dyDescent="0.25">
      <c r="E673" s="14">
        <f t="shared" si="81"/>
        <v>5.4365079365079616E-3</v>
      </c>
      <c r="F673" s="14">
        <f t="shared" si="81"/>
        <v>2.8571428571428914E-3</v>
      </c>
      <c r="G673" s="14">
        <f t="shared" si="81"/>
        <v>-1.1111111111110628E-3</v>
      </c>
      <c r="H673" s="14">
        <f t="shared" si="81"/>
        <v>0</v>
      </c>
      <c r="I673" s="14">
        <f t="shared" si="81"/>
        <v>0</v>
      </c>
    </row>
    <row r="674" spans="1:14" x14ac:dyDescent="0.25">
      <c r="E674" s="14">
        <f t="shared" si="81"/>
        <v>-5.3670634920635063E-3</v>
      </c>
      <c r="F674" s="14">
        <f t="shared" si="81"/>
        <v>-2.8571428571428914E-3</v>
      </c>
      <c r="G674" s="14">
        <f t="shared" si="81"/>
        <v>-2.1111111111111303E-2</v>
      </c>
      <c r="H674" s="14">
        <f t="shared" si="81"/>
        <v>4.9999999999998934E-3</v>
      </c>
      <c r="I674" s="14">
        <f t="shared" si="81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82">F679-F698</f>
        <v>0</v>
      </c>
      <c r="M698" s="5">
        <f t="shared" si="82"/>
        <v>2.4242424242544303E-3</v>
      </c>
      <c r="N698" s="5">
        <f t="shared" si="82"/>
        <v>0</v>
      </c>
      <c r="O698" s="5">
        <f t="shared" si="82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83">E680-E699</f>
        <v>3.6363636363674345E-3</v>
      </c>
      <c r="L699" s="5">
        <f t="shared" si="82"/>
        <v>0</v>
      </c>
      <c r="M699" s="5">
        <f t="shared" si="82"/>
        <v>4.5454545454575168E-3</v>
      </c>
      <c r="N699" s="5">
        <f t="shared" si="82"/>
        <v>0</v>
      </c>
      <c r="O699" s="5">
        <f t="shared" si="82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83"/>
        <v>1.856060606058918E-3</v>
      </c>
      <c r="L700" s="5">
        <f t="shared" si="82"/>
        <v>4.9999999999954525E-3</v>
      </c>
      <c r="M700" s="5">
        <f t="shared" si="82"/>
        <v>2.4242424242544303E-3</v>
      </c>
      <c r="N700" s="5">
        <f t="shared" si="82"/>
        <v>0</v>
      </c>
      <c r="O700" s="5">
        <f t="shared" si="82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83"/>
        <v>3.9393939393903565E-3</v>
      </c>
      <c r="L701" s="5">
        <f t="shared" si="82"/>
        <v>0</v>
      </c>
      <c r="M701" s="5">
        <f t="shared" si="82"/>
        <v>-4.242424242420384E-3</v>
      </c>
      <c r="N701" s="5">
        <f t="shared" si="82"/>
        <v>0</v>
      </c>
      <c r="O701" s="5">
        <f t="shared" si="82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83"/>
        <v>-2.65151515151274E-4</v>
      </c>
      <c r="L702" s="5">
        <f t="shared" si="82"/>
        <v>5.000000000002558E-3</v>
      </c>
      <c r="M702" s="5">
        <f t="shared" si="82"/>
        <v>3.9393939393903565E-3</v>
      </c>
      <c r="N702" s="5">
        <f t="shared" si="82"/>
        <v>0</v>
      </c>
      <c r="O702" s="5">
        <f t="shared" si="82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83"/>
        <v>7.5757575757506856E-4</v>
      </c>
      <c r="L703" s="5">
        <f t="shared" si="82"/>
        <v>0</v>
      </c>
      <c r="M703" s="5">
        <f t="shared" si="82"/>
        <v>3.0303030303002743E-3</v>
      </c>
      <c r="N703" s="5">
        <f t="shared" si="82"/>
        <v>0</v>
      </c>
      <c r="O703" s="5">
        <f t="shared" si="82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83"/>
        <v>4.2045454545416305E-3</v>
      </c>
      <c r="L704" s="5">
        <f t="shared" si="82"/>
        <v>4.9999999999954525E-3</v>
      </c>
      <c r="M704" s="5">
        <f t="shared" si="82"/>
        <v>1.8181818181659537E-3</v>
      </c>
      <c r="N704" s="5">
        <f t="shared" si="82"/>
        <v>0</v>
      </c>
      <c r="O704" s="5">
        <f t="shared" si="82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83"/>
        <v>2.7272727272844577E-3</v>
      </c>
      <c r="L705" s="5">
        <f t="shared" si="82"/>
        <v>0</v>
      </c>
      <c r="M705" s="5">
        <f t="shared" si="82"/>
        <v>9.0909090909008228E-4</v>
      </c>
      <c r="N705" s="5">
        <f t="shared" si="82"/>
        <v>0</v>
      </c>
      <c r="O705" s="5">
        <f t="shared" si="82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83"/>
        <v>-7.5757575757506856E-4</v>
      </c>
      <c r="L706" s="5">
        <f t="shared" si="82"/>
        <v>0</v>
      </c>
      <c r="M706" s="5">
        <f t="shared" si="82"/>
        <v>-3.030303030303827E-3</v>
      </c>
      <c r="N706" s="5">
        <f t="shared" si="82"/>
        <v>0</v>
      </c>
      <c r="O706" s="5">
        <f t="shared" si="82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83"/>
        <v>2.65151515151274E-4</v>
      </c>
      <c r="L707" s="5">
        <f t="shared" si="82"/>
        <v>-5.000000000002558E-3</v>
      </c>
      <c r="M707" s="5">
        <f t="shared" si="82"/>
        <v>-3.9393939393903565E-3</v>
      </c>
      <c r="N707" s="5">
        <f t="shared" si="82"/>
        <v>0</v>
      </c>
      <c r="O707" s="5">
        <f t="shared" si="82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83"/>
        <v>1.9318181818164248E-3</v>
      </c>
      <c r="L708" s="5">
        <f t="shared" si="82"/>
        <v>4.9999999999954525E-3</v>
      </c>
      <c r="M708" s="5">
        <f t="shared" si="82"/>
        <v>2.7272727272702468E-3</v>
      </c>
      <c r="N708" s="5">
        <f t="shared" si="82"/>
        <v>0</v>
      </c>
      <c r="O708" s="5">
        <f t="shared" si="82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83"/>
        <v>-3.2575757575727948E-3</v>
      </c>
      <c r="L709" s="5">
        <f t="shared" si="82"/>
        <v>0</v>
      </c>
      <c r="M709" s="5">
        <f t="shared" si="82"/>
        <v>-3.0303030303002743E-3</v>
      </c>
      <c r="N709" s="5">
        <f t="shared" si="82"/>
        <v>0</v>
      </c>
      <c r="O709" s="5">
        <f t="shared" si="82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83"/>
        <v>8.3333333333257542E-4</v>
      </c>
      <c r="L710" s="5">
        <f t="shared" si="82"/>
        <v>0</v>
      </c>
      <c r="M710" s="5">
        <f t="shared" si="82"/>
        <v>3.3333333333445125E-3</v>
      </c>
      <c r="N710" s="5">
        <f t="shared" si="82"/>
        <v>0</v>
      </c>
      <c r="O710" s="5">
        <f t="shared" si="82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83"/>
        <v>7.2348484848419048E-3</v>
      </c>
      <c r="L711" s="5">
        <f t="shared" si="82"/>
        <v>4.9999999999954525E-3</v>
      </c>
      <c r="M711" s="5">
        <f t="shared" si="82"/>
        <v>3.9393939393903565E-3</v>
      </c>
      <c r="N711" s="5">
        <f t="shared" si="82"/>
        <v>0</v>
      </c>
      <c r="O711" s="5">
        <f t="shared" si="82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83"/>
        <v>5.1893939393892197E-3</v>
      </c>
      <c r="L712" s="5">
        <f t="shared" si="82"/>
        <v>4.9999999999954525E-3</v>
      </c>
      <c r="M712" s="5">
        <f t="shared" si="82"/>
        <v>-4.242424242420384E-3</v>
      </c>
      <c r="N712" s="5">
        <f t="shared" si="82"/>
        <v>0</v>
      </c>
      <c r="O712" s="5">
        <f t="shared" si="82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83"/>
        <v>6.6287878787818499E-3</v>
      </c>
      <c r="L713" s="5">
        <f t="shared" si="82"/>
        <v>4.9999999999954525E-3</v>
      </c>
      <c r="M713" s="5">
        <f t="shared" si="82"/>
        <v>1.5151515151501371E-3</v>
      </c>
      <c r="N713" s="5">
        <f t="shared" si="82"/>
        <v>0</v>
      </c>
      <c r="O713" s="5">
        <f t="shared" si="82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83"/>
        <v>-4.9242424242379457E-4</v>
      </c>
      <c r="L714" s="5">
        <f t="shared" si="83"/>
        <v>-4.9999999999954525E-3</v>
      </c>
      <c r="M714" s="5">
        <f t="shared" si="83"/>
        <v>3.0303030303002743E-3</v>
      </c>
      <c r="N714" s="5">
        <f t="shared" si="83"/>
        <v>0</v>
      </c>
      <c r="O714" s="5">
        <f t="shared" si="83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84">F719-F725</f>
        <v>-5.0000000000000044E-3</v>
      </c>
      <c r="G731" s="14">
        <f t="shared" si="84"/>
        <v>-6.6666666666667651E-3</v>
      </c>
      <c r="H731" s="14">
        <f t="shared" si="84"/>
        <v>0</v>
      </c>
      <c r="I731" s="14">
        <f t="shared" si="84"/>
        <v>0</v>
      </c>
    </row>
    <row r="732" spans="4:9" x14ac:dyDescent="0.25">
      <c r="E732" s="14">
        <f t="shared" ref="E732:I734" si="85">E720-E726</f>
        <v>-1.8276515151511852E-3</v>
      </c>
      <c r="F732" s="14">
        <f t="shared" si="85"/>
        <v>-1.2500000000001954E-3</v>
      </c>
      <c r="G732" s="14">
        <f t="shared" si="85"/>
        <v>3.9393939393939092E-3</v>
      </c>
      <c r="H732" s="14">
        <f t="shared" si="85"/>
        <v>0</v>
      </c>
      <c r="I732" s="14">
        <f t="shared" si="85"/>
        <v>9.9999999999997868E-3</v>
      </c>
    </row>
    <row r="733" spans="4:9" x14ac:dyDescent="0.25">
      <c r="E733" s="14">
        <f t="shared" si="85"/>
        <v>-1.9412878787878896E-3</v>
      </c>
      <c r="F733" s="14">
        <f t="shared" si="85"/>
        <v>-1.2499999999999734E-3</v>
      </c>
      <c r="G733" s="14">
        <f t="shared" si="85"/>
        <v>-1.5151515151516914E-3</v>
      </c>
      <c r="H733" s="14">
        <f t="shared" si="85"/>
        <v>4.9999999999998934E-3</v>
      </c>
      <c r="I733" s="14">
        <f t="shared" si="85"/>
        <v>1.0000000000000009E-2</v>
      </c>
    </row>
    <row r="734" spans="4:9" x14ac:dyDescent="0.25">
      <c r="E734" s="14">
        <f t="shared" si="85"/>
        <v>1.1363636363626028E-4</v>
      </c>
      <c r="F734" s="14">
        <f t="shared" si="85"/>
        <v>0</v>
      </c>
      <c r="G734" s="14">
        <f t="shared" si="85"/>
        <v>5.4545454545453786E-3</v>
      </c>
      <c r="H734" s="14">
        <f t="shared" si="85"/>
        <v>5.0000000000000044E-3</v>
      </c>
      <c r="I734" s="14">
        <f t="shared" si="85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6:F276"/>
    <mergeCell ref="A82:F82"/>
    <mergeCell ref="A1:F2"/>
    <mergeCell ref="A4:F4"/>
    <mergeCell ref="A31:F31"/>
    <mergeCell ref="A44:F44"/>
    <mergeCell ref="A67:F6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D9AF-019A-491C-A71B-4F56B3EB58B3}">
  <dimension ref="A1:AT778"/>
  <sheetViews>
    <sheetView topLeftCell="I416" zoomScaleNormal="100" workbookViewId="0">
      <selection activeCell="D401" sqref="D401:Q428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46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  <c r="AK1" t="s">
        <v>441</v>
      </c>
      <c r="AL1">
        <v>0</v>
      </c>
      <c r="AM1">
        <v>1</v>
      </c>
      <c r="AN1" s="6" t="s">
        <v>296</v>
      </c>
      <c r="AQ1" t="s">
        <v>304</v>
      </c>
      <c r="AR1">
        <v>3</v>
      </c>
      <c r="AS1">
        <v>0</v>
      </c>
      <c r="AT1" s="6" t="s">
        <v>316</v>
      </c>
    </row>
    <row r="2" spans="1:46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K2" s="6" t="s">
        <v>296</v>
      </c>
      <c r="AL2">
        <v>0</v>
      </c>
      <c r="AM2">
        <v>2</v>
      </c>
      <c r="AN2" t="s">
        <v>295</v>
      </c>
      <c r="AQ2" s="6" t="s">
        <v>316</v>
      </c>
      <c r="AR2">
        <v>3</v>
      </c>
      <c r="AS2">
        <v>2</v>
      </c>
      <c r="AT2" t="s">
        <v>443</v>
      </c>
    </row>
    <row r="3" spans="1:46" x14ac:dyDescent="0.25">
      <c r="R3" s="1"/>
      <c r="S3" s="1"/>
      <c r="V3"/>
      <c r="X3"/>
      <c r="Y3"/>
      <c r="AA3"/>
      <c r="AC3" s="12"/>
      <c r="AI3" s="12"/>
      <c r="AK3" t="s">
        <v>304</v>
      </c>
      <c r="AL3">
        <v>3</v>
      </c>
      <c r="AM3">
        <v>1</v>
      </c>
      <c r="AN3" s="6" t="s">
        <v>296</v>
      </c>
      <c r="AQ3" t="s">
        <v>310</v>
      </c>
      <c r="AR3">
        <v>3</v>
      </c>
      <c r="AS3">
        <v>0</v>
      </c>
      <c r="AT3" s="6" t="s">
        <v>316</v>
      </c>
    </row>
    <row r="4" spans="1:46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F4" s="12"/>
      <c r="AH4" s="12"/>
      <c r="AI4" s="12"/>
      <c r="AJ4" s="12"/>
      <c r="AK4" s="6" t="s">
        <v>296</v>
      </c>
      <c r="AL4">
        <v>3</v>
      </c>
      <c r="AM4">
        <v>4</v>
      </c>
      <c r="AN4" t="s">
        <v>442</v>
      </c>
      <c r="AP4" s="12"/>
      <c r="AQ4" s="6" t="s">
        <v>316</v>
      </c>
      <c r="AR4">
        <v>0</v>
      </c>
      <c r="AS4">
        <v>0</v>
      </c>
      <c r="AT4" t="s">
        <v>295</v>
      </c>
    </row>
    <row r="5" spans="1:46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12"/>
      <c r="AF5" s="12"/>
      <c r="AH5" s="12"/>
      <c r="AI5" s="12"/>
      <c r="AJ5" s="12"/>
      <c r="AK5" t="s">
        <v>320</v>
      </c>
      <c r="AL5">
        <v>1</v>
      </c>
      <c r="AM5">
        <v>3</v>
      </c>
      <c r="AN5" s="6" t="s">
        <v>296</v>
      </c>
      <c r="AP5" s="12"/>
      <c r="AQ5" t="s">
        <v>441</v>
      </c>
      <c r="AR5">
        <v>0</v>
      </c>
      <c r="AS5">
        <v>0</v>
      </c>
      <c r="AT5" s="6" t="s">
        <v>316</v>
      </c>
    </row>
    <row r="6" spans="1:46" x14ac:dyDescent="0.25">
      <c r="A6" s="6" t="s">
        <v>296</v>
      </c>
      <c r="B6">
        <v>0</v>
      </c>
      <c r="C6">
        <v>2</v>
      </c>
      <c r="D6" t="s">
        <v>295</v>
      </c>
      <c r="E6" s="1">
        <f>B6+C6</f>
        <v>2</v>
      </c>
      <c r="F6" s="1">
        <f>B6-C6</f>
        <v>-2</v>
      </c>
      <c r="I6" t="s">
        <v>27</v>
      </c>
      <c r="J6">
        <f>COUNTIF(E6:E30,"&gt;1")</f>
        <v>7</v>
      </c>
      <c r="M6" s="5">
        <f>J6/$J$14</f>
        <v>0.875</v>
      </c>
      <c r="R6" s="1"/>
      <c r="S6" s="1"/>
      <c r="X6"/>
      <c r="Y6"/>
      <c r="AA6"/>
      <c r="AC6" s="1"/>
      <c r="AD6" s="12"/>
      <c r="AE6" s="12"/>
      <c r="AF6" s="12"/>
      <c r="AH6" s="12"/>
      <c r="AI6" s="12"/>
      <c r="AJ6" s="12"/>
      <c r="AK6" t="s">
        <v>316</v>
      </c>
      <c r="AL6">
        <v>1</v>
      </c>
      <c r="AM6">
        <v>1</v>
      </c>
      <c r="AN6" s="6" t="s">
        <v>296</v>
      </c>
      <c r="AP6" s="12"/>
      <c r="AQ6" s="6" t="s">
        <v>316</v>
      </c>
      <c r="AR6">
        <v>1</v>
      </c>
      <c r="AS6">
        <v>1</v>
      </c>
      <c r="AT6" t="s">
        <v>296</v>
      </c>
    </row>
    <row r="7" spans="1:46" x14ac:dyDescent="0.25">
      <c r="A7" s="6" t="s">
        <v>296</v>
      </c>
      <c r="B7">
        <v>3</v>
      </c>
      <c r="C7">
        <v>4</v>
      </c>
      <c r="D7" t="s">
        <v>442</v>
      </c>
      <c r="E7" s="1">
        <f t="shared" ref="E7:E13" si="0">B7+C7</f>
        <v>7</v>
      </c>
      <c r="F7" s="1">
        <f t="shared" ref="F7:F13" si="1">B7-C7</f>
        <v>-1</v>
      </c>
      <c r="I7" t="s">
        <v>28</v>
      </c>
      <c r="J7">
        <f>COUNTIF(E6:E30,"&gt;2")</f>
        <v>6</v>
      </c>
      <c r="M7" s="5">
        <f t="shared" ref="M7:M28" si="2">J7/$J$14</f>
        <v>0.75</v>
      </c>
      <c r="R7" s="1"/>
      <c r="S7" s="1"/>
      <c r="X7"/>
      <c r="Y7"/>
      <c r="AA7"/>
      <c r="AB7" s="12"/>
      <c r="AC7" s="12"/>
      <c r="AD7" s="12"/>
      <c r="AE7" s="12"/>
      <c r="AF7" s="12"/>
      <c r="AH7" s="12"/>
      <c r="AI7" s="12"/>
      <c r="AJ7" s="12"/>
      <c r="AK7" s="6" t="s">
        <v>296</v>
      </c>
      <c r="AL7">
        <v>3</v>
      </c>
      <c r="AM7">
        <v>0</v>
      </c>
      <c r="AN7" t="s">
        <v>443</v>
      </c>
      <c r="AP7" s="12"/>
      <c r="AQ7" t="s">
        <v>320</v>
      </c>
      <c r="AR7">
        <v>1</v>
      </c>
      <c r="AS7">
        <v>0</v>
      </c>
      <c r="AT7" s="6" t="s">
        <v>316</v>
      </c>
    </row>
    <row r="8" spans="1:46" x14ac:dyDescent="0.25">
      <c r="A8" s="6" t="s">
        <v>296</v>
      </c>
      <c r="B8">
        <v>3</v>
      </c>
      <c r="C8">
        <v>0</v>
      </c>
      <c r="D8" t="s">
        <v>443</v>
      </c>
      <c r="E8" s="1">
        <f t="shared" si="0"/>
        <v>3</v>
      </c>
      <c r="F8" s="1">
        <f t="shared" si="1"/>
        <v>3</v>
      </c>
      <c r="I8" t="s">
        <v>29</v>
      </c>
      <c r="J8">
        <f>COUNTIF(E6:E30,"&lt;4")</f>
        <v>4</v>
      </c>
      <c r="M8" s="5">
        <f t="shared" si="2"/>
        <v>0.5</v>
      </c>
      <c r="R8" s="1"/>
      <c r="S8" s="1"/>
      <c r="V8" s="12"/>
      <c r="X8"/>
      <c r="Y8"/>
      <c r="AA8"/>
      <c r="AB8" s="12"/>
      <c r="AC8" s="1"/>
      <c r="AD8" s="12"/>
      <c r="AE8" s="12"/>
      <c r="AF8" s="12"/>
      <c r="AH8" s="12"/>
      <c r="AI8" s="12"/>
      <c r="AJ8" s="12"/>
      <c r="AK8" t="s">
        <v>310</v>
      </c>
      <c r="AL8">
        <v>2</v>
      </c>
      <c r="AM8">
        <v>1</v>
      </c>
      <c r="AN8" s="6" t="s">
        <v>296</v>
      </c>
      <c r="AP8" s="12"/>
      <c r="AQ8" s="6" t="s">
        <v>316</v>
      </c>
      <c r="AR8">
        <v>1</v>
      </c>
      <c r="AS8">
        <v>2</v>
      </c>
      <c r="AT8" t="s">
        <v>445</v>
      </c>
    </row>
    <row r="9" spans="1:46" x14ac:dyDescent="0.25">
      <c r="A9" s="6" t="s">
        <v>296</v>
      </c>
      <c r="B9">
        <v>1</v>
      </c>
      <c r="C9">
        <v>3</v>
      </c>
      <c r="D9" t="s">
        <v>444</v>
      </c>
      <c r="E9" s="1">
        <f t="shared" si="0"/>
        <v>4</v>
      </c>
      <c r="F9" s="1">
        <f t="shared" si="1"/>
        <v>-2</v>
      </c>
      <c r="I9" t="s">
        <v>30</v>
      </c>
      <c r="J9">
        <f>COUNTIF(E6:E30,"&lt;5")</f>
        <v>6</v>
      </c>
      <c r="M9" s="5">
        <f t="shared" si="2"/>
        <v>0.75</v>
      </c>
      <c r="R9" s="1"/>
      <c r="S9" s="1"/>
      <c r="X9"/>
      <c r="Y9"/>
      <c r="AA9"/>
      <c r="AB9" s="12"/>
      <c r="AC9" s="12"/>
      <c r="AD9" s="12"/>
      <c r="AE9" s="12"/>
      <c r="AF9" s="12"/>
      <c r="AH9" s="12"/>
      <c r="AI9" s="12"/>
      <c r="AJ9" s="12"/>
      <c r="AK9" s="6" t="s">
        <v>296</v>
      </c>
      <c r="AL9">
        <v>1</v>
      </c>
      <c r="AM9">
        <v>3</v>
      </c>
      <c r="AN9" t="s">
        <v>444</v>
      </c>
      <c r="AP9" s="12"/>
      <c r="AQ9" t="s">
        <v>300</v>
      </c>
      <c r="AR9">
        <v>1</v>
      </c>
      <c r="AS9">
        <v>2</v>
      </c>
      <c r="AT9" s="6" t="s">
        <v>316</v>
      </c>
    </row>
    <row r="10" spans="1:46" x14ac:dyDescent="0.25">
      <c r="A10" s="6" t="s">
        <v>296</v>
      </c>
      <c r="B10">
        <v>0</v>
      </c>
      <c r="C10">
        <v>1</v>
      </c>
      <c r="D10" t="s">
        <v>300</v>
      </c>
      <c r="E10" s="1">
        <f t="shared" si="0"/>
        <v>1</v>
      </c>
      <c r="F10" s="1">
        <f t="shared" si="1"/>
        <v>-1</v>
      </c>
      <c r="I10" t="s">
        <v>31</v>
      </c>
      <c r="J10">
        <f>COUNTIF(F6:F30,"&gt;=0")</f>
        <v>1</v>
      </c>
      <c r="M10" s="5">
        <f t="shared" si="2"/>
        <v>0.125</v>
      </c>
      <c r="R10" s="1"/>
      <c r="S10" s="1"/>
      <c r="V10" s="12"/>
      <c r="X10"/>
      <c r="Y10"/>
      <c r="AA10"/>
      <c r="AB10" s="12"/>
      <c r="AC10" s="1"/>
      <c r="AD10" s="12"/>
      <c r="AE10" s="12"/>
      <c r="AF10" s="12"/>
      <c r="AH10" s="12"/>
      <c r="AI10" s="12"/>
      <c r="AJ10" s="12"/>
      <c r="AK10" s="6" t="s">
        <v>296</v>
      </c>
      <c r="AL10">
        <v>0</v>
      </c>
      <c r="AM10">
        <v>1</v>
      </c>
      <c r="AN10" t="s">
        <v>300</v>
      </c>
      <c r="AP10" s="12"/>
      <c r="AQ10" s="6" t="s">
        <v>316</v>
      </c>
      <c r="AR10">
        <v>3</v>
      </c>
      <c r="AS10">
        <v>2</v>
      </c>
      <c r="AT10" t="s">
        <v>306</v>
      </c>
    </row>
    <row r="11" spans="1:46" x14ac:dyDescent="0.25">
      <c r="A11" s="6" t="s">
        <v>296</v>
      </c>
      <c r="B11">
        <v>1</v>
      </c>
      <c r="C11">
        <v>2</v>
      </c>
      <c r="D11" t="s">
        <v>314</v>
      </c>
      <c r="E11" s="1">
        <f t="shared" si="0"/>
        <v>3</v>
      </c>
      <c r="F11" s="1">
        <f t="shared" si="1"/>
        <v>-1</v>
      </c>
      <c r="I11" t="s">
        <v>32</v>
      </c>
      <c r="J11">
        <f>COUNTIF(F6:F30,"&lt;=0")</f>
        <v>7</v>
      </c>
      <c r="M11" s="5">
        <f t="shared" si="2"/>
        <v>0.875</v>
      </c>
      <c r="R11" s="1"/>
      <c r="S11" s="1"/>
      <c r="X11"/>
      <c r="Y11"/>
      <c r="AA11"/>
      <c r="AB11" s="12"/>
      <c r="AC11" s="12"/>
      <c r="AD11" s="12"/>
      <c r="AE11" s="12"/>
      <c r="AF11" s="12"/>
      <c r="AH11" s="12"/>
      <c r="AI11" s="12"/>
      <c r="AJ11" s="12"/>
      <c r="AK11" s="6" t="s">
        <v>296</v>
      </c>
      <c r="AL11">
        <v>1</v>
      </c>
      <c r="AM11">
        <v>2</v>
      </c>
      <c r="AN11" t="s">
        <v>314</v>
      </c>
      <c r="AP11" s="12"/>
      <c r="AQ11" t="s">
        <v>322</v>
      </c>
      <c r="AR11">
        <v>1</v>
      </c>
      <c r="AS11">
        <v>0</v>
      </c>
      <c r="AT11" s="6" t="s">
        <v>316</v>
      </c>
    </row>
    <row r="12" spans="1:46" x14ac:dyDescent="0.25">
      <c r="A12" s="6" t="s">
        <v>296</v>
      </c>
      <c r="B12">
        <v>0</v>
      </c>
      <c r="C12">
        <v>4</v>
      </c>
      <c r="D12" t="s">
        <v>322</v>
      </c>
      <c r="E12" s="1">
        <f t="shared" si="0"/>
        <v>4</v>
      </c>
      <c r="F12" s="1">
        <f t="shared" si="1"/>
        <v>-4</v>
      </c>
      <c r="I12" t="s">
        <v>34</v>
      </c>
      <c r="J12">
        <f>COUNTIF(F6:F30,"&gt;=-1")</f>
        <v>5</v>
      </c>
      <c r="M12" s="5">
        <f t="shared" si="2"/>
        <v>0.625</v>
      </c>
      <c r="R12" s="1"/>
      <c r="S12" s="1"/>
      <c r="V12" s="12"/>
      <c r="X12"/>
      <c r="Y12"/>
      <c r="AA12"/>
      <c r="AB12" s="12"/>
      <c r="AC12" s="12"/>
      <c r="AD12" s="12"/>
      <c r="AE12" s="12"/>
      <c r="AF12" s="12"/>
      <c r="AH12" s="12"/>
      <c r="AI12" s="12"/>
      <c r="AJ12" s="12"/>
      <c r="AK12" t="s">
        <v>445</v>
      </c>
      <c r="AL12">
        <v>0</v>
      </c>
      <c r="AM12">
        <v>0</v>
      </c>
      <c r="AN12" s="6" t="s">
        <v>296</v>
      </c>
      <c r="AP12" s="12"/>
      <c r="AQ12" s="6" t="s">
        <v>316</v>
      </c>
      <c r="AR12">
        <v>2</v>
      </c>
      <c r="AS12">
        <v>1</v>
      </c>
      <c r="AT12" t="s">
        <v>446</v>
      </c>
    </row>
    <row r="13" spans="1:46" x14ac:dyDescent="0.25">
      <c r="A13" s="6" t="s">
        <v>296</v>
      </c>
      <c r="B13">
        <v>2</v>
      </c>
      <c r="C13">
        <v>3</v>
      </c>
      <c r="D13" t="s">
        <v>306</v>
      </c>
      <c r="E13" s="1">
        <f t="shared" si="0"/>
        <v>5</v>
      </c>
      <c r="F13" s="1">
        <f t="shared" si="1"/>
        <v>-1</v>
      </c>
      <c r="I13" t="s">
        <v>35</v>
      </c>
      <c r="J13">
        <f>COUNTIF(F6:F30,"&lt;=1")</f>
        <v>7</v>
      </c>
      <c r="M13" s="5">
        <f t="shared" si="2"/>
        <v>0.875</v>
      </c>
      <c r="R13" s="1"/>
      <c r="S13" s="1"/>
      <c r="V13" s="12"/>
      <c r="X13"/>
      <c r="Y13"/>
      <c r="AA13"/>
      <c r="AB13" s="12"/>
      <c r="AC13" s="12"/>
      <c r="AD13" s="12"/>
      <c r="AE13" s="12"/>
      <c r="AF13" s="12"/>
      <c r="AH13" s="12"/>
      <c r="AI13" s="12"/>
      <c r="AJ13" s="12"/>
      <c r="AK13" s="6" t="s">
        <v>296</v>
      </c>
      <c r="AL13">
        <v>0</v>
      </c>
      <c r="AM13">
        <v>4</v>
      </c>
      <c r="AN13" t="s">
        <v>322</v>
      </c>
      <c r="AP13" s="12"/>
      <c r="AQ13" t="s">
        <v>314</v>
      </c>
      <c r="AR13">
        <v>2</v>
      </c>
      <c r="AS13">
        <v>0</v>
      </c>
      <c r="AT13" s="6" t="s">
        <v>316</v>
      </c>
    </row>
    <row r="14" spans="1:46" x14ac:dyDescent="0.25">
      <c r="A14" s="6"/>
      <c r="E14" s="1"/>
      <c r="F14" s="1"/>
      <c r="I14" t="s">
        <v>36</v>
      </c>
      <c r="J14">
        <f>COUNT(F6:F30)</f>
        <v>8</v>
      </c>
      <c r="R14" s="1"/>
      <c r="S14" s="1"/>
      <c r="X14"/>
      <c r="Y14"/>
      <c r="AA14"/>
      <c r="AB14" s="12"/>
      <c r="AC14" s="12"/>
      <c r="AD14" s="12"/>
      <c r="AE14" s="12"/>
      <c r="AF14" s="12"/>
      <c r="AH14" s="12"/>
      <c r="AI14" s="12"/>
      <c r="AJ14" s="12"/>
      <c r="AK14" t="s">
        <v>446</v>
      </c>
      <c r="AL14">
        <v>2</v>
      </c>
      <c r="AM14">
        <v>1</v>
      </c>
      <c r="AN14" s="6" t="s">
        <v>296</v>
      </c>
      <c r="AP14" s="12"/>
      <c r="AQ14" t="s">
        <v>444</v>
      </c>
      <c r="AR14">
        <v>2</v>
      </c>
      <c r="AS14">
        <v>1</v>
      </c>
      <c r="AT14" s="6" t="s">
        <v>316</v>
      </c>
    </row>
    <row r="15" spans="1:46" x14ac:dyDescent="0.25">
      <c r="A15" s="6"/>
      <c r="E15" s="1"/>
      <c r="F15" s="1"/>
      <c r="I15" t="s">
        <v>37</v>
      </c>
      <c r="J15">
        <f>J14-J11</f>
        <v>1</v>
      </c>
      <c r="M15" s="5">
        <f t="shared" si="2"/>
        <v>0.125</v>
      </c>
      <c r="R15" s="1"/>
      <c r="S15" s="1"/>
      <c r="V15" s="12"/>
      <c r="X15"/>
      <c r="Y15"/>
      <c r="AA15"/>
      <c r="AB15" s="12"/>
      <c r="AC15" s="12"/>
      <c r="AD15" s="12"/>
      <c r="AE15" s="12"/>
      <c r="AF15" s="12"/>
      <c r="AH15" s="12"/>
      <c r="AI15" s="12"/>
      <c r="AJ15" s="12"/>
      <c r="AK15" s="6" t="s">
        <v>296</v>
      </c>
      <c r="AL15">
        <v>2</v>
      </c>
      <c r="AM15">
        <v>3</v>
      </c>
      <c r="AN15" t="s">
        <v>306</v>
      </c>
      <c r="AP15" s="12"/>
      <c r="AQ15" s="6" t="s">
        <v>316</v>
      </c>
      <c r="AR15">
        <v>1</v>
      </c>
      <c r="AS15">
        <v>0</v>
      </c>
      <c r="AT15" t="s">
        <v>442</v>
      </c>
    </row>
    <row r="16" spans="1:46" x14ac:dyDescent="0.25">
      <c r="A16" s="2"/>
      <c r="B16" s="1"/>
      <c r="D16" s="1"/>
      <c r="E16" s="1"/>
      <c r="F16" s="1"/>
      <c r="I16" t="s">
        <v>38</v>
      </c>
      <c r="J16">
        <f>J14-J10</f>
        <v>7</v>
      </c>
      <c r="M16" s="5">
        <f t="shared" si="2"/>
        <v>0.875</v>
      </c>
      <c r="R16" s="1"/>
      <c r="S16" s="1"/>
      <c r="X16"/>
      <c r="Y16"/>
      <c r="AA16"/>
      <c r="AB16" s="12"/>
      <c r="AC16" s="12"/>
      <c r="AD16" s="12"/>
      <c r="AE16" s="12"/>
      <c r="AF16" s="12"/>
      <c r="AH16" s="12"/>
      <c r="AI16" s="12"/>
      <c r="AK16" t="s">
        <v>300</v>
      </c>
      <c r="AL16">
        <v>1</v>
      </c>
      <c r="AM16">
        <v>3</v>
      </c>
      <c r="AN16" s="6" t="s">
        <v>296</v>
      </c>
      <c r="AP16" s="12"/>
      <c r="AQ16" t="s">
        <v>295</v>
      </c>
      <c r="AR16">
        <v>2</v>
      </c>
      <c r="AS16">
        <v>1</v>
      </c>
      <c r="AT16" s="6" t="s">
        <v>316</v>
      </c>
    </row>
    <row r="17" spans="1:46" x14ac:dyDescent="0.25">
      <c r="A17" s="2"/>
      <c r="B17" s="1"/>
      <c r="D17" s="1"/>
      <c r="E17" s="1"/>
      <c r="F17" s="1"/>
      <c r="I17" t="s">
        <v>39</v>
      </c>
      <c r="J17">
        <f>J14-J13</f>
        <v>1</v>
      </c>
      <c r="M17" s="5">
        <f t="shared" si="2"/>
        <v>0.125</v>
      </c>
      <c r="R17" s="1"/>
      <c r="S17" s="1"/>
      <c r="V17" s="12"/>
      <c r="X17"/>
      <c r="Y17"/>
      <c r="AA17"/>
      <c r="AB17" s="12"/>
      <c r="AD17" s="12"/>
      <c r="AE17" s="12"/>
      <c r="AH17" s="12"/>
      <c r="AQ17" s="6" t="s">
        <v>316</v>
      </c>
      <c r="AR17">
        <v>1</v>
      </c>
      <c r="AS17">
        <v>2</v>
      </c>
      <c r="AT17" t="s">
        <v>320</v>
      </c>
    </row>
    <row r="18" spans="1:46" x14ac:dyDescent="0.25">
      <c r="A18" s="2"/>
      <c r="B18" s="1"/>
      <c r="D18" s="1"/>
      <c r="E18" s="1"/>
      <c r="F18" s="1"/>
      <c r="I18" t="s">
        <v>40</v>
      </c>
      <c r="J18">
        <f>J14-J12</f>
        <v>3</v>
      </c>
      <c r="M18" s="5">
        <f t="shared" si="2"/>
        <v>0.375</v>
      </c>
      <c r="R18" s="1"/>
      <c r="S18" s="1"/>
      <c r="V18"/>
      <c r="X18"/>
      <c r="Y18"/>
      <c r="AA18"/>
      <c r="AB18" s="12"/>
      <c r="AD18" s="12"/>
      <c r="AE18" s="12"/>
    </row>
    <row r="19" spans="1:46" x14ac:dyDescent="0.25">
      <c r="A19" s="2"/>
      <c r="B19" s="1"/>
      <c r="E19" s="1"/>
      <c r="F19" s="1"/>
      <c r="I19" t="s">
        <v>41</v>
      </c>
      <c r="J19">
        <f>COUNTIF(B6:B30,"&gt;0")</f>
        <v>5</v>
      </c>
      <c r="M19" s="5">
        <f t="shared" si="2"/>
        <v>0.625</v>
      </c>
      <c r="R19" s="1"/>
      <c r="S19" s="1"/>
      <c r="X19"/>
      <c r="Y19"/>
      <c r="AA19"/>
    </row>
    <row r="20" spans="1:46" x14ac:dyDescent="0.25">
      <c r="A20" s="2"/>
      <c r="B20" s="1"/>
      <c r="E20" s="1"/>
      <c r="F20" s="1"/>
      <c r="I20" t="s">
        <v>42</v>
      </c>
      <c r="J20">
        <f>COUNTIF(C6:C30,"&gt;0")</f>
        <v>7</v>
      </c>
      <c r="M20" s="5">
        <f t="shared" si="2"/>
        <v>0.875</v>
      </c>
      <c r="R20" s="1"/>
      <c r="S20" s="1"/>
      <c r="V20"/>
      <c r="X20"/>
      <c r="AA20"/>
    </row>
    <row r="21" spans="1:46" x14ac:dyDescent="0.25">
      <c r="A21" s="2"/>
      <c r="B21" s="1"/>
      <c r="E21" s="1"/>
      <c r="F21" s="1"/>
      <c r="I21" t="s">
        <v>43</v>
      </c>
      <c r="J21">
        <f>COUNTIF(B6:B30,"&lt;2")</f>
        <v>5</v>
      </c>
      <c r="M21" s="5">
        <f t="shared" si="2"/>
        <v>0.625</v>
      </c>
      <c r="R21" s="1"/>
      <c r="S21" s="1"/>
    </row>
    <row r="22" spans="1:46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2</v>
      </c>
      <c r="M22" s="5">
        <f t="shared" si="2"/>
        <v>0.25</v>
      </c>
      <c r="R22" s="1"/>
      <c r="S22" s="1"/>
    </row>
    <row r="23" spans="1:46" x14ac:dyDescent="0.25">
      <c r="E23" s="1"/>
      <c r="F23" s="1"/>
      <c r="I23" t="s">
        <v>45</v>
      </c>
      <c r="J23">
        <f>COUNTIF(B6:B30,"&lt;3")</f>
        <v>6</v>
      </c>
      <c r="M23" s="5">
        <f t="shared" si="2"/>
        <v>0.75</v>
      </c>
      <c r="R23" s="1"/>
      <c r="S23" s="1"/>
    </row>
    <row r="24" spans="1:46" x14ac:dyDescent="0.25">
      <c r="E24" s="1"/>
      <c r="F24" s="1"/>
      <c r="I24" t="s">
        <v>46</v>
      </c>
      <c r="J24">
        <f>COUNTIF(C6:C30,"&lt;3")</f>
        <v>4</v>
      </c>
      <c r="M24" s="5">
        <f t="shared" si="2"/>
        <v>0.5</v>
      </c>
      <c r="R24" s="1"/>
      <c r="S24" s="1"/>
    </row>
    <row r="25" spans="1:46" x14ac:dyDescent="0.25">
      <c r="E25" s="1"/>
      <c r="F25" s="1"/>
      <c r="I25" t="s">
        <v>47</v>
      </c>
      <c r="J25">
        <f>J15+J16</f>
        <v>8</v>
      </c>
      <c r="M25" s="5">
        <f t="shared" si="2"/>
        <v>1</v>
      </c>
      <c r="R25" s="1"/>
      <c r="S25" s="1"/>
    </row>
    <row r="26" spans="1:46" x14ac:dyDescent="0.25">
      <c r="E26" s="1"/>
      <c r="F26" s="1"/>
      <c r="I26" t="s">
        <v>48</v>
      </c>
      <c r="J26" s="1">
        <f>SUM(B6:B30)</f>
        <v>10</v>
      </c>
      <c r="M26" s="5">
        <f t="shared" si="2"/>
        <v>1.25</v>
      </c>
      <c r="R26" s="1"/>
      <c r="S26" s="1"/>
    </row>
    <row r="27" spans="1:46" x14ac:dyDescent="0.25">
      <c r="E27" s="1"/>
      <c r="F27" s="1"/>
      <c r="I27" t="s">
        <v>49</v>
      </c>
      <c r="J27" s="1">
        <f>SUM(C6:C30)</f>
        <v>19</v>
      </c>
      <c r="M27" s="5">
        <f t="shared" si="2"/>
        <v>2.375</v>
      </c>
      <c r="R27" s="1"/>
      <c r="S27" s="1"/>
    </row>
    <row r="28" spans="1:46" x14ac:dyDescent="0.25">
      <c r="E28" s="1"/>
      <c r="F28" s="1"/>
      <c r="I28" t="s">
        <v>50</v>
      </c>
      <c r="J28">
        <f>3*J15+J14-J25</f>
        <v>3</v>
      </c>
      <c r="M28" s="5">
        <f t="shared" si="2"/>
        <v>0.375</v>
      </c>
      <c r="R28" s="1"/>
      <c r="S28" s="1"/>
    </row>
    <row r="29" spans="1:46" x14ac:dyDescent="0.25">
      <c r="E29" s="1"/>
      <c r="F29" s="1"/>
      <c r="R29" s="1"/>
      <c r="S29" s="1"/>
    </row>
    <row r="30" spans="1:46" x14ac:dyDescent="0.25">
      <c r="E30" s="1"/>
      <c r="F30" s="1"/>
      <c r="R30" s="1"/>
      <c r="S30" s="1"/>
    </row>
    <row r="31" spans="1:46" x14ac:dyDescent="0.25">
      <c r="A31" s="21" t="s">
        <v>33</v>
      </c>
      <c r="B31" s="21"/>
      <c r="C31" s="21"/>
      <c r="D31" s="21"/>
      <c r="E31" s="21"/>
      <c r="F31" s="21"/>
      <c r="R31" s="1"/>
      <c r="S31" s="1"/>
    </row>
    <row r="32" spans="1:46" x14ac:dyDescent="0.25">
      <c r="E32" s="1"/>
      <c r="F32" s="1"/>
      <c r="R32" s="1"/>
      <c r="S32" s="1"/>
    </row>
    <row r="33" spans="1:19" x14ac:dyDescent="0.25">
      <c r="E33" s="1"/>
      <c r="F33" s="1"/>
      <c r="R33" s="1"/>
      <c r="S33" s="1"/>
    </row>
    <row r="34" spans="1:19" x14ac:dyDescent="0.25">
      <c r="E34" s="1"/>
      <c r="F34" s="1"/>
      <c r="R34" s="1"/>
      <c r="S34" s="1"/>
    </row>
    <row r="35" spans="1:19" x14ac:dyDescent="0.25">
      <c r="E35" s="1"/>
      <c r="F35" s="1"/>
      <c r="R35" s="1"/>
      <c r="S35" s="1"/>
    </row>
    <row r="36" spans="1:19" x14ac:dyDescent="0.25">
      <c r="E36" s="1"/>
      <c r="F36" s="1"/>
      <c r="R36" s="1"/>
      <c r="S36" s="1"/>
    </row>
    <row r="37" spans="1:19" x14ac:dyDescent="0.25"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1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19" x14ac:dyDescent="0.25">
      <c r="A46" t="s">
        <v>441</v>
      </c>
      <c r="B46">
        <v>0</v>
      </c>
      <c r="C46">
        <v>1</v>
      </c>
      <c r="D46" s="6" t="s">
        <v>296</v>
      </c>
      <c r="E46" s="1">
        <f t="shared" ref="E46:E53" si="3">B46+C46</f>
        <v>1</v>
      </c>
      <c r="F46" s="1">
        <f t="shared" ref="F46:F53" si="4">B46-C46</f>
        <v>-1</v>
      </c>
      <c r="I46" t="s">
        <v>27</v>
      </c>
      <c r="J46">
        <f>COUNTIF(E46:E62,"&gt;1")</f>
        <v>6</v>
      </c>
      <c r="M46" s="5">
        <f>J46/$J$54</f>
        <v>0.75</v>
      </c>
      <c r="O46" s="5">
        <f>J46+J6</f>
        <v>13</v>
      </c>
      <c r="P46" s="5">
        <f>O46/$O$54</f>
        <v>0.8125</v>
      </c>
      <c r="R46" s="1"/>
      <c r="S46" s="1"/>
    </row>
    <row r="47" spans="1:19" x14ac:dyDescent="0.25">
      <c r="A47" t="s">
        <v>304</v>
      </c>
      <c r="B47">
        <v>3</v>
      </c>
      <c r="C47">
        <v>1</v>
      </c>
      <c r="D47" s="6" t="s">
        <v>296</v>
      </c>
      <c r="E47" s="1">
        <f t="shared" si="3"/>
        <v>4</v>
      </c>
      <c r="F47" s="1">
        <f t="shared" si="4"/>
        <v>2</v>
      </c>
      <c r="I47" t="s">
        <v>28</v>
      </c>
      <c r="J47">
        <f>COUNTIF(E46:E62,"&gt;2")</f>
        <v>5</v>
      </c>
      <c r="M47" s="5">
        <f t="shared" ref="M47:M68" si="5">J47/$J$54</f>
        <v>0.625</v>
      </c>
      <c r="O47" s="5">
        <f t="shared" ref="O47:O68" si="6">J47+J7</f>
        <v>11</v>
      </c>
      <c r="P47" s="5">
        <f t="shared" ref="P47:P68" si="7">O47/$O$54</f>
        <v>0.6875</v>
      </c>
      <c r="R47" s="1"/>
      <c r="S47" s="1"/>
    </row>
    <row r="48" spans="1:19" x14ac:dyDescent="0.25">
      <c r="A48" t="s">
        <v>320</v>
      </c>
      <c r="B48">
        <v>1</v>
      </c>
      <c r="C48">
        <v>3</v>
      </c>
      <c r="D48" s="6" t="s">
        <v>296</v>
      </c>
      <c r="E48" s="1">
        <f t="shared" si="3"/>
        <v>4</v>
      </c>
      <c r="F48" s="1">
        <f t="shared" si="4"/>
        <v>-2</v>
      </c>
      <c r="I48" t="s">
        <v>29</v>
      </c>
      <c r="J48">
        <f>COUNTIF(E46:E62,"&lt;4")</f>
        <v>5</v>
      </c>
      <c r="M48" s="5">
        <f t="shared" si="5"/>
        <v>0.625</v>
      </c>
      <c r="O48" s="5">
        <f t="shared" si="6"/>
        <v>9</v>
      </c>
      <c r="P48" s="5">
        <f t="shared" si="7"/>
        <v>0.5625</v>
      </c>
      <c r="R48" s="1"/>
      <c r="S48" s="1"/>
    </row>
    <row r="49" spans="1:19" x14ac:dyDescent="0.25">
      <c r="A49" t="s">
        <v>316</v>
      </c>
      <c r="B49">
        <v>1</v>
      </c>
      <c r="C49">
        <v>1</v>
      </c>
      <c r="D49" s="6" t="s">
        <v>296</v>
      </c>
      <c r="E49" s="1">
        <f t="shared" si="3"/>
        <v>2</v>
      </c>
      <c r="F49" s="1">
        <f t="shared" si="4"/>
        <v>0</v>
      </c>
      <c r="I49" t="s">
        <v>30</v>
      </c>
      <c r="J49">
        <f>COUNTIF(E46:E62,"&lt;5")</f>
        <v>8</v>
      </c>
      <c r="M49" s="5">
        <f t="shared" si="5"/>
        <v>1</v>
      </c>
      <c r="N49" s="1"/>
      <c r="O49" s="5">
        <f t="shared" si="6"/>
        <v>14</v>
      </c>
      <c r="P49" s="5">
        <f t="shared" si="7"/>
        <v>0.875</v>
      </c>
      <c r="R49" s="1"/>
      <c r="S49" s="1"/>
    </row>
    <row r="50" spans="1:19" x14ac:dyDescent="0.25">
      <c r="A50" t="s">
        <v>310</v>
      </c>
      <c r="B50">
        <v>2</v>
      </c>
      <c r="C50">
        <v>1</v>
      </c>
      <c r="D50" s="6" t="s">
        <v>296</v>
      </c>
      <c r="E50" s="1">
        <f t="shared" si="3"/>
        <v>3</v>
      </c>
      <c r="F50" s="1">
        <f t="shared" si="4"/>
        <v>1</v>
      </c>
      <c r="I50" t="s">
        <v>31</v>
      </c>
      <c r="J50">
        <f>COUNTIF(F46:F62,"&lt;=0")</f>
        <v>5</v>
      </c>
      <c r="M50" s="5">
        <f t="shared" si="5"/>
        <v>0.625</v>
      </c>
      <c r="O50" s="5">
        <f t="shared" si="6"/>
        <v>6</v>
      </c>
      <c r="P50" s="5">
        <f t="shared" si="7"/>
        <v>0.375</v>
      </c>
      <c r="R50" s="1"/>
      <c r="S50" s="1"/>
    </row>
    <row r="51" spans="1:19" x14ac:dyDescent="0.25">
      <c r="A51" t="s">
        <v>445</v>
      </c>
      <c r="B51">
        <v>0</v>
      </c>
      <c r="C51">
        <v>0</v>
      </c>
      <c r="D51" s="6" t="s">
        <v>296</v>
      </c>
      <c r="E51" s="1">
        <f t="shared" si="3"/>
        <v>0</v>
      </c>
      <c r="F51" s="1">
        <f t="shared" si="4"/>
        <v>0</v>
      </c>
      <c r="I51" t="s">
        <v>32</v>
      </c>
      <c r="J51">
        <f>COUNTIF(F46:F62,"&gt;=0")</f>
        <v>5</v>
      </c>
      <c r="M51" s="5">
        <f t="shared" si="5"/>
        <v>0.625</v>
      </c>
      <c r="O51" s="5">
        <f t="shared" si="6"/>
        <v>12</v>
      </c>
      <c r="P51" s="5">
        <f t="shared" si="7"/>
        <v>0.75</v>
      </c>
      <c r="R51" s="1"/>
      <c r="S51" s="1"/>
    </row>
    <row r="52" spans="1:19" x14ac:dyDescent="0.25">
      <c r="A52" t="s">
        <v>446</v>
      </c>
      <c r="B52">
        <v>2</v>
      </c>
      <c r="C52">
        <v>1</v>
      </c>
      <c r="D52" s="6" t="s">
        <v>296</v>
      </c>
      <c r="E52" s="1">
        <f t="shared" si="3"/>
        <v>3</v>
      </c>
      <c r="F52" s="1">
        <f t="shared" si="4"/>
        <v>1</v>
      </c>
      <c r="I52" t="s">
        <v>34</v>
      </c>
      <c r="J52">
        <f>COUNTIF(F46:F62,"&lt;=1")</f>
        <v>7</v>
      </c>
      <c r="M52" s="5">
        <f t="shared" si="5"/>
        <v>0.875</v>
      </c>
      <c r="O52" s="5">
        <f t="shared" si="6"/>
        <v>12</v>
      </c>
      <c r="P52" s="5">
        <f t="shared" si="7"/>
        <v>0.75</v>
      </c>
      <c r="R52" s="1"/>
      <c r="S52" s="1"/>
    </row>
    <row r="53" spans="1:19" x14ac:dyDescent="0.25">
      <c r="A53" t="s">
        <v>300</v>
      </c>
      <c r="B53">
        <v>1</v>
      </c>
      <c r="C53">
        <v>3</v>
      </c>
      <c r="D53" s="6" t="s">
        <v>296</v>
      </c>
      <c r="E53" s="1">
        <f t="shared" si="3"/>
        <v>4</v>
      </c>
      <c r="F53" s="1">
        <f t="shared" si="4"/>
        <v>-2</v>
      </c>
      <c r="I53" t="s">
        <v>35</v>
      </c>
      <c r="J53">
        <f>COUNTIF(F46:F62,"&gt;=-1")</f>
        <v>6</v>
      </c>
      <c r="M53" s="5">
        <f t="shared" si="5"/>
        <v>0.75</v>
      </c>
      <c r="O53" s="5">
        <f t="shared" si="6"/>
        <v>13</v>
      </c>
      <c r="P53" s="5">
        <f t="shared" si="7"/>
        <v>0.8125</v>
      </c>
      <c r="R53" s="1"/>
      <c r="S53" s="1"/>
    </row>
    <row r="54" spans="1:19" x14ac:dyDescent="0.25">
      <c r="D54" s="6"/>
      <c r="E54" s="1"/>
      <c r="F54" s="1"/>
      <c r="I54" t="s">
        <v>36</v>
      </c>
      <c r="J54">
        <f>COUNT(E46:E62)</f>
        <v>8</v>
      </c>
      <c r="O54" s="5">
        <f t="shared" si="6"/>
        <v>16</v>
      </c>
      <c r="P54" s="5">
        <f t="shared" si="7"/>
        <v>1</v>
      </c>
      <c r="R54" s="1"/>
      <c r="S54" s="1"/>
    </row>
    <row r="55" spans="1:19" x14ac:dyDescent="0.25">
      <c r="D55" s="6"/>
      <c r="E55" s="1"/>
      <c r="F55" s="1"/>
      <c r="I55" t="s">
        <v>37</v>
      </c>
      <c r="J55">
        <f>J54-J51</f>
        <v>3</v>
      </c>
      <c r="M55" s="5">
        <f t="shared" si="5"/>
        <v>0.375</v>
      </c>
      <c r="O55" s="5">
        <f t="shared" si="6"/>
        <v>4</v>
      </c>
      <c r="P55" s="5">
        <f t="shared" si="7"/>
        <v>0.25</v>
      </c>
      <c r="R55" s="1"/>
      <c r="S55" s="1"/>
    </row>
    <row r="56" spans="1:19" x14ac:dyDescent="0.25">
      <c r="A56" s="1"/>
      <c r="B56" s="1"/>
      <c r="D56" s="2"/>
      <c r="E56" s="1"/>
      <c r="F56" s="1"/>
      <c r="I56" t="s">
        <v>38</v>
      </c>
      <c r="J56">
        <f>J54-J50</f>
        <v>3</v>
      </c>
      <c r="M56" s="5">
        <f t="shared" si="5"/>
        <v>0.375</v>
      </c>
      <c r="O56" s="5">
        <f t="shared" si="6"/>
        <v>10</v>
      </c>
      <c r="P56" s="5">
        <f t="shared" si="7"/>
        <v>0.625</v>
      </c>
      <c r="R56" s="1"/>
      <c r="S56" s="1"/>
    </row>
    <row r="57" spans="1:19" x14ac:dyDescent="0.25">
      <c r="A57" s="1"/>
      <c r="B57" s="1"/>
      <c r="D57" s="2"/>
      <c r="E57" s="1"/>
      <c r="F57" s="1"/>
      <c r="I57" t="s">
        <v>39</v>
      </c>
      <c r="J57">
        <f>J54-J53</f>
        <v>2</v>
      </c>
      <c r="M57" s="5">
        <f t="shared" si="5"/>
        <v>0.25</v>
      </c>
      <c r="O57" s="5">
        <f t="shared" si="6"/>
        <v>3</v>
      </c>
      <c r="P57" s="5">
        <f t="shared" si="7"/>
        <v>0.1875</v>
      </c>
      <c r="R57" s="1"/>
      <c r="S57" s="1"/>
    </row>
    <row r="58" spans="1:19" x14ac:dyDescent="0.25">
      <c r="A58" s="1"/>
      <c r="B58" s="1"/>
      <c r="D58" s="2"/>
      <c r="E58" s="1"/>
      <c r="F58" s="1"/>
      <c r="I58" t="s">
        <v>40</v>
      </c>
      <c r="J58">
        <f>J54-J52</f>
        <v>1</v>
      </c>
      <c r="M58" s="5">
        <f t="shared" si="5"/>
        <v>0.125</v>
      </c>
      <c r="O58" s="5">
        <f t="shared" si="6"/>
        <v>4</v>
      </c>
      <c r="P58" s="5">
        <f t="shared" si="7"/>
        <v>0.25</v>
      </c>
      <c r="R58" s="1"/>
      <c r="S58" s="1"/>
    </row>
    <row r="59" spans="1:19" x14ac:dyDescent="0.25">
      <c r="A59" s="1"/>
      <c r="B59" s="1"/>
      <c r="D59" s="2"/>
      <c r="E59" s="1"/>
      <c r="F59" s="1"/>
      <c r="I59" t="s">
        <v>41</v>
      </c>
      <c r="J59">
        <f>COUNTIF(C46:C62,"&gt;0")</f>
        <v>7</v>
      </c>
      <c r="M59" s="5">
        <f t="shared" si="5"/>
        <v>0.875</v>
      </c>
      <c r="O59" s="5">
        <f t="shared" si="6"/>
        <v>12</v>
      </c>
      <c r="P59" s="5">
        <f t="shared" si="7"/>
        <v>0.75</v>
      </c>
      <c r="R59" s="1"/>
      <c r="S59" s="1"/>
    </row>
    <row r="60" spans="1:19" x14ac:dyDescent="0.25">
      <c r="A60" s="1"/>
      <c r="B60" s="1"/>
      <c r="D60" s="2"/>
      <c r="E60" s="1"/>
      <c r="F60" s="1"/>
      <c r="I60" t="s">
        <v>42</v>
      </c>
      <c r="J60">
        <f>COUNTIF(B46:B62,"&gt;0")</f>
        <v>6</v>
      </c>
      <c r="M60" s="5">
        <f t="shared" si="5"/>
        <v>0.75</v>
      </c>
      <c r="O60" s="5">
        <f t="shared" si="6"/>
        <v>13</v>
      </c>
      <c r="P60" s="5">
        <f t="shared" si="7"/>
        <v>0.8125</v>
      </c>
      <c r="R60" s="1"/>
      <c r="S60" s="1"/>
    </row>
    <row r="61" spans="1:19" x14ac:dyDescent="0.25">
      <c r="A61" s="1"/>
      <c r="B61" s="1"/>
      <c r="D61" s="6"/>
      <c r="E61" s="1"/>
      <c r="F61" s="1"/>
      <c r="I61" t="s">
        <v>43</v>
      </c>
      <c r="J61">
        <f>COUNTIF(C46:C62,"&lt;2")</f>
        <v>6</v>
      </c>
      <c r="M61" s="5">
        <f t="shared" si="5"/>
        <v>0.75</v>
      </c>
      <c r="O61" s="5">
        <f t="shared" si="6"/>
        <v>11</v>
      </c>
      <c r="P61" s="5">
        <f t="shared" si="7"/>
        <v>0.6875</v>
      </c>
      <c r="R61" s="1"/>
      <c r="S61" s="1"/>
    </row>
    <row r="62" spans="1:19" x14ac:dyDescent="0.25">
      <c r="A62" s="1"/>
      <c r="B62" s="1"/>
      <c r="D62" s="6"/>
      <c r="E62" s="1"/>
      <c r="F62" s="1"/>
      <c r="I62" t="s">
        <v>44</v>
      </c>
      <c r="J62">
        <f>COUNTIF(B46:B62,"&lt;2")</f>
        <v>5</v>
      </c>
      <c r="M62" s="5">
        <f t="shared" si="5"/>
        <v>0.625</v>
      </c>
      <c r="O62" s="5">
        <f t="shared" si="6"/>
        <v>7</v>
      </c>
      <c r="P62" s="5">
        <f t="shared" si="7"/>
        <v>0.4375</v>
      </c>
      <c r="R62" s="1"/>
      <c r="S62" s="1"/>
    </row>
    <row r="63" spans="1:19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6</v>
      </c>
      <c r="M63" s="5">
        <f t="shared" si="5"/>
        <v>0.75</v>
      </c>
      <c r="O63" s="5">
        <f t="shared" si="6"/>
        <v>12</v>
      </c>
      <c r="P63" s="5">
        <f t="shared" si="7"/>
        <v>0.75</v>
      </c>
      <c r="R63" s="1"/>
      <c r="S63" s="1"/>
    </row>
    <row r="64" spans="1:19" x14ac:dyDescent="0.25">
      <c r="I64" t="s">
        <v>46</v>
      </c>
      <c r="J64">
        <f>COUNTIF(B46:B62,"&lt;3")</f>
        <v>7</v>
      </c>
      <c r="M64" s="5">
        <f t="shared" si="5"/>
        <v>0.875</v>
      </c>
      <c r="O64" s="5">
        <f t="shared" si="6"/>
        <v>11</v>
      </c>
      <c r="P64" s="5">
        <f t="shared" si="7"/>
        <v>0.6875</v>
      </c>
      <c r="R64" s="1"/>
      <c r="S64" s="1"/>
    </row>
    <row r="65" spans="5:19" x14ac:dyDescent="0.25">
      <c r="I65" t="s">
        <v>47</v>
      </c>
      <c r="J65">
        <f>J55+J56</f>
        <v>6</v>
      </c>
      <c r="M65" s="5">
        <f t="shared" si="5"/>
        <v>0.75</v>
      </c>
      <c r="O65" s="5">
        <f t="shared" si="6"/>
        <v>14</v>
      </c>
      <c r="P65" s="5">
        <f t="shared" si="7"/>
        <v>0.875</v>
      </c>
      <c r="R65" s="1"/>
      <c r="S65" s="1"/>
    </row>
    <row r="66" spans="5:19" x14ac:dyDescent="0.25">
      <c r="I66" t="s">
        <v>48</v>
      </c>
      <c r="J66" s="1">
        <f>SUM(C46:C62)</f>
        <v>11</v>
      </c>
      <c r="K66" s="1"/>
      <c r="M66" s="5">
        <f t="shared" si="5"/>
        <v>1.375</v>
      </c>
      <c r="O66" s="5">
        <f t="shared" si="6"/>
        <v>21</v>
      </c>
      <c r="P66" s="5">
        <f t="shared" si="7"/>
        <v>1.3125</v>
      </c>
      <c r="R66" s="1"/>
      <c r="S66" s="1"/>
    </row>
    <row r="67" spans="5:19" x14ac:dyDescent="0.25">
      <c r="I67" t="s">
        <v>49</v>
      </c>
      <c r="J67" s="1">
        <f>SUM(B46:B62)</f>
        <v>10</v>
      </c>
      <c r="K67" s="1"/>
      <c r="M67" s="5">
        <f t="shared" si="5"/>
        <v>1.25</v>
      </c>
      <c r="O67" s="5">
        <f t="shared" si="6"/>
        <v>29</v>
      </c>
      <c r="P67" s="5">
        <f t="shared" si="7"/>
        <v>1.8125</v>
      </c>
      <c r="R67" s="1"/>
      <c r="S67" s="1"/>
    </row>
    <row r="68" spans="5:19" x14ac:dyDescent="0.25">
      <c r="I68" t="s">
        <v>50</v>
      </c>
      <c r="J68">
        <f>J55*3+J54-J65</f>
        <v>11</v>
      </c>
      <c r="M68" s="5">
        <f t="shared" si="5"/>
        <v>1.375</v>
      </c>
      <c r="O68" s="5">
        <f t="shared" si="6"/>
        <v>14</v>
      </c>
      <c r="P68" s="5">
        <f t="shared" si="7"/>
        <v>0.875</v>
      </c>
      <c r="R68" s="1"/>
      <c r="S68" s="1"/>
    </row>
    <row r="69" spans="5:19" x14ac:dyDescent="0.25">
      <c r="R69" s="1"/>
      <c r="S69" s="1"/>
    </row>
    <row r="75" spans="5:19" x14ac:dyDescent="0.25">
      <c r="E75" s="1"/>
      <c r="F75" s="1"/>
    </row>
    <row r="76" spans="5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296</v>
      </c>
      <c r="B84">
        <v>0</v>
      </c>
      <c r="C84">
        <v>1</v>
      </c>
      <c r="D84" t="s">
        <v>300</v>
      </c>
      <c r="E84" s="1">
        <f>B84+C84</f>
        <v>1</v>
      </c>
      <c r="F84" s="1">
        <f>B84-C84</f>
        <v>-1</v>
      </c>
      <c r="I84" t="s">
        <v>27</v>
      </c>
      <c r="J84">
        <f>COUNTIF(E84:E108,"&gt;1")</f>
        <v>3</v>
      </c>
      <c r="M84" s="5">
        <f>J84/4</f>
        <v>0.75</v>
      </c>
    </row>
    <row r="85" spans="1:13" x14ac:dyDescent="0.25">
      <c r="A85" s="6" t="s">
        <v>296</v>
      </c>
      <c r="B85">
        <v>1</v>
      </c>
      <c r="C85">
        <v>2</v>
      </c>
      <c r="D85" t="s">
        <v>314</v>
      </c>
      <c r="E85" s="1">
        <f t="shared" ref="E85:E87" si="8">B85+C85</f>
        <v>3</v>
      </c>
      <c r="F85" s="1">
        <f t="shared" ref="F85:F87" si="9">B85-C85</f>
        <v>-1</v>
      </c>
      <c r="I85" t="s">
        <v>28</v>
      </c>
      <c r="J85">
        <f>COUNTIF(E84:E108,"&gt;2")</f>
        <v>3</v>
      </c>
      <c r="M85" s="5">
        <f t="shared" ref="M85:M106" si="10">J85/4</f>
        <v>0.75</v>
      </c>
    </row>
    <row r="86" spans="1:13" x14ac:dyDescent="0.25">
      <c r="A86" s="6" t="s">
        <v>296</v>
      </c>
      <c r="B86">
        <v>0</v>
      </c>
      <c r="C86">
        <v>4</v>
      </c>
      <c r="D86" t="s">
        <v>322</v>
      </c>
      <c r="E86" s="1">
        <f t="shared" si="8"/>
        <v>4</v>
      </c>
      <c r="F86" s="1">
        <f t="shared" si="9"/>
        <v>-4</v>
      </c>
      <c r="I86" t="s">
        <v>29</v>
      </c>
      <c r="J86">
        <f>COUNTIF(E84:E108,"&lt;4")</f>
        <v>2</v>
      </c>
      <c r="M86" s="5">
        <f t="shared" si="10"/>
        <v>0.5</v>
      </c>
    </row>
    <row r="87" spans="1:13" x14ac:dyDescent="0.25">
      <c r="A87" s="6" t="s">
        <v>296</v>
      </c>
      <c r="B87">
        <v>2</v>
      </c>
      <c r="C87">
        <v>3</v>
      </c>
      <c r="D87" t="s">
        <v>306</v>
      </c>
      <c r="E87" s="1">
        <f t="shared" si="8"/>
        <v>5</v>
      </c>
      <c r="F87" s="1">
        <f t="shared" si="9"/>
        <v>-1</v>
      </c>
      <c r="I87" t="s">
        <v>30</v>
      </c>
      <c r="J87">
        <f>COUNTIF(E84:E108,"&lt;5")</f>
        <v>3</v>
      </c>
      <c r="M87" s="5">
        <f t="shared" si="10"/>
        <v>0.75</v>
      </c>
    </row>
    <row r="88" spans="1:13" x14ac:dyDescent="0.25">
      <c r="E88" s="1"/>
      <c r="F88" s="1"/>
      <c r="I88" t="s">
        <v>31</v>
      </c>
      <c r="J88">
        <f>COUNTIF(F84:F108,"&gt;=0")</f>
        <v>0</v>
      </c>
      <c r="M88" s="5">
        <f t="shared" si="10"/>
        <v>0</v>
      </c>
    </row>
    <row r="89" spans="1:13" x14ac:dyDescent="0.25">
      <c r="I89" t="s">
        <v>32</v>
      </c>
      <c r="J89">
        <f>COUNTIF(F84:F108,"&lt;=0")</f>
        <v>4</v>
      </c>
      <c r="M89" s="5">
        <f t="shared" si="10"/>
        <v>1</v>
      </c>
    </row>
    <row r="90" spans="1:13" x14ac:dyDescent="0.25">
      <c r="I90" t="s">
        <v>34</v>
      </c>
      <c r="J90">
        <f>COUNTIF(F84:F108,"&gt;=-1")</f>
        <v>3</v>
      </c>
      <c r="M90" s="5">
        <f t="shared" si="10"/>
        <v>0.75</v>
      </c>
    </row>
    <row r="91" spans="1:13" x14ac:dyDescent="0.25">
      <c r="I91" t="s">
        <v>35</v>
      </c>
      <c r="J91">
        <f>COUNTIF(F84:F108,"&lt;=1")</f>
        <v>4</v>
      </c>
      <c r="M91" s="5">
        <f t="shared" si="10"/>
        <v>1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0</v>
      </c>
      <c r="M93" s="5">
        <f t="shared" si="10"/>
        <v>0</v>
      </c>
    </row>
    <row r="94" spans="1:13" x14ac:dyDescent="0.25">
      <c r="I94" t="s">
        <v>38</v>
      </c>
      <c r="J94">
        <f>J92-J88</f>
        <v>4</v>
      </c>
      <c r="M94" s="5">
        <f t="shared" si="10"/>
        <v>1</v>
      </c>
    </row>
    <row r="95" spans="1:13" x14ac:dyDescent="0.25">
      <c r="I95" t="s">
        <v>39</v>
      </c>
      <c r="J95">
        <f>J92-J91</f>
        <v>0</v>
      </c>
      <c r="M95" s="5">
        <f t="shared" si="10"/>
        <v>0</v>
      </c>
    </row>
    <row r="96" spans="1:13" x14ac:dyDescent="0.25">
      <c r="I96" t="s">
        <v>40</v>
      </c>
      <c r="J96">
        <f>J92-J90</f>
        <v>1</v>
      </c>
      <c r="M96" s="5">
        <f t="shared" si="10"/>
        <v>0.25</v>
      </c>
    </row>
    <row r="97" spans="9:13" x14ac:dyDescent="0.25">
      <c r="I97" t="s">
        <v>41</v>
      </c>
      <c r="J97">
        <f>COUNTIF(B84:B108,"&gt;0")</f>
        <v>2</v>
      </c>
      <c r="M97" s="5">
        <f t="shared" si="10"/>
        <v>0.5</v>
      </c>
    </row>
    <row r="98" spans="9:13" x14ac:dyDescent="0.25">
      <c r="I98" t="s">
        <v>42</v>
      </c>
      <c r="J98">
        <f>COUNTIF(C84:C108,"&gt;0")</f>
        <v>4</v>
      </c>
      <c r="M98" s="5">
        <f t="shared" si="10"/>
        <v>1</v>
      </c>
    </row>
    <row r="99" spans="9:13" x14ac:dyDescent="0.25">
      <c r="I99" t="s">
        <v>43</v>
      </c>
      <c r="J99">
        <f>COUNTIF(B84:B108,"&lt;2")</f>
        <v>3</v>
      </c>
      <c r="M99" s="5">
        <f t="shared" si="10"/>
        <v>0.75</v>
      </c>
    </row>
    <row r="100" spans="9:13" x14ac:dyDescent="0.25">
      <c r="I100" t="s">
        <v>44</v>
      </c>
      <c r="J100">
        <f>COUNTIF(C84:C108,"&lt;2")</f>
        <v>1</v>
      </c>
      <c r="M100" s="5">
        <f t="shared" si="10"/>
        <v>0.25</v>
      </c>
    </row>
    <row r="101" spans="9:13" x14ac:dyDescent="0.25">
      <c r="I101" t="s">
        <v>45</v>
      </c>
      <c r="J101">
        <f>COUNTIF(B84:B108,"&lt;3")</f>
        <v>4</v>
      </c>
      <c r="M101" s="5">
        <f t="shared" si="10"/>
        <v>1</v>
      </c>
    </row>
    <row r="102" spans="9:13" x14ac:dyDescent="0.25">
      <c r="I102" t="s">
        <v>46</v>
      </c>
      <c r="J102">
        <f>COUNTIF(C84:C108,"&lt;3")</f>
        <v>2</v>
      </c>
      <c r="M102" s="5">
        <f t="shared" si="10"/>
        <v>0.5</v>
      </c>
    </row>
    <row r="103" spans="9:13" x14ac:dyDescent="0.25">
      <c r="I103" t="s">
        <v>47</v>
      </c>
      <c r="J103">
        <f>J93+J94</f>
        <v>4</v>
      </c>
      <c r="M103" s="5">
        <f t="shared" si="10"/>
        <v>1</v>
      </c>
    </row>
    <row r="104" spans="9:13" x14ac:dyDescent="0.25">
      <c r="I104" t="s">
        <v>48</v>
      </c>
      <c r="J104" s="1">
        <f>SUM(B84:B108)</f>
        <v>3</v>
      </c>
      <c r="M104" s="5">
        <f t="shared" si="10"/>
        <v>0.75</v>
      </c>
    </row>
    <row r="105" spans="9:13" x14ac:dyDescent="0.25">
      <c r="I105" t="s">
        <v>49</v>
      </c>
      <c r="J105" s="1">
        <f>SUM(C84:C108)</f>
        <v>10</v>
      </c>
      <c r="M105" s="5">
        <f t="shared" si="10"/>
        <v>2.5</v>
      </c>
    </row>
    <row r="106" spans="9:13" x14ac:dyDescent="0.25">
      <c r="I106" t="s">
        <v>50</v>
      </c>
      <c r="J106">
        <f>3*J93+J92-J103</f>
        <v>0</v>
      </c>
      <c r="M106" s="5">
        <f t="shared" si="10"/>
        <v>0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296</v>
      </c>
      <c r="B122">
        <v>1</v>
      </c>
      <c r="C122">
        <v>3</v>
      </c>
      <c r="D122" t="s">
        <v>444</v>
      </c>
      <c r="E122" s="1">
        <f>B122+C122</f>
        <v>4</v>
      </c>
      <c r="F122" s="1">
        <f>B122-C122</f>
        <v>-2</v>
      </c>
      <c r="I122" t="s">
        <v>27</v>
      </c>
      <c r="J122">
        <f>COUNTIF(E122:E146,"&gt;1")</f>
        <v>4</v>
      </c>
      <c r="M122" s="5">
        <f>J122/$J$130</f>
        <v>0.8</v>
      </c>
    </row>
    <row r="123" spans="1:13" x14ac:dyDescent="0.25">
      <c r="A123" s="6" t="s">
        <v>296</v>
      </c>
      <c r="B123">
        <v>0</v>
      </c>
      <c r="C123">
        <v>1</v>
      </c>
      <c r="D123" t="s">
        <v>300</v>
      </c>
      <c r="E123" s="1">
        <f t="shared" ref="E123:E126" si="11">B123+C123</f>
        <v>1</v>
      </c>
      <c r="F123" s="1">
        <f t="shared" ref="F123:F126" si="12">B123-C123</f>
        <v>-1</v>
      </c>
      <c r="I123" t="s">
        <v>28</v>
      </c>
      <c r="J123">
        <f>COUNTIF(E122:E146,"&gt;2")</f>
        <v>4</v>
      </c>
      <c r="M123" s="5">
        <f t="shared" ref="M123:M144" si="13">J123/$J$130</f>
        <v>0.8</v>
      </c>
    </row>
    <row r="124" spans="1:13" x14ac:dyDescent="0.25">
      <c r="A124" s="6" t="s">
        <v>296</v>
      </c>
      <c r="B124">
        <v>1</v>
      </c>
      <c r="C124">
        <v>2</v>
      </c>
      <c r="D124" t="s">
        <v>314</v>
      </c>
      <c r="E124" s="1">
        <f t="shared" si="11"/>
        <v>3</v>
      </c>
      <c r="F124" s="1">
        <f t="shared" si="12"/>
        <v>-1</v>
      </c>
      <c r="I124" t="s">
        <v>29</v>
      </c>
      <c r="J124">
        <f>COUNTIF(E122:E146,"&lt;4")</f>
        <v>2</v>
      </c>
      <c r="M124" s="5">
        <f t="shared" si="13"/>
        <v>0.4</v>
      </c>
    </row>
    <row r="125" spans="1:13" x14ac:dyDescent="0.25">
      <c r="A125" s="6" t="s">
        <v>296</v>
      </c>
      <c r="B125">
        <v>0</v>
      </c>
      <c r="C125">
        <v>4</v>
      </c>
      <c r="D125" t="s">
        <v>322</v>
      </c>
      <c r="E125" s="1">
        <f t="shared" si="11"/>
        <v>4</v>
      </c>
      <c r="F125" s="1">
        <f t="shared" si="12"/>
        <v>-4</v>
      </c>
      <c r="I125" t="s">
        <v>30</v>
      </c>
      <c r="J125">
        <f>COUNTIF(E122:E146,"&lt;5")</f>
        <v>4</v>
      </c>
      <c r="M125" s="5">
        <f t="shared" si="13"/>
        <v>0.8</v>
      </c>
    </row>
    <row r="126" spans="1:13" x14ac:dyDescent="0.25">
      <c r="A126" s="6" t="s">
        <v>296</v>
      </c>
      <c r="B126">
        <v>2</v>
      </c>
      <c r="C126">
        <v>3</v>
      </c>
      <c r="D126" t="s">
        <v>306</v>
      </c>
      <c r="E126" s="1">
        <f t="shared" si="11"/>
        <v>5</v>
      </c>
      <c r="F126" s="1">
        <f t="shared" si="12"/>
        <v>-1</v>
      </c>
      <c r="I126" t="s">
        <v>31</v>
      </c>
      <c r="J126">
        <f>COUNTIF(F122:F146,"&gt;=0")</f>
        <v>0</v>
      </c>
      <c r="M126" s="5">
        <f t="shared" si="13"/>
        <v>0</v>
      </c>
    </row>
    <row r="127" spans="1:13" x14ac:dyDescent="0.25">
      <c r="E127" s="1"/>
      <c r="F127" s="1"/>
      <c r="I127" t="s">
        <v>32</v>
      </c>
      <c r="J127">
        <f>COUNTIF(F122:F146,"&lt;=0")</f>
        <v>5</v>
      </c>
      <c r="M127" s="5">
        <f t="shared" si="13"/>
        <v>1</v>
      </c>
    </row>
    <row r="128" spans="1:13" x14ac:dyDescent="0.25">
      <c r="E128" s="1"/>
      <c r="F128" s="1"/>
      <c r="I128" t="s">
        <v>34</v>
      </c>
      <c r="J128">
        <f>COUNTIF(F122:F146,"&gt;=-1")</f>
        <v>3</v>
      </c>
      <c r="M128" s="5">
        <f t="shared" si="13"/>
        <v>0.6</v>
      </c>
    </row>
    <row r="129" spans="5:13" x14ac:dyDescent="0.25">
      <c r="E129" s="1"/>
      <c r="F129" s="1"/>
      <c r="I129" t="s">
        <v>35</v>
      </c>
      <c r="J129">
        <f>COUNTIF(F122:F146,"&lt;=1")</f>
        <v>5</v>
      </c>
      <c r="M129" s="5">
        <f t="shared" si="13"/>
        <v>1</v>
      </c>
    </row>
    <row r="130" spans="5:13" x14ac:dyDescent="0.25">
      <c r="E130" s="1"/>
      <c r="F130" s="1"/>
      <c r="I130" t="s">
        <v>36</v>
      </c>
      <c r="J130">
        <f>COUNT(F122:F146)</f>
        <v>5</v>
      </c>
    </row>
    <row r="131" spans="5:13" x14ac:dyDescent="0.25">
      <c r="E131" s="1"/>
      <c r="F131" s="1"/>
      <c r="I131" t="s">
        <v>37</v>
      </c>
      <c r="J131">
        <f>J130-J127</f>
        <v>0</v>
      </c>
      <c r="M131" s="5">
        <f t="shared" si="13"/>
        <v>0</v>
      </c>
    </row>
    <row r="132" spans="5:13" x14ac:dyDescent="0.25">
      <c r="E132" s="1"/>
      <c r="F132" s="1"/>
      <c r="I132" t="s">
        <v>38</v>
      </c>
      <c r="J132">
        <f>J130-J126</f>
        <v>5</v>
      </c>
      <c r="M132" s="5">
        <f t="shared" si="13"/>
        <v>1</v>
      </c>
    </row>
    <row r="133" spans="5:13" x14ac:dyDescent="0.25">
      <c r="E133" s="1"/>
      <c r="F133" s="1"/>
      <c r="I133" t="s">
        <v>39</v>
      </c>
      <c r="J133">
        <f>J130-J129</f>
        <v>0</v>
      </c>
      <c r="M133" s="5">
        <f t="shared" si="13"/>
        <v>0</v>
      </c>
    </row>
    <row r="134" spans="5:13" x14ac:dyDescent="0.25">
      <c r="E134" s="1"/>
      <c r="F134" s="1"/>
      <c r="I134" t="s">
        <v>40</v>
      </c>
      <c r="J134">
        <f>J130-J128</f>
        <v>2</v>
      </c>
      <c r="M134" s="5">
        <f t="shared" si="13"/>
        <v>0.4</v>
      </c>
    </row>
    <row r="135" spans="5:13" x14ac:dyDescent="0.25">
      <c r="E135" s="1"/>
      <c r="F135" s="1"/>
      <c r="I135" t="s">
        <v>41</v>
      </c>
      <c r="J135">
        <f>COUNTIF(B122:B146,"&gt;0")</f>
        <v>3</v>
      </c>
      <c r="M135" s="5">
        <f t="shared" si="13"/>
        <v>0.6</v>
      </c>
    </row>
    <row r="136" spans="5:13" x14ac:dyDescent="0.25">
      <c r="E136" s="1"/>
      <c r="F136" s="1"/>
      <c r="I136" t="s">
        <v>42</v>
      </c>
      <c r="J136">
        <f>COUNTIF(C122:C146,"&gt;0")</f>
        <v>5</v>
      </c>
      <c r="M136" s="5">
        <f t="shared" si="13"/>
        <v>1</v>
      </c>
    </row>
    <row r="137" spans="5:13" x14ac:dyDescent="0.25">
      <c r="E137" s="1"/>
      <c r="F137" s="1"/>
      <c r="I137" t="s">
        <v>43</v>
      </c>
      <c r="J137">
        <f>COUNTIF(B122:B146,"&lt;2")</f>
        <v>4</v>
      </c>
      <c r="M137" s="5">
        <f t="shared" si="13"/>
        <v>0.8</v>
      </c>
    </row>
    <row r="138" spans="5:13" x14ac:dyDescent="0.25">
      <c r="E138" s="1"/>
      <c r="F138" s="1"/>
      <c r="I138" t="s">
        <v>44</v>
      </c>
      <c r="J138">
        <f>COUNTIF(C122:C146,"&lt;2")</f>
        <v>1</v>
      </c>
      <c r="M138" s="5">
        <f t="shared" si="13"/>
        <v>0.2</v>
      </c>
    </row>
    <row r="139" spans="5:13" x14ac:dyDescent="0.25">
      <c r="E139" s="1"/>
      <c r="F139" s="1"/>
      <c r="I139" t="s">
        <v>45</v>
      </c>
      <c r="J139">
        <f>COUNTIF(B122:B146,"&lt;3")</f>
        <v>5</v>
      </c>
      <c r="M139" s="5">
        <f t="shared" si="13"/>
        <v>1</v>
      </c>
    </row>
    <row r="140" spans="5:13" x14ac:dyDescent="0.25">
      <c r="E140" s="1"/>
      <c r="F140" s="1"/>
      <c r="I140" t="s">
        <v>46</v>
      </c>
      <c r="J140">
        <f>COUNTIF(C122:C146,"&lt;3")</f>
        <v>2</v>
      </c>
      <c r="M140" s="5">
        <f t="shared" si="13"/>
        <v>0.4</v>
      </c>
    </row>
    <row r="141" spans="5:13" x14ac:dyDescent="0.25">
      <c r="E141" s="1"/>
      <c r="F141" s="1"/>
      <c r="I141" t="s">
        <v>47</v>
      </c>
      <c r="J141">
        <f>J131+J132</f>
        <v>5</v>
      </c>
      <c r="M141" s="5">
        <f t="shared" si="13"/>
        <v>1</v>
      </c>
    </row>
    <row r="142" spans="5:13" x14ac:dyDescent="0.25">
      <c r="E142" s="1"/>
      <c r="F142" s="1"/>
      <c r="I142" t="s">
        <v>48</v>
      </c>
      <c r="J142" s="1">
        <f>SUM(B122:B146)</f>
        <v>4</v>
      </c>
      <c r="M142" s="5">
        <f t="shared" si="13"/>
        <v>0.8</v>
      </c>
    </row>
    <row r="143" spans="5:13" x14ac:dyDescent="0.25">
      <c r="E143" s="1"/>
      <c r="F143" s="1"/>
      <c r="I143" t="s">
        <v>49</v>
      </c>
      <c r="J143" s="1">
        <f>SUM(C122:C146)</f>
        <v>13</v>
      </c>
      <c r="M143" s="5">
        <f t="shared" si="13"/>
        <v>2.6</v>
      </c>
    </row>
    <row r="144" spans="5:13" x14ac:dyDescent="0.25">
      <c r="E144" s="1"/>
      <c r="F144" s="1"/>
      <c r="I144" t="s">
        <v>50</v>
      </c>
      <c r="J144">
        <f>3*J131+J130-J141</f>
        <v>0</v>
      </c>
      <c r="M144" s="5">
        <f t="shared" si="13"/>
        <v>0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445</v>
      </c>
      <c r="B161">
        <v>0</v>
      </c>
      <c r="C161">
        <v>0</v>
      </c>
      <c r="D161" s="6" t="s">
        <v>296</v>
      </c>
      <c r="E161" s="1">
        <f>B161+C161</f>
        <v>0</v>
      </c>
      <c r="F161" s="1">
        <f>B161-C161</f>
        <v>0</v>
      </c>
      <c r="I161" t="s">
        <v>27</v>
      </c>
      <c r="J161">
        <f>COUNTIF(E161:E177,"&gt;1")</f>
        <v>2</v>
      </c>
      <c r="M161" s="5">
        <f>J161/$J$169</f>
        <v>0.66666666666666663</v>
      </c>
      <c r="O161" s="5">
        <f>J161+J122</f>
        <v>6</v>
      </c>
      <c r="P161" s="5">
        <f>O161/$O$169</f>
        <v>0.75</v>
      </c>
    </row>
    <row r="162" spans="1:16" x14ac:dyDescent="0.25">
      <c r="A162" t="s">
        <v>446</v>
      </c>
      <c r="B162">
        <v>2</v>
      </c>
      <c r="C162">
        <v>1</v>
      </c>
      <c r="D162" s="6" t="s">
        <v>296</v>
      </c>
      <c r="E162" s="1">
        <f>B162+C162</f>
        <v>3</v>
      </c>
      <c r="F162" s="1">
        <f>B162-C162</f>
        <v>1</v>
      </c>
      <c r="I162" t="s">
        <v>28</v>
      </c>
      <c r="J162">
        <f>COUNTIF(E161:E177,"&gt;2")</f>
        <v>2</v>
      </c>
      <c r="M162" s="5">
        <f t="shared" ref="M162:M183" si="14">J162/$J$169</f>
        <v>0.66666666666666663</v>
      </c>
      <c r="O162" s="5">
        <f t="shared" ref="O162:O183" si="15">J162+J123</f>
        <v>6</v>
      </c>
      <c r="P162" s="5">
        <f t="shared" ref="P162:P183" si="16">O162/$O$169</f>
        <v>0.75</v>
      </c>
    </row>
    <row r="163" spans="1:16" x14ac:dyDescent="0.25">
      <c r="A163" t="s">
        <v>300</v>
      </c>
      <c r="B163">
        <v>1</v>
      </c>
      <c r="C163">
        <v>3</v>
      </c>
      <c r="D163" s="6" t="s">
        <v>296</v>
      </c>
      <c r="E163" s="1">
        <f>B163+C163</f>
        <v>4</v>
      </c>
      <c r="F163" s="1">
        <f>B163-C163</f>
        <v>-2</v>
      </c>
      <c r="I163" t="s">
        <v>29</v>
      </c>
      <c r="J163">
        <f>COUNTIF(E161:E177,"&lt;4")</f>
        <v>2</v>
      </c>
      <c r="M163" s="5">
        <f t="shared" si="14"/>
        <v>0.66666666666666663</v>
      </c>
      <c r="O163" s="5">
        <f t="shared" si="15"/>
        <v>4</v>
      </c>
      <c r="P163" s="5">
        <f t="shared" si="16"/>
        <v>0.5</v>
      </c>
    </row>
    <row r="164" spans="1:16" x14ac:dyDescent="0.25">
      <c r="D164" s="6"/>
      <c r="E164" s="1"/>
      <c r="F164" s="1"/>
      <c r="I164" t="s">
        <v>30</v>
      </c>
      <c r="J164">
        <f>COUNTIF(E161:E177,"&lt;5")</f>
        <v>3</v>
      </c>
      <c r="M164" s="5">
        <f t="shared" si="14"/>
        <v>1</v>
      </c>
      <c r="O164" s="5">
        <f t="shared" si="15"/>
        <v>7</v>
      </c>
      <c r="P164" s="5">
        <f t="shared" si="16"/>
        <v>0.875</v>
      </c>
    </row>
    <row r="165" spans="1:16" x14ac:dyDescent="0.25">
      <c r="D165" s="6"/>
      <c r="E165" s="1"/>
      <c r="F165" s="1"/>
      <c r="I165" t="s">
        <v>31</v>
      </c>
      <c r="J165">
        <f>COUNTIF(F161:F177,"&lt;=0")</f>
        <v>2</v>
      </c>
      <c r="M165" s="5">
        <f t="shared" si="14"/>
        <v>0.66666666666666663</v>
      </c>
      <c r="O165" s="5">
        <f t="shared" si="15"/>
        <v>2</v>
      </c>
      <c r="P165" s="5">
        <f t="shared" si="16"/>
        <v>0.25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2</v>
      </c>
      <c r="M166" s="5">
        <f t="shared" si="14"/>
        <v>0.66666666666666663</v>
      </c>
      <c r="O166" s="5">
        <f t="shared" si="15"/>
        <v>7</v>
      </c>
      <c r="P166" s="5">
        <f t="shared" si="16"/>
        <v>0.875</v>
      </c>
    </row>
    <row r="167" spans="1:16" x14ac:dyDescent="0.25">
      <c r="I167" t="s">
        <v>34</v>
      </c>
      <c r="J167">
        <f>COUNTIF(F161:F177,"&lt;=1")</f>
        <v>3</v>
      </c>
      <c r="M167" s="5">
        <f t="shared" si="14"/>
        <v>1</v>
      </c>
      <c r="O167" s="5">
        <f t="shared" si="15"/>
        <v>6</v>
      </c>
      <c r="P167" s="5">
        <f t="shared" si="16"/>
        <v>0.75</v>
      </c>
    </row>
    <row r="168" spans="1:16" x14ac:dyDescent="0.25">
      <c r="I168" t="s">
        <v>35</v>
      </c>
      <c r="J168">
        <f>COUNTIF(F161:F177,"&gt;=-1")</f>
        <v>2</v>
      </c>
      <c r="M168" s="5">
        <f t="shared" si="14"/>
        <v>0.66666666666666663</v>
      </c>
      <c r="O168" s="5">
        <f t="shared" si="15"/>
        <v>7</v>
      </c>
      <c r="P168" s="5">
        <f t="shared" si="16"/>
        <v>0.875</v>
      </c>
    </row>
    <row r="169" spans="1:16" x14ac:dyDescent="0.25">
      <c r="I169" t="s">
        <v>36</v>
      </c>
      <c r="J169">
        <f>COUNT(E161:E177)</f>
        <v>3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1</v>
      </c>
      <c r="M170" s="5">
        <f t="shared" si="14"/>
        <v>0.33333333333333331</v>
      </c>
      <c r="O170" s="5">
        <f t="shared" si="15"/>
        <v>1</v>
      </c>
      <c r="P170" s="5">
        <f t="shared" si="16"/>
        <v>0.125</v>
      </c>
    </row>
    <row r="171" spans="1:16" x14ac:dyDescent="0.25">
      <c r="I171" t="s">
        <v>38</v>
      </c>
      <c r="J171">
        <f>J169-J165</f>
        <v>1</v>
      </c>
      <c r="M171" s="5">
        <f t="shared" si="14"/>
        <v>0.33333333333333331</v>
      </c>
      <c r="O171" s="5">
        <f t="shared" si="15"/>
        <v>6</v>
      </c>
      <c r="P171" s="5">
        <f t="shared" si="16"/>
        <v>0.75</v>
      </c>
    </row>
    <row r="172" spans="1:16" x14ac:dyDescent="0.25">
      <c r="I172" t="s">
        <v>39</v>
      </c>
      <c r="J172">
        <f>J169-J168</f>
        <v>1</v>
      </c>
      <c r="M172" s="5">
        <f t="shared" si="14"/>
        <v>0.33333333333333331</v>
      </c>
      <c r="O172" s="5">
        <f t="shared" si="15"/>
        <v>1</v>
      </c>
      <c r="P172" s="5">
        <f t="shared" si="16"/>
        <v>0.125</v>
      </c>
    </row>
    <row r="173" spans="1:16" x14ac:dyDescent="0.25">
      <c r="I173" t="s">
        <v>40</v>
      </c>
      <c r="J173">
        <f>J169-J167</f>
        <v>0</v>
      </c>
      <c r="M173" s="5">
        <f t="shared" si="14"/>
        <v>0</v>
      </c>
      <c r="O173" s="5">
        <f t="shared" si="15"/>
        <v>2</v>
      </c>
      <c r="P173" s="5">
        <f t="shared" si="16"/>
        <v>0.25</v>
      </c>
    </row>
    <row r="174" spans="1:16" x14ac:dyDescent="0.25">
      <c r="I174" t="s">
        <v>41</v>
      </c>
      <c r="J174">
        <f>COUNTIF(C161:C177,"&gt;0")</f>
        <v>2</v>
      </c>
      <c r="M174" s="5">
        <f t="shared" si="14"/>
        <v>0.66666666666666663</v>
      </c>
      <c r="O174" s="5">
        <f t="shared" si="15"/>
        <v>5</v>
      </c>
      <c r="P174" s="5">
        <f t="shared" si="16"/>
        <v>0.625</v>
      </c>
    </row>
    <row r="175" spans="1:16" x14ac:dyDescent="0.25">
      <c r="I175" t="s">
        <v>42</v>
      </c>
      <c r="J175">
        <f>COUNTIF(B161:B177,"&gt;0")</f>
        <v>2</v>
      </c>
      <c r="M175" s="5">
        <f t="shared" si="14"/>
        <v>0.66666666666666663</v>
      </c>
      <c r="O175" s="5">
        <f t="shared" si="15"/>
        <v>7</v>
      </c>
      <c r="P175" s="5">
        <f t="shared" si="16"/>
        <v>0.875</v>
      </c>
    </row>
    <row r="176" spans="1:16" x14ac:dyDescent="0.25">
      <c r="I176" t="s">
        <v>43</v>
      </c>
      <c r="J176">
        <f>COUNTIF(C161:C177,"&lt;2")</f>
        <v>2</v>
      </c>
      <c r="M176" s="5">
        <f t="shared" si="14"/>
        <v>0.66666666666666663</v>
      </c>
      <c r="O176" s="5">
        <f t="shared" si="15"/>
        <v>6</v>
      </c>
      <c r="P176" s="5">
        <f t="shared" si="16"/>
        <v>0.75</v>
      </c>
    </row>
    <row r="177" spans="9:16" x14ac:dyDescent="0.25">
      <c r="I177" t="s">
        <v>44</v>
      </c>
      <c r="J177">
        <f>COUNTIF(B161:B177,"&lt;2")</f>
        <v>2</v>
      </c>
      <c r="M177" s="5">
        <f t="shared" si="14"/>
        <v>0.66666666666666663</v>
      </c>
      <c r="O177" s="5">
        <f t="shared" si="15"/>
        <v>3</v>
      </c>
      <c r="P177" s="5">
        <f t="shared" si="16"/>
        <v>0.375</v>
      </c>
    </row>
    <row r="178" spans="9:16" x14ac:dyDescent="0.25">
      <c r="I178" t="s">
        <v>45</v>
      </c>
      <c r="J178">
        <f>COUNTIF(C161:C177,"&lt;3")</f>
        <v>2</v>
      </c>
      <c r="M178" s="5">
        <f t="shared" si="14"/>
        <v>0.66666666666666663</v>
      </c>
      <c r="O178" s="5">
        <f t="shared" si="15"/>
        <v>7</v>
      </c>
      <c r="P178" s="5">
        <f t="shared" si="16"/>
        <v>0.875</v>
      </c>
    </row>
    <row r="179" spans="9:16" x14ac:dyDescent="0.25">
      <c r="I179" t="s">
        <v>46</v>
      </c>
      <c r="J179">
        <f>COUNTIF(B161:B177,"&lt;3")</f>
        <v>3</v>
      </c>
      <c r="M179" s="5">
        <f t="shared" si="14"/>
        <v>1</v>
      </c>
      <c r="O179" s="5">
        <f t="shared" si="15"/>
        <v>5</v>
      </c>
      <c r="P179" s="5">
        <f t="shared" si="16"/>
        <v>0.625</v>
      </c>
    </row>
    <row r="180" spans="9:16" x14ac:dyDescent="0.25">
      <c r="I180" t="s">
        <v>47</v>
      </c>
      <c r="J180">
        <f>J170+J171</f>
        <v>2</v>
      </c>
      <c r="M180" s="5">
        <f t="shared" si="14"/>
        <v>0.66666666666666663</v>
      </c>
      <c r="O180" s="5">
        <f t="shared" si="15"/>
        <v>7</v>
      </c>
      <c r="P180" s="5">
        <f t="shared" si="16"/>
        <v>0.875</v>
      </c>
    </row>
    <row r="181" spans="9:16" x14ac:dyDescent="0.25">
      <c r="I181" t="s">
        <v>48</v>
      </c>
      <c r="J181" s="1">
        <f>SUM(C161:C177)</f>
        <v>4</v>
      </c>
      <c r="M181" s="5">
        <f t="shared" si="14"/>
        <v>1.3333333333333333</v>
      </c>
      <c r="O181" s="5">
        <f t="shared" si="15"/>
        <v>8</v>
      </c>
      <c r="P181" s="5">
        <f t="shared" si="16"/>
        <v>1</v>
      </c>
    </row>
    <row r="182" spans="9:16" x14ac:dyDescent="0.25">
      <c r="I182" t="s">
        <v>49</v>
      </c>
      <c r="J182" s="1">
        <f>SUM(B161:B177)</f>
        <v>3</v>
      </c>
      <c r="M182" s="5">
        <f t="shared" si="14"/>
        <v>1</v>
      </c>
      <c r="O182" s="5">
        <f t="shared" si="15"/>
        <v>16</v>
      </c>
      <c r="P182" s="5">
        <f t="shared" si="16"/>
        <v>2</v>
      </c>
    </row>
    <row r="183" spans="9:16" x14ac:dyDescent="0.25">
      <c r="I183" t="s">
        <v>50</v>
      </c>
      <c r="J183">
        <f>J170*3+J169-J180</f>
        <v>4</v>
      </c>
      <c r="M183" s="5">
        <f t="shared" si="14"/>
        <v>1.3333333333333333</v>
      </c>
      <c r="O183" s="5">
        <f t="shared" si="15"/>
        <v>4</v>
      </c>
      <c r="P183" s="5">
        <f t="shared" si="16"/>
        <v>0.5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304</v>
      </c>
      <c r="B213">
        <v>3</v>
      </c>
      <c r="C213">
        <v>0</v>
      </c>
      <c r="D213" s="6" t="s">
        <v>316</v>
      </c>
      <c r="E213" s="1">
        <f>B213+C213</f>
        <v>3</v>
      </c>
      <c r="F213" s="1">
        <f>B213-C213</f>
        <v>3</v>
      </c>
      <c r="I213" t="s">
        <v>27</v>
      </c>
      <c r="J213">
        <f>COUNTIF(E213:E237,"&gt;1")</f>
        <v>6</v>
      </c>
      <c r="M213" s="5">
        <f>J213/$J$221</f>
        <v>0.66666666666666663</v>
      </c>
    </row>
    <row r="214" spans="1:16" x14ac:dyDescent="0.25">
      <c r="A214" t="s">
        <v>310</v>
      </c>
      <c r="B214">
        <v>3</v>
      </c>
      <c r="C214">
        <v>0</v>
      </c>
      <c r="D214" s="6" t="s">
        <v>316</v>
      </c>
      <c r="E214" s="1">
        <f t="shared" ref="E214:E219" si="17">B214+C214</f>
        <v>3</v>
      </c>
      <c r="F214" s="1">
        <f t="shared" ref="F214:F219" si="18">B214-C214</f>
        <v>3</v>
      </c>
      <c r="I214" t="s">
        <v>28</v>
      </c>
      <c r="J214">
        <f>COUNTIF(E213:E237,"&gt;2")</f>
        <v>5</v>
      </c>
      <c r="M214" s="5">
        <f t="shared" ref="M214:M235" si="19">J214/$J$221</f>
        <v>0.55555555555555558</v>
      </c>
    </row>
    <row r="215" spans="1:16" x14ac:dyDescent="0.25">
      <c r="A215" t="s">
        <v>441</v>
      </c>
      <c r="B215">
        <v>0</v>
      </c>
      <c r="C215">
        <v>0</v>
      </c>
      <c r="D215" s="6" t="s">
        <v>316</v>
      </c>
      <c r="E215" s="1">
        <f t="shared" si="17"/>
        <v>0</v>
      </c>
      <c r="F215" s="1">
        <f t="shared" si="18"/>
        <v>0</v>
      </c>
      <c r="I215" t="s">
        <v>29</v>
      </c>
      <c r="J215">
        <f>COUNTIF(E213:E237,"&lt;4")</f>
        <v>9</v>
      </c>
      <c r="M215" s="5">
        <f t="shared" si="19"/>
        <v>1</v>
      </c>
    </row>
    <row r="216" spans="1:16" x14ac:dyDescent="0.25">
      <c r="A216" t="s">
        <v>320</v>
      </c>
      <c r="B216">
        <v>1</v>
      </c>
      <c r="C216">
        <v>0</v>
      </c>
      <c r="D216" s="6" t="s">
        <v>316</v>
      </c>
      <c r="E216" s="1">
        <f t="shared" si="17"/>
        <v>1</v>
      </c>
      <c r="F216" s="1">
        <f t="shared" si="18"/>
        <v>1</v>
      </c>
      <c r="I216" t="s">
        <v>30</v>
      </c>
      <c r="J216">
        <f>COUNTIF(E213:E237,"&lt;5")</f>
        <v>9</v>
      </c>
      <c r="M216" s="5">
        <f t="shared" si="19"/>
        <v>1</v>
      </c>
    </row>
    <row r="217" spans="1:16" x14ac:dyDescent="0.25">
      <c r="A217" t="s">
        <v>300</v>
      </c>
      <c r="B217">
        <v>1</v>
      </c>
      <c r="C217">
        <v>2</v>
      </c>
      <c r="D217" s="6" t="s">
        <v>316</v>
      </c>
      <c r="E217" s="1">
        <f t="shared" si="17"/>
        <v>3</v>
      </c>
      <c r="F217" s="1">
        <f t="shared" si="18"/>
        <v>-1</v>
      </c>
      <c r="I217" t="s">
        <v>31</v>
      </c>
      <c r="J217">
        <f>COUNTIF(F213:F237,"&gt;=0")</f>
        <v>8</v>
      </c>
      <c r="L217" t="s">
        <v>56</v>
      </c>
      <c r="M217" s="5">
        <f t="shared" si="19"/>
        <v>0.88888888888888884</v>
      </c>
    </row>
    <row r="218" spans="1:16" x14ac:dyDescent="0.25">
      <c r="A218" t="s">
        <v>322</v>
      </c>
      <c r="B218">
        <v>1</v>
      </c>
      <c r="C218">
        <v>0</v>
      </c>
      <c r="D218" s="6" t="s">
        <v>316</v>
      </c>
      <c r="E218" s="1">
        <f t="shared" si="17"/>
        <v>1</v>
      </c>
      <c r="F218" s="1">
        <f t="shared" si="18"/>
        <v>1</v>
      </c>
      <c r="I218" t="s">
        <v>32</v>
      </c>
      <c r="J218">
        <f>COUNTIF(F213:F237,"&lt;=0")</f>
        <v>2</v>
      </c>
      <c r="L218" t="s">
        <v>55</v>
      </c>
      <c r="M218" s="5">
        <f t="shared" si="19"/>
        <v>0.22222222222222221</v>
      </c>
    </row>
    <row r="219" spans="1:16" x14ac:dyDescent="0.25">
      <c r="A219" t="s">
        <v>314</v>
      </c>
      <c r="B219">
        <v>2</v>
      </c>
      <c r="C219">
        <v>0</v>
      </c>
      <c r="D219" s="6" t="s">
        <v>316</v>
      </c>
      <c r="E219" s="1">
        <f t="shared" si="17"/>
        <v>2</v>
      </c>
      <c r="F219" s="1">
        <f t="shared" si="18"/>
        <v>2</v>
      </c>
      <c r="I219" t="s">
        <v>34</v>
      </c>
      <c r="J219">
        <f>COUNTIF(F213:F237,"&gt;=-1")</f>
        <v>9</v>
      </c>
      <c r="M219" s="5">
        <f t="shared" si="19"/>
        <v>1</v>
      </c>
    </row>
    <row r="220" spans="1:16" x14ac:dyDescent="0.25">
      <c r="A220" t="s">
        <v>444</v>
      </c>
      <c r="B220">
        <v>2</v>
      </c>
      <c r="C220">
        <v>1</v>
      </c>
      <c r="D220" s="6" t="s">
        <v>316</v>
      </c>
      <c r="E220" s="1">
        <f t="shared" ref="E220:E221" si="20">B220+C220</f>
        <v>3</v>
      </c>
      <c r="F220" s="1">
        <f t="shared" ref="F220:F221" si="21">B220-C220</f>
        <v>1</v>
      </c>
      <c r="I220" t="s">
        <v>35</v>
      </c>
      <c r="J220">
        <f>COUNTIF(F213:F237,"&lt;=1")</f>
        <v>6</v>
      </c>
      <c r="M220" s="5">
        <f t="shared" si="19"/>
        <v>0.66666666666666663</v>
      </c>
    </row>
    <row r="221" spans="1:16" x14ac:dyDescent="0.25">
      <c r="A221" t="s">
        <v>295</v>
      </c>
      <c r="B221">
        <v>2</v>
      </c>
      <c r="C221">
        <v>1</v>
      </c>
      <c r="D221" s="6" t="s">
        <v>316</v>
      </c>
      <c r="E221" s="1">
        <f t="shared" si="20"/>
        <v>3</v>
      </c>
      <c r="F221" s="1">
        <f t="shared" si="21"/>
        <v>1</v>
      </c>
      <c r="I221" t="s">
        <v>36</v>
      </c>
      <c r="J221">
        <f>COUNT(F213:F237)</f>
        <v>9</v>
      </c>
    </row>
    <row r="222" spans="1:16" x14ac:dyDescent="0.25">
      <c r="D222" s="6"/>
      <c r="E222" s="1"/>
      <c r="F222" s="1"/>
      <c r="I222" t="s">
        <v>37</v>
      </c>
      <c r="J222">
        <f>J221-J218</f>
        <v>7</v>
      </c>
      <c r="L222" t="s">
        <v>57</v>
      </c>
      <c r="M222" s="5">
        <f t="shared" si="19"/>
        <v>0.77777777777777779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1</v>
      </c>
      <c r="L223" t="s">
        <v>58</v>
      </c>
      <c r="M223" s="5">
        <f t="shared" si="19"/>
        <v>0.1111111111111111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3</v>
      </c>
      <c r="M224" s="5">
        <f t="shared" si="19"/>
        <v>0.33333333333333331</v>
      </c>
    </row>
    <row r="225" spans="1:13" x14ac:dyDescent="0.25">
      <c r="A225" s="1"/>
      <c r="B225" s="1"/>
      <c r="D225" s="2"/>
      <c r="E225" s="1"/>
      <c r="F225" s="1"/>
      <c r="I225" t="s">
        <v>40</v>
      </c>
      <c r="J225">
        <f>J221-J219</f>
        <v>0</v>
      </c>
      <c r="M225" s="5">
        <f t="shared" si="19"/>
        <v>0</v>
      </c>
    </row>
    <row r="226" spans="1:13" x14ac:dyDescent="0.25">
      <c r="A226" s="1"/>
      <c r="B226" s="1"/>
      <c r="D226" s="2"/>
      <c r="E226" s="1"/>
      <c r="F226" s="1"/>
      <c r="I226" t="s">
        <v>41</v>
      </c>
      <c r="J226">
        <f>COUNTIF(B213:B237,"&gt;0")</f>
        <v>8</v>
      </c>
      <c r="M226" s="5">
        <f t="shared" si="19"/>
        <v>0.88888888888888884</v>
      </c>
    </row>
    <row r="227" spans="1:13" x14ac:dyDescent="0.25">
      <c r="A227" s="1"/>
      <c r="B227" s="1"/>
      <c r="D227" s="2"/>
      <c r="E227" s="1"/>
      <c r="F227" s="1"/>
      <c r="I227" t="s">
        <v>42</v>
      </c>
      <c r="J227">
        <f>COUNTIF(C213:C237,"&gt;0")</f>
        <v>3</v>
      </c>
      <c r="M227" s="5">
        <f t="shared" si="19"/>
        <v>0.33333333333333331</v>
      </c>
    </row>
    <row r="228" spans="1:13" x14ac:dyDescent="0.25">
      <c r="A228" s="1"/>
      <c r="B228" s="1"/>
      <c r="D228" s="2"/>
      <c r="E228" s="1"/>
      <c r="F228" s="1"/>
      <c r="I228" t="s">
        <v>43</v>
      </c>
      <c r="J228">
        <f>COUNTIF(B213:B237,"&lt;2")</f>
        <v>4</v>
      </c>
      <c r="M228" s="5">
        <f t="shared" si="19"/>
        <v>0.44444444444444442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8</v>
      </c>
      <c r="M229" s="5">
        <f t="shared" si="19"/>
        <v>0.88888888888888884</v>
      </c>
    </row>
    <row r="230" spans="1:13" x14ac:dyDescent="0.25">
      <c r="E230" s="1"/>
      <c r="F230" s="1"/>
      <c r="I230" t="s">
        <v>45</v>
      </c>
      <c r="J230">
        <f>COUNTIF(B213:B237,"&lt;3")</f>
        <v>7</v>
      </c>
      <c r="M230" s="5">
        <f t="shared" si="19"/>
        <v>0.77777777777777779</v>
      </c>
    </row>
    <row r="231" spans="1:13" x14ac:dyDescent="0.25">
      <c r="E231" s="1"/>
      <c r="F231" s="1"/>
      <c r="I231" t="s">
        <v>46</v>
      </c>
      <c r="J231">
        <f>COUNTIF(C213:C237,"&lt;3")</f>
        <v>9</v>
      </c>
      <c r="M231" s="5">
        <f t="shared" si="19"/>
        <v>1</v>
      </c>
    </row>
    <row r="232" spans="1:13" x14ac:dyDescent="0.25">
      <c r="E232" s="1"/>
      <c r="F232" s="1"/>
      <c r="I232" t="s">
        <v>47</v>
      </c>
      <c r="J232">
        <f>J222+J223</f>
        <v>8</v>
      </c>
      <c r="M232" s="5">
        <f t="shared" si="19"/>
        <v>0.88888888888888884</v>
      </c>
    </row>
    <row r="233" spans="1:13" x14ac:dyDescent="0.25">
      <c r="E233" s="1"/>
      <c r="F233" s="1"/>
      <c r="I233" t="s">
        <v>48</v>
      </c>
      <c r="J233" s="1">
        <f>SUM(C213:C237)</f>
        <v>4</v>
      </c>
      <c r="M233" s="5">
        <f t="shared" si="19"/>
        <v>0.44444444444444442</v>
      </c>
    </row>
    <row r="234" spans="1:13" x14ac:dyDescent="0.25">
      <c r="E234" s="1"/>
      <c r="F234" s="1"/>
      <c r="I234" t="s">
        <v>49</v>
      </c>
      <c r="J234" s="1">
        <f>SUM(B213:B237)</f>
        <v>15</v>
      </c>
      <c r="M234" s="5">
        <f t="shared" si="19"/>
        <v>1.6666666666666667</v>
      </c>
    </row>
    <row r="235" spans="1:13" x14ac:dyDescent="0.25">
      <c r="E235" s="1"/>
      <c r="F235" s="1"/>
      <c r="I235" t="s">
        <v>50</v>
      </c>
      <c r="J235">
        <f>3*J223+J221-J232</f>
        <v>4</v>
      </c>
      <c r="M235" s="5">
        <f t="shared" si="19"/>
        <v>0.44444444444444442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316</v>
      </c>
      <c r="B253">
        <v>3</v>
      </c>
      <c r="C253">
        <v>2</v>
      </c>
      <c r="D253" t="s">
        <v>443</v>
      </c>
      <c r="E253" s="1">
        <f t="shared" ref="E253:E260" si="22">B253+C253</f>
        <v>5</v>
      </c>
      <c r="F253" s="1">
        <f t="shared" ref="F253:F260" si="23">B253-C253</f>
        <v>1</v>
      </c>
      <c r="I253" t="s">
        <v>27</v>
      </c>
      <c r="J253">
        <f>COUNTIF(E253:E269,"&gt;1")</f>
        <v>6</v>
      </c>
      <c r="M253" s="5">
        <f>J253/$J$261</f>
        <v>0.75</v>
      </c>
      <c r="O253" s="5">
        <f>J253+J213</f>
        <v>12</v>
      </c>
      <c r="P253" s="5">
        <f>O253/$O$261</f>
        <v>0.70588235294117652</v>
      </c>
    </row>
    <row r="254" spans="1:16" x14ac:dyDescent="0.25">
      <c r="A254" s="6" t="s">
        <v>316</v>
      </c>
      <c r="B254">
        <v>0</v>
      </c>
      <c r="C254">
        <v>0</v>
      </c>
      <c r="D254" t="s">
        <v>295</v>
      </c>
      <c r="E254" s="1">
        <f t="shared" si="22"/>
        <v>0</v>
      </c>
      <c r="F254" s="1">
        <f t="shared" si="23"/>
        <v>0</v>
      </c>
      <c r="I254" t="s">
        <v>28</v>
      </c>
      <c r="J254">
        <f>COUNTIF(E253:E269,"&gt;2")</f>
        <v>5</v>
      </c>
      <c r="M254" s="5">
        <f t="shared" ref="M254:M275" si="24">J254/$J$261</f>
        <v>0.625</v>
      </c>
      <c r="O254" s="5">
        <f t="shared" ref="O254:O275" si="25">J254+J214</f>
        <v>10</v>
      </c>
      <c r="P254" s="5">
        <f t="shared" ref="P254:P275" si="26">O254/$O$261</f>
        <v>0.58823529411764708</v>
      </c>
    </row>
    <row r="255" spans="1:16" x14ac:dyDescent="0.25">
      <c r="A255" s="6" t="s">
        <v>316</v>
      </c>
      <c r="B255">
        <v>1</v>
      </c>
      <c r="C255">
        <v>1</v>
      </c>
      <c r="D255" t="s">
        <v>296</v>
      </c>
      <c r="E255" s="1">
        <f t="shared" si="22"/>
        <v>2</v>
      </c>
      <c r="F255" s="1">
        <f t="shared" si="23"/>
        <v>0</v>
      </c>
      <c r="I255" t="s">
        <v>29</v>
      </c>
      <c r="J255">
        <f>COUNTIF(E253:E269,"&lt;4")</f>
        <v>6</v>
      </c>
      <c r="M255" s="5">
        <f t="shared" si="24"/>
        <v>0.75</v>
      </c>
      <c r="O255" s="5">
        <f t="shared" si="25"/>
        <v>15</v>
      </c>
      <c r="P255" s="5">
        <f t="shared" si="26"/>
        <v>0.88235294117647056</v>
      </c>
    </row>
    <row r="256" spans="1:16" x14ac:dyDescent="0.25">
      <c r="A256" s="6" t="s">
        <v>316</v>
      </c>
      <c r="B256">
        <v>1</v>
      </c>
      <c r="C256">
        <v>2</v>
      </c>
      <c r="D256" t="s">
        <v>445</v>
      </c>
      <c r="E256" s="1">
        <f t="shared" si="22"/>
        <v>3</v>
      </c>
      <c r="F256" s="1">
        <f t="shared" si="23"/>
        <v>-1</v>
      </c>
      <c r="I256" t="s">
        <v>30</v>
      </c>
      <c r="J256">
        <f>COUNTIF(E253:E269,"&lt;5")</f>
        <v>6</v>
      </c>
      <c r="M256" s="5">
        <f t="shared" si="24"/>
        <v>0.75</v>
      </c>
      <c r="O256" s="5">
        <f t="shared" si="25"/>
        <v>15</v>
      </c>
      <c r="P256" s="5">
        <f t="shared" si="26"/>
        <v>0.88235294117647056</v>
      </c>
    </row>
    <row r="257" spans="1:16" x14ac:dyDescent="0.25">
      <c r="A257" s="6" t="s">
        <v>316</v>
      </c>
      <c r="B257">
        <v>3</v>
      </c>
      <c r="C257">
        <v>2</v>
      </c>
      <c r="D257" t="s">
        <v>306</v>
      </c>
      <c r="E257" s="1">
        <f t="shared" si="22"/>
        <v>5</v>
      </c>
      <c r="F257" s="1">
        <f t="shared" si="23"/>
        <v>1</v>
      </c>
      <c r="I257" t="s">
        <v>31</v>
      </c>
      <c r="J257">
        <f>COUNTIF(F253:F269,"&lt;=0")</f>
        <v>4</v>
      </c>
      <c r="L257" t="s">
        <v>56</v>
      </c>
      <c r="M257" s="5">
        <f t="shared" si="24"/>
        <v>0.5</v>
      </c>
      <c r="O257" s="5">
        <f t="shared" si="25"/>
        <v>12</v>
      </c>
      <c r="P257" s="5">
        <f t="shared" si="26"/>
        <v>0.70588235294117652</v>
      </c>
    </row>
    <row r="258" spans="1:16" x14ac:dyDescent="0.25">
      <c r="A258" s="6" t="s">
        <v>316</v>
      </c>
      <c r="B258">
        <v>2</v>
      </c>
      <c r="C258">
        <v>1</v>
      </c>
      <c r="D258" t="s">
        <v>446</v>
      </c>
      <c r="E258" s="1">
        <f t="shared" si="22"/>
        <v>3</v>
      </c>
      <c r="F258" s="1">
        <f t="shared" si="23"/>
        <v>1</v>
      </c>
      <c r="I258" t="s">
        <v>32</v>
      </c>
      <c r="J258">
        <f>COUNTIF(F253:F269,"&gt;=0")</f>
        <v>6</v>
      </c>
      <c r="L258" t="s">
        <v>55</v>
      </c>
      <c r="M258" s="5">
        <f t="shared" si="24"/>
        <v>0.75</v>
      </c>
      <c r="O258" s="5">
        <f t="shared" si="25"/>
        <v>8</v>
      </c>
      <c r="P258" s="5">
        <f t="shared" si="26"/>
        <v>0.47058823529411764</v>
      </c>
    </row>
    <row r="259" spans="1:16" x14ac:dyDescent="0.25">
      <c r="A259" s="6" t="s">
        <v>316</v>
      </c>
      <c r="B259">
        <v>1</v>
      </c>
      <c r="C259">
        <v>0</v>
      </c>
      <c r="D259" t="s">
        <v>442</v>
      </c>
      <c r="E259" s="1">
        <f t="shared" si="22"/>
        <v>1</v>
      </c>
      <c r="F259" s="1">
        <f t="shared" si="23"/>
        <v>1</v>
      </c>
      <c r="I259" t="s">
        <v>34</v>
      </c>
      <c r="J259">
        <f>COUNTIF(F253:F269,"&lt;=1")</f>
        <v>8</v>
      </c>
      <c r="L259" t="s">
        <v>60</v>
      </c>
      <c r="M259" s="5">
        <f t="shared" si="24"/>
        <v>1</v>
      </c>
      <c r="O259" s="5">
        <f t="shared" si="25"/>
        <v>17</v>
      </c>
      <c r="P259" s="5">
        <f t="shared" si="26"/>
        <v>1</v>
      </c>
    </row>
    <row r="260" spans="1:16" x14ac:dyDescent="0.25">
      <c r="A260" s="6" t="s">
        <v>316</v>
      </c>
      <c r="B260">
        <v>1</v>
      </c>
      <c r="C260">
        <v>2</v>
      </c>
      <c r="D260" t="s">
        <v>320</v>
      </c>
      <c r="E260" s="1">
        <f t="shared" si="22"/>
        <v>3</v>
      </c>
      <c r="F260" s="1">
        <f t="shared" si="23"/>
        <v>-1</v>
      </c>
      <c r="I260" t="s">
        <v>35</v>
      </c>
      <c r="J260">
        <f>COUNTIF(F253:F269,"&gt;=-1")</f>
        <v>8</v>
      </c>
      <c r="L260" t="s">
        <v>59</v>
      </c>
      <c r="M260" s="5">
        <f t="shared" si="24"/>
        <v>1</v>
      </c>
      <c r="O260" s="5">
        <f t="shared" si="25"/>
        <v>14</v>
      </c>
      <c r="P260" s="5">
        <f t="shared" si="26"/>
        <v>0.82352941176470584</v>
      </c>
    </row>
    <row r="261" spans="1:16" x14ac:dyDescent="0.25">
      <c r="A261" s="6"/>
      <c r="E261" s="1"/>
      <c r="F261" s="1"/>
      <c r="I261" t="s">
        <v>36</v>
      </c>
      <c r="J261">
        <f>COUNT(E253:E269)</f>
        <v>8</v>
      </c>
      <c r="O261" s="5">
        <f t="shared" si="25"/>
        <v>17</v>
      </c>
      <c r="P261" s="5">
        <f t="shared" si="26"/>
        <v>1</v>
      </c>
    </row>
    <row r="262" spans="1:16" x14ac:dyDescent="0.25">
      <c r="A262" s="2"/>
      <c r="B262" s="1"/>
      <c r="D262" s="1"/>
      <c r="E262" s="1"/>
      <c r="F262" s="1"/>
      <c r="I262" t="s">
        <v>37</v>
      </c>
      <c r="J262">
        <f>J261-J258</f>
        <v>2</v>
      </c>
      <c r="L262" t="s">
        <v>57</v>
      </c>
      <c r="M262" s="5">
        <f t="shared" si="24"/>
        <v>0.25</v>
      </c>
      <c r="O262" s="5">
        <f t="shared" si="25"/>
        <v>9</v>
      </c>
      <c r="P262" s="5">
        <f t="shared" si="26"/>
        <v>0.52941176470588236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4</v>
      </c>
      <c r="L263" t="s">
        <v>58</v>
      </c>
      <c r="M263" s="5">
        <f t="shared" si="24"/>
        <v>0.5</v>
      </c>
      <c r="O263" s="5">
        <f t="shared" si="25"/>
        <v>5</v>
      </c>
      <c r="P263" s="5">
        <f t="shared" si="26"/>
        <v>0.29411764705882354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0</v>
      </c>
      <c r="M264" s="5">
        <f t="shared" si="24"/>
        <v>0</v>
      </c>
      <c r="O264" s="5">
        <f t="shared" si="25"/>
        <v>3</v>
      </c>
      <c r="P264" s="5">
        <f t="shared" si="26"/>
        <v>0.17647058823529413</v>
      </c>
    </row>
    <row r="265" spans="1:16" x14ac:dyDescent="0.25">
      <c r="A265" s="2"/>
      <c r="B265" s="1"/>
      <c r="D265" s="1"/>
      <c r="E265" s="1"/>
      <c r="F265" s="1"/>
      <c r="I265" t="s">
        <v>40</v>
      </c>
      <c r="J265">
        <f>J261-J259</f>
        <v>0</v>
      </c>
      <c r="M265" s="5">
        <f t="shared" si="24"/>
        <v>0</v>
      </c>
      <c r="O265" s="5">
        <f t="shared" si="25"/>
        <v>0</v>
      </c>
      <c r="P265" s="5">
        <f t="shared" si="26"/>
        <v>0</v>
      </c>
    </row>
    <row r="266" spans="1:16" x14ac:dyDescent="0.25">
      <c r="A266" s="2"/>
      <c r="B266" s="1"/>
      <c r="D266" s="1"/>
      <c r="E266" s="1"/>
      <c r="F266" s="1"/>
      <c r="I266" t="s">
        <v>41</v>
      </c>
      <c r="J266">
        <f>COUNTIF(C253:C269,"&gt;0")</f>
        <v>6</v>
      </c>
      <c r="M266" s="5">
        <f t="shared" si="24"/>
        <v>0.75</v>
      </c>
      <c r="O266" s="5">
        <f t="shared" si="25"/>
        <v>14</v>
      </c>
      <c r="P266" s="5">
        <f t="shared" si="26"/>
        <v>0.82352941176470584</v>
      </c>
    </row>
    <row r="267" spans="1:16" x14ac:dyDescent="0.25">
      <c r="A267" s="2"/>
      <c r="B267" s="1"/>
      <c r="D267" s="1"/>
      <c r="E267" s="1"/>
      <c r="F267" s="1"/>
      <c r="I267" t="s">
        <v>42</v>
      </c>
      <c r="J267">
        <f>COUNTIF(B253:B269,"&gt;0")</f>
        <v>7</v>
      </c>
      <c r="M267" s="5">
        <f t="shared" si="24"/>
        <v>0.875</v>
      </c>
      <c r="O267" s="5">
        <f t="shared" si="25"/>
        <v>10</v>
      </c>
      <c r="P267" s="5">
        <f t="shared" si="26"/>
        <v>0.58823529411764708</v>
      </c>
    </row>
    <row r="268" spans="1:16" x14ac:dyDescent="0.25">
      <c r="A268" s="2"/>
      <c r="B268" s="1"/>
      <c r="D268" s="1"/>
      <c r="E268" s="1"/>
      <c r="F268" s="1"/>
      <c r="I268" t="s">
        <v>43</v>
      </c>
      <c r="J268">
        <f>COUNTIF(C253:C269,"&lt;2")</f>
        <v>4</v>
      </c>
      <c r="M268" s="5">
        <f t="shared" si="24"/>
        <v>0.5</v>
      </c>
      <c r="O268" s="5">
        <f t="shared" si="25"/>
        <v>8</v>
      </c>
      <c r="P268" s="5">
        <f t="shared" si="26"/>
        <v>0.47058823529411764</v>
      </c>
    </row>
    <row r="269" spans="1:16" x14ac:dyDescent="0.25">
      <c r="A269" s="2"/>
      <c r="B269" s="1"/>
      <c r="D269" s="1"/>
      <c r="E269" s="1"/>
      <c r="F269" s="1"/>
      <c r="I269" t="s">
        <v>44</v>
      </c>
      <c r="J269">
        <f>COUNTIF(B253:B269,"&lt;2")</f>
        <v>5</v>
      </c>
      <c r="M269" s="5">
        <f t="shared" si="24"/>
        <v>0.625</v>
      </c>
      <c r="O269" s="5">
        <f t="shared" si="25"/>
        <v>13</v>
      </c>
      <c r="P269" s="5">
        <f t="shared" si="26"/>
        <v>0.76470588235294112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8</v>
      </c>
      <c r="M270" s="5">
        <f t="shared" si="24"/>
        <v>1</v>
      </c>
      <c r="O270" s="5">
        <f t="shared" si="25"/>
        <v>15</v>
      </c>
      <c r="P270" s="5">
        <f t="shared" si="26"/>
        <v>0.88235294117647056</v>
      </c>
    </row>
    <row r="271" spans="1:16" x14ac:dyDescent="0.25">
      <c r="I271" t="s">
        <v>46</v>
      </c>
      <c r="J271">
        <f>COUNTIF(B253:B269,"&lt;3")</f>
        <v>6</v>
      </c>
      <c r="M271" s="5">
        <f t="shared" si="24"/>
        <v>0.75</v>
      </c>
      <c r="O271" s="5">
        <f t="shared" si="25"/>
        <v>15</v>
      </c>
      <c r="P271" s="5">
        <f t="shared" si="26"/>
        <v>0.88235294117647056</v>
      </c>
    </row>
    <row r="272" spans="1:16" x14ac:dyDescent="0.25">
      <c r="I272" t="s">
        <v>47</v>
      </c>
      <c r="J272">
        <f>J262+J263</f>
        <v>6</v>
      </c>
      <c r="M272" s="5">
        <f t="shared" si="24"/>
        <v>0.75</v>
      </c>
      <c r="O272" s="5">
        <f t="shared" si="25"/>
        <v>14</v>
      </c>
      <c r="P272" s="5">
        <f t="shared" si="26"/>
        <v>0.82352941176470584</v>
      </c>
    </row>
    <row r="273" spans="5:16" x14ac:dyDescent="0.25">
      <c r="I273" t="s">
        <v>48</v>
      </c>
      <c r="J273" s="1">
        <f>SUM(B253:B269)</f>
        <v>12</v>
      </c>
      <c r="M273" s="5">
        <f t="shared" si="24"/>
        <v>1.5</v>
      </c>
      <c r="O273" s="5">
        <f t="shared" si="25"/>
        <v>16</v>
      </c>
      <c r="P273" s="5">
        <f t="shared" si="26"/>
        <v>0.94117647058823528</v>
      </c>
    </row>
    <row r="274" spans="5:16" x14ac:dyDescent="0.25">
      <c r="I274" t="s">
        <v>49</v>
      </c>
      <c r="J274" s="1">
        <f>SUM(C253:C269)</f>
        <v>10</v>
      </c>
      <c r="M274" s="5">
        <f t="shared" si="24"/>
        <v>1.25</v>
      </c>
      <c r="O274" s="5">
        <f t="shared" si="25"/>
        <v>25</v>
      </c>
      <c r="P274" s="5">
        <f t="shared" si="26"/>
        <v>1.4705882352941178</v>
      </c>
    </row>
    <row r="275" spans="5:16" x14ac:dyDescent="0.25">
      <c r="I275" t="s">
        <v>50</v>
      </c>
      <c r="J275">
        <f>J263*3+J261-J272</f>
        <v>14</v>
      </c>
      <c r="M275" s="5">
        <f t="shared" si="24"/>
        <v>1.75</v>
      </c>
      <c r="O275" s="5">
        <f t="shared" si="25"/>
        <v>18</v>
      </c>
      <c r="P275" s="5">
        <f t="shared" si="26"/>
        <v>1.0588235294117647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322</v>
      </c>
      <c r="B291">
        <v>1</v>
      </c>
      <c r="C291">
        <v>0</v>
      </c>
      <c r="D291" s="6" t="s">
        <v>316</v>
      </c>
      <c r="E291" s="1">
        <f>B291+C291</f>
        <v>1</v>
      </c>
      <c r="F291" s="1">
        <f>B291-C291</f>
        <v>1</v>
      </c>
      <c r="I291" t="s">
        <v>27</v>
      </c>
      <c r="J291">
        <f>COUNTIF(E291:E315,"&gt;1")</f>
        <v>3</v>
      </c>
      <c r="M291" s="5">
        <f>J291/4</f>
        <v>0.75</v>
      </c>
    </row>
    <row r="292" spans="1:13" x14ac:dyDescent="0.25">
      <c r="A292" t="s">
        <v>314</v>
      </c>
      <c r="B292">
        <v>2</v>
      </c>
      <c r="C292">
        <v>0</v>
      </c>
      <c r="D292" s="6" t="s">
        <v>316</v>
      </c>
      <c r="E292" s="1">
        <f t="shared" ref="E292:E294" si="27">B292+C292</f>
        <v>2</v>
      </c>
      <c r="F292" s="1">
        <f t="shared" ref="F292:F294" si="28">B292-C292</f>
        <v>2</v>
      </c>
      <c r="I292" t="s">
        <v>28</v>
      </c>
      <c r="J292">
        <f>COUNTIF(E291:E315,"&gt;2")</f>
        <v>2</v>
      </c>
      <c r="M292" s="5">
        <f t="shared" ref="M292:M313" si="29">J292/4</f>
        <v>0.5</v>
      </c>
    </row>
    <row r="293" spans="1:13" x14ac:dyDescent="0.25">
      <c r="A293" t="s">
        <v>444</v>
      </c>
      <c r="B293">
        <v>2</v>
      </c>
      <c r="C293">
        <v>1</v>
      </c>
      <c r="D293" s="6" t="s">
        <v>316</v>
      </c>
      <c r="E293" s="1">
        <f t="shared" si="27"/>
        <v>3</v>
      </c>
      <c r="F293" s="1">
        <f t="shared" si="28"/>
        <v>1</v>
      </c>
      <c r="I293" t="s">
        <v>29</v>
      </c>
      <c r="J293">
        <f>COUNTIF(E291:E315,"&lt;4")</f>
        <v>4</v>
      </c>
      <c r="M293" s="5">
        <f t="shared" si="29"/>
        <v>1</v>
      </c>
    </row>
    <row r="294" spans="1:13" x14ac:dyDescent="0.25">
      <c r="A294" t="s">
        <v>295</v>
      </c>
      <c r="B294">
        <v>2</v>
      </c>
      <c r="C294">
        <v>1</v>
      </c>
      <c r="D294" s="6" t="s">
        <v>316</v>
      </c>
      <c r="E294" s="1">
        <f t="shared" si="27"/>
        <v>3</v>
      </c>
      <c r="F294" s="1">
        <f t="shared" si="28"/>
        <v>1</v>
      </c>
      <c r="I294" t="s">
        <v>30</v>
      </c>
      <c r="J294">
        <f>COUNTIF(E291:E315,"&lt;5")</f>
        <v>4</v>
      </c>
      <c r="M294" s="5">
        <f t="shared" si="29"/>
        <v>1</v>
      </c>
    </row>
    <row r="295" spans="1:13" x14ac:dyDescent="0.25">
      <c r="E295" s="1"/>
      <c r="F295" s="1"/>
      <c r="I295" t="s">
        <v>31</v>
      </c>
      <c r="J295">
        <f>COUNTIF(F291:F315,"&gt;=0")</f>
        <v>4</v>
      </c>
      <c r="M295" s="5">
        <f t="shared" si="29"/>
        <v>1</v>
      </c>
    </row>
    <row r="296" spans="1:13" x14ac:dyDescent="0.25">
      <c r="I296" t="s">
        <v>32</v>
      </c>
      <c r="J296">
        <f>COUNTIF(F291:F315,"&lt;=0")</f>
        <v>0</v>
      </c>
      <c r="M296" s="5">
        <f t="shared" si="29"/>
        <v>0</v>
      </c>
    </row>
    <row r="297" spans="1:13" x14ac:dyDescent="0.25">
      <c r="I297" t="s">
        <v>34</v>
      </c>
      <c r="J297">
        <f>COUNTIF(F291:F315,"&gt;=-1")</f>
        <v>4</v>
      </c>
      <c r="M297" s="5">
        <f t="shared" si="29"/>
        <v>1</v>
      </c>
    </row>
    <row r="298" spans="1:13" x14ac:dyDescent="0.25">
      <c r="I298" t="s">
        <v>35</v>
      </c>
      <c r="J298">
        <f>COUNTIF(F291:F315,"&lt;=1")</f>
        <v>3</v>
      </c>
      <c r="M298" s="5">
        <f t="shared" si="29"/>
        <v>0.75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4</v>
      </c>
      <c r="M300" s="5">
        <f t="shared" si="29"/>
        <v>1</v>
      </c>
    </row>
    <row r="301" spans="1:13" x14ac:dyDescent="0.25">
      <c r="I301" t="s">
        <v>38</v>
      </c>
      <c r="J301">
        <f>J299-J295</f>
        <v>0</v>
      </c>
      <c r="M301" s="5">
        <f t="shared" si="29"/>
        <v>0</v>
      </c>
    </row>
    <row r="302" spans="1:13" x14ac:dyDescent="0.25">
      <c r="I302" t="s">
        <v>39</v>
      </c>
      <c r="J302">
        <f>J299-J298</f>
        <v>1</v>
      </c>
      <c r="M302" s="5">
        <f t="shared" si="29"/>
        <v>0.25</v>
      </c>
    </row>
    <row r="303" spans="1:13" x14ac:dyDescent="0.25">
      <c r="I303" t="s">
        <v>40</v>
      </c>
      <c r="J303">
        <f>J299-J297</f>
        <v>0</v>
      </c>
      <c r="M303" s="5">
        <f t="shared" si="29"/>
        <v>0</v>
      </c>
    </row>
    <row r="304" spans="1:13" x14ac:dyDescent="0.25">
      <c r="I304" t="s">
        <v>41</v>
      </c>
      <c r="J304">
        <f>COUNTIF(B291:B315,"&gt;0")</f>
        <v>4</v>
      </c>
      <c r="M304" s="5">
        <f t="shared" si="29"/>
        <v>1</v>
      </c>
    </row>
    <row r="305" spans="9:13" x14ac:dyDescent="0.25">
      <c r="I305" t="s">
        <v>42</v>
      </c>
      <c r="J305">
        <f>COUNTIF(C291:C315,"&gt;0")</f>
        <v>2</v>
      </c>
      <c r="M305" s="5">
        <f t="shared" si="29"/>
        <v>0.5</v>
      </c>
    </row>
    <row r="306" spans="9:13" x14ac:dyDescent="0.25">
      <c r="I306" t="s">
        <v>43</v>
      </c>
      <c r="J306">
        <f>COUNTIF(B291:B315,"&lt;2")</f>
        <v>1</v>
      </c>
      <c r="M306" s="5">
        <f t="shared" si="29"/>
        <v>0.25</v>
      </c>
    </row>
    <row r="307" spans="9:13" x14ac:dyDescent="0.25">
      <c r="I307" t="s">
        <v>44</v>
      </c>
      <c r="J307">
        <f>COUNTIF(C291:C315,"&lt;2")</f>
        <v>4</v>
      </c>
      <c r="M307" s="5">
        <f t="shared" si="29"/>
        <v>1</v>
      </c>
    </row>
    <row r="308" spans="9:13" x14ac:dyDescent="0.25">
      <c r="I308" t="s">
        <v>45</v>
      </c>
      <c r="J308">
        <f>COUNTIF(B291:B315,"&lt;3")</f>
        <v>4</v>
      </c>
      <c r="M308" s="5">
        <f t="shared" si="29"/>
        <v>1</v>
      </c>
    </row>
    <row r="309" spans="9:13" x14ac:dyDescent="0.25">
      <c r="I309" t="s">
        <v>46</v>
      </c>
      <c r="J309">
        <f>COUNTIF(C291:C315,"&lt;3")</f>
        <v>4</v>
      </c>
      <c r="M309" s="5">
        <f t="shared" si="29"/>
        <v>1</v>
      </c>
    </row>
    <row r="310" spans="9:13" x14ac:dyDescent="0.25">
      <c r="I310" t="s">
        <v>47</v>
      </c>
      <c r="J310">
        <f>J300+J301</f>
        <v>4</v>
      </c>
      <c r="M310" s="5">
        <f t="shared" si="29"/>
        <v>1</v>
      </c>
    </row>
    <row r="311" spans="9:13" x14ac:dyDescent="0.25">
      <c r="I311" t="s">
        <v>48</v>
      </c>
      <c r="J311" s="1">
        <f>SUM(C291:C315)</f>
        <v>2</v>
      </c>
      <c r="M311" s="5">
        <f t="shared" si="29"/>
        <v>0.5</v>
      </c>
    </row>
    <row r="312" spans="9:13" x14ac:dyDescent="0.25">
      <c r="I312" t="s">
        <v>49</v>
      </c>
      <c r="J312" s="1">
        <f>SUM(B291:B315)</f>
        <v>7</v>
      </c>
      <c r="M312" s="5">
        <f t="shared" si="29"/>
        <v>1.75</v>
      </c>
    </row>
    <row r="313" spans="9:13" x14ac:dyDescent="0.25">
      <c r="I313" t="s">
        <v>50</v>
      </c>
      <c r="J313">
        <f>3*J301+J299-J310</f>
        <v>0</v>
      </c>
      <c r="M313" s="5">
        <f t="shared" si="29"/>
        <v>0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322</v>
      </c>
      <c r="B329">
        <v>1</v>
      </c>
      <c r="C329">
        <v>0</v>
      </c>
      <c r="D329" s="6" t="s">
        <v>316</v>
      </c>
      <c r="E329" s="1">
        <f>B329+C329</f>
        <v>1</v>
      </c>
      <c r="F329" s="1">
        <f>B329-C329</f>
        <v>1</v>
      </c>
      <c r="I329" t="s">
        <v>27</v>
      </c>
      <c r="J329">
        <f>COUNTIF(E329:E353,"&gt;1")</f>
        <v>3</v>
      </c>
      <c r="M329" s="5">
        <f>J329/$J$337</f>
        <v>0.75</v>
      </c>
    </row>
    <row r="330" spans="1:13" x14ac:dyDescent="0.25">
      <c r="A330" t="s">
        <v>314</v>
      </c>
      <c r="B330">
        <v>2</v>
      </c>
      <c r="C330">
        <v>0</v>
      </c>
      <c r="D330" s="6" t="s">
        <v>316</v>
      </c>
      <c r="E330" s="1">
        <f t="shared" ref="E330:E331" si="30">B330+C330</f>
        <v>2</v>
      </c>
      <c r="F330" s="1">
        <f t="shared" ref="F330:F331" si="31">B330-C330</f>
        <v>2</v>
      </c>
      <c r="I330" t="s">
        <v>28</v>
      </c>
      <c r="J330">
        <f>COUNTIF(E329:E353,"&gt;2")</f>
        <v>2</v>
      </c>
      <c r="M330" s="5">
        <f t="shared" ref="M330:M351" si="32">J330/$J$337</f>
        <v>0.5</v>
      </c>
    </row>
    <row r="331" spans="1:13" x14ac:dyDescent="0.25">
      <c r="A331" t="s">
        <v>444</v>
      </c>
      <c r="B331">
        <v>2</v>
      </c>
      <c r="C331">
        <v>1</v>
      </c>
      <c r="D331" s="6" t="s">
        <v>316</v>
      </c>
      <c r="E331" s="1">
        <f t="shared" si="30"/>
        <v>3</v>
      </c>
      <c r="F331" s="1">
        <f t="shared" si="31"/>
        <v>1</v>
      </c>
      <c r="I331" t="s">
        <v>29</v>
      </c>
      <c r="J331">
        <f>COUNTIF(E329:E353,"&lt;4")</f>
        <v>4</v>
      </c>
      <c r="M331" s="5">
        <f t="shared" si="32"/>
        <v>1</v>
      </c>
    </row>
    <row r="332" spans="1:13" x14ac:dyDescent="0.25">
      <c r="A332" t="s">
        <v>295</v>
      </c>
      <c r="B332">
        <v>2</v>
      </c>
      <c r="C332">
        <v>1</v>
      </c>
      <c r="D332" s="6" t="s">
        <v>316</v>
      </c>
      <c r="E332" s="1">
        <f t="shared" ref="E332" si="33">B332+C332</f>
        <v>3</v>
      </c>
      <c r="F332" s="1">
        <f t="shared" ref="F332" si="34">B332-C332</f>
        <v>1</v>
      </c>
      <c r="I332" t="s">
        <v>30</v>
      </c>
      <c r="J332">
        <f>COUNTIF(E329:E353,"&lt;5")</f>
        <v>4</v>
      </c>
      <c r="M332" s="5">
        <f t="shared" si="32"/>
        <v>1</v>
      </c>
    </row>
    <row r="333" spans="1:13" x14ac:dyDescent="0.25">
      <c r="D333" s="6"/>
      <c r="E333" s="1"/>
      <c r="F333" s="1"/>
      <c r="I333" t="s">
        <v>31</v>
      </c>
      <c r="J333">
        <f>COUNTIF(F329:F353,"&gt;=0")</f>
        <v>4</v>
      </c>
      <c r="M333" s="5">
        <f t="shared" si="32"/>
        <v>1</v>
      </c>
    </row>
    <row r="334" spans="1:13" x14ac:dyDescent="0.25">
      <c r="E334" s="1"/>
      <c r="F334" s="1"/>
      <c r="I334" t="s">
        <v>32</v>
      </c>
      <c r="J334">
        <f>COUNTIF(F329:F353,"&lt;=0")</f>
        <v>0</v>
      </c>
      <c r="M334" s="5">
        <f t="shared" si="32"/>
        <v>0</v>
      </c>
    </row>
    <row r="335" spans="1:13" x14ac:dyDescent="0.25">
      <c r="E335" s="1"/>
      <c r="F335" s="1"/>
      <c r="I335" t="s">
        <v>34</v>
      </c>
      <c r="J335">
        <f>COUNTIF(F329:F353,"&gt;=-1")</f>
        <v>4</v>
      </c>
      <c r="M335" s="5">
        <f t="shared" si="32"/>
        <v>1</v>
      </c>
    </row>
    <row r="336" spans="1:13" x14ac:dyDescent="0.25">
      <c r="E336" s="1"/>
      <c r="F336" s="1"/>
      <c r="I336" t="s">
        <v>35</v>
      </c>
      <c r="J336">
        <f>COUNTIF(F329:F353,"&lt;=1")</f>
        <v>3</v>
      </c>
      <c r="M336" s="5">
        <f t="shared" si="32"/>
        <v>0.75</v>
      </c>
    </row>
    <row r="337" spans="5:13" x14ac:dyDescent="0.25">
      <c r="E337" s="1"/>
      <c r="F337" s="1"/>
      <c r="I337" t="s">
        <v>36</v>
      </c>
      <c r="J337">
        <f>COUNT(F329:F353)</f>
        <v>4</v>
      </c>
    </row>
    <row r="338" spans="5:13" x14ac:dyDescent="0.25">
      <c r="E338" s="1"/>
      <c r="F338" s="1"/>
      <c r="I338" t="s">
        <v>37</v>
      </c>
      <c r="J338">
        <f>J337-J334</f>
        <v>4</v>
      </c>
      <c r="M338" s="5">
        <f t="shared" si="32"/>
        <v>1</v>
      </c>
    </row>
    <row r="339" spans="5:13" x14ac:dyDescent="0.25">
      <c r="E339" s="1"/>
      <c r="F339" s="1"/>
      <c r="I339" t="s">
        <v>38</v>
      </c>
      <c r="J339">
        <f>J337-J333</f>
        <v>0</v>
      </c>
      <c r="M339" s="5">
        <f t="shared" si="32"/>
        <v>0</v>
      </c>
    </row>
    <row r="340" spans="5:13" x14ac:dyDescent="0.25">
      <c r="E340" s="1"/>
      <c r="F340" s="1"/>
      <c r="I340" t="s">
        <v>39</v>
      </c>
      <c r="J340">
        <f>J337-J336</f>
        <v>1</v>
      </c>
      <c r="M340" s="5">
        <f t="shared" si="32"/>
        <v>0.25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32"/>
        <v>0</v>
      </c>
    </row>
    <row r="342" spans="5:13" x14ac:dyDescent="0.25">
      <c r="E342" s="1"/>
      <c r="F342" s="1"/>
      <c r="I342" t="s">
        <v>41</v>
      </c>
      <c r="J342">
        <f>COUNTIF(B329:B353,"&gt;0")</f>
        <v>4</v>
      </c>
      <c r="M342" s="5">
        <f t="shared" si="32"/>
        <v>1</v>
      </c>
    </row>
    <row r="343" spans="5:13" x14ac:dyDescent="0.25">
      <c r="E343" s="1"/>
      <c r="F343" s="1"/>
      <c r="I343" t="s">
        <v>42</v>
      </c>
      <c r="J343">
        <f>COUNTIF(C329:C353,"&gt;0")</f>
        <v>2</v>
      </c>
      <c r="M343" s="5">
        <f t="shared" si="32"/>
        <v>0.5</v>
      </c>
    </row>
    <row r="344" spans="5:13" x14ac:dyDescent="0.25">
      <c r="E344" s="1"/>
      <c r="F344" s="1"/>
      <c r="I344" t="s">
        <v>43</v>
      </c>
      <c r="J344">
        <f>COUNTIF(B329:B353,"&lt;2")</f>
        <v>1</v>
      </c>
      <c r="M344" s="5">
        <f t="shared" si="32"/>
        <v>0.25</v>
      </c>
    </row>
    <row r="345" spans="5:13" x14ac:dyDescent="0.25">
      <c r="E345" s="1"/>
      <c r="F345" s="1"/>
      <c r="I345" t="s">
        <v>44</v>
      </c>
      <c r="J345">
        <f>COUNTIF(C329:C353,"&lt;2")</f>
        <v>4</v>
      </c>
      <c r="M345" s="5">
        <f t="shared" si="32"/>
        <v>1</v>
      </c>
    </row>
    <row r="346" spans="5:13" x14ac:dyDescent="0.25">
      <c r="E346" s="1"/>
      <c r="F346" s="1"/>
      <c r="I346" t="s">
        <v>45</v>
      </c>
      <c r="J346">
        <f>COUNTIF(B329:B353,"&lt;3")</f>
        <v>4</v>
      </c>
      <c r="M346" s="5">
        <f t="shared" si="32"/>
        <v>1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32"/>
        <v>1</v>
      </c>
    </row>
    <row r="348" spans="5:13" x14ac:dyDescent="0.25">
      <c r="E348" s="1"/>
      <c r="F348" s="1"/>
      <c r="I348" t="s">
        <v>47</v>
      </c>
      <c r="J348">
        <f>J338+J339</f>
        <v>4</v>
      </c>
      <c r="M348" s="5">
        <f t="shared" si="32"/>
        <v>1</v>
      </c>
    </row>
    <row r="349" spans="5:13" x14ac:dyDescent="0.25">
      <c r="E349" s="1"/>
      <c r="F349" s="1"/>
      <c r="I349" t="s">
        <v>48</v>
      </c>
      <c r="J349" s="1">
        <f>SUM(C329:C353)</f>
        <v>2</v>
      </c>
      <c r="M349" s="5">
        <f t="shared" si="32"/>
        <v>0.5</v>
      </c>
    </row>
    <row r="350" spans="5:13" x14ac:dyDescent="0.25">
      <c r="E350" s="1"/>
      <c r="F350" s="1"/>
      <c r="I350" t="s">
        <v>49</v>
      </c>
      <c r="J350" s="1">
        <f>SUM(B329:B353)</f>
        <v>7</v>
      </c>
      <c r="M350" s="5">
        <f t="shared" si="32"/>
        <v>1.75</v>
      </c>
    </row>
    <row r="351" spans="5:13" x14ac:dyDescent="0.25">
      <c r="E351" s="1"/>
      <c r="F351" s="1"/>
      <c r="I351" t="s">
        <v>50</v>
      </c>
      <c r="J351">
        <f>3*J339+J337-J348</f>
        <v>0</v>
      </c>
      <c r="M351" s="5">
        <f t="shared" si="32"/>
        <v>0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316</v>
      </c>
      <c r="B368">
        <v>3</v>
      </c>
      <c r="C368">
        <v>2</v>
      </c>
      <c r="D368" t="s">
        <v>306</v>
      </c>
      <c r="E368" s="1">
        <f>B368+C368</f>
        <v>5</v>
      </c>
      <c r="F368" s="1">
        <f>B368-C368</f>
        <v>1</v>
      </c>
      <c r="I368" t="s">
        <v>27</v>
      </c>
      <c r="J368">
        <f>COUNTIF(E368:E384,"&gt;1")</f>
        <v>3</v>
      </c>
      <c r="M368" s="5">
        <f>J368/$J$376</f>
        <v>0.75</v>
      </c>
      <c r="O368" s="5">
        <f>J368+J329</f>
        <v>6</v>
      </c>
      <c r="P368" s="5">
        <f>O368/$O$376</f>
        <v>0.75</v>
      </c>
    </row>
    <row r="369" spans="1:16" x14ac:dyDescent="0.25">
      <c r="A369" s="6" t="s">
        <v>316</v>
      </c>
      <c r="B369">
        <v>2</v>
      </c>
      <c r="C369">
        <v>1</v>
      </c>
      <c r="D369" t="s">
        <v>446</v>
      </c>
      <c r="E369" s="1">
        <f>B369+C369</f>
        <v>3</v>
      </c>
      <c r="F369" s="1">
        <f>B369-C369</f>
        <v>1</v>
      </c>
      <c r="I369" t="s">
        <v>28</v>
      </c>
      <c r="J369">
        <f>COUNTIF(E368:E384,"&gt;2")</f>
        <v>3</v>
      </c>
      <c r="M369" s="5">
        <f t="shared" ref="M369:M390" si="35">J369/$J$376</f>
        <v>0.75</v>
      </c>
      <c r="O369" s="5">
        <f t="shared" ref="O369:O390" si="36">J369+J330</f>
        <v>5</v>
      </c>
      <c r="P369" s="5">
        <f t="shared" ref="P369:P390" si="37">O369/$O$376</f>
        <v>0.625</v>
      </c>
    </row>
    <row r="370" spans="1:16" x14ac:dyDescent="0.25">
      <c r="A370" s="6" t="s">
        <v>316</v>
      </c>
      <c r="B370">
        <v>1</v>
      </c>
      <c r="C370">
        <v>0</v>
      </c>
      <c r="D370" t="s">
        <v>442</v>
      </c>
      <c r="E370" s="1">
        <f>B370+C370</f>
        <v>1</v>
      </c>
      <c r="F370" s="1">
        <f>B370-C370</f>
        <v>1</v>
      </c>
      <c r="I370" t="s">
        <v>29</v>
      </c>
      <c r="J370">
        <f>COUNTIF(E368:E384,"&lt;4")</f>
        <v>3</v>
      </c>
      <c r="M370" s="5">
        <f t="shared" si="35"/>
        <v>0.75</v>
      </c>
      <c r="O370" s="5">
        <f t="shared" si="36"/>
        <v>7</v>
      </c>
      <c r="P370" s="5">
        <f t="shared" si="37"/>
        <v>0.875</v>
      </c>
    </row>
    <row r="371" spans="1:16" x14ac:dyDescent="0.25">
      <c r="A371" s="6" t="s">
        <v>316</v>
      </c>
      <c r="B371">
        <v>1</v>
      </c>
      <c r="C371">
        <v>2</v>
      </c>
      <c r="D371" t="s">
        <v>320</v>
      </c>
      <c r="E371" s="1">
        <f t="shared" ref="E371" si="38">B371+C371</f>
        <v>3</v>
      </c>
      <c r="F371" s="1">
        <f t="shared" ref="F371" si="39">B371-C371</f>
        <v>-1</v>
      </c>
      <c r="I371" t="s">
        <v>30</v>
      </c>
      <c r="J371">
        <f>COUNTIF(E368:E384,"&lt;5")</f>
        <v>3</v>
      </c>
      <c r="M371" s="5">
        <f t="shared" si="35"/>
        <v>0.75</v>
      </c>
      <c r="O371" s="5">
        <f t="shared" si="36"/>
        <v>7</v>
      </c>
      <c r="P371" s="5">
        <f t="shared" si="37"/>
        <v>0.875</v>
      </c>
    </row>
    <row r="372" spans="1:16" x14ac:dyDescent="0.25">
      <c r="A372" s="6"/>
      <c r="E372" s="1"/>
      <c r="F372" s="1"/>
      <c r="I372" t="s">
        <v>31</v>
      </c>
      <c r="J372">
        <f>COUNTIF(F368:F384,"&lt;=0")</f>
        <v>1</v>
      </c>
      <c r="M372" s="5">
        <f t="shared" si="35"/>
        <v>0.25</v>
      </c>
      <c r="O372" s="5">
        <f t="shared" si="36"/>
        <v>5</v>
      </c>
      <c r="P372" s="5">
        <f t="shared" si="37"/>
        <v>0.625</v>
      </c>
    </row>
    <row r="373" spans="1:16" x14ac:dyDescent="0.25">
      <c r="I373" t="s">
        <v>32</v>
      </c>
      <c r="J373">
        <f>COUNTIF(F368:F384,"&gt;=0")</f>
        <v>3</v>
      </c>
      <c r="M373" s="5">
        <f t="shared" si="35"/>
        <v>0.75</v>
      </c>
      <c r="O373" s="5">
        <f t="shared" si="36"/>
        <v>3</v>
      </c>
      <c r="P373" s="5">
        <f t="shared" si="37"/>
        <v>0.375</v>
      </c>
    </row>
    <row r="374" spans="1:16" x14ac:dyDescent="0.25">
      <c r="I374" t="s">
        <v>34</v>
      </c>
      <c r="J374">
        <f>COUNTIF(F368:F384,"&lt;=1")</f>
        <v>4</v>
      </c>
      <c r="M374" s="5">
        <f t="shared" si="35"/>
        <v>1</v>
      </c>
      <c r="O374" s="5">
        <f t="shared" si="36"/>
        <v>8</v>
      </c>
      <c r="P374" s="5">
        <f t="shared" si="37"/>
        <v>1</v>
      </c>
    </row>
    <row r="375" spans="1:16" x14ac:dyDescent="0.25">
      <c r="I375" t="s">
        <v>35</v>
      </c>
      <c r="J375">
        <f>COUNTIF(F368:F384,"&gt;=-1")</f>
        <v>4</v>
      </c>
      <c r="M375" s="5">
        <f t="shared" si="35"/>
        <v>1</v>
      </c>
      <c r="O375" s="5">
        <f t="shared" si="36"/>
        <v>7</v>
      </c>
      <c r="P375" s="5">
        <f t="shared" si="37"/>
        <v>0.875</v>
      </c>
    </row>
    <row r="376" spans="1:16" x14ac:dyDescent="0.25">
      <c r="I376" t="s">
        <v>36</v>
      </c>
      <c r="J376">
        <f>COUNT(E368:E384)</f>
        <v>4</v>
      </c>
      <c r="O376" s="5">
        <f t="shared" si="36"/>
        <v>8</v>
      </c>
      <c r="P376" s="5">
        <f t="shared" si="37"/>
        <v>1</v>
      </c>
    </row>
    <row r="377" spans="1:16" x14ac:dyDescent="0.25">
      <c r="I377" t="s">
        <v>37</v>
      </c>
      <c r="J377">
        <f>J376-J373</f>
        <v>1</v>
      </c>
      <c r="M377" s="5">
        <f t="shared" si="35"/>
        <v>0.25</v>
      </c>
      <c r="O377" s="5">
        <f t="shared" si="36"/>
        <v>5</v>
      </c>
      <c r="P377" s="5">
        <f t="shared" si="37"/>
        <v>0.625</v>
      </c>
    </row>
    <row r="378" spans="1:16" x14ac:dyDescent="0.25">
      <c r="I378" t="s">
        <v>38</v>
      </c>
      <c r="J378">
        <f>J376-J372</f>
        <v>3</v>
      </c>
      <c r="M378" s="5">
        <f t="shared" si="35"/>
        <v>0.75</v>
      </c>
      <c r="O378" s="5">
        <f t="shared" si="36"/>
        <v>3</v>
      </c>
      <c r="P378" s="5">
        <f t="shared" si="37"/>
        <v>0.375</v>
      </c>
    </row>
    <row r="379" spans="1:16" x14ac:dyDescent="0.25">
      <c r="I379" t="s">
        <v>39</v>
      </c>
      <c r="J379">
        <f>J376-J375</f>
        <v>0</v>
      </c>
      <c r="M379" s="5">
        <f t="shared" si="35"/>
        <v>0</v>
      </c>
      <c r="O379" s="5">
        <f t="shared" si="36"/>
        <v>1</v>
      </c>
      <c r="P379" s="5">
        <f t="shared" si="37"/>
        <v>0.125</v>
      </c>
    </row>
    <row r="380" spans="1:16" x14ac:dyDescent="0.25">
      <c r="I380" t="s">
        <v>40</v>
      </c>
      <c r="J380">
        <f>J376-J374</f>
        <v>0</v>
      </c>
      <c r="M380" s="5">
        <f t="shared" si="35"/>
        <v>0</v>
      </c>
      <c r="O380" s="5">
        <f t="shared" si="36"/>
        <v>0</v>
      </c>
      <c r="P380" s="5">
        <f t="shared" si="37"/>
        <v>0</v>
      </c>
    </row>
    <row r="381" spans="1:16" x14ac:dyDescent="0.25">
      <c r="I381" t="s">
        <v>41</v>
      </c>
      <c r="J381">
        <f>COUNTIF(C368:C384,"&gt;0")</f>
        <v>3</v>
      </c>
      <c r="M381" s="5">
        <f t="shared" si="35"/>
        <v>0.75</v>
      </c>
      <c r="O381" s="5">
        <f t="shared" si="36"/>
        <v>7</v>
      </c>
      <c r="P381" s="5">
        <f t="shared" si="37"/>
        <v>0.875</v>
      </c>
    </row>
    <row r="382" spans="1:16" x14ac:dyDescent="0.25">
      <c r="I382" t="s">
        <v>42</v>
      </c>
      <c r="J382">
        <f>COUNTIF(B368:B384,"&gt;0")</f>
        <v>4</v>
      </c>
      <c r="M382" s="5">
        <f t="shared" si="35"/>
        <v>1</v>
      </c>
      <c r="O382" s="5">
        <f t="shared" si="36"/>
        <v>6</v>
      </c>
      <c r="P382" s="5">
        <f t="shared" si="37"/>
        <v>0.75</v>
      </c>
    </row>
    <row r="383" spans="1:16" x14ac:dyDescent="0.25">
      <c r="I383" t="s">
        <v>43</v>
      </c>
      <c r="J383">
        <f>COUNTIF(C368:C384,"&lt;2")</f>
        <v>2</v>
      </c>
      <c r="M383" s="5">
        <f t="shared" si="35"/>
        <v>0.5</v>
      </c>
      <c r="O383" s="5">
        <f t="shared" si="36"/>
        <v>3</v>
      </c>
      <c r="P383" s="5">
        <f t="shared" si="37"/>
        <v>0.375</v>
      </c>
    </row>
    <row r="384" spans="1:16" x14ac:dyDescent="0.25">
      <c r="I384" t="s">
        <v>44</v>
      </c>
      <c r="J384">
        <f>COUNTIF(B368:B384,"&lt;2")</f>
        <v>2</v>
      </c>
      <c r="M384" s="5">
        <f t="shared" si="35"/>
        <v>0.5</v>
      </c>
      <c r="O384" s="5">
        <f t="shared" si="36"/>
        <v>6</v>
      </c>
      <c r="P384" s="5">
        <f t="shared" si="37"/>
        <v>0.75</v>
      </c>
    </row>
    <row r="385" spans="9:16" x14ac:dyDescent="0.25">
      <c r="I385" t="s">
        <v>45</v>
      </c>
      <c r="J385">
        <f>COUNTIF(C368:C384,"&lt;3")</f>
        <v>4</v>
      </c>
      <c r="M385" s="5">
        <f t="shared" si="35"/>
        <v>1</v>
      </c>
      <c r="O385" s="5">
        <f t="shared" si="36"/>
        <v>8</v>
      </c>
      <c r="P385" s="5">
        <f t="shared" si="37"/>
        <v>1</v>
      </c>
    </row>
    <row r="386" spans="9:16" x14ac:dyDescent="0.25">
      <c r="I386" t="s">
        <v>46</v>
      </c>
      <c r="J386">
        <f>COUNTIF(B368:B384,"&lt;3")</f>
        <v>3</v>
      </c>
      <c r="M386" s="5">
        <f t="shared" si="35"/>
        <v>0.75</v>
      </c>
      <c r="O386" s="5">
        <f t="shared" si="36"/>
        <v>7</v>
      </c>
      <c r="P386" s="5">
        <f t="shared" si="37"/>
        <v>0.875</v>
      </c>
    </row>
    <row r="387" spans="9:16" x14ac:dyDescent="0.25">
      <c r="I387" t="s">
        <v>47</v>
      </c>
      <c r="J387">
        <f>J377+J378</f>
        <v>4</v>
      </c>
      <c r="M387" s="5">
        <f t="shared" si="35"/>
        <v>1</v>
      </c>
      <c r="O387" s="5">
        <f t="shared" si="36"/>
        <v>8</v>
      </c>
      <c r="P387" s="5">
        <f t="shared" si="37"/>
        <v>1</v>
      </c>
    </row>
    <row r="388" spans="9:16" x14ac:dyDescent="0.25">
      <c r="I388" t="s">
        <v>48</v>
      </c>
      <c r="J388" s="1">
        <f>SUM(B368:B384)</f>
        <v>7</v>
      </c>
      <c r="M388" s="5">
        <f t="shared" si="35"/>
        <v>1.75</v>
      </c>
      <c r="O388" s="5">
        <f t="shared" si="36"/>
        <v>9</v>
      </c>
      <c r="P388" s="5">
        <f t="shared" si="37"/>
        <v>1.125</v>
      </c>
    </row>
    <row r="389" spans="9:16" x14ac:dyDescent="0.25">
      <c r="I389" t="s">
        <v>49</v>
      </c>
      <c r="J389" s="1">
        <f>SUM(C368:C384)</f>
        <v>5</v>
      </c>
      <c r="M389" s="5">
        <f t="shared" si="35"/>
        <v>1.25</v>
      </c>
      <c r="O389" s="5">
        <f t="shared" si="36"/>
        <v>12</v>
      </c>
      <c r="P389" s="5">
        <f t="shared" si="37"/>
        <v>1.5</v>
      </c>
    </row>
    <row r="390" spans="9:16" x14ac:dyDescent="0.25">
      <c r="I390" t="s">
        <v>50</v>
      </c>
      <c r="J390">
        <f>J378*3+J376-J387</f>
        <v>9</v>
      </c>
      <c r="M390" s="5">
        <f t="shared" si="35"/>
        <v>2.25</v>
      </c>
      <c r="O390" s="5">
        <f t="shared" si="36"/>
        <v>9</v>
      </c>
      <c r="P390" s="5">
        <f t="shared" si="37"/>
        <v>1.125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17</v>
      </c>
      <c r="H402" s="6"/>
      <c r="I402" s="7">
        <f>O261+O54</f>
        <v>33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5">
        <f>AVERAGE(H404,K404,N404,Q404)</f>
        <v>75.557040998217474</v>
      </c>
      <c r="F404" s="5">
        <f>(M6+M213)/2</f>
        <v>0.77083333333333326</v>
      </c>
      <c r="G404" s="10">
        <f>J6+J213</f>
        <v>13</v>
      </c>
      <c r="H404" s="11">
        <f>(G404/$G$402)*100</f>
        <v>76.470588235294116</v>
      </c>
      <c r="I404" s="5">
        <f t="shared" ref="I404:I411" si="40">(P46+P253)/2</f>
        <v>0.75919117647058831</v>
      </c>
      <c r="J404" s="10">
        <f t="shared" ref="J404:J411" si="41">O46+O253</f>
        <v>25</v>
      </c>
      <c r="K404" s="11">
        <f>(J404/$I$402)*100</f>
        <v>75.757575757575751</v>
      </c>
      <c r="L404" s="5">
        <f>(M84+M291)/2</f>
        <v>0.75</v>
      </c>
      <c r="M404" s="10">
        <f t="shared" ref="M404:M411" si="42">J84+J291</f>
        <v>6</v>
      </c>
      <c r="N404" s="11">
        <f>(M404/8)*100</f>
        <v>75</v>
      </c>
      <c r="O404" s="5">
        <f t="shared" ref="O404:O411" si="43">(P368+P161)/2</f>
        <v>0.75</v>
      </c>
      <c r="P404" s="10">
        <f t="shared" ref="P404:P411" si="44">O368+O161</f>
        <v>12</v>
      </c>
      <c r="Q404" s="11">
        <f>(P404/16)*100</f>
        <v>75</v>
      </c>
    </row>
    <row r="405" spans="4:17" x14ac:dyDescent="0.25">
      <c r="D405" t="s">
        <v>28</v>
      </c>
      <c r="E405" s="5">
        <f t="shared" ref="E405:E423" si="45">AVERAGE(H405,K405,N405,Q405)</f>
        <v>64.898061497326211</v>
      </c>
      <c r="F405" s="5">
        <f t="shared" ref="F405:F407" si="46">(M7+M214)/2</f>
        <v>0.65277777777777779</v>
      </c>
      <c r="G405" s="10">
        <f t="shared" ref="G405:G407" si="47">J7+J214</f>
        <v>11</v>
      </c>
      <c r="H405" s="11">
        <f t="shared" ref="H405:H423" si="48">(G405/$G$402)*100</f>
        <v>64.705882352941174</v>
      </c>
      <c r="I405" s="5">
        <f t="shared" si="40"/>
        <v>0.63786764705882359</v>
      </c>
      <c r="J405" s="10">
        <f t="shared" si="41"/>
        <v>21</v>
      </c>
      <c r="K405" s="11">
        <f t="shared" ref="K405:K423" si="49">(J405/$I$402)*100</f>
        <v>63.636363636363633</v>
      </c>
      <c r="L405" s="5">
        <f>(M85+M292)/2</f>
        <v>0.625</v>
      </c>
      <c r="M405" s="10">
        <f t="shared" si="42"/>
        <v>5</v>
      </c>
      <c r="N405" s="11">
        <f t="shared" ref="N405:N423" si="50">(M405/8)*100</f>
        <v>62.5</v>
      </c>
      <c r="O405" s="5">
        <f t="shared" si="43"/>
        <v>0.6875</v>
      </c>
      <c r="P405" s="10">
        <f t="shared" si="44"/>
        <v>11</v>
      </c>
      <c r="Q405" s="11">
        <f t="shared" ref="Q405:Q423" si="51">(P405/16)*100</f>
        <v>68.75</v>
      </c>
    </row>
    <row r="406" spans="4:17" x14ac:dyDescent="0.25">
      <c r="D406" t="s">
        <v>29</v>
      </c>
      <c r="E406" s="5">
        <f t="shared" si="45"/>
        <v>73.236965240641709</v>
      </c>
      <c r="F406" s="5">
        <f t="shared" si="46"/>
        <v>0.75</v>
      </c>
      <c r="G406" s="10">
        <f t="shared" si="47"/>
        <v>13</v>
      </c>
      <c r="H406" s="11">
        <f t="shared" si="48"/>
        <v>76.470588235294116</v>
      </c>
      <c r="I406" s="5">
        <f t="shared" si="40"/>
        <v>0.72242647058823528</v>
      </c>
      <c r="J406" s="10">
        <f t="shared" si="41"/>
        <v>24</v>
      </c>
      <c r="K406" s="11">
        <f t="shared" si="49"/>
        <v>72.727272727272734</v>
      </c>
      <c r="L406" s="5">
        <f>(M86+M293)/2</f>
        <v>0.75</v>
      </c>
      <c r="M406" s="10">
        <f t="shared" si="42"/>
        <v>6</v>
      </c>
      <c r="N406" s="11">
        <f t="shared" si="50"/>
        <v>75</v>
      </c>
      <c r="O406" s="5">
        <f t="shared" si="43"/>
        <v>0.6875</v>
      </c>
      <c r="P406" s="10">
        <f t="shared" si="44"/>
        <v>11</v>
      </c>
      <c r="Q406" s="11">
        <f t="shared" si="51"/>
        <v>68.75</v>
      </c>
    </row>
    <row r="407" spans="4:17" x14ac:dyDescent="0.25">
      <c r="D407" t="s">
        <v>30</v>
      </c>
      <c r="E407" s="5">
        <f t="shared" si="45"/>
        <v>87.778520499108737</v>
      </c>
      <c r="F407" s="5">
        <f t="shared" si="46"/>
        <v>0.875</v>
      </c>
      <c r="G407" s="10">
        <f t="shared" si="47"/>
        <v>15</v>
      </c>
      <c r="H407" s="11">
        <f t="shared" si="48"/>
        <v>88.235294117647058</v>
      </c>
      <c r="I407" s="5">
        <f t="shared" si="40"/>
        <v>0.87867647058823528</v>
      </c>
      <c r="J407" s="10">
        <f t="shared" si="41"/>
        <v>29</v>
      </c>
      <c r="K407" s="11">
        <f t="shared" si="49"/>
        <v>87.878787878787875</v>
      </c>
      <c r="L407" s="5">
        <f>(M87+M294)/2</f>
        <v>0.875</v>
      </c>
      <c r="M407" s="10">
        <f t="shared" si="42"/>
        <v>7</v>
      </c>
      <c r="N407" s="11">
        <f t="shared" si="50"/>
        <v>87.5</v>
      </c>
      <c r="O407" s="5">
        <f t="shared" si="43"/>
        <v>0.875</v>
      </c>
      <c r="P407" s="10">
        <f t="shared" si="44"/>
        <v>14</v>
      </c>
      <c r="Q407" s="11">
        <f t="shared" si="51"/>
        <v>87.5</v>
      </c>
    </row>
    <row r="408" spans="4:17" x14ac:dyDescent="0.25">
      <c r="D408" t="s">
        <v>31</v>
      </c>
      <c r="E408" s="5">
        <f t="shared" si="45"/>
        <v>50.309157754010698</v>
      </c>
      <c r="F408" s="5">
        <f>(M10+M217)/2</f>
        <v>0.50694444444444442</v>
      </c>
      <c r="G408" s="10">
        <f>J10+J217</f>
        <v>9</v>
      </c>
      <c r="H408" s="11">
        <f t="shared" si="48"/>
        <v>52.941176470588239</v>
      </c>
      <c r="I408" s="5">
        <f t="shared" si="40"/>
        <v>0.54044117647058831</v>
      </c>
      <c r="J408" s="10">
        <f t="shared" si="41"/>
        <v>18</v>
      </c>
      <c r="K408" s="11">
        <f t="shared" si="49"/>
        <v>54.54545454545454</v>
      </c>
      <c r="L408" s="5">
        <f>(M295+M88)/2</f>
        <v>0.5</v>
      </c>
      <c r="M408" s="10">
        <f t="shared" si="42"/>
        <v>4</v>
      </c>
      <c r="N408" s="11">
        <f t="shared" si="50"/>
        <v>50</v>
      </c>
      <c r="O408" s="5">
        <f t="shared" si="43"/>
        <v>0.4375</v>
      </c>
      <c r="P408" s="10">
        <f t="shared" si="44"/>
        <v>7</v>
      </c>
      <c r="Q408" s="11">
        <f t="shared" si="51"/>
        <v>43.75</v>
      </c>
    </row>
    <row r="409" spans="4:17" x14ac:dyDescent="0.25">
      <c r="D409" t="s">
        <v>32</v>
      </c>
      <c r="E409" s="5">
        <f t="shared" si="45"/>
        <v>56.511809269162214</v>
      </c>
      <c r="F409" s="5">
        <f t="shared" ref="F409:F411" si="52">(M11+M218)/2</f>
        <v>0.54861111111111116</v>
      </c>
      <c r="G409" s="10">
        <f t="shared" ref="G409:G411" si="53">J11+J218</f>
        <v>9</v>
      </c>
      <c r="H409" s="11">
        <f t="shared" si="48"/>
        <v>52.941176470588239</v>
      </c>
      <c r="I409" s="5">
        <f t="shared" si="40"/>
        <v>0.61029411764705888</v>
      </c>
      <c r="J409" s="10">
        <f t="shared" si="41"/>
        <v>20</v>
      </c>
      <c r="K409" s="11">
        <f t="shared" si="49"/>
        <v>60.606060606060609</v>
      </c>
      <c r="L409" s="5">
        <f>(M296+M89)/2</f>
        <v>0.5</v>
      </c>
      <c r="M409" s="10">
        <f t="shared" si="42"/>
        <v>4</v>
      </c>
      <c r="N409" s="11">
        <f t="shared" si="50"/>
        <v>50</v>
      </c>
      <c r="O409" s="5">
        <f t="shared" si="43"/>
        <v>0.625</v>
      </c>
      <c r="P409" s="10">
        <f t="shared" si="44"/>
        <v>10</v>
      </c>
      <c r="Q409" s="11">
        <f t="shared" si="51"/>
        <v>62.5</v>
      </c>
    </row>
    <row r="410" spans="4:17" x14ac:dyDescent="0.25">
      <c r="D410" t="s">
        <v>34</v>
      </c>
      <c r="E410" s="5">
        <f t="shared" si="45"/>
        <v>86.307932263814621</v>
      </c>
      <c r="F410" s="5">
        <f t="shared" si="52"/>
        <v>0.8125</v>
      </c>
      <c r="G410" s="10">
        <f t="shared" si="53"/>
        <v>14</v>
      </c>
      <c r="H410" s="11">
        <f t="shared" si="48"/>
        <v>82.35294117647058</v>
      </c>
      <c r="I410" s="5">
        <f t="shared" si="40"/>
        <v>0.875</v>
      </c>
      <c r="J410" s="10">
        <f t="shared" si="41"/>
        <v>29</v>
      </c>
      <c r="K410" s="11">
        <f t="shared" si="49"/>
        <v>87.878787878787875</v>
      </c>
      <c r="L410" s="5">
        <f>(M297+M90)/2</f>
        <v>0.875</v>
      </c>
      <c r="M410" s="10">
        <f t="shared" si="42"/>
        <v>7</v>
      </c>
      <c r="N410" s="11">
        <f t="shared" si="50"/>
        <v>87.5</v>
      </c>
      <c r="O410" s="5">
        <f t="shared" si="43"/>
        <v>0.875</v>
      </c>
      <c r="P410" s="10">
        <f t="shared" si="44"/>
        <v>14</v>
      </c>
      <c r="Q410" s="11">
        <f t="shared" si="51"/>
        <v>87.5</v>
      </c>
    </row>
    <row r="411" spans="4:17" x14ac:dyDescent="0.25">
      <c r="D411" t="s">
        <v>35</v>
      </c>
      <c r="E411" s="5">
        <f t="shared" si="45"/>
        <v>83.322192513368989</v>
      </c>
      <c r="F411" s="5">
        <f t="shared" si="52"/>
        <v>0.77083333333333326</v>
      </c>
      <c r="G411" s="10">
        <f t="shared" si="53"/>
        <v>13</v>
      </c>
      <c r="H411" s="11">
        <f t="shared" si="48"/>
        <v>76.470588235294116</v>
      </c>
      <c r="I411" s="5">
        <f t="shared" si="40"/>
        <v>0.81801470588235292</v>
      </c>
      <c r="J411" s="10">
        <f t="shared" si="41"/>
        <v>27</v>
      </c>
      <c r="K411" s="11">
        <f t="shared" si="49"/>
        <v>81.818181818181827</v>
      </c>
      <c r="L411" s="5">
        <f>(M298+M91)/2</f>
        <v>0.875</v>
      </c>
      <c r="M411" s="10">
        <f t="shared" si="42"/>
        <v>7</v>
      </c>
      <c r="N411" s="11">
        <f t="shared" si="50"/>
        <v>87.5</v>
      </c>
      <c r="O411" s="5">
        <f t="shared" si="43"/>
        <v>0.875</v>
      </c>
      <c r="P411" s="10">
        <f t="shared" si="44"/>
        <v>14</v>
      </c>
      <c r="Q411" s="11">
        <f t="shared" si="51"/>
        <v>87.5</v>
      </c>
    </row>
    <row r="412" spans="4:17" x14ac:dyDescent="0.25">
      <c r="D412" t="s">
        <v>36</v>
      </c>
      <c r="E412" s="5">
        <f t="shared" si="45"/>
        <v>100</v>
      </c>
      <c r="F412" s="5"/>
      <c r="G412" s="10">
        <f>J221+J14</f>
        <v>17</v>
      </c>
      <c r="H412" s="11">
        <f t="shared" si="48"/>
        <v>100</v>
      </c>
      <c r="I412" s="5"/>
      <c r="J412" s="10">
        <f t="shared" ref="J412:J423" si="54">O261+O54</f>
        <v>33</v>
      </c>
      <c r="K412" s="11">
        <f t="shared" si="49"/>
        <v>100</v>
      </c>
      <c r="L412" s="5"/>
      <c r="M412" s="10">
        <v>8</v>
      </c>
      <c r="N412" s="11">
        <f t="shared" si="50"/>
        <v>100</v>
      </c>
      <c r="P412" s="10">
        <v>16</v>
      </c>
      <c r="Q412" s="11">
        <f t="shared" si="51"/>
        <v>100</v>
      </c>
    </row>
    <row r="413" spans="4:17" x14ac:dyDescent="0.25">
      <c r="D413" t="s">
        <v>37</v>
      </c>
      <c r="E413" s="5">
        <f t="shared" si="45"/>
        <v>43.488190730837786</v>
      </c>
      <c r="F413" s="5">
        <f>(M15+M222)/2</f>
        <v>0.4513888888888889</v>
      </c>
      <c r="G413" s="10">
        <f>J222+J15</f>
        <v>8</v>
      </c>
      <c r="H413" s="11">
        <f t="shared" si="48"/>
        <v>47.058823529411761</v>
      </c>
      <c r="I413" s="5">
        <f t="shared" ref="I413:I423" si="55">(P262+P55)/2</f>
        <v>0.38970588235294118</v>
      </c>
      <c r="J413" s="10">
        <f t="shared" si="54"/>
        <v>13</v>
      </c>
      <c r="K413" s="11">
        <f t="shared" si="49"/>
        <v>39.393939393939391</v>
      </c>
      <c r="L413" s="5">
        <f t="shared" ref="L413:L423" si="56">(M300+M93)/2</f>
        <v>0.5</v>
      </c>
      <c r="M413" s="10">
        <f t="shared" ref="M413:M423" si="57">J300+J93</f>
        <v>4</v>
      </c>
      <c r="N413" s="11">
        <f t="shared" si="50"/>
        <v>50</v>
      </c>
      <c r="O413" s="5">
        <f t="shared" ref="O413:O423" si="58">(P377+P170)/2</f>
        <v>0.375</v>
      </c>
      <c r="P413" s="10">
        <f t="shared" ref="P413:P423" si="59">O377+O170</f>
        <v>6</v>
      </c>
      <c r="Q413" s="11">
        <f t="shared" si="51"/>
        <v>37.5</v>
      </c>
    </row>
    <row r="414" spans="4:17" x14ac:dyDescent="0.25">
      <c r="D414" t="s">
        <v>38</v>
      </c>
      <c r="E414" s="5">
        <f t="shared" si="45"/>
        <v>49.690842245989302</v>
      </c>
      <c r="F414" s="5">
        <f t="shared" ref="F414:F423" si="60">(M16+M223)/2</f>
        <v>0.49305555555555558</v>
      </c>
      <c r="G414" s="10">
        <f t="shared" ref="G414:G423" si="61">J223+J16</f>
        <v>8</v>
      </c>
      <c r="H414" s="11">
        <f t="shared" si="48"/>
        <v>47.058823529411761</v>
      </c>
      <c r="I414" s="5">
        <f t="shared" si="55"/>
        <v>0.4595588235294118</v>
      </c>
      <c r="J414" s="10">
        <f t="shared" si="54"/>
        <v>15</v>
      </c>
      <c r="K414" s="11">
        <f t="shared" si="49"/>
        <v>45.454545454545453</v>
      </c>
      <c r="L414" s="5">
        <f t="shared" si="56"/>
        <v>0.5</v>
      </c>
      <c r="M414" s="10">
        <f t="shared" si="57"/>
        <v>4</v>
      </c>
      <c r="N414" s="11">
        <f t="shared" si="50"/>
        <v>50</v>
      </c>
      <c r="O414" s="5">
        <f t="shared" si="58"/>
        <v>0.5625</v>
      </c>
      <c r="P414" s="10">
        <f t="shared" si="59"/>
        <v>9</v>
      </c>
      <c r="Q414" s="11">
        <f t="shared" si="51"/>
        <v>56.25</v>
      </c>
    </row>
    <row r="415" spans="4:17" x14ac:dyDescent="0.25">
      <c r="D415" t="s">
        <v>39</v>
      </c>
      <c r="E415" s="5">
        <f t="shared" si="45"/>
        <v>16.677807486631018</v>
      </c>
      <c r="F415" s="5">
        <f t="shared" si="60"/>
        <v>0.22916666666666666</v>
      </c>
      <c r="G415" s="10">
        <f t="shared" si="61"/>
        <v>4</v>
      </c>
      <c r="H415" s="11">
        <f t="shared" si="48"/>
        <v>23.52941176470588</v>
      </c>
      <c r="I415" s="5">
        <f t="shared" si="55"/>
        <v>0.18198529411764708</v>
      </c>
      <c r="J415" s="10">
        <f t="shared" si="54"/>
        <v>6</v>
      </c>
      <c r="K415" s="11">
        <f t="shared" si="49"/>
        <v>18.181818181818183</v>
      </c>
      <c r="L415" s="5">
        <f t="shared" si="56"/>
        <v>0.125</v>
      </c>
      <c r="M415" s="10">
        <f t="shared" si="57"/>
        <v>1</v>
      </c>
      <c r="N415" s="11">
        <f t="shared" si="50"/>
        <v>12.5</v>
      </c>
      <c r="O415" s="5">
        <f t="shared" si="58"/>
        <v>0.125</v>
      </c>
      <c r="P415" s="10">
        <f t="shared" si="59"/>
        <v>2</v>
      </c>
      <c r="Q415" s="11">
        <f t="shared" si="51"/>
        <v>12.5</v>
      </c>
    </row>
    <row r="416" spans="4:17" x14ac:dyDescent="0.25">
      <c r="D416" t="s">
        <v>40</v>
      </c>
      <c r="E416" s="5">
        <f t="shared" si="45"/>
        <v>13.692067736185383</v>
      </c>
      <c r="F416" s="5">
        <f t="shared" si="60"/>
        <v>0.1875</v>
      </c>
      <c r="G416" s="10">
        <f t="shared" si="61"/>
        <v>3</v>
      </c>
      <c r="H416" s="11">
        <f t="shared" si="48"/>
        <v>17.647058823529413</v>
      </c>
      <c r="I416" s="5">
        <f t="shared" si="55"/>
        <v>0.125</v>
      </c>
      <c r="J416" s="10">
        <f t="shared" si="54"/>
        <v>4</v>
      </c>
      <c r="K416" s="11">
        <f t="shared" si="49"/>
        <v>12.121212121212121</v>
      </c>
      <c r="L416" s="5">
        <f t="shared" si="56"/>
        <v>0.125</v>
      </c>
      <c r="M416" s="10">
        <f t="shared" si="57"/>
        <v>1</v>
      </c>
      <c r="N416" s="11">
        <f t="shared" si="50"/>
        <v>12.5</v>
      </c>
      <c r="O416" s="5">
        <f t="shared" si="58"/>
        <v>0.125</v>
      </c>
      <c r="P416" s="10">
        <f t="shared" si="59"/>
        <v>2</v>
      </c>
      <c r="Q416" s="11">
        <f t="shared" si="51"/>
        <v>12.5</v>
      </c>
    </row>
    <row r="417" spans="4:17" x14ac:dyDescent="0.25">
      <c r="D417" t="s">
        <v>41</v>
      </c>
      <c r="E417" s="5">
        <f t="shared" si="45"/>
        <v>76.314616755793224</v>
      </c>
      <c r="F417" s="5">
        <f t="shared" si="60"/>
        <v>0.75694444444444442</v>
      </c>
      <c r="G417" s="10">
        <f t="shared" si="61"/>
        <v>13</v>
      </c>
      <c r="H417" s="11">
        <f t="shared" si="48"/>
        <v>76.470588235294116</v>
      </c>
      <c r="I417" s="5">
        <f t="shared" si="55"/>
        <v>0.78676470588235292</v>
      </c>
      <c r="J417" s="10">
        <f t="shared" si="54"/>
        <v>26</v>
      </c>
      <c r="K417" s="11">
        <f t="shared" si="49"/>
        <v>78.787878787878782</v>
      </c>
      <c r="L417" s="5">
        <f t="shared" si="56"/>
        <v>0.75</v>
      </c>
      <c r="M417" s="10">
        <f t="shared" si="57"/>
        <v>6</v>
      </c>
      <c r="N417" s="11">
        <f t="shared" si="50"/>
        <v>75</v>
      </c>
      <c r="O417" s="5">
        <f t="shared" si="58"/>
        <v>0.75</v>
      </c>
      <c r="P417" s="10">
        <f t="shared" si="59"/>
        <v>12</v>
      </c>
      <c r="Q417" s="11">
        <f t="shared" si="51"/>
        <v>75</v>
      </c>
    </row>
    <row r="418" spans="4:17" x14ac:dyDescent="0.25">
      <c r="D418" t="s">
        <v>42</v>
      </c>
      <c r="E418" s="5">
        <f t="shared" si="45"/>
        <v>71.192624777183596</v>
      </c>
      <c r="F418" s="5">
        <f t="shared" si="60"/>
        <v>0.60416666666666663</v>
      </c>
      <c r="G418" s="10">
        <f t="shared" si="61"/>
        <v>10</v>
      </c>
      <c r="H418" s="11">
        <f t="shared" si="48"/>
        <v>58.82352941176471</v>
      </c>
      <c r="I418" s="5">
        <f t="shared" si="55"/>
        <v>0.70036764705882359</v>
      </c>
      <c r="J418" s="10">
        <f t="shared" si="54"/>
        <v>23</v>
      </c>
      <c r="K418" s="11">
        <f t="shared" si="49"/>
        <v>69.696969696969703</v>
      </c>
      <c r="L418" s="5">
        <f t="shared" si="56"/>
        <v>0.75</v>
      </c>
      <c r="M418" s="10">
        <f t="shared" si="57"/>
        <v>6</v>
      </c>
      <c r="N418" s="11">
        <f t="shared" si="50"/>
        <v>75</v>
      </c>
      <c r="O418" s="5">
        <f t="shared" si="58"/>
        <v>0.8125</v>
      </c>
      <c r="P418" s="10">
        <f t="shared" si="59"/>
        <v>13</v>
      </c>
      <c r="Q418" s="11">
        <f t="shared" si="51"/>
        <v>81.25</v>
      </c>
    </row>
    <row r="419" spans="4:17" x14ac:dyDescent="0.25">
      <c r="D419" t="s">
        <v>43</v>
      </c>
      <c r="E419" s="5">
        <f t="shared" si="45"/>
        <v>54.191733511586456</v>
      </c>
      <c r="F419" s="5">
        <f t="shared" si="60"/>
        <v>0.53472222222222221</v>
      </c>
      <c r="G419" s="10">
        <f t="shared" si="61"/>
        <v>9</v>
      </c>
      <c r="H419" s="11">
        <f t="shared" si="48"/>
        <v>52.941176470588239</v>
      </c>
      <c r="I419" s="5">
        <f t="shared" si="55"/>
        <v>0.57904411764705888</v>
      </c>
      <c r="J419" s="10">
        <f t="shared" si="54"/>
        <v>19</v>
      </c>
      <c r="K419" s="11">
        <f t="shared" si="49"/>
        <v>57.575757575757578</v>
      </c>
      <c r="L419" s="5">
        <f t="shared" si="56"/>
        <v>0.5</v>
      </c>
      <c r="M419" s="10">
        <f t="shared" si="57"/>
        <v>4</v>
      </c>
      <c r="N419" s="11">
        <f t="shared" si="50"/>
        <v>50</v>
      </c>
      <c r="O419" s="5">
        <f t="shared" si="58"/>
        <v>0.5625</v>
      </c>
      <c r="P419" s="10">
        <f t="shared" si="59"/>
        <v>9</v>
      </c>
      <c r="Q419" s="11">
        <f t="shared" si="51"/>
        <v>56.25</v>
      </c>
    </row>
    <row r="420" spans="4:17" x14ac:dyDescent="0.25">
      <c r="D420" t="s">
        <v>44</v>
      </c>
      <c r="E420" s="5">
        <f t="shared" si="45"/>
        <v>59.54489750445633</v>
      </c>
      <c r="F420" s="5">
        <f t="shared" si="60"/>
        <v>0.56944444444444442</v>
      </c>
      <c r="G420" s="10">
        <f t="shared" si="61"/>
        <v>10</v>
      </c>
      <c r="H420" s="11">
        <f t="shared" si="48"/>
        <v>58.82352941176471</v>
      </c>
      <c r="I420" s="5">
        <f t="shared" si="55"/>
        <v>0.60110294117647056</v>
      </c>
      <c r="J420" s="10">
        <f t="shared" si="54"/>
        <v>20</v>
      </c>
      <c r="K420" s="11">
        <f t="shared" si="49"/>
        <v>60.606060606060609</v>
      </c>
      <c r="L420" s="5">
        <f t="shared" si="56"/>
        <v>0.625</v>
      </c>
      <c r="M420" s="10">
        <f t="shared" si="57"/>
        <v>5</v>
      </c>
      <c r="N420" s="11">
        <f t="shared" si="50"/>
        <v>62.5</v>
      </c>
      <c r="O420" s="5">
        <f t="shared" si="58"/>
        <v>0.5625</v>
      </c>
      <c r="P420" s="10">
        <f t="shared" si="59"/>
        <v>9</v>
      </c>
      <c r="Q420" s="11">
        <f t="shared" si="51"/>
        <v>56.25</v>
      </c>
    </row>
    <row r="421" spans="4:17" x14ac:dyDescent="0.25">
      <c r="D421" t="s">
        <v>45</v>
      </c>
      <c r="E421" s="5">
        <f t="shared" si="45"/>
        <v>88.009692513368989</v>
      </c>
      <c r="F421" s="5">
        <f t="shared" si="60"/>
        <v>0.76388888888888884</v>
      </c>
      <c r="G421" s="10">
        <f t="shared" si="61"/>
        <v>13</v>
      </c>
      <c r="H421" s="11">
        <f t="shared" si="48"/>
        <v>76.470588235294116</v>
      </c>
      <c r="I421" s="5">
        <f t="shared" si="55"/>
        <v>0.81617647058823528</v>
      </c>
      <c r="J421" s="10">
        <f t="shared" si="54"/>
        <v>27</v>
      </c>
      <c r="K421" s="11">
        <f t="shared" si="49"/>
        <v>81.818181818181827</v>
      </c>
      <c r="L421" s="5">
        <f t="shared" si="56"/>
        <v>1</v>
      </c>
      <c r="M421" s="10">
        <f t="shared" si="57"/>
        <v>8</v>
      </c>
      <c r="N421" s="11">
        <f t="shared" si="50"/>
        <v>100</v>
      </c>
      <c r="O421" s="5">
        <f t="shared" si="58"/>
        <v>0.9375</v>
      </c>
      <c r="P421" s="10">
        <f t="shared" si="59"/>
        <v>15</v>
      </c>
      <c r="Q421" s="11">
        <f t="shared" si="51"/>
        <v>93.75</v>
      </c>
    </row>
    <row r="422" spans="4:17" x14ac:dyDescent="0.25">
      <c r="D422" t="s">
        <v>46</v>
      </c>
      <c r="E422" s="5">
        <f t="shared" si="45"/>
        <v>76.314616755793224</v>
      </c>
      <c r="F422" s="5">
        <f t="shared" si="60"/>
        <v>0.75</v>
      </c>
      <c r="G422" s="10">
        <f t="shared" si="61"/>
        <v>13</v>
      </c>
      <c r="H422" s="11">
        <f t="shared" si="48"/>
        <v>76.470588235294116</v>
      </c>
      <c r="I422" s="5">
        <f t="shared" si="55"/>
        <v>0.78492647058823528</v>
      </c>
      <c r="J422" s="10">
        <f t="shared" si="54"/>
        <v>26</v>
      </c>
      <c r="K422" s="11">
        <f t="shared" si="49"/>
        <v>78.787878787878782</v>
      </c>
      <c r="L422" s="5">
        <f t="shared" si="56"/>
        <v>0.75</v>
      </c>
      <c r="M422" s="10">
        <f t="shared" si="57"/>
        <v>6</v>
      </c>
      <c r="N422" s="11">
        <f t="shared" si="50"/>
        <v>75</v>
      </c>
      <c r="O422" s="5">
        <f t="shared" si="58"/>
        <v>0.75</v>
      </c>
      <c r="P422" s="10">
        <f t="shared" si="59"/>
        <v>12</v>
      </c>
      <c r="Q422" s="11">
        <f t="shared" si="51"/>
        <v>75</v>
      </c>
    </row>
    <row r="423" spans="4:17" x14ac:dyDescent="0.25">
      <c r="D423" t="s">
        <v>47</v>
      </c>
      <c r="E423" s="5">
        <f t="shared" si="45"/>
        <v>93.179032976827088</v>
      </c>
      <c r="F423" s="5">
        <f t="shared" si="60"/>
        <v>0.94444444444444442</v>
      </c>
      <c r="G423" s="10">
        <f t="shared" si="61"/>
        <v>16</v>
      </c>
      <c r="H423" s="11">
        <f t="shared" si="48"/>
        <v>94.117647058823522</v>
      </c>
      <c r="I423" s="5">
        <f t="shared" si="55"/>
        <v>0.84926470588235292</v>
      </c>
      <c r="J423" s="10">
        <f t="shared" si="54"/>
        <v>28</v>
      </c>
      <c r="K423" s="11">
        <f t="shared" si="49"/>
        <v>84.848484848484844</v>
      </c>
      <c r="L423" s="5">
        <f t="shared" si="56"/>
        <v>1</v>
      </c>
      <c r="M423" s="10">
        <f t="shared" si="57"/>
        <v>8</v>
      </c>
      <c r="N423" s="11">
        <f t="shared" si="50"/>
        <v>100</v>
      </c>
      <c r="O423" s="5">
        <f t="shared" si="58"/>
        <v>0.9375</v>
      </c>
      <c r="P423" s="10">
        <f t="shared" si="59"/>
        <v>15</v>
      </c>
      <c r="Q423" s="11">
        <f t="shared" si="51"/>
        <v>93.75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5">
        <f>AVERAGE(F425,I425,L425,O425)</f>
        <v>-0.21956699346405228</v>
      </c>
      <c r="F425" s="11">
        <f>M28-M235</f>
        <v>-6.944444444444442E-2</v>
      </c>
      <c r="G425" s="10">
        <f>J28-J235</f>
        <v>-1</v>
      </c>
      <c r="H425" s="10" t="s">
        <v>73</v>
      </c>
      <c r="I425" s="11">
        <f>P68-P275</f>
        <v>-0.18382352941176472</v>
      </c>
      <c r="J425" s="10">
        <f>O68-O275</f>
        <v>-4</v>
      </c>
      <c r="K425" s="10" t="s">
        <v>73</v>
      </c>
      <c r="L425" s="11">
        <f>M106-M313</f>
        <v>0</v>
      </c>
      <c r="M425" s="10">
        <f>J106-J313</f>
        <v>0</v>
      </c>
      <c r="N425" s="10" t="s">
        <v>73</v>
      </c>
      <c r="O425" s="11">
        <f>P183-P390</f>
        <v>-0.625</v>
      </c>
      <c r="P425" s="10">
        <f>O183-O390</f>
        <v>-5</v>
      </c>
      <c r="Q425" s="10" t="s">
        <v>73</v>
      </c>
    </row>
    <row r="426" spans="4:17" x14ac:dyDescent="0.25">
      <c r="D426" t="s">
        <v>70</v>
      </c>
      <c r="E426" s="5">
        <f>AVERAGE(H426,K426,N426,Q426)</f>
        <v>2.7859012923351161</v>
      </c>
      <c r="F426" s="5">
        <f>(M26+M27+M233+M234)/2</f>
        <v>2.8680555555555558</v>
      </c>
      <c r="G426" s="10">
        <f>J233+J234+J26+J27</f>
        <v>48</v>
      </c>
      <c r="H426" s="11">
        <f>G426/G402</f>
        <v>2.8235294117647061</v>
      </c>
      <c r="I426" s="5">
        <f>(P66+P67+P273+P274)/2</f>
        <v>2.7683823529411766</v>
      </c>
      <c r="J426" s="10">
        <f>O66+O67+O273+O274</f>
        <v>91</v>
      </c>
      <c r="K426" s="11">
        <f>J426/$I$402</f>
        <v>2.7575757575757578</v>
      </c>
      <c r="L426" s="5">
        <f>(M104+M105+M311+M312)/2</f>
        <v>2.75</v>
      </c>
      <c r="M426" s="10">
        <f>J104+J105+J311+J312</f>
        <v>22</v>
      </c>
      <c r="N426" s="11">
        <f>M426/8</f>
        <v>2.75</v>
      </c>
      <c r="O426" s="5">
        <f>(P389+P388+P182+P181)/2</f>
        <v>2.8125</v>
      </c>
      <c r="P426" s="10">
        <f>O389+O388+O182+O181</f>
        <v>45</v>
      </c>
      <c r="Q426" s="11">
        <f>P426/16</f>
        <v>2.8125</v>
      </c>
    </row>
    <row r="427" spans="4:17" x14ac:dyDescent="0.25">
      <c r="D427" t="s">
        <v>71</v>
      </c>
      <c r="E427" s="5">
        <f t="shared" ref="E427:E428" si="62">AVERAGE(H427,K427,N427,Q427)</f>
        <v>1.3411319073083781</v>
      </c>
      <c r="F427" s="5">
        <f>(M26+M234)/2</f>
        <v>1.4583333333333335</v>
      </c>
      <c r="G427" s="10">
        <f>J26+J234</f>
        <v>25</v>
      </c>
      <c r="H427" s="11">
        <f>G427/G402</f>
        <v>1.4705882352941178</v>
      </c>
      <c r="I427" s="5">
        <f>(P66+P274)/2</f>
        <v>1.3915441176470589</v>
      </c>
      <c r="J427" s="10">
        <f>O66+O274</f>
        <v>46</v>
      </c>
      <c r="K427" s="11">
        <f t="shared" ref="K427:K428" si="63">J427/$I$402</f>
        <v>1.393939393939394</v>
      </c>
      <c r="L427" s="5">
        <f>(M104+M312)/2</f>
        <v>1.25</v>
      </c>
      <c r="M427" s="10">
        <f>J104+J312</f>
        <v>10</v>
      </c>
      <c r="N427" s="11">
        <f t="shared" ref="N427:N428" si="64">M427/8</f>
        <v>1.25</v>
      </c>
      <c r="O427" s="5">
        <f>(P389+P181)/2</f>
        <v>1.25</v>
      </c>
      <c r="P427" s="10">
        <f>O389+O181</f>
        <v>20</v>
      </c>
      <c r="Q427" s="11">
        <f t="shared" ref="Q427:Q428" si="65">P427/16</f>
        <v>1.25</v>
      </c>
    </row>
    <row r="428" spans="4:17" x14ac:dyDescent="0.25">
      <c r="D428" t="s">
        <v>72</v>
      </c>
      <c r="E428" s="5">
        <f t="shared" si="62"/>
        <v>1.444769385026738</v>
      </c>
      <c r="F428" s="5">
        <f>(M27+M233)/2</f>
        <v>1.4097222222222223</v>
      </c>
      <c r="G428" s="10">
        <f>J27+J233</f>
        <v>23</v>
      </c>
      <c r="H428" s="11">
        <f>G428/G402</f>
        <v>1.3529411764705883</v>
      </c>
      <c r="I428" s="5">
        <f>(P67+P273)/2</f>
        <v>1.3768382352941178</v>
      </c>
      <c r="J428" s="10">
        <f>O67+O273</f>
        <v>45</v>
      </c>
      <c r="K428" s="11">
        <f t="shared" si="63"/>
        <v>1.3636363636363635</v>
      </c>
      <c r="L428" s="5">
        <f>(M105+M311)/2</f>
        <v>1.5</v>
      </c>
      <c r="M428" s="10">
        <f>J105+J311</f>
        <v>12</v>
      </c>
      <c r="N428" s="11">
        <f t="shared" si="64"/>
        <v>1.5</v>
      </c>
      <c r="O428" s="5">
        <f>(P388+P182)/2</f>
        <v>1.5625</v>
      </c>
      <c r="P428" s="10">
        <f>O388+O182</f>
        <v>25</v>
      </c>
      <c r="Q428" s="11">
        <f t="shared" si="65"/>
        <v>1.5625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6">E501-E471</f>
        <v>-1.3241106719306117E-3</v>
      </c>
      <c r="F529" s="14">
        <f t="shared" si="66"/>
        <v>-1.8181818181659537E-3</v>
      </c>
      <c r="G529" s="14">
        <f t="shared" si="66"/>
        <v>-3.478260869570704E-3</v>
      </c>
      <c r="H529" s="14">
        <f t="shared" si="66"/>
        <v>0</v>
      </c>
      <c r="I529" s="14">
        <f t="shared" si="66"/>
        <v>0</v>
      </c>
    </row>
    <row r="530" spans="5:9" x14ac:dyDescent="0.25">
      <c r="E530" s="14">
        <f t="shared" si="66"/>
        <v>4.7628458498039095E-3</v>
      </c>
      <c r="F530" s="14">
        <f t="shared" si="66"/>
        <v>-1.8181818181659537E-3</v>
      </c>
      <c r="G530" s="14">
        <f t="shared" si="66"/>
        <v>8.6956521738557058E-4</v>
      </c>
      <c r="H530" s="14">
        <f t="shared" si="66"/>
        <v>0</v>
      </c>
      <c r="I530" s="14">
        <f t="shared" si="66"/>
        <v>0</v>
      </c>
    </row>
    <row r="531" spans="5:9" x14ac:dyDescent="0.25">
      <c r="E531" s="14">
        <f t="shared" si="66"/>
        <v>5.0395256917568076E-4</v>
      </c>
      <c r="F531" s="14">
        <f t="shared" si="66"/>
        <v>-3.6363636363603291E-3</v>
      </c>
      <c r="G531" s="14">
        <f t="shared" si="66"/>
        <v>-4.3478260869562746E-3</v>
      </c>
      <c r="H531" s="14">
        <f t="shared" si="66"/>
        <v>0</v>
      </c>
      <c r="I531" s="14">
        <f t="shared" si="66"/>
        <v>0</v>
      </c>
    </row>
    <row r="532" spans="5:9" x14ac:dyDescent="0.25">
      <c r="E532" s="14">
        <f t="shared" si="66"/>
        <v>2.3122529644155065E-3</v>
      </c>
      <c r="F532" s="14">
        <f t="shared" si="66"/>
        <v>2.7272727272702468E-3</v>
      </c>
      <c r="G532" s="14">
        <f t="shared" si="66"/>
        <v>-3.478260869570704E-3</v>
      </c>
      <c r="H532" s="14">
        <f t="shared" si="66"/>
        <v>0</v>
      </c>
      <c r="I532" s="14">
        <f t="shared" si="66"/>
        <v>0</v>
      </c>
    </row>
    <row r="533" spans="5:9" x14ac:dyDescent="0.25">
      <c r="E533" s="14">
        <f t="shared" si="66"/>
        <v>6.3142292490070417E-3</v>
      </c>
      <c r="F533" s="14">
        <f t="shared" si="66"/>
        <v>9.0909090908297685E-4</v>
      </c>
      <c r="G533" s="14">
        <f t="shared" si="66"/>
        <v>4.3478260869562746E-3</v>
      </c>
      <c r="H533" s="14">
        <f t="shared" si="66"/>
        <v>0</v>
      </c>
      <c r="I533" s="14">
        <f t="shared" si="66"/>
        <v>0</v>
      </c>
    </row>
    <row r="534" spans="5:9" x14ac:dyDescent="0.25">
      <c r="E534" s="14">
        <f t="shared" si="66"/>
        <v>-2.2628458498132886E-3</v>
      </c>
      <c r="F534" s="14">
        <f t="shared" si="66"/>
        <v>1.8181818181659537E-3</v>
      </c>
      <c r="G534" s="14">
        <f t="shared" si="66"/>
        <v>-8.6956521738557058E-4</v>
      </c>
      <c r="H534" s="14">
        <f t="shared" si="66"/>
        <v>0</v>
      </c>
      <c r="I534" s="14">
        <f t="shared" si="66"/>
        <v>0</v>
      </c>
    </row>
    <row r="535" spans="5:9" x14ac:dyDescent="0.25">
      <c r="E535" s="14">
        <f t="shared" si="66"/>
        <v>3.4584980237184482E-4</v>
      </c>
      <c r="F535" s="14">
        <f t="shared" si="66"/>
        <v>1.8181818181659537E-3</v>
      </c>
      <c r="G535" s="14">
        <f t="shared" si="66"/>
        <v>-4.3478260869278529E-4</v>
      </c>
      <c r="H535" s="14">
        <f t="shared" si="66"/>
        <v>0</v>
      </c>
      <c r="I535" s="14">
        <f t="shared" si="66"/>
        <v>0</v>
      </c>
    </row>
    <row r="536" spans="5:9" x14ac:dyDescent="0.25">
      <c r="E536" s="14">
        <f t="shared" si="66"/>
        <v>-6.3142292490141472E-3</v>
      </c>
      <c r="F536" s="14">
        <f t="shared" si="66"/>
        <v>-9.0909090909008228E-4</v>
      </c>
      <c r="G536" s="14">
        <f t="shared" si="66"/>
        <v>-4.3478260869562746E-3</v>
      </c>
      <c r="H536" s="14">
        <f t="shared" si="66"/>
        <v>0</v>
      </c>
      <c r="I536" s="14">
        <f t="shared" si="66"/>
        <v>0</v>
      </c>
    </row>
    <row r="537" spans="5:9" x14ac:dyDescent="0.25">
      <c r="E537" s="14">
        <f t="shared" si="66"/>
        <v>-2.3122529644261647E-3</v>
      </c>
      <c r="F537" s="14">
        <f t="shared" si="66"/>
        <v>-2.7272727272702468E-3</v>
      </c>
      <c r="G537" s="14">
        <f t="shared" si="66"/>
        <v>3.478260869570704E-3</v>
      </c>
      <c r="H537" s="14">
        <f t="shared" si="66"/>
        <v>0</v>
      </c>
      <c r="I537" s="14">
        <f t="shared" si="66"/>
        <v>0</v>
      </c>
    </row>
    <row r="538" spans="5:9" x14ac:dyDescent="0.25">
      <c r="E538" s="14">
        <f t="shared" si="66"/>
        <v>3.8735177865589776E-3</v>
      </c>
      <c r="F538" s="14">
        <f t="shared" si="66"/>
        <v>-3.6363636363603291E-3</v>
      </c>
      <c r="G538" s="14">
        <f t="shared" si="66"/>
        <v>-8.6956521738557058E-4</v>
      </c>
      <c r="H538" s="14">
        <f t="shared" si="66"/>
        <v>0</v>
      </c>
      <c r="I538" s="14">
        <f t="shared" si="66"/>
        <v>0</v>
      </c>
    </row>
    <row r="539" spans="5:9" x14ac:dyDescent="0.25">
      <c r="E539" s="14">
        <f t="shared" si="66"/>
        <v>9.6837944664684983E-4</v>
      </c>
      <c r="F539" s="14">
        <f t="shared" si="66"/>
        <v>-9.0909090909008228E-4</v>
      </c>
      <c r="G539" s="14">
        <f t="shared" si="66"/>
        <v>4.7826086956490599E-3</v>
      </c>
      <c r="H539" s="14">
        <f t="shared" si="66"/>
        <v>0</v>
      </c>
      <c r="I539" s="14">
        <f t="shared" si="66"/>
        <v>0</v>
      </c>
    </row>
    <row r="540" spans="5:9" x14ac:dyDescent="0.25">
      <c r="E540" s="14">
        <f t="shared" si="66"/>
        <v>-2.3913043478245299E-3</v>
      </c>
      <c r="F540" s="14">
        <f t="shared" si="66"/>
        <v>0</v>
      </c>
      <c r="G540" s="14">
        <f t="shared" si="66"/>
        <v>4.3478260868567986E-4</v>
      </c>
      <c r="H540" s="14">
        <f t="shared" si="66"/>
        <v>0</v>
      </c>
      <c r="I540" s="14">
        <f t="shared" si="66"/>
        <v>0</v>
      </c>
    </row>
    <row r="541" spans="5:9" x14ac:dyDescent="0.25">
      <c r="E541" s="14">
        <f t="shared" si="66"/>
        <v>4.1106719367647315E-3</v>
      </c>
      <c r="F541" s="14">
        <f t="shared" si="66"/>
        <v>-1.8181818181659537E-3</v>
      </c>
      <c r="G541" s="14">
        <f t="shared" si="66"/>
        <v>-1.7391304347782466E-3</v>
      </c>
      <c r="H541" s="14">
        <f t="shared" si="66"/>
        <v>0</v>
      </c>
      <c r="I541" s="14">
        <f t="shared" si="66"/>
        <v>0</v>
      </c>
    </row>
    <row r="542" spans="5:9" x14ac:dyDescent="0.25">
      <c r="E542" s="14">
        <f t="shared" si="66"/>
        <v>-2.1541501976258814E-3</v>
      </c>
      <c r="F542" s="14">
        <f t="shared" si="66"/>
        <v>1.8181818181659537E-3</v>
      </c>
      <c r="G542" s="14">
        <f t="shared" si="66"/>
        <v>-4.3478260869278529E-4</v>
      </c>
      <c r="H542" s="14">
        <f t="shared" si="66"/>
        <v>0</v>
      </c>
      <c r="I542" s="14">
        <f t="shared" si="66"/>
        <v>0</v>
      </c>
    </row>
    <row r="543" spans="5:9" x14ac:dyDescent="0.25">
      <c r="E543" s="14">
        <f t="shared" si="66"/>
        <v>1.442687747029936E-3</v>
      </c>
      <c r="F543" s="14">
        <f t="shared" si="66"/>
        <v>2.7272727272702468E-3</v>
      </c>
      <c r="G543" s="14">
        <f t="shared" si="66"/>
        <v>3.0434782608637079E-3</v>
      </c>
      <c r="H543" s="14">
        <f t="shared" si="66"/>
        <v>0</v>
      </c>
      <c r="I543" s="14">
        <f t="shared" si="66"/>
        <v>0</v>
      </c>
    </row>
    <row r="544" spans="5:9" x14ac:dyDescent="0.25">
      <c r="E544" s="14">
        <f t="shared" si="66"/>
        <v>1.3735177865612513E-3</v>
      </c>
      <c r="F544" s="14">
        <f t="shared" si="66"/>
        <v>-3.6363636363603291E-3</v>
      </c>
      <c r="G544" s="14">
        <f t="shared" si="66"/>
        <v>-8.6956521738557058E-4</v>
      </c>
      <c r="H544" s="14">
        <f t="shared" si="66"/>
        <v>0</v>
      </c>
      <c r="I544" s="14">
        <f t="shared" si="66"/>
        <v>0</v>
      </c>
    </row>
    <row r="549" spans="1:16" x14ac:dyDescent="0.25">
      <c r="E549" s="14">
        <f t="shared" ref="E549:I552" si="67">E517-E491</f>
        <v>-2.5345849802371756E-3</v>
      </c>
      <c r="F549" s="14">
        <f t="shared" si="67"/>
        <v>1.8181818181817189E-3</v>
      </c>
      <c r="G549" s="14">
        <f t="shared" si="67"/>
        <v>-6.9565217391305972E-3</v>
      </c>
      <c r="H549" s="14">
        <f t="shared" si="67"/>
        <v>0</v>
      </c>
      <c r="I549" s="14">
        <f t="shared" si="67"/>
        <v>-5.0000000000000044E-3</v>
      </c>
    </row>
    <row r="550" spans="1:16" x14ac:dyDescent="0.25">
      <c r="E550" s="14">
        <f t="shared" si="67"/>
        <v>2.8137351778658726E-3</v>
      </c>
      <c r="F550" s="14">
        <f t="shared" si="67"/>
        <v>-3.6363636363638818E-3</v>
      </c>
      <c r="G550" s="14">
        <f t="shared" si="67"/>
        <v>7.3913043478261997E-3</v>
      </c>
      <c r="H550" s="14">
        <f t="shared" si="67"/>
        <v>4.9999999999998934E-3</v>
      </c>
      <c r="I550" s="14">
        <f t="shared" si="67"/>
        <v>2.4999999999999467E-3</v>
      </c>
    </row>
    <row r="551" spans="1:16" x14ac:dyDescent="0.25">
      <c r="E551" s="14">
        <f t="shared" si="67"/>
        <v>1.9639328063241202E-3</v>
      </c>
      <c r="F551" s="14">
        <f t="shared" si="67"/>
        <v>-1.8181818181819409E-3</v>
      </c>
      <c r="G551" s="14">
        <f t="shared" si="67"/>
        <v>2.1739130434783593E-3</v>
      </c>
      <c r="H551" s="14">
        <f t="shared" si="67"/>
        <v>4.9999999999998934E-3</v>
      </c>
      <c r="I551" s="14">
        <f t="shared" si="67"/>
        <v>2.4999999999999467E-3</v>
      </c>
    </row>
    <row r="552" spans="1:16" x14ac:dyDescent="0.25">
      <c r="E552" s="14">
        <f t="shared" si="67"/>
        <v>8.4980237154153038E-4</v>
      </c>
      <c r="F552" s="14">
        <f t="shared" si="67"/>
        <v>-1.8181818181819409E-3</v>
      </c>
      <c r="G552" s="14">
        <f t="shared" si="67"/>
        <v>5.2173913043478404E-3</v>
      </c>
      <c r="H552" s="14">
        <f t="shared" si="67"/>
        <v>0</v>
      </c>
      <c r="I552" s="14">
        <f t="shared" si="67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68">F578-F558</f>
        <v>9.0909090909008228E-4</v>
      </c>
      <c r="M578" s="14">
        <f t="shared" si="68"/>
        <v>3.0434782608637079E-3</v>
      </c>
      <c r="N578" s="14">
        <f t="shared" si="68"/>
        <v>0</v>
      </c>
      <c r="O578" s="14">
        <f t="shared" si="68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69">E579-E559</f>
        <v>8.8932806328045899E-5</v>
      </c>
      <c r="L579" s="14">
        <f t="shared" si="68"/>
        <v>-1.8181818181837173E-3</v>
      </c>
      <c r="M579" s="14">
        <f t="shared" si="68"/>
        <v>2.1739130434781373E-3</v>
      </c>
      <c r="N579" s="14">
        <f t="shared" si="68"/>
        <v>0</v>
      </c>
      <c r="O579" s="14">
        <f t="shared" si="68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9"/>
        <v>4.6442687747116906E-4</v>
      </c>
      <c r="L580" s="14">
        <f t="shared" si="68"/>
        <v>2.7272727272702468E-3</v>
      </c>
      <c r="M580" s="14">
        <f t="shared" si="68"/>
        <v>-8.6956521738557058E-4</v>
      </c>
      <c r="N580" s="14">
        <f t="shared" si="68"/>
        <v>0</v>
      </c>
      <c r="O580" s="14">
        <f t="shared" si="68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9"/>
        <v>-3.8735177865589776E-3</v>
      </c>
      <c r="L581" s="14">
        <f t="shared" si="68"/>
        <v>3.6363636363603291E-3</v>
      </c>
      <c r="M581" s="14">
        <f t="shared" si="68"/>
        <v>8.6956521738557058E-4</v>
      </c>
      <c r="N581" s="14">
        <f t="shared" si="68"/>
        <v>0</v>
      </c>
      <c r="O581" s="14">
        <f t="shared" si="68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9"/>
        <v>1.3833992093736924E-4</v>
      </c>
      <c r="L582" s="14">
        <f t="shared" si="68"/>
        <v>2.7272727272702468E-3</v>
      </c>
      <c r="M582" s="14">
        <f t="shared" si="68"/>
        <v>-2.1739130434852427E-3</v>
      </c>
      <c r="N582" s="14">
        <f t="shared" si="68"/>
        <v>0</v>
      </c>
      <c r="O582" s="14">
        <f t="shared" si="68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9"/>
        <v>5.1383399208759784E-4</v>
      </c>
      <c r="L583" s="14">
        <f t="shared" si="68"/>
        <v>-2.7272727272702468E-3</v>
      </c>
      <c r="M583" s="14">
        <f t="shared" si="68"/>
        <v>4.7826086956490599E-3</v>
      </c>
      <c r="N583" s="14">
        <f t="shared" si="68"/>
        <v>0</v>
      </c>
      <c r="O583" s="14">
        <f t="shared" si="68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9"/>
        <v>-3.1027667984204754E-3</v>
      </c>
      <c r="L584" s="14">
        <f t="shared" si="68"/>
        <v>4.5454545454504114E-3</v>
      </c>
      <c r="M584" s="14">
        <f t="shared" si="68"/>
        <v>3.0434782608637079E-3</v>
      </c>
      <c r="N584" s="14">
        <f t="shared" si="68"/>
        <v>0</v>
      </c>
      <c r="O584" s="14">
        <f t="shared" si="68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9"/>
        <v>-3.4584980237184482E-4</v>
      </c>
      <c r="L585" s="14">
        <f t="shared" si="68"/>
        <v>-1.8181818181659537E-3</v>
      </c>
      <c r="M585" s="14">
        <f t="shared" si="68"/>
        <v>4.3478260869278529E-4</v>
      </c>
      <c r="N585" s="14">
        <f t="shared" si="68"/>
        <v>0</v>
      </c>
      <c r="O585" s="14">
        <f t="shared" si="68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9"/>
        <v>-5.1383399209470326E-4</v>
      </c>
      <c r="L586" s="14">
        <f t="shared" si="68"/>
        <v>2.7272727272702468E-3</v>
      </c>
      <c r="M586" s="14">
        <f t="shared" si="68"/>
        <v>-4.7826086956526126E-3</v>
      </c>
      <c r="N586" s="14">
        <f t="shared" si="68"/>
        <v>0</v>
      </c>
      <c r="O586" s="14">
        <f t="shared" si="68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9"/>
        <v>-1.383399209515801E-4</v>
      </c>
      <c r="L587" s="14">
        <f t="shared" si="68"/>
        <v>-2.7272727272737995E-3</v>
      </c>
      <c r="M587" s="14">
        <f t="shared" si="68"/>
        <v>2.1739130434781373E-3</v>
      </c>
      <c r="N587" s="14">
        <f t="shared" si="68"/>
        <v>0</v>
      </c>
      <c r="O587" s="14">
        <f t="shared" si="68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69"/>
        <v>1.1857707509932425E-4</v>
      </c>
      <c r="L588" s="14">
        <f t="shared" si="68"/>
        <v>9.0909090909008228E-4</v>
      </c>
      <c r="M588" s="14">
        <f t="shared" si="68"/>
        <v>-4.3478260868567986E-4</v>
      </c>
      <c r="N588" s="14">
        <f t="shared" si="68"/>
        <v>0</v>
      </c>
      <c r="O588" s="14">
        <f t="shared" si="68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69"/>
        <v>-0.54600790513833886</v>
      </c>
      <c r="L589" s="14">
        <f t="shared" si="68"/>
        <v>-2.7272727272702468E-3</v>
      </c>
      <c r="M589" s="14">
        <f t="shared" si="68"/>
        <v>-2.1713043478260943</v>
      </c>
      <c r="N589" s="14">
        <f t="shared" si="68"/>
        <v>0</v>
      </c>
      <c r="O589" s="14">
        <f t="shared" si="68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69"/>
        <v>4.3774703557346584E-3</v>
      </c>
      <c r="L590" s="14">
        <f t="shared" si="68"/>
        <v>2.7272727272702468E-3</v>
      </c>
      <c r="M590" s="14">
        <f t="shared" si="68"/>
        <v>4.7826086956490599E-3</v>
      </c>
      <c r="N590" s="14">
        <f t="shared" si="68"/>
        <v>0</v>
      </c>
      <c r="O590" s="14">
        <f t="shared" si="68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69"/>
        <v>-0.54615612648221656</v>
      </c>
      <c r="L591" s="14">
        <f t="shared" si="68"/>
        <v>3.6363636363603291E-3</v>
      </c>
      <c r="M591" s="14">
        <f t="shared" si="68"/>
        <v>-2.1782608695652215</v>
      </c>
      <c r="N591" s="14">
        <f t="shared" si="68"/>
        <v>0</v>
      </c>
      <c r="O591" s="14">
        <f t="shared" si="68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69"/>
        <v>-3.4584980237184482E-4</v>
      </c>
      <c r="L592" s="14">
        <f t="shared" si="68"/>
        <v>-1.8181818181659537E-3</v>
      </c>
      <c r="M592" s="14">
        <f t="shared" si="68"/>
        <v>4.3478260869278529E-4</v>
      </c>
      <c r="N592" s="14">
        <f t="shared" si="68"/>
        <v>0</v>
      </c>
      <c r="O592" s="14">
        <f t="shared" si="68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69"/>
        <v>-0.5436462450592785</v>
      </c>
      <c r="L593" s="14">
        <f t="shared" si="68"/>
        <v>4.5454545454504114E-3</v>
      </c>
      <c r="M593" s="14">
        <f t="shared" si="68"/>
        <v>-2.1691304347826161</v>
      </c>
      <c r="N593" s="14">
        <f t="shared" si="68"/>
        <v>0</v>
      </c>
      <c r="O593" s="14">
        <f t="shared" si="68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69"/>
        <v>-6.5217391304628336E-4</v>
      </c>
      <c r="L594" s="14">
        <f t="shared" si="69"/>
        <v>0</v>
      </c>
      <c r="M594" s="14">
        <f t="shared" si="69"/>
        <v>-2.6086956521709226E-3</v>
      </c>
      <c r="N594" s="14">
        <f t="shared" si="69"/>
        <v>0</v>
      </c>
      <c r="O594" s="14">
        <f t="shared" si="69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70">F599-F605</f>
        <v>1.8181818181816634E-3</v>
      </c>
      <c r="G611" s="14">
        <f t="shared" si="70"/>
        <v>-2.6086956521740312E-3</v>
      </c>
      <c r="H611" s="14">
        <f t="shared" si="70"/>
        <v>0</v>
      </c>
      <c r="I611" s="14">
        <f t="shared" si="70"/>
        <v>0</v>
      </c>
    </row>
    <row r="612" spans="1:14" x14ac:dyDescent="0.25">
      <c r="E612" s="14">
        <f t="shared" ref="E612:I614" si="71">E600-E606</f>
        <v>-6.1042490118579096E-3</v>
      </c>
      <c r="F612" s="14">
        <f t="shared" si="71"/>
        <v>9.0909090909097046E-4</v>
      </c>
      <c r="G612" s="14">
        <f t="shared" si="71"/>
        <v>-2.7826086956522111E-2</v>
      </c>
      <c r="H612" s="14">
        <f t="shared" si="71"/>
        <v>0</v>
      </c>
      <c r="I612" s="14">
        <f t="shared" si="71"/>
        <v>-7.4999999999998401E-3</v>
      </c>
    </row>
    <row r="613" spans="1:14" x14ac:dyDescent="0.25">
      <c r="E613" s="14">
        <f t="shared" si="71"/>
        <v>-5.8325098814229204E-3</v>
      </c>
      <c r="F613" s="14">
        <f t="shared" si="71"/>
        <v>-9.0909090909092605E-3</v>
      </c>
      <c r="G613" s="14">
        <f t="shared" si="71"/>
        <v>-1.7391304347825765E-3</v>
      </c>
      <c r="H613" s="14">
        <f t="shared" si="71"/>
        <v>-4.9999999999998934E-3</v>
      </c>
      <c r="I613" s="14">
        <f t="shared" si="71"/>
        <v>-7.5000000000000622E-3</v>
      </c>
    </row>
    <row r="614" spans="1:14" x14ac:dyDescent="0.25">
      <c r="E614" s="14">
        <f t="shared" si="71"/>
        <v>-1.0271739130434776E-2</v>
      </c>
      <c r="F614" s="14">
        <f t="shared" si="71"/>
        <v>0</v>
      </c>
      <c r="G614" s="14">
        <f t="shared" si="71"/>
        <v>-2.608695652173898E-2</v>
      </c>
      <c r="H614" s="14">
        <f t="shared" si="71"/>
        <v>-4.9999999999998934E-3</v>
      </c>
      <c r="I614" s="14">
        <f t="shared" si="71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72">F619-F637</f>
        <v>1.4285714285762197E-3</v>
      </c>
      <c r="M637" s="14">
        <f t="shared" si="72"/>
        <v>2.2222222222154642E-3</v>
      </c>
      <c r="N637" s="14">
        <f t="shared" si="72"/>
        <v>0</v>
      </c>
      <c r="O637" s="14">
        <f t="shared" si="72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73">E620-E638</f>
        <v>9.7883597884163009E-4</v>
      </c>
      <c r="L638" s="14">
        <f t="shared" si="72"/>
        <v>4.2857142857144481E-3</v>
      </c>
      <c r="M638" s="14">
        <f t="shared" si="72"/>
        <v>-3.703703703621386E-4</v>
      </c>
      <c r="N638" s="14">
        <f t="shared" si="72"/>
        <v>0</v>
      </c>
      <c r="O638" s="14">
        <f t="shared" si="72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73"/>
        <v>3.6111111111125638E-3</v>
      </c>
      <c r="L639" s="14">
        <f t="shared" si="72"/>
        <v>0</v>
      </c>
      <c r="M639" s="14">
        <f t="shared" si="72"/>
        <v>4.4444444444451392E-3</v>
      </c>
      <c r="N639" s="14">
        <f t="shared" si="72"/>
        <v>0</v>
      </c>
      <c r="O639" s="14">
        <f t="shared" si="72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73"/>
        <v>4.550264550260863E-3</v>
      </c>
      <c r="L640" s="14">
        <f t="shared" si="72"/>
        <v>-1.4285714285762197E-3</v>
      </c>
      <c r="M640" s="14">
        <f t="shared" si="72"/>
        <v>-3.703703703621386E-4</v>
      </c>
      <c r="N640" s="14">
        <f t="shared" si="72"/>
        <v>0</v>
      </c>
      <c r="O640" s="14">
        <f t="shared" si="72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73"/>
        <v>-1.7592592592592382E-3</v>
      </c>
      <c r="L641" s="14">
        <f t="shared" si="72"/>
        <v>0</v>
      </c>
      <c r="M641" s="14">
        <f t="shared" si="72"/>
        <v>2.9629629629610577E-3</v>
      </c>
      <c r="N641" s="14">
        <f t="shared" si="72"/>
        <v>0</v>
      </c>
      <c r="O641" s="14">
        <f t="shared" si="72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73"/>
        <v>2.5529100529126936E-3</v>
      </c>
      <c r="L642" s="14">
        <f t="shared" si="72"/>
        <v>4.2857142857144481E-3</v>
      </c>
      <c r="M642" s="14">
        <f t="shared" si="72"/>
        <v>-4.0740740740830006E-3</v>
      </c>
      <c r="N642" s="14">
        <f t="shared" si="72"/>
        <v>0</v>
      </c>
      <c r="O642" s="14">
        <f t="shared" si="72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73"/>
        <v>-2.023809523805653E-3</v>
      </c>
      <c r="L643" s="14">
        <f t="shared" si="72"/>
        <v>-1.4285714285762197E-3</v>
      </c>
      <c r="M643" s="14">
        <f t="shared" si="72"/>
        <v>3.3333333333445125E-3</v>
      </c>
      <c r="N643" s="14">
        <f t="shared" si="72"/>
        <v>0</v>
      </c>
      <c r="O643" s="14">
        <f t="shared" si="72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73"/>
        <v>5.8465608465496643E-3</v>
      </c>
      <c r="L644" s="14">
        <f t="shared" si="72"/>
        <v>-1.4285714285762197E-3</v>
      </c>
      <c r="M644" s="14">
        <f t="shared" si="72"/>
        <v>4.8148148148072778E-3</v>
      </c>
      <c r="N644" s="14">
        <f t="shared" si="72"/>
        <v>0</v>
      </c>
      <c r="O644" s="14">
        <f t="shared" si="72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73"/>
        <v>-2.5529100529126936E-3</v>
      </c>
      <c r="L645" s="14">
        <f t="shared" si="72"/>
        <v>-4.2857142857144481E-3</v>
      </c>
      <c r="M645" s="14">
        <f t="shared" si="72"/>
        <v>4.0740740740758952E-3</v>
      </c>
      <c r="N645" s="14">
        <f t="shared" si="72"/>
        <v>0</v>
      </c>
      <c r="O645" s="14">
        <f t="shared" si="72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73"/>
        <v>1.7592592592592382E-3</v>
      </c>
      <c r="L646" s="14">
        <f t="shared" si="72"/>
        <v>0</v>
      </c>
      <c r="M646" s="14">
        <f t="shared" si="72"/>
        <v>-2.9629629629610577E-3</v>
      </c>
      <c r="N646" s="14">
        <f t="shared" si="72"/>
        <v>0</v>
      </c>
      <c r="O646" s="14">
        <f t="shared" si="72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73"/>
        <v>-2.1693121693147077E-3</v>
      </c>
      <c r="L647" s="14">
        <f t="shared" si="72"/>
        <v>4.2857142857144481E-3</v>
      </c>
      <c r="M647" s="14">
        <f t="shared" si="72"/>
        <v>-2.9629629629610577E-3</v>
      </c>
      <c r="N647" s="14">
        <f t="shared" si="72"/>
        <v>0</v>
      </c>
      <c r="O647" s="14">
        <f t="shared" si="72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73"/>
        <v>4.9867724867738161E-3</v>
      </c>
      <c r="L648" s="14">
        <f t="shared" si="72"/>
        <v>1.4285714285762197E-3</v>
      </c>
      <c r="M648" s="14">
        <f t="shared" si="72"/>
        <v>-1.4814814814769761E-3</v>
      </c>
      <c r="N648" s="14">
        <f t="shared" si="72"/>
        <v>0</v>
      </c>
      <c r="O648" s="14">
        <f t="shared" si="72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73"/>
        <v>-1.6666666666651508E-3</v>
      </c>
      <c r="L649" s="14">
        <f t="shared" si="72"/>
        <v>0</v>
      </c>
      <c r="M649" s="14">
        <f t="shared" si="72"/>
        <v>3.3333333333445125E-3</v>
      </c>
      <c r="N649" s="14">
        <f t="shared" si="72"/>
        <v>0</v>
      </c>
      <c r="O649" s="14">
        <f t="shared" si="72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73"/>
        <v>4.7486772486777795E-3</v>
      </c>
      <c r="L650" s="14">
        <f t="shared" si="72"/>
        <v>-2.8571428571382285E-3</v>
      </c>
      <c r="M650" s="14">
        <f t="shared" si="72"/>
        <v>1.8518518518533256E-3</v>
      </c>
      <c r="N650" s="14">
        <f t="shared" si="72"/>
        <v>0</v>
      </c>
      <c r="O650" s="14">
        <f t="shared" si="72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73"/>
        <v>-3.2936507936511816E-3</v>
      </c>
      <c r="L651" s="14">
        <f t="shared" si="72"/>
        <v>-4.2857142857144481E-3</v>
      </c>
      <c r="M651" s="14">
        <f t="shared" si="72"/>
        <v>1.1111111111148375E-3</v>
      </c>
      <c r="N651" s="14">
        <f t="shared" si="72"/>
        <v>0</v>
      </c>
      <c r="O651" s="14">
        <f t="shared" si="72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73"/>
        <v>1.2566137566167868E-3</v>
      </c>
      <c r="L652" s="14">
        <f t="shared" si="72"/>
        <v>4.2857142857144481E-3</v>
      </c>
      <c r="M652" s="14">
        <f t="shared" si="72"/>
        <v>7.4074074074559348E-4</v>
      </c>
      <c r="N652" s="14">
        <f t="shared" si="72"/>
        <v>0</v>
      </c>
      <c r="O652" s="14">
        <f t="shared" si="72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73"/>
        <v>-7.9365079363924451E-4</v>
      </c>
      <c r="L653" s="14">
        <f t="shared" si="73"/>
        <v>-4.2857142857144481E-3</v>
      </c>
      <c r="M653" s="14">
        <f t="shared" si="73"/>
        <v>1.1111111111148375E-3</v>
      </c>
      <c r="N653" s="14">
        <f t="shared" si="73"/>
        <v>0</v>
      </c>
      <c r="O653" s="14">
        <f t="shared" si="73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74">F658-F664</f>
        <v>0</v>
      </c>
      <c r="G671" s="14">
        <f t="shared" si="74"/>
        <v>-2.2222222222222143E-2</v>
      </c>
      <c r="H671" s="14">
        <f t="shared" si="74"/>
        <v>4.9999999999998934E-3</v>
      </c>
      <c r="I671" s="14">
        <f t="shared" si="74"/>
        <v>7.4999999999998401E-3</v>
      </c>
    </row>
    <row r="672" spans="4:14" x14ac:dyDescent="0.25">
      <c r="E672" s="14">
        <f t="shared" ref="E672:I674" si="75">E659-E665</f>
        <v>2.7335164835165238E-3</v>
      </c>
      <c r="F672" s="14">
        <f t="shared" si="75"/>
        <v>-1.4285714285713902E-3</v>
      </c>
      <c r="G672" s="14">
        <f t="shared" si="75"/>
        <v>7.3626373626376473E-3</v>
      </c>
      <c r="H672" s="14">
        <f t="shared" si="75"/>
        <v>0</v>
      </c>
      <c r="I672" s="14">
        <f t="shared" si="75"/>
        <v>-5.0000000000000044E-3</v>
      </c>
    </row>
    <row r="673" spans="1:14" x14ac:dyDescent="0.25">
      <c r="E673" s="14">
        <f t="shared" si="75"/>
        <v>5.4365079365079616E-3</v>
      </c>
      <c r="F673" s="14">
        <f t="shared" si="75"/>
        <v>2.8571428571428914E-3</v>
      </c>
      <c r="G673" s="14">
        <f t="shared" si="75"/>
        <v>-1.1111111111110628E-3</v>
      </c>
      <c r="H673" s="14">
        <f t="shared" si="75"/>
        <v>0</v>
      </c>
      <c r="I673" s="14">
        <f t="shared" si="75"/>
        <v>0</v>
      </c>
    </row>
    <row r="674" spans="1:14" x14ac:dyDescent="0.25">
      <c r="E674" s="14">
        <f t="shared" si="75"/>
        <v>-5.3670634920635063E-3</v>
      </c>
      <c r="F674" s="14">
        <f t="shared" si="75"/>
        <v>-2.8571428571428914E-3</v>
      </c>
      <c r="G674" s="14">
        <f t="shared" si="75"/>
        <v>-2.1111111111111303E-2</v>
      </c>
      <c r="H674" s="14">
        <f t="shared" si="75"/>
        <v>4.9999999999998934E-3</v>
      </c>
      <c r="I674" s="14">
        <f t="shared" si="75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76">F679-F698</f>
        <v>0</v>
      </c>
      <c r="M698" s="5">
        <f t="shared" si="76"/>
        <v>2.4242424242544303E-3</v>
      </c>
      <c r="N698" s="5">
        <f t="shared" si="76"/>
        <v>0</v>
      </c>
      <c r="O698" s="5">
        <f t="shared" si="76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77">E680-E699</f>
        <v>3.6363636363674345E-3</v>
      </c>
      <c r="L699" s="5">
        <f t="shared" si="76"/>
        <v>0</v>
      </c>
      <c r="M699" s="5">
        <f t="shared" si="76"/>
        <v>4.5454545454575168E-3</v>
      </c>
      <c r="N699" s="5">
        <f t="shared" si="76"/>
        <v>0</v>
      </c>
      <c r="O699" s="5">
        <f t="shared" si="76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77"/>
        <v>1.856060606058918E-3</v>
      </c>
      <c r="L700" s="5">
        <f t="shared" si="76"/>
        <v>4.9999999999954525E-3</v>
      </c>
      <c r="M700" s="5">
        <f t="shared" si="76"/>
        <v>2.4242424242544303E-3</v>
      </c>
      <c r="N700" s="5">
        <f t="shared" si="76"/>
        <v>0</v>
      </c>
      <c r="O700" s="5">
        <f t="shared" si="76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77"/>
        <v>3.9393939393903565E-3</v>
      </c>
      <c r="L701" s="5">
        <f t="shared" si="76"/>
        <v>0</v>
      </c>
      <c r="M701" s="5">
        <f t="shared" si="76"/>
        <v>-4.242424242420384E-3</v>
      </c>
      <c r="N701" s="5">
        <f t="shared" si="76"/>
        <v>0</v>
      </c>
      <c r="O701" s="5">
        <f t="shared" si="76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77"/>
        <v>-2.65151515151274E-4</v>
      </c>
      <c r="L702" s="5">
        <f t="shared" si="76"/>
        <v>5.000000000002558E-3</v>
      </c>
      <c r="M702" s="5">
        <f t="shared" si="76"/>
        <v>3.9393939393903565E-3</v>
      </c>
      <c r="N702" s="5">
        <f t="shared" si="76"/>
        <v>0</v>
      </c>
      <c r="O702" s="5">
        <f t="shared" si="76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77"/>
        <v>7.5757575757506856E-4</v>
      </c>
      <c r="L703" s="5">
        <f t="shared" si="76"/>
        <v>0</v>
      </c>
      <c r="M703" s="5">
        <f t="shared" si="76"/>
        <v>3.0303030303002743E-3</v>
      </c>
      <c r="N703" s="5">
        <f t="shared" si="76"/>
        <v>0</v>
      </c>
      <c r="O703" s="5">
        <f t="shared" si="76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77"/>
        <v>4.2045454545416305E-3</v>
      </c>
      <c r="L704" s="5">
        <f t="shared" si="76"/>
        <v>4.9999999999954525E-3</v>
      </c>
      <c r="M704" s="5">
        <f t="shared" si="76"/>
        <v>1.8181818181659537E-3</v>
      </c>
      <c r="N704" s="5">
        <f t="shared" si="76"/>
        <v>0</v>
      </c>
      <c r="O704" s="5">
        <f t="shared" si="76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77"/>
        <v>2.7272727272844577E-3</v>
      </c>
      <c r="L705" s="5">
        <f t="shared" si="76"/>
        <v>0</v>
      </c>
      <c r="M705" s="5">
        <f t="shared" si="76"/>
        <v>9.0909090909008228E-4</v>
      </c>
      <c r="N705" s="5">
        <f t="shared" si="76"/>
        <v>0</v>
      </c>
      <c r="O705" s="5">
        <f t="shared" si="76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77"/>
        <v>-7.5757575757506856E-4</v>
      </c>
      <c r="L706" s="5">
        <f t="shared" si="76"/>
        <v>0</v>
      </c>
      <c r="M706" s="5">
        <f t="shared" si="76"/>
        <v>-3.030303030303827E-3</v>
      </c>
      <c r="N706" s="5">
        <f t="shared" si="76"/>
        <v>0</v>
      </c>
      <c r="O706" s="5">
        <f t="shared" si="76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77"/>
        <v>2.65151515151274E-4</v>
      </c>
      <c r="L707" s="5">
        <f t="shared" si="76"/>
        <v>-5.000000000002558E-3</v>
      </c>
      <c r="M707" s="5">
        <f t="shared" si="76"/>
        <v>-3.9393939393903565E-3</v>
      </c>
      <c r="N707" s="5">
        <f t="shared" si="76"/>
        <v>0</v>
      </c>
      <c r="O707" s="5">
        <f t="shared" si="76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77"/>
        <v>1.9318181818164248E-3</v>
      </c>
      <c r="L708" s="5">
        <f t="shared" si="76"/>
        <v>4.9999999999954525E-3</v>
      </c>
      <c r="M708" s="5">
        <f t="shared" si="76"/>
        <v>2.7272727272702468E-3</v>
      </c>
      <c r="N708" s="5">
        <f t="shared" si="76"/>
        <v>0</v>
      </c>
      <c r="O708" s="5">
        <f t="shared" si="76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77"/>
        <v>-3.2575757575727948E-3</v>
      </c>
      <c r="L709" s="5">
        <f t="shared" si="76"/>
        <v>0</v>
      </c>
      <c r="M709" s="5">
        <f t="shared" si="76"/>
        <v>-3.0303030303002743E-3</v>
      </c>
      <c r="N709" s="5">
        <f t="shared" si="76"/>
        <v>0</v>
      </c>
      <c r="O709" s="5">
        <f t="shared" si="76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77"/>
        <v>8.3333333333257542E-4</v>
      </c>
      <c r="L710" s="5">
        <f t="shared" si="76"/>
        <v>0</v>
      </c>
      <c r="M710" s="5">
        <f t="shared" si="76"/>
        <v>3.3333333333445125E-3</v>
      </c>
      <c r="N710" s="5">
        <f t="shared" si="76"/>
        <v>0</v>
      </c>
      <c r="O710" s="5">
        <f t="shared" si="76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77"/>
        <v>7.2348484848419048E-3</v>
      </c>
      <c r="L711" s="5">
        <f t="shared" si="76"/>
        <v>4.9999999999954525E-3</v>
      </c>
      <c r="M711" s="5">
        <f t="shared" si="76"/>
        <v>3.9393939393903565E-3</v>
      </c>
      <c r="N711" s="5">
        <f t="shared" si="76"/>
        <v>0</v>
      </c>
      <c r="O711" s="5">
        <f t="shared" si="76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77"/>
        <v>5.1893939393892197E-3</v>
      </c>
      <c r="L712" s="5">
        <f t="shared" si="76"/>
        <v>4.9999999999954525E-3</v>
      </c>
      <c r="M712" s="5">
        <f t="shared" si="76"/>
        <v>-4.242424242420384E-3</v>
      </c>
      <c r="N712" s="5">
        <f t="shared" si="76"/>
        <v>0</v>
      </c>
      <c r="O712" s="5">
        <f t="shared" si="76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77"/>
        <v>6.6287878787818499E-3</v>
      </c>
      <c r="L713" s="5">
        <f t="shared" si="76"/>
        <v>4.9999999999954525E-3</v>
      </c>
      <c r="M713" s="5">
        <f t="shared" si="76"/>
        <v>1.5151515151501371E-3</v>
      </c>
      <c r="N713" s="5">
        <f t="shared" si="76"/>
        <v>0</v>
      </c>
      <c r="O713" s="5">
        <f t="shared" si="76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77"/>
        <v>-4.9242424242379457E-4</v>
      </c>
      <c r="L714" s="5">
        <f t="shared" si="77"/>
        <v>-4.9999999999954525E-3</v>
      </c>
      <c r="M714" s="5">
        <f t="shared" si="77"/>
        <v>3.0303030303002743E-3</v>
      </c>
      <c r="N714" s="5">
        <f t="shared" si="77"/>
        <v>0</v>
      </c>
      <c r="O714" s="5">
        <f t="shared" si="77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78">F719-F725</f>
        <v>-5.0000000000000044E-3</v>
      </c>
      <c r="G731" s="14">
        <f t="shared" si="78"/>
        <v>-6.6666666666667651E-3</v>
      </c>
      <c r="H731" s="14">
        <f t="shared" si="78"/>
        <v>0</v>
      </c>
      <c r="I731" s="14">
        <f t="shared" si="78"/>
        <v>0</v>
      </c>
    </row>
    <row r="732" spans="4:9" x14ac:dyDescent="0.25">
      <c r="E732" s="14">
        <f t="shared" ref="E732:I734" si="79">E720-E726</f>
        <v>-1.8276515151511852E-3</v>
      </c>
      <c r="F732" s="14">
        <f t="shared" si="79"/>
        <v>-1.2500000000001954E-3</v>
      </c>
      <c r="G732" s="14">
        <f t="shared" si="79"/>
        <v>3.9393939393939092E-3</v>
      </c>
      <c r="H732" s="14">
        <f t="shared" si="79"/>
        <v>0</v>
      </c>
      <c r="I732" s="14">
        <f t="shared" si="79"/>
        <v>9.9999999999997868E-3</v>
      </c>
    </row>
    <row r="733" spans="4:9" x14ac:dyDescent="0.25">
      <c r="E733" s="14">
        <f t="shared" si="79"/>
        <v>-1.9412878787878896E-3</v>
      </c>
      <c r="F733" s="14">
        <f t="shared" si="79"/>
        <v>-1.2499999999999734E-3</v>
      </c>
      <c r="G733" s="14">
        <f t="shared" si="79"/>
        <v>-1.5151515151516914E-3</v>
      </c>
      <c r="H733" s="14">
        <f t="shared" si="79"/>
        <v>4.9999999999998934E-3</v>
      </c>
      <c r="I733" s="14">
        <f t="shared" si="79"/>
        <v>1.0000000000000009E-2</v>
      </c>
    </row>
    <row r="734" spans="4:9" x14ac:dyDescent="0.25">
      <c r="E734" s="14">
        <f t="shared" si="79"/>
        <v>1.1363636363626028E-4</v>
      </c>
      <c r="F734" s="14">
        <f t="shared" si="79"/>
        <v>0</v>
      </c>
      <c r="G734" s="14">
        <f t="shared" si="79"/>
        <v>5.4545454545453786E-3</v>
      </c>
      <c r="H734" s="14">
        <f t="shared" si="79"/>
        <v>5.0000000000000044E-3</v>
      </c>
      <c r="I734" s="14">
        <f t="shared" si="79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82:F82"/>
    <mergeCell ref="A1:F2"/>
    <mergeCell ref="A4:F4"/>
    <mergeCell ref="A31:F31"/>
    <mergeCell ref="A44:F44"/>
    <mergeCell ref="A63:F63"/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0:F27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FC1A-A170-4F6F-A32B-188CC6FB1A6E}">
  <dimension ref="A1:AT778"/>
  <sheetViews>
    <sheetView topLeftCell="F414" zoomScaleNormal="100" workbookViewId="0">
      <selection activeCell="D401" sqref="D401:Q428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46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  <c r="AJ1" t="s">
        <v>104</v>
      </c>
      <c r="AK1">
        <v>1</v>
      </c>
      <c r="AL1">
        <v>2</v>
      </c>
      <c r="AM1" s="6" t="s">
        <v>83</v>
      </c>
      <c r="AQ1" s="6" t="s">
        <v>86</v>
      </c>
      <c r="AR1">
        <v>1</v>
      </c>
      <c r="AS1">
        <v>0</v>
      </c>
      <c r="AT1" t="s">
        <v>81</v>
      </c>
    </row>
    <row r="2" spans="1:46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J2" s="6" t="s">
        <v>83</v>
      </c>
      <c r="AK2">
        <v>2</v>
      </c>
      <c r="AL2">
        <v>2</v>
      </c>
      <c r="AM2" t="s">
        <v>78</v>
      </c>
      <c r="AQ2" t="s">
        <v>79</v>
      </c>
      <c r="AR2">
        <v>1</v>
      </c>
      <c r="AS2">
        <v>0</v>
      </c>
      <c r="AT2" s="6" t="s">
        <v>86</v>
      </c>
    </row>
    <row r="3" spans="1:46" x14ac:dyDescent="0.25">
      <c r="R3" s="1"/>
      <c r="S3" s="1"/>
      <c r="V3"/>
      <c r="X3"/>
      <c r="Y3"/>
      <c r="AA3"/>
      <c r="AC3" s="12"/>
      <c r="AI3" s="12"/>
      <c r="AJ3" s="6" t="s">
        <v>83</v>
      </c>
      <c r="AK3">
        <v>0</v>
      </c>
      <c r="AL3">
        <v>1</v>
      </c>
      <c r="AM3" t="s">
        <v>84</v>
      </c>
      <c r="AQ3" t="s">
        <v>177</v>
      </c>
      <c r="AR3">
        <v>1</v>
      </c>
      <c r="AS3">
        <v>2</v>
      </c>
      <c r="AT3" s="6" t="s">
        <v>86</v>
      </c>
    </row>
    <row r="4" spans="1:46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F4" s="12"/>
      <c r="AH4" s="12"/>
      <c r="AI4" s="12"/>
      <c r="AJ4" t="s">
        <v>88</v>
      </c>
      <c r="AK4">
        <v>1</v>
      </c>
      <c r="AL4">
        <v>1</v>
      </c>
      <c r="AM4" s="6" t="s">
        <v>83</v>
      </c>
      <c r="AP4" s="12"/>
      <c r="AQ4" s="6" t="s">
        <v>86</v>
      </c>
      <c r="AR4">
        <v>3</v>
      </c>
      <c r="AS4">
        <v>3</v>
      </c>
      <c r="AT4" t="s">
        <v>176</v>
      </c>
    </row>
    <row r="5" spans="1:46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12"/>
      <c r="AF5" s="12"/>
      <c r="AH5" s="12"/>
      <c r="AI5" s="12"/>
      <c r="AJ5" t="s">
        <v>169</v>
      </c>
      <c r="AK5">
        <v>1</v>
      </c>
      <c r="AL5">
        <v>1</v>
      </c>
      <c r="AM5" s="6" t="s">
        <v>83</v>
      </c>
      <c r="AO5" s="12"/>
      <c r="AP5" s="12"/>
      <c r="AQ5" t="s">
        <v>78</v>
      </c>
      <c r="AR5">
        <v>4</v>
      </c>
      <c r="AS5">
        <v>1</v>
      </c>
      <c r="AT5" s="6" t="s">
        <v>86</v>
      </c>
    </row>
    <row r="6" spans="1:46" x14ac:dyDescent="0.25">
      <c r="A6" s="6" t="s">
        <v>83</v>
      </c>
      <c r="B6">
        <v>2</v>
      </c>
      <c r="C6">
        <v>2</v>
      </c>
      <c r="D6" t="s">
        <v>78</v>
      </c>
      <c r="E6" s="1">
        <f>B6+C6</f>
        <v>4</v>
      </c>
      <c r="F6" s="1">
        <f>B6-C6</f>
        <v>0</v>
      </c>
      <c r="I6" t="s">
        <v>27</v>
      </c>
      <c r="J6">
        <f>COUNTIF(E6:E30,"&gt;1")</f>
        <v>3</v>
      </c>
      <c r="M6" s="5">
        <f>J6/$J$14</f>
        <v>0.375</v>
      </c>
      <c r="R6" s="1"/>
      <c r="S6" s="1"/>
      <c r="X6"/>
      <c r="Y6"/>
      <c r="AA6"/>
      <c r="AC6" s="1"/>
      <c r="AD6" s="12"/>
      <c r="AE6" s="12"/>
      <c r="AF6" s="12"/>
      <c r="AH6" s="12"/>
      <c r="AI6" s="12"/>
      <c r="AJ6" s="6" t="s">
        <v>83</v>
      </c>
      <c r="AK6">
        <v>0</v>
      </c>
      <c r="AL6">
        <v>1</v>
      </c>
      <c r="AM6" t="s">
        <v>81</v>
      </c>
      <c r="AO6" s="12"/>
      <c r="AP6" s="12"/>
      <c r="AQ6" s="6" t="s">
        <v>86</v>
      </c>
      <c r="AR6">
        <v>0</v>
      </c>
      <c r="AS6">
        <v>0</v>
      </c>
      <c r="AT6" t="s">
        <v>91</v>
      </c>
    </row>
    <row r="7" spans="1:46" x14ac:dyDescent="0.25">
      <c r="A7" s="6" t="s">
        <v>83</v>
      </c>
      <c r="B7">
        <v>0</v>
      </c>
      <c r="C7">
        <v>1</v>
      </c>
      <c r="D7" t="s">
        <v>84</v>
      </c>
      <c r="E7" s="1">
        <f t="shared" ref="E7:E13" si="0">B7+C7</f>
        <v>1</v>
      </c>
      <c r="F7" s="1">
        <f t="shared" ref="F7:F13" si="1">B7-C7</f>
        <v>-1</v>
      </c>
      <c r="I7" t="s">
        <v>28</v>
      </c>
      <c r="J7">
        <f>COUNTIF(E6:E30,"&gt;2")</f>
        <v>2</v>
      </c>
      <c r="M7" s="5">
        <f t="shared" ref="M7:M28" si="2">J7/$J$14</f>
        <v>0.25</v>
      </c>
      <c r="R7" s="1"/>
      <c r="S7" s="1"/>
      <c r="X7"/>
      <c r="Y7"/>
      <c r="AA7"/>
      <c r="AB7" s="12"/>
      <c r="AC7" s="12"/>
      <c r="AD7" s="12"/>
      <c r="AE7" s="12"/>
      <c r="AF7" s="12"/>
      <c r="AH7" s="12"/>
      <c r="AI7" s="12"/>
      <c r="AJ7" t="s">
        <v>90</v>
      </c>
      <c r="AK7">
        <v>4</v>
      </c>
      <c r="AL7">
        <v>2</v>
      </c>
      <c r="AM7" s="6" t="s">
        <v>83</v>
      </c>
      <c r="AO7" s="12"/>
      <c r="AP7" s="12"/>
      <c r="AQ7" s="6" t="s">
        <v>86</v>
      </c>
      <c r="AR7">
        <v>3</v>
      </c>
      <c r="AS7">
        <v>1</v>
      </c>
      <c r="AT7" t="s">
        <v>75</v>
      </c>
    </row>
    <row r="8" spans="1:46" x14ac:dyDescent="0.25">
      <c r="A8" s="6" t="s">
        <v>83</v>
      </c>
      <c r="B8">
        <v>0</v>
      </c>
      <c r="C8">
        <v>1</v>
      </c>
      <c r="D8" t="s">
        <v>81</v>
      </c>
      <c r="E8" s="1">
        <f t="shared" si="0"/>
        <v>1</v>
      </c>
      <c r="F8" s="1">
        <f t="shared" si="1"/>
        <v>-1</v>
      </c>
      <c r="I8" t="s">
        <v>29</v>
      </c>
      <c r="J8">
        <f>COUNTIF(E6:E30,"&lt;4")</f>
        <v>6</v>
      </c>
      <c r="M8" s="5">
        <f t="shared" si="2"/>
        <v>0.75</v>
      </c>
      <c r="R8" s="1"/>
      <c r="S8" s="1"/>
      <c r="V8" s="12"/>
      <c r="X8"/>
      <c r="Y8"/>
      <c r="AA8"/>
      <c r="AB8" s="12"/>
      <c r="AC8" s="1"/>
      <c r="AD8" s="12"/>
      <c r="AE8" s="12"/>
      <c r="AF8" s="12"/>
      <c r="AH8" s="12"/>
      <c r="AI8" s="12"/>
      <c r="AJ8" t="s">
        <v>91</v>
      </c>
      <c r="AK8">
        <v>2</v>
      </c>
      <c r="AL8">
        <v>0</v>
      </c>
      <c r="AM8" s="6" t="s">
        <v>83</v>
      </c>
      <c r="AO8" s="12"/>
      <c r="AP8" s="12"/>
      <c r="AQ8" t="s">
        <v>85</v>
      </c>
      <c r="AR8">
        <v>1</v>
      </c>
      <c r="AS8">
        <v>2</v>
      </c>
      <c r="AT8" s="6" t="s">
        <v>86</v>
      </c>
    </row>
    <row r="9" spans="1:46" x14ac:dyDescent="0.25">
      <c r="A9" s="6" t="s">
        <v>83</v>
      </c>
      <c r="B9">
        <v>1</v>
      </c>
      <c r="C9">
        <v>4</v>
      </c>
      <c r="D9" t="s">
        <v>77</v>
      </c>
      <c r="E9" s="1">
        <f t="shared" si="0"/>
        <v>5</v>
      </c>
      <c r="F9" s="1">
        <f t="shared" si="1"/>
        <v>-3</v>
      </c>
      <c r="I9" t="s">
        <v>30</v>
      </c>
      <c r="J9">
        <f>COUNTIF(E6:E30,"&lt;5")</f>
        <v>7</v>
      </c>
      <c r="M9" s="5">
        <f t="shared" si="2"/>
        <v>0.875</v>
      </c>
      <c r="R9" s="1"/>
      <c r="S9" s="1"/>
      <c r="X9"/>
      <c r="Y9"/>
      <c r="AA9"/>
      <c r="AB9" s="12"/>
      <c r="AC9" s="12"/>
      <c r="AD9" s="12"/>
      <c r="AE9" s="12"/>
      <c r="AF9" s="12"/>
      <c r="AH9" s="12"/>
      <c r="AI9" s="12"/>
      <c r="AJ9" s="6" t="s">
        <v>83</v>
      </c>
      <c r="AK9">
        <v>1</v>
      </c>
      <c r="AL9">
        <v>4</v>
      </c>
      <c r="AM9" t="s">
        <v>77</v>
      </c>
      <c r="AO9" s="12"/>
      <c r="AP9" s="12"/>
      <c r="AQ9" s="6" t="s">
        <v>86</v>
      </c>
      <c r="AR9">
        <v>2</v>
      </c>
      <c r="AS9">
        <v>1</v>
      </c>
      <c r="AT9" t="s">
        <v>90</v>
      </c>
    </row>
    <row r="10" spans="1:46" x14ac:dyDescent="0.25">
      <c r="A10" s="6" t="s">
        <v>83</v>
      </c>
      <c r="B10">
        <v>0</v>
      </c>
      <c r="C10">
        <v>1</v>
      </c>
      <c r="D10" t="s">
        <v>92</v>
      </c>
      <c r="E10" s="1">
        <f t="shared" si="0"/>
        <v>1</v>
      </c>
      <c r="F10" s="1">
        <f t="shared" si="1"/>
        <v>-1</v>
      </c>
      <c r="I10" t="s">
        <v>31</v>
      </c>
      <c r="J10">
        <f>COUNTIF(F6:F30,"&gt;=0")</f>
        <v>2</v>
      </c>
      <c r="M10" s="5">
        <f t="shared" si="2"/>
        <v>0.25</v>
      </c>
      <c r="R10" s="1"/>
      <c r="S10" s="1"/>
      <c r="V10" s="12"/>
      <c r="X10"/>
      <c r="Y10"/>
      <c r="AA10"/>
      <c r="AB10" s="12"/>
      <c r="AC10" s="1"/>
      <c r="AD10" s="12"/>
      <c r="AE10" s="12"/>
      <c r="AF10" s="12"/>
      <c r="AH10" s="12"/>
      <c r="AI10" s="12"/>
      <c r="AJ10" t="s">
        <v>75</v>
      </c>
      <c r="AK10">
        <v>2</v>
      </c>
      <c r="AL10">
        <v>1</v>
      </c>
      <c r="AM10" s="6" t="s">
        <v>83</v>
      </c>
      <c r="AO10" s="12"/>
      <c r="AP10" s="12"/>
      <c r="AQ10" t="s">
        <v>77</v>
      </c>
      <c r="AR10">
        <v>3</v>
      </c>
      <c r="AS10">
        <v>0</v>
      </c>
      <c r="AT10" s="6" t="s">
        <v>86</v>
      </c>
    </row>
    <row r="11" spans="1:46" x14ac:dyDescent="0.25">
      <c r="A11" s="6" t="s">
        <v>83</v>
      </c>
      <c r="B11">
        <v>1</v>
      </c>
      <c r="C11">
        <v>0</v>
      </c>
      <c r="D11" t="s">
        <v>177</v>
      </c>
      <c r="E11" s="1">
        <f t="shared" si="0"/>
        <v>1</v>
      </c>
      <c r="F11" s="1">
        <f t="shared" si="1"/>
        <v>1</v>
      </c>
      <c r="I11" t="s">
        <v>32</v>
      </c>
      <c r="J11">
        <f>COUNTIF(F6:F30,"&lt;=0")</f>
        <v>7</v>
      </c>
      <c r="M11" s="5">
        <f t="shared" si="2"/>
        <v>0.875</v>
      </c>
      <c r="R11" s="1"/>
      <c r="S11" s="1"/>
      <c r="X11"/>
      <c r="Y11"/>
      <c r="AA11"/>
      <c r="AB11" s="12"/>
      <c r="AC11" s="12"/>
      <c r="AD11" s="12"/>
      <c r="AE11" s="12"/>
      <c r="AF11" s="12"/>
      <c r="AH11" s="12"/>
      <c r="AI11" s="12"/>
      <c r="AJ11" s="6" t="s">
        <v>83</v>
      </c>
      <c r="AK11">
        <v>0</v>
      </c>
      <c r="AL11">
        <v>1</v>
      </c>
      <c r="AM11" t="s">
        <v>92</v>
      </c>
      <c r="AO11" s="12"/>
      <c r="AP11" s="12"/>
      <c r="AQ11" s="6" t="s">
        <v>86</v>
      </c>
      <c r="AR11">
        <v>3</v>
      </c>
      <c r="AS11">
        <v>1</v>
      </c>
      <c r="AT11" t="s">
        <v>167</v>
      </c>
    </row>
    <row r="12" spans="1:46" x14ac:dyDescent="0.25">
      <c r="A12" s="6" t="s">
        <v>83</v>
      </c>
      <c r="B12">
        <v>0</v>
      </c>
      <c r="C12">
        <v>1</v>
      </c>
      <c r="D12" t="s">
        <v>79</v>
      </c>
      <c r="E12" s="1">
        <f t="shared" si="0"/>
        <v>1</v>
      </c>
      <c r="F12" s="1">
        <f t="shared" si="1"/>
        <v>-1</v>
      </c>
      <c r="I12" t="s">
        <v>34</v>
      </c>
      <c r="J12">
        <f>COUNTIF(F6:F30,"&gt;=-1")</f>
        <v>6</v>
      </c>
      <c r="M12" s="5">
        <f t="shared" si="2"/>
        <v>0.75</v>
      </c>
      <c r="R12" s="1"/>
      <c r="S12" s="1"/>
      <c r="V12" s="12"/>
      <c r="X12"/>
      <c r="Y12"/>
      <c r="AA12"/>
      <c r="AB12" s="12"/>
      <c r="AC12" s="12"/>
      <c r="AD12" s="12"/>
      <c r="AE12" s="12"/>
      <c r="AF12" s="12"/>
      <c r="AH12" s="12"/>
      <c r="AI12" s="12"/>
      <c r="AJ12" s="6" t="s">
        <v>83</v>
      </c>
      <c r="AK12">
        <v>1</v>
      </c>
      <c r="AL12">
        <v>0</v>
      </c>
      <c r="AM12" t="s">
        <v>177</v>
      </c>
      <c r="AO12" s="12"/>
      <c r="AP12" s="12"/>
      <c r="AQ12" s="6" t="s">
        <v>86</v>
      </c>
      <c r="AR12">
        <v>5</v>
      </c>
      <c r="AS12">
        <v>1</v>
      </c>
      <c r="AT12" t="s">
        <v>169</v>
      </c>
    </row>
    <row r="13" spans="1:46" x14ac:dyDescent="0.25">
      <c r="A13" s="6" t="s">
        <v>83</v>
      </c>
      <c r="B13">
        <v>0</v>
      </c>
      <c r="C13">
        <v>2</v>
      </c>
      <c r="D13" t="s">
        <v>85</v>
      </c>
      <c r="E13" s="1">
        <f t="shared" si="0"/>
        <v>2</v>
      </c>
      <c r="F13" s="1">
        <f t="shared" si="1"/>
        <v>-2</v>
      </c>
      <c r="I13" t="s">
        <v>35</v>
      </c>
      <c r="J13">
        <f>COUNTIF(F6:F30,"&lt;=1")</f>
        <v>8</v>
      </c>
      <c r="M13" s="5">
        <f t="shared" si="2"/>
        <v>1</v>
      </c>
      <c r="R13" s="1"/>
      <c r="S13" s="1"/>
      <c r="V13" s="12"/>
      <c r="X13"/>
      <c r="Y13"/>
      <c r="AA13"/>
      <c r="AB13" s="12"/>
      <c r="AC13" s="12"/>
      <c r="AD13" s="12"/>
      <c r="AE13" s="12"/>
      <c r="AF13" s="12"/>
      <c r="AH13" s="12"/>
      <c r="AI13" s="12"/>
      <c r="AJ13" t="s">
        <v>103</v>
      </c>
      <c r="AK13">
        <v>2</v>
      </c>
      <c r="AL13">
        <v>0</v>
      </c>
      <c r="AM13" s="6" t="s">
        <v>83</v>
      </c>
      <c r="AO13" s="12"/>
      <c r="AP13" s="12"/>
      <c r="AQ13" t="s">
        <v>84</v>
      </c>
      <c r="AR13">
        <v>1</v>
      </c>
      <c r="AS13">
        <v>2</v>
      </c>
      <c r="AT13" s="6" t="s">
        <v>86</v>
      </c>
    </row>
    <row r="14" spans="1:46" x14ac:dyDescent="0.25">
      <c r="A14" s="6"/>
      <c r="E14" s="1"/>
      <c r="F14" s="1"/>
      <c r="I14" t="s">
        <v>36</v>
      </c>
      <c r="J14">
        <f>COUNT(F6:F30)</f>
        <v>8</v>
      </c>
      <c r="R14" s="1"/>
      <c r="S14" s="1"/>
      <c r="X14"/>
      <c r="Y14"/>
      <c r="AA14"/>
      <c r="AB14" s="12"/>
      <c r="AC14" s="12"/>
      <c r="AD14" s="12"/>
      <c r="AE14" s="12"/>
      <c r="AF14" s="12"/>
      <c r="AH14" s="12"/>
      <c r="AI14" s="12"/>
      <c r="AJ14" s="6" t="s">
        <v>83</v>
      </c>
      <c r="AK14">
        <v>0</v>
      </c>
      <c r="AL14">
        <v>1</v>
      </c>
      <c r="AM14" t="s">
        <v>79</v>
      </c>
      <c r="AO14" s="12"/>
      <c r="AP14" s="12"/>
      <c r="AQ14" s="6" t="s">
        <v>86</v>
      </c>
      <c r="AR14">
        <v>0</v>
      </c>
      <c r="AS14">
        <v>2</v>
      </c>
      <c r="AT14" t="s">
        <v>103</v>
      </c>
    </row>
    <row r="15" spans="1:46" x14ac:dyDescent="0.25">
      <c r="A15" s="6"/>
      <c r="E15" s="1"/>
      <c r="F15" s="1"/>
      <c r="I15" t="s">
        <v>37</v>
      </c>
      <c r="J15">
        <f>J14-J11</f>
        <v>1</v>
      </c>
      <c r="M15" s="5">
        <f t="shared" si="2"/>
        <v>0.125</v>
      </c>
      <c r="R15" s="1"/>
      <c r="S15" s="1"/>
      <c r="V15" s="12"/>
      <c r="X15"/>
      <c r="Y15"/>
      <c r="AA15"/>
      <c r="AB15" s="12"/>
      <c r="AC15" s="12"/>
      <c r="AD15" s="12"/>
      <c r="AE15" s="12"/>
      <c r="AF15" s="12"/>
      <c r="AH15" s="12"/>
      <c r="AI15" s="12"/>
      <c r="AJ15" s="6" t="s">
        <v>83</v>
      </c>
      <c r="AK15">
        <v>0</v>
      </c>
      <c r="AL15">
        <v>2</v>
      </c>
      <c r="AM15" t="s">
        <v>85</v>
      </c>
      <c r="AO15" s="12"/>
      <c r="AP15" s="12"/>
      <c r="AQ15" s="6" t="s">
        <v>86</v>
      </c>
      <c r="AR15">
        <v>1</v>
      </c>
      <c r="AS15">
        <v>0</v>
      </c>
      <c r="AT15" t="s">
        <v>104</v>
      </c>
    </row>
    <row r="16" spans="1:46" x14ac:dyDescent="0.25">
      <c r="A16" s="2"/>
      <c r="B16" s="1"/>
      <c r="D16" s="1"/>
      <c r="E16" s="1"/>
      <c r="F16" s="1"/>
      <c r="I16" t="s">
        <v>38</v>
      </c>
      <c r="J16">
        <f>J14-J10</f>
        <v>6</v>
      </c>
      <c r="M16" s="5">
        <f t="shared" si="2"/>
        <v>0.75</v>
      </c>
      <c r="R16" s="1"/>
      <c r="S16" s="1"/>
      <c r="X16"/>
      <c r="Y16"/>
      <c r="AA16"/>
      <c r="AB16" s="12"/>
      <c r="AC16" s="12"/>
      <c r="AD16" s="12"/>
      <c r="AE16" s="12"/>
      <c r="AF16" s="12"/>
      <c r="AH16" s="12"/>
      <c r="AI16" s="12"/>
      <c r="AJ16" t="s">
        <v>89</v>
      </c>
      <c r="AK16">
        <v>3</v>
      </c>
      <c r="AL16">
        <v>1</v>
      </c>
      <c r="AM16" s="6" t="s">
        <v>83</v>
      </c>
      <c r="AO16" s="12"/>
      <c r="AP16" s="12"/>
      <c r="AQ16" t="s">
        <v>92</v>
      </c>
      <c r="AR16">
        <v>1</v>
      </c>
      <c r="AS16">
        <v>1</v>
      </c>
      <c r="AT16" s="6" t="s">
        <v>86</v>
      </c>
    </row>
    <row r="17" spans="1:41" x14ac:dyDescent="0.25">
      <c r="A17" s="2"/>
      <c r="B17" s="1"/>
      <c r="D17" s="1"/>
      <c r="E17" s="1"/>
      <c r="F17" s="1"/>
      <c r="I17" t="s">
        <v>39</v>
      </c>
      <c r="J17">
        <f>J14-J13</f>
        <v>0</v>
      </c>
      <c r="M17" s="5">
        <f t="shared" si="2"/>
        <v>0</v>
      </c>
      <c r="R17" s="1"/>
      <c r="S17" s="1"/>
      <c r="V17" s="12"/>
      <c r="X17"/>
      <c r="Y17"/>
      <c r="AA17"/>
      <c r="AB17" s="12"/>
      <c r="AD17" s="12"/>
      <c r="AE17" s="12"/>
      <c r="AH17" s="12"/>
      <c r="AO17" s="12"/>
    </row>
    <row r="18" spans="1:41" x14ac:dyDescent="0.25">
      <c r="A18" s="2"/>
      <c r="B18" s="1"/>
      <c r="D18" s="1"/>
      <c r="E18" s="1"/>
      <c r="F18" s="1"/>
      <c r="I18" t="s">
        <v>40</v>
      </c>
      <c r="J18">
        <f>J14-J12</f>
        <v>2</v>
      </c>
      <c r="M18" s="5">
        <f t="shared" si="2"/>
        <v>0.25</v>
      </c>
      <c r="R18" s="1"/>
      <c r="S18" s="1"/>
      <c r="V18"/>
      <c r="X18"/>
      <c r="Y18"/>
      <c r="AA18"/>
      <c r="AB18" s="12"/>
      <c r="AD18" s="12"/>
      <c r="AE18" s="12"/>
      <c r="AO18" s="12"/>
    </row>
    <row r="19" spans="1:41" x14ac:dyDescent="0.25">
      <c r="A19" s="2"/>
      <c r="B19" s="1"/>
      <c r="E19" s="1"/>
      <c r="F19" s="1"/>
      <c r="I19" t="s">
        <v>41</v>
      </c>
      <c r="J19">
        <f>COUNTIF(B6:B30,"&gt;0")</f>
        <v>3</v>
      </c>
      <c r="M19" s="5">
        <f t="shared" si="2"/>
        <v>0.375</v>
      </c>
      <c r="R19" s="1"/>
      <c r="S19" s="1"/>
      <c r="X19"/>
      <c r="Y19"/>
      <c r="AA19"/>
    </row>
    <row r="20" spans="1:41" x14ac:dyDescent="0.25">
      <c r="A20" s="2"/>
      <c r="B20" s="1"/>
      <c r="E20" s="1"/>
      <c r="F20" s="1"/>
      <c r="I20" t="s">
        <v>42</v>
      </c>
      <c r="J20">
        <f>COUNTIF(C6:C30,"&gt;0")</f>
        <v>7</v>
      </c>
      <c r="M20" s="5">
        <f t="shared" si="2"/>
        <v>0.875</v>
      </c>
      <c r="R20" s="1"/>
      <c r="S20" s="1"/>
      <c r="V20"/>
      <c r="X20"/>
      <c r="AA20"/>
    </row>
    <row r="21" spans="1:41" x14ac:dyDescent="0.25">
      <c r="A21" s="2"/>
      <c r="B21" s="1"/>
      <c r="E21" s="1"/>
      <c r="F21" s="1"/>
      <c r="I21" t="s">
        <v>43</v>
      </c>
      <c r="J21">
        <f>COUNTIF(B6:B30,"&lt;2")</f>
        <v>7</v>
      </c>
      <c r="M21" s="5">
        <f t="shared" si="2"/>
        <v>0.875</v>
      </c>
      <c r="R21" s="1"/>
      <c r="S21" s="1"/>
    </row>
    <row r="22" spans="1:41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5</v>
      </c>
      <c r="M22" s="5">
        <f t="shared" si="2"/>
        <v>0.625</v>
      </c>
      <c r="R22" s="1"/>
      <c r="S22" s="1"/>
    </row>
    <row r="23" spans="1:41" x14ac:dyDescent="0.25">
      <c r="E23" s="1"/>
      <c r="F23" s="1"/>
      <c r="I23" t="s">
        <v>45</v>
      </c>
      <c r="J23">
        <f>COUNTIF(B6:B30,"&lt;3")</f>
        <v>8</v>
      </c>
      <c r="M23" s="5">
        <f t="shared" si="2"/>
        <v>1</v>
      </c>
      <c r="R23" s="1"/>
      <c r="S23" s="1"/>
    </row>
    <row r="24" spans="1:41" x14ac:dyDescent="0.25">
      <c r="E24" s="1"/>
      <c r="F24" s="1"/>
      <c r="I24" t="s">
        <v>46</v>
      </c>
      <c r="J24">
        <f>COUNTIF(C6:C30,"&lt;3")</f>
        <v>7</v>
      </c>
      <c r="M24" s="5">
        <f t="shared" si="2"/>
        <v>0.875</v>
      </c>
      <c r="R24" s="1"/>
      <c r="S24" s="1"/>
    </row>
    <row r="25" spans="1:41" x14ac:dyDescent="0.25">
      <c r="E25" s="1"/>
      <c r="F25" s="1"/>
      <c r="I25" t="s">
        <v>47</v>
      </c>
      <c r="J25">
        <f>J15+J16</f>
        <v>7</v>
      </c>
      <c r="M25" s="5">
        <f t="shared" si="2"/>
        <v>0.875</v>
      </c>
      <c r="R25" s="1"/>
      <c r="S25" s="1"/>
    </row>
    <row r="26" spans="1:41" x14ac:dyDescent="0.25">
      <c r="E26" s="1"/>
      <c r="F26" s="1"/>
      <c r="I26" t="s">
        <v>48</v>
      </c>
      <c r="J26" s="1">
        <f>SUM(B6:B30)</f>
        <v>4</v>
      </c>
      <c r="M26" s="5">
        <f t="shared" si="2"/>
        <v>0.5</v>
      </c>
      <c r="R26" s="1"/>
      <c r="S26" s="1"/>
    </row>
    <row r="27" spans="1:41" x14ac:dyDescent="0.25">
      <c r="E27" s="1"/>
      <c r="F27" s="1"/>
      <c r="I27" t="s">
        <v>49</v>
      </c>
      <c r="J27" s="1">
        <f>SUM(C6:C30)</f>
        <v>12</v>
      </c>
      <c r="M27" s="5">
        <f t="shared" si="2"/>
        <v>1.5</v>
      </c>
      <c r="R27" s="1"/>
      <c r="S27" s="1"/>
    </row>
    <row r="28" spans="1:41" x14ac:dyDescent="0.25">
      <c r="E28" s="1"/>
      <c r="F28" s="1"/>
      <c r="I28" t="s">
        <v>50</v>
      </c>
      <c r="J28">
        <f>3*J15+J14-J25</f>
        <v>4</v>
      </c>
      <c r="M28" s="5">
        <f t="shared" si="2"/>
        <v>0.5</v>
      </c>
      <c r="R28" s="1"/>
      <c r="S28" s="1"/>
    </row>
    <row r="29" spans="1:41" x14ac:dyDescent="0.25">
      <c r="E29" s="1"/>
      <c r="F29" s="1"/>
      <c r="R29" s="1"/>
      <c r="S29" s="1"/>
    </row>
    <row r="30" spans="1:41" x14ac:dyDescent="0.25">
      <c r="E30" s="1"/>
      <c r="F30" s="1"/>
      <c r="R30" s="1"/>
      <c r="S30" s="1"/>
    </row>
    <row r="31" spans="1:41" x14ac:dyDescent="0.25">
      <c r="A31" s="21" t="s">
        <v>33</v>
      </c>
      <c r="B31" s="21"/>
      <c r="C31" s="21"/>
      <c r="D31" s="21"/>
      <c r="E31" s="21"/>
      <c r="F31" s="21"/>
      <c r="R31" s="1"/>
      <c r="S31" s="1"/>
    </row>
    <row r="32" spans="1:41" x14ac:dyDescent="0.25">
      <c r="E32" s="1"/>
      <c r="F32" s="1"/>
      <c r="R32" s="1"/>
      <c r="S32" s="1"/>
    </row>
    <row r="33" spans="1:19" x14ac:dyDescent="0.25">
      <c r="E33" s="1"/>
      <c r="F33" s="1"/>
      <c r="R33" s="1"/>
      <c r="S33" s="1"/>
    </row>
    <row r="34" spans="1:19" x14ac:dyDescent="0.25">
      <c r="E34" s="1"/>
      <c r="F34" s="1"/>
      <c r="R34" s="1"/>
      <c r="S34" s="1"/>
    </row>
    <row r="35" spans="1:19" x14ac:dyDescent="0.25">
      <c r="E35" s="1"/>
      <c r="F35" s="1"/>
      <c r="R35" s="1"/>
      <c r="S35" s="1"/>
    </row>
    <row r="36" spans="1:19" x14ac:dyDescent="0.25">
      <c r="E36" s="1"/>
      <c r="F36" s="1"/>
      <c r="R36" s="1"/>
      <c r="S36" s="1"/>
    </row>
    <row r="37" spans="1:19" x14ac:dyDescent="0.25"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1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19" x14ac:dyDescent="0.25">
      <c r="A46" t="s">
        <v>104</v>
      </c>
      <c r="B46">
        <v>1</v>
      </c>
      <c r="C46">
        <v>2</v>
      </c>
      <c r="D46" s="6" t="s">
        <v>83</v>
      </c>
      <c r="E46" s="1">
        <f t="shared" ref="E46:E53" si="3">B46+C46</f>
        <v>3</v>
      </c>
      <c r="F46" s="1">
        <f t="shared" ref="F46:F53" si="4">B46-C46</f>
        <v>-1</v>
      </c>
      <c r="I46" t="s">
        <v>27</v>
      </c>
      <c r="J46">
        <f>COUNTIF(E46:E62,"&gt;1")</f>
        <v>8</v>
      </c>
      <c r="M46" s="5">
        <f>J46/$J$54</f>
        <v>1</v>
      </c>
      <c r="O46" s="5">
        <f>J46+J6</f>
        <v>11</v>
      </c>
      <c r="P46" s="5">
        <f>O46/$O$54</f>
        <v>0.6875</v>
      </c>
      <c r="R46" s="1"/>
      <c r="S46" s="1"/>
    </row>
    <row r="47" spans="1:19" x14ac:dyDescent="0.25">
      <c r="A47" t="s">
        <v>88</v>
      </c>
      <c r="B47">
        <v>1</v>
      </c>
      <c r="C47">
        <v>1</v>
      </c>
      <c r="D47" s="6" t="s">
        <v>83</v>
      </c>
      <c r="E47" s="1">
        <f t="shared" si="3"/>
        <v>2</v>
      </c>
      <c r="F47" s="1">
        <f t="shared" si="4"/>
        <v>0</v>
      </c>
      <c r="I47" t="s">
        <v>28</v>
      </c>
      <c r="J47">
        <f>COUNTIF(E46:E62,"&gt;2")</f>
        <v>4</v>
      </c>
      <c r="M47" s="5">
        <f t="shared" ref="M47:M68" si="5">J47/$J$54</f>
        <v>0.5</v>
      </c>
      <c r="O47" s="5">
        <f t="shared" ref="O47:O68" si="6">J47+J7</f>
        <v>6</v>
      </c>
      <c r="P47" s="5">
        <f t="shared" ref="P47:P68" si="7">O47/$O$54</f>
        <v>0.375</v>
      </c>
      <c r="R47" s="1"/>
      <c r="S47" s="1"/>
    </row>
    <row r="48" spans="1:19" x14ac:dyDescent="0.25">
      <c r="A48" t="s">
        <v>169</v>
      </c>
      <c r="B48">
        <v>1</v>
      </c>
      <c r="C48">
        <v>1</v>
      </c>
      <c r="D48" s="6" t="s">
        <v>83</v>
      </c>
      <c r="E48" s="1">
        <f t="shared" si="3"/>
        <v>2</v>
      </c>
      <c r="F48" s="1">
        <f t="shared" si="4"/>
        <v>0</v>
      </c>
      <c r="I48" t="s">
        <v>29</v>
      </c>
      <c r="J48">
        <f>COUNTIF(E46:E62,"&lt;4")</f>
        <v>6</v>
      </c>
      <c r="M48" s="5">
        <f t="shared" si="5"/>
        <v>0.75</v>
      </c>
      <c r="O48" s="5">
        <f t="shared" si="6"/>
        <v>12</v>
      </c>
      <c r="P48" s="5">
        <f t="shared" si="7"/>
        <v>0.75</v>
      </c>
      <c r="R48" s="1"/>
      <c r="S48" s="1"/>
    </row>
    <row r="49" spans="1:19" x14ac:dyDescent="0.25">
      <c r="A49" t="s">
        <v>90</v>
      </c>
      <c r="B49">
        <v>4</v>
      </c>
      <c r="C49">
        <v>2</v>
      </c>
      <c r="D49" s="6" t="s">
        <v>83</v>
      </c>
      <c r="E49" s="1">
        <f t="shared" si="3"/>
        <v>6</v>
      </c>
      <c r="F49" s="1">
        <f t="shared" si="4"/>
        <v>2</v>
      </c>
      <c r="I49" t="s">
        <v>30</v>
      </c>
      <c r="J49">
        <f>COUNTIF(E46:E62,"&lt;5")</f>
        <v>7</v>
      </c>
      <c r="M49" s="5">
        <f t="shared" si="5"/>
        <v>0.875</v>
      </c>
      <c r="N49" s="1"/>
      <c r="O49" s="5">
        <f t="shared" si="6"/>
        <v>14</v>
      </c>
      <c r="P49" s="5">
        <f t="shared" si="7"/>
        <v>0.875</v>
      </c>
      <c r="R49" s="1"/>
      <c r="S49" s="1"/>
    </row>
    <row r="50" spans="1:19" x14ac:dyDescent="0.25">
      <c r="A50" t="s">
        <v>91</v>
      </c>
      <c r="B50">
        <v>2</v>
      </c>
      <c r="C50">
        <v>0</v>
      </c>
      <c r="D50" s="6" t="s">
        <v>83</v>
      </c>
      <c r="E50" s="1">
        <f t="shared" si="3"/>
        <v>2</v>
      </c>
      <c r="F50" s="1">
        <f t="shared" si="4"/>
        <v>2</v>
      </c>
      <c r="I50" t="s">
        <v>31</v>
      </c>
      <c r="J50">
        <f>COUNTIF(F46:F62,"&lt;=0")</f>
        <v>3</v>
      </c>
      <c r="M50" s="5">
        <f t="shared" si="5"/>
        <v>0.375</v>
      </c>
      <c r="O50" s="5">
        <f t="shared" si="6"/>
        <v>5</v>
      </c>
      <c r="P50" s="5">
        <f t="shared" si="7"/>
        <v>0.3125</v>
      </c>
      <c r="R50" s="1"/>
      <c r="S50" s="1"/>
    </row>
    <row r="51" spans="1:19" x14ac:dyDescent="0.25">
      <c r="A51" t="s">
        <v>75</v>
      </c>
      <c r="B51">
        <v>2</v>
      </c>
      <c r="C51">
        <v>1</v>
      </c>
      <c r="D51" s="6" t="s">
        <v>83</v>
      </c>
      <c r="E51" s="1">
        <f t="shared" si="3"/>
        <v>3</v>
      </c>
      <c r="F51" s="1">
        <f t="shared" si="4"/>
        <v>1</v>
      </c>
      <c r="I51" t="s">
        <v>32</v>
      </c>
      <c r="J51">
        <f>COUNTIF(F46:F62,"&gt;=0")</f>
        <v>7</v>
      </c>
      <c r="M51" s="5">
        <f t="shared" si="5"/>
        <v>0.875</v>
      </c>
      <c r="O51" s="5">
        <f t="shared" si="6"/>
        <v>14</v>
      </c>
      <c r="P51" s="5">
        <f t="shared" si="7"/>
        <v>0.875</v>
      </c>
      <c r="R51" s="1"/>
      <c r="S51" s="1"/>
    </row>
    <row r="52" spans="1:19" x14ac:dyDescent="0.25">
      <c r="A52" t="s">
        <v>103</v>
      </c>
      <c r="B52">
        <v>2</v>
      </c>
      <c r="C52">
        <v>0</v>
      </c>
      <c r="D52" s="6" t="s">
        <v>83</v>
      </c>
      <c r="E52" s="1">
        <f t="shared" si="3"/>
        <v>2</v>
      </c>
      <c r="F52" s="1">
        <f t="shared" si="4"/>
        <v>2</v>
      </c>
      <c r="I52" t="s">
        <v>34</v>
      </c>
      <c r="J52">
        <f>COUNTIF(F46:F62,"&lt;=1")</f>
        <v>4</v>
      </c>
      <c r="M52" s="5">
        <f t="shared" si="5"/>
        <v>0.5</v>
      </c>
      <c r="O52" s="5">
        <f t="shared" si="6"/>
        <v>10</v>
      </c>
      <c r="P52" s="5">
        <f t="shared" si="7"/>
        <v>0.625</v>
      </c>
      <c r="R52" s="1"/>
      <c r="S52" s="1"/>
    </row>
    <row r="53" spans="1:19" x14ac:dyDescent="0.25">
      <c r="A53" t="s">
        <v>89</v>
      </c>
      <c r="B53">
        <v>3</v>
      </c>
      <c r="C53">
        <v>1</v>
      </c>
      <c r="D53" s="6" t="s">
        <v>83</v>
      </c>
      <c r="E53" s="1">
        <f t="shared" si="3"/>
        <v>4</v>
      </c>
      <c r="F53" s="1">
        <f t="shared" si="4"/>
        <v>2</v>
      </c>
      <c r="I53" t="s">
        <v>35</v>
      </c>
      <c r="J53">
        <f>COUNTIF(F46:F62,"&gt;=-1")</f>
        <v>8</v>
      </c>
      <c r="M53" s="5">
        <f t="shared" si="5"/>
        <v>1</v>
      </c>
      <c r="O53" s="5">
        <f t="shared" si="6"/>
        <v>16</v>
      </c>
      <c r="P53" s="5">
        <f t="shared" si="7"/>
        <v>1</v>
      </c>
      <c r="R53" s="1"/>
      <c r="S53" s="1"/>
    </row>
    <row r="54" spans="1:19" x14ac:dyDescent="0.25">
      <c r="D54" s="6"/>
      <c r="E54" s="1"/>
      <c r="F54" s="1"/>
      <c r="I54" t="s">
        <v>36</v>
      </c>
      <c r="J54">
        <f>COUNT(E46:E62)</f>
        <v>8</v>
      </c>
      <c r="O54" s="5">
        <f t="shared" si="6"/>
        <v>16</v>
      </c>
      <c r="P54" s="5">
        <f t="shared" si="7"/>
        <v>1</v>
      </c>
      <c r="R54" s="1"/>
      <c r="S54" s="1"/>
    </row>
    <row r="55" spans="1:19" x14ac:dyDescent="0.25">
      <c r="D55" s="6"/>
      <c r="E55" s="1"/>
      <c r="F55" s="1"/>
      <c r="I55" t="s">
        <v>37</v>
      </c>
      <c r="J55">
        <f>J54-J51</f>
        <v>1</v>
      </c>
      <c r="M55" s="5">
        <f t="shared" si="5"/>
        <v>0.125</v>
      </c>
      <c r="O55" s="5">
        <f t="shared" si="6"/>
        <v>2</v>
      </c>
      <c r="P55" s="5">
        <f t="shared" si="7"/>
        <v>0.125</v>
      </c>
      <c r="R55" s="1"/>
      <c r="S55" s="1"/>
    </row>
    <row r="56" spans="1:19" x14ac:dyDescent="0.25">
      <c r="A56" s="1"/>
      <c r="B56" s="1"/>
      <c r="D56" s="2"/>
      <c r="E56" s="1"/>
      <c r="F56" s="1"/>
      <c r="I56" t="s">
        <v>38</v>
      </c>
      <c r="J56">
        <f>J54-J50</f>
        <v>5</v>
      </c>
      <c r="M56" s="5">
        <f t="shared" si="5"/>
        <v>0.625</v>
      </c>
      <c r="O56" s="5">
        <f t="shared" si="6"/>
        <v>11</v>
      </c>
      <c r="P56" s="5">
        <f t="shared" si="7"/>
        <v>0.6875</v>
      </c>
      <c r="R56" s="1"/>
      <c r="S56" s="1"/>
    </row>
    <row r="57" spans="1:19" x14ac:dyDescent="0.25">
      <c r="A57" s="1"/>
      <c r="B57" s="1"/>
      <c r="D57" s="2"/>
      <c r="E57" s="1"/>
      <c r="F57" s="1"/>
      <c r="I57" t="s">
        <v>39</v>
      </c>
      <c r="J57">
        <f>J54-J53</f>
        <v>0</v>
      </c>
      <c r="M57" s="5">
        <f t="shared" si="5"/>
        <v>0</v>
      </c>
      <c r="O57" s="5">
        <f t="shared" si="6"/>
        <v>0</v>
      </c>
      <c r="P57" s="5">
        <f t="shared" si="7"/>
        <v>0</v>
      </c>
      <c r="R57" s="1"/>
      <c r="S57" s="1"/>
    </row>
    <row r="58" spans="1:19" x14ac:dyDescent="0.25">
      <c r="A58" s="1"/>
      <c r="B58" s="1"/>
      <c r="D58" s="2"/>
      <c r="E58" s="1"/>
      <c r="F58" s="1"/>
      <c r="I58" t="s">
        <v>40</v>
      </c>
      <c r="J58">
        <f>J54-J52</f>
        <v>4</v>
      </c>
      <c r="M58" s="5">
        <f t="shared" si="5"/>
        <v>0.5</v>
      </c>
      <c r="O58" s="5">
        <f t="shared" si="6"/>
        <v>6</v>
      </c>
      <c r="P58" s="5">
        <f t="shared" si="7"/>
        <v>0.375</v>
      </c>
      <c r="R58" s="1"/>
      <c r="S58" s="1"/>
    </row>
    <row r="59" spans="1:19" x14ac:dyDescent="0.25">
      <c r="A59" s="1"/>
      <c r="B59" s="1"/>
      <c r="D59" s="2"/>
      <c r="E59" s="1"/>
      <c r="F59" s="1"/>
      <c r="I59" t="s">
        <v>41</v>
      </c>
      <c r="J59">
        <f>COUNTIF(C46:C62,"&gt;0")</f>
        <v>6</v>
      </c>
      <c r="M59" s="5">
        <f t="shared" si="5"/>
        <v>0.75</v>
      </c>
      <c r="O59" s="5">
        <f t="shared" si="6"/>
        <v>9</v>
      </c>
      <c r="P59" s="5">
        <f t="shared" si="7"/>
        <v>0.5625</v>
      </c>
      <c r="R59" s="1"/>
      <c r="S59" s="1"/>
    </row>
    <row r="60" spans="1:19" x14ac:dyDescent="0.25">
      <c r="A60" s="1"/>
      <c r="B60" s="1"/>
      <c r="D60" s="2"/>
      <c r="E60" s="1"/>
      <c r="F60" s="1"/>
      <c r="I60" t="s">
        <v>42</v>
      </c>
      <c r="J60">
        <f>COUNTIF(B46:B62,"&gt;0")</f>
        <v>8</v>
      </c>
      <c r="M60" s="5">
        <f t="shared" si="5"/>
        <v>1</v>
      </c>
      <c r="O60" s="5">
        <f t="shared" si="6"/>
        <v>15</v>
      </c>
      <c r="P60" s="5">
        <f t="shared" si="7"/>
        <v>0.9375</v>
      </c>
      <c r="R60" s="1"/>
      <c r="S60" s="1"/>
    </row>
    <row r="61" spans="1:19" x14ac:dyDescent="0.25">
      <c r="A61" s="1"/>
      <c r="B61" s="1"/>
      <c r="D61" s="6"/>
      <c r="E61" s="1"/>
      <c r="F61" s="1"/>
      <c r="I61" t="s">
        <v>43</v>
      </c>
      <c r="J61">
        <f>COUNTIF(C46:C62,"&lt;2")</f>
        <v>6</v>
      </c>
      <c r="M61" s="5">
        <f t="shared" si="5"/>
        <v>0.75</v>
      </c>
      <c r="O61" s="5">
        <f t="shared" si="6"/>
        <v>13</v>
      </c>
      <c r="P61" s="5">
        <f t="shared" si="7"/>
        <v>0.8125</v>
      </c>
      <c r="R61" s="1"/>
      <c r="S61" s="1"/>
    </row>
    <row r="62" spans="1:19" x14ac:dyDescent="0.25">
      <c r="A62" s="1"/>
      <c r="B62" s="1"/>
      <c r="D62" s="6"/>
      <c r="E62" s="1"/>
      <c r="F62" s="1"/>
      <c r="I62" t="s">
        <v>44</v>
      </c>
      <c r="J62">
        <f>COUNTIF(B46:B62,"&lt;2")</f>
        <v>3</v>
      </c>
      <c r="M62" s="5">
        <f t="shared" si="5"/>
        <v>0.375</v>
      </c>
      <c r="O62" s="5">
        <f t="shared" si="6"/>
        <v>8</v>
      </c>
      <c r="P62" s="5">
        <f t="shared" si="7"/>
        <v>0.5</v>
      </c>
      <c r="R62" s="1"/>
      <c r="S62" s="1"/>
    </row>
    <row r="63" spans="1:19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8</v>
      </c>
      <c r="M63" s="5">
        <f t="shared" si="5"/>
        <v>1</v>
      </c>
      <c r="O63" s="5">
        <f t="shared" si="6"/>
        <v>16</v>
      </c>
      <c r="P63" s="5">
        <f t="shared" si="7"/>
        <v>1</v>
      </c>
      <c r="R63" s="1"/>
      <c r="S63" s="1"/>
    </row>
    <row r="64" spans="1:19" x14ac:dyDescent="0.25">
      <c r="I64" t="s">
        <v>46</v>
      </c>
      <c r="J64">
        <f>COUNTIF(B46:B62,"&lt;3")</f>
        <v>6</v>
      </c>
      <c r="M64" s="5">
        <f t="shared" si="5"/>
        <v>0.75</v>
      </c>
      <c r="O64" s="5">
        <f t="shared" si="6"/>
        <v>13</v>
      </c>
      <c r="P64" s="5">
        <f t="shared" si="7"/>
        <v>0.8125</v>
      </c>
      <c r="R64" s="1"/>
      <c r="S64" s="1"/>
    </row>
    <row r="65" spans="5:19" x14ac:dyDescent="0.25">
      <c r="I65" t="s">
        <v>47</v>
      </c>
      <c r="J65">
        <f>J55+J56</f>
        <v>6</v>
      </c>
      <c r="M65" s="5">
        <f t="shared" si="5"/>
        <v>0.75</v>
      </c>
      <c r="O65" s="5">
        <f t="shared" si="6"/>
        <v>13</v>
      </c>
      <c r="P65" s="5">
        <f t="shared" si="7"/>
        <v>0.8125</v>
      </c>
      <c r="R65" s="1"/>
      <c r="S65" s="1"/>
    </row>
    <row r="66" spans="5:19" x14ac:dyDescent="0.25">
      <c r="I66" t="s">
        <v>48</v>
      </c>
      <c r="J66" s="1">
        <f>SUM(C46:C62)</f>
        <v>8</v>
      </c>
      <c r="K66" s="1"/>
      <c r="M66" s="5">
        <f t="shared" si="5"/>
        <v>1</v>
      </c>
      <c r="O66" s="5">
        <f t="shared" si="6"/>
        <v>12</v>
      </c>
      <c r="P66" s="5">
        <f t="shared" si="7"/>
        <v>0.75</v>
      </c>
      <c r="R66" s="1"/>
      <c r="S66" s="1"/>
    </row>
    <row r="67" spans="5:19" x14ac:dyDescent="0.25">
      <c r="I67" t="s">
        <v>49</v>
      </c>
      <c r="J67" s="1">
        <f>SUM(B46:B62)</f>
        <v>16</v>
      </c>
      <c r="K67" s="1"/>
      <c r="M67" s="5">
        <f t="shared" si="5"/>
        <v>2</v>
      </c>
      <c r="O67" s="5">
        <f t="shared" si="6"/>
        <v>28</v>
      </c>
      <c r="P67" s="5">
        <f t="shared" si="7"/>
        <v>1.75</v>
      </c>
      <c r="R67" s="1"/>
      <c r="S67" s="1"/>
    </row>
    <row r="68" spans="5:19" x14ac:dyDescent="0.25">
      <c r="I68" t="s">
        <v>50</v>
      </c>
      <c r="J68">
        <f>J55*3+J54-J65</f>
        <v>5</v>
      </c>
      <c r="M68" s="5">
        <f t="shared" si="5"/>
        <v>0.625</v>
      </c>
      <c r="O68" s="5">
        <f t="shared" si="6"/>
        <v>9</v>
      </c>
      <c r="P68" s="5">
        <f t="shared" si="7"/>
        <v>0.5625</v>
      </c>
      <c r="R68" s="1"/>
      <c r="S68" s="1"/>
    </row>
    <row r="69" spans="5:19" x14ac:dyDescent="0.25">
      <c r="R69" s="1"/>
      <c r="S69" s="1"/>
    </row>
    <row r="75" spans="5:19" x14ac:dyDescent="0.25">
      <c r="E75" s="1"/>
      <c r="F75" s="1"/>
    </row>
    <row r="76" spans="5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83</v>
      </c>
      <c r="B84">
        <v>0</v>
      </c>
      <c r="C84">
        <v>1</v>
      </c>
      <c r="D84" t="s">
        <v>92</v>
      </c>
      <c r="E84" s="1">
        <f>B84+C84</f>
        <v>1</v>
      </c>
      <c r="F84" s="1">
        <f>B84-C84</f>
        <v>-1</v>
      </c>
      <c r="I84" t="s">
        <v>27</v>
      </c>
      <c r="J84">
        <f>COUNTIF(E84:E108,"&gt;1")</f>
        <v>1</v>
      </c>
      <c r="M84" s="5">
        <f>J84/4</f>
        <v>0.25</v>
      </c>
    </row>
    <row r="85" spans="1:13" x14ac:dyDescent="0.25">
      <c r="A85" s="6" t="s">
        <v>83</v>
      </c>
      <c r="B85">
        <v>1</v>
      </c>
      <c r="C85">
        <v>0</v>
      </c>
      <c r="D85" t="s">
        <v>177</v>
      </c>
      <c r="E85" s="1">
        <f t="shared" ref="E85:E87" si="8">B85+C85</f>
        <v>1</v>
      </c>
      <c r="F85" s="1">
        <f t="shared" ref="F85:F87" si="9">B85-C85</f>
        <v>1</v>
      </c>
      <c r="I85" t="s">
        <v>28</v>
      </c>
      <c r="J85">
        <f>COUNTIF(E84:E108,"&gt;2")</f>
        <v>0</v>
      </c>
      <c r="M85" s="5">
        <f t="shared" ref="M85:M106" si="10">J85/4</f>
        <v>0</v>
      </c>
    </row>
    <row r="86" spans="1:13" x14ac:dyDescent="0.25">
      <c r="A86" s="6" t="s">
        <v>83</v>
      </c>
      <c r="B86">
        <v>0</v>
      </c>
      <c r="C86">
        <v>1</v>
      </c>
      <c r="D86" t="s">
        <v>79</v>
      </c>
      <c r="E86" s="1">
        <f t="shared" si="8"/>
        <v>1</v>
      </c>
      <c r="F86" s="1">
        <f t="shared" si="9"/>
        <v>-1</v>
      </c>
      <c r="I86" t="s">
        <v>29</v>
      </c>
      <c r="J86">
        <f>COUNTIF(E84:E108,"&lt;4")</f>
        <v>4</v>
      </c>
      <c r="M86" s="5">
        <f t="shared" si="10"/>
        <v>1</v>
      </c>
    </row>
    <row r="87" spans="1:13" x14ac:dyDescent="0.25">
      <c r="A87" s="6" t="s">
        <v>83</v>
      </c>
      <c r="B87">
        <v>0</v>
      </c>
      <c r="C87">
        <v>2</v>
      </c>
      <c r="D87" t="s">
        <v>85</v>
      </c>
      <c r="E87" s="1">
        <f t="shared" si="8"/>
        <v>2</v>
      </c>
      <c r="F87" s="1">
        <f t="shared" si="9"/>
        <v>-2</v>
      </c>
      <c r="I87" t="s">
        <v>30</v>
      </c>
      <c r="J87">
        <f>COUNTIF(E84:E108,"&lt;5")</f>
        <v>4</v>
      </c>
      <c r="M87" s="5">
        <f t="shared" si="10"/>
        <v>1</v>
      </c>
    </row>
    <row r="88" spans="1:13" x14ac:dyDescent="0.25">
      <c r="E88" s="1"/>
      <c r="F88" s="1"/>
      <c r="I88" t="s">
        <v>31</v>
      </c>
      <c r="J88">
        <f>COUNTIF(F84:F108,"&gt;=0")</f>
        <v>1</v>
      </c>
      <c r="M88" s="5">
        <f t="shared" si="10"/>
        <v>0.25</v>
      </c>
    </row>
    <row r="89" spans="1:13" x14ac:dyDescent="0.25">
      <c r="I89" t="s">
        <v>32</v>
      </c>
      <c r="J89">
        <f>COUNTIF(F84:F108,"&lt;=0")</f>
        <v>3</v>
      </c>
      <c r="M89" s="5">
        <f t="shared" si="10"/>
        <v>0.75</v>
      </c>
    </row>
    <row r="90" spans="1:13" x14ac:dyDescent="0.25">
      <c r="I90" t="s">
        <v>34</v>
      </c>
      <c r="J90">
        <f>COUNTIF(F84:F108,"&gt;=-1")</f>
        <v>3</v>
      </c>
      <c r="M90" s="5">
        <f t="shared" si="10"/>
        <v>0.75</v>
      </c>
    </row>
    <row r="91" spans="1:13" x14ac:dyDescent="0.25">
      <c r="I91" t="s">
        <v>35</v>
      </c>
      <c r="J91">
        <f>COUNTIF(F84:F108,"&lt;=1")</f>
        <v>4</v>
      </c>
      <c r="M91" s="5">
        <f t="shared" si="10"/>
        <v>1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1</v>
      </c>
      <c r="M93" s="5">
        <f t="shared" si="10"/>
        <v>0.25</v>
      </c>
    </row>
    <row r="94" spans="1:13" x14ac:dyDescent="0.25">
      <c r="I94" t="s">
        <v>38</v>
      </c>
      <c r="J94">
        <f>J92-J88</f>
        <v>3</v>
      </c>
      <c r="M94" s="5">
        <f t="shared" si="10"/>
        <v>0.75</v>
      </c>
    </row>
    <row r="95" spans="1:13" x14ac:dyDescent="0.25">
      <c r="I95" t="s">
        <v>39</v>
      </c>
      <c r="J95">
        <f>J92-J91</f>
        <v>0</v>
      </c>
      <c r="M95" s="5">
        <f t="shared" si="10"/>
        <v>0</v>
      </c>
    </row>
    <row r="96" spans="1:13" x14ac:dyDescent="0.25">
      <c r="I96" t="s">
        <v>40</v>
      </c>
      <c r="J96">
        <f>J92-J90</f>
        <v>1</v>
      </c>
      <c r="M96" s="5">
        <f t="shared" si="10"/>
        <v>0.25</v>
      </c>
    </row>
    <row r="97" spans="9:13" x14ac:dyDescent="0.25">
      <c r="I97" t="s">
        <v>41</v>
      </c>
      <c r="J97">
        <f>COUNTIF(B84:B108,"&gt;0")</f>
        <v>1</v>
      </c>
      <c r="M97" s="5">
        <f t="shared" si="10"/>
        <v>0.25</v>
      </c>
    </row>
    <row r="98" spans="9:13" x14ac:dyDescent="0.25">
      <c r="I98" t="s">
        <v>42</v>
      </c>
      <c r="J98">
        <f>COUNTIF(C84:C108,"&gt;0")</f>
        <v>3</v>
      </c>
      <c r="M98" s="5">
        <f t="shared" si="10"/>
        <v>0.75</v>
      </c>
    </row>
    <row r="99" spans="9:13" x14ac:dyDescent="0.25">
      <c r="I99" t="s">
        <v>43</v>
      </c>
      <c r="J99">
        <f>COUNTIF(B84:B108,"&lt;2")</f>
        <v>4</v>
      </c>
      <c r="M99" s="5">
        <f t="shared" si="10"/>
        <v>1</v>
      </c>
    </row>
    <row r="100" spans="9:13" x14ac:dyDescent="0.25">
      <c r="I100" t="s">
        <v>44</v>
      </c>
      <c r="J100">
        <f>COUNTIF(C84:C108,"&lt;2")</f>
        <v>3</v>
      </c>
      <c r="M100" s="5">
        <f t="shared" si="10"/>
        <v>0.75</v>
      </c>
    </row>
    <row r="101" spans="9:13" x14ac:dyDescent="0.25">
      <c r="I101" t="s">
        <v>45</v>
      </c>
      <c r="J101">
        <f>COUNTIF(B84:B108,"&lt;3")</f>
        <v>4</v>
      </c>
      <c r="M101" s="5">
        <f t="shared" si="10"/>
        <v>1</v>
      </c>
    </row>
    <row r="102" spans="9:13" x14ac:dyDescent="0.25">
      <c r="I102" t="s">
        <v>46</v>
      </c>
      <c r="J102">
        <f>COUNTIF(C84:C108,"&lt;3")</f>
        <v>4</v>
      </c>
      <c r="M102" s="5">
        <f t="shared" si="10"/>
        <v>1</v>
      </c>
    </row>
    <row r="103" spans="9:13" x14ac:dyDescent="0.25">
      <c r="I103" t="s">
        <v>47</v>
      </c>
      <c r="J103">
        <f>J93+J94</f>
        <v>4</v>
      </c>
      <c r="M103" s="5">
        <f t="shared" si="10"/>
        <v>1</v>
      </c>
    </row>
    <row r="104" spans="9:13" x14ac:dyDescent="0.25">
      <c r="I104" t="s">
        <v>48</v>
      </c>
      <c r="J104" s="1">
        <f>SUM(B84:B108)</f>
        <v>1</v>
      </c>
      <c r="M104" s="5">
        <f t="shared" si="10"/>
        <v>0.25</v>
      </c>
    </row>
    <row r="105" spans="9:13" x14ac:dyDescent="0.25">
      <c r="I105" t="s">
        <v>49</v>
      </c>
      <c r="J105" s="1">
        <f>SUM(C84:C108)</f>
        <v>4</v>
      </c>
      <c r="M105" s="5">
        <f t="shared" si="10"/>
        <v>1</v>
      </c>
    </row>
    <row r="106" spans="9:13" x14ac:dyDescent="0.25">
      <c r="I106" t="s">
        <v>50</v>
      </c>
      <c r="J106">
        <f>3*J93+J92-J103</f>
        <v>3</v>
      </c>
      <c r="M106" s="5">
        <f t="shared" si="10"/>
        <v>0.75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83</v>
      </c>
      <c r="B122">
        <v>1</v>
      </c>
      <c r="C122">
        <v>4</v>
      </c>
      <c r="D122" t="s">
        <v>77</v>
      </c>
      <c r="E122" s="1">
        <f>B122+C122</f>
        <v>5</v>
      </c>
      <c r="F122" s="1">
        <f>B122-C122</f>
        <v>-3</v>
      </c>
      <c r="I122" t="s">
        <v>27</v>
      </c>
      <c r="J122">
        <f>COUNTIF(E122:E146,"&gt;1")</f>
        <v>2</v>
      </c>
      <c r="M122" s="5">
        <f>J122/$J$130</f>
        <v>0.4</v>
      </c>
    </row>
    <row r="123" spans="1:13" x14ac:dyDescent="0.25">
      <c r="A123" s="6" t="s">
        <v>83</v>
      </c>
      <c r="B123">
        <v>0</v>
      </c>
      <c r="C123">
        <v>1</v>
      </c>
      <c r="D123" t="s">
        <v>92</v>
      </c>
      <c r="E123" s="1">
        <f t="shared" ref="E123:E126" si="11">B123+C123</f>
        <v>1</v>
      </c>
      <c r="F123" s="1">
        <f t="shared" ref="F123:F126" si="12">B123-C123</f>
        <v>-1</v>
      </c>
      <c r="I123" t="s">
        <v>28</v>
      </c>
      <c r="J123">
        <f>COUNTIF(E122:E146,"&gt;2")</f>
        <v>1</v>
      </c>
      <c r="M123" s="5">
        <f t="shared" ref="M123:M144" si="13">J123/$J$130</f>
        <v>0.2</v>
      </c>
    </row>
    <row r="124" spans="1:13" x14ac:dyDescent="0.25">
      <c r="A124" s="6" t="s">
        <v>83</v>
      </c>
      <c r="B124">
        <v>1</v>
      </c>
      <c r="C124">
        <v>0</v>
      </c>
      <c r="D124" t="s">
        <v>177</v>
      </c>
      <c r="E124" s="1">
        <f t="shared" si="11"/>
        <v>1</v>
      </c>
      <c r="F124" s="1">
        <f t="shared" si="12"/>
        <v>1</v>
      </c>
      <c r="I124" t="s">
        <v>29</v>
      </c>
      <c r="J124">
        <f>COUNTIF(E122:E146,"&lt;4")</f>
        <v>4</v>
      </c>
      <c r="M124" s="5">
        <f t="shared" si="13"/>
        <v>0.8</v>
      </c>
    </row>
    <row r="125" spans="1:13" x14ac:dyDescent="0.25">
      <c r="A125" s="6" t="s">
        <v>83</v>
      </c>
      <c r="B125">
        <v>0</v>
      </c>
      <c r="C125">
        <v>1</v>
      </c>
      <c r="D125" t="s">
        <v>79</v>
      </c>
      <c r="E125" s="1">
        <f t="shared" si="11"/>
        <v>1</v>
      </c>
      <c r="F125" s="1">
        <f t="shared" si="12"/>
        <v>-1</v>
      </c>
      <c r="I125" t="s">
        <v>30</v>
      </c>
      <c r="J125">
        <f>COUNTIF(E122:E146,"&lt;5")</f>
        <v>4</v>
      </c>
      <c r="M125" s="5">
        <f t="shared" si="13"/>
        <v>0.8</v>
      </c>
    </row>
    <row r="126" spans="1:13" x14ac:dyDescent="0.25">
      <c r="A126" s="6" t="s">
        <v>83</v>
      </c>
      <c r="B126">
        <v>0</v>
      </c>
      <c r="C126">
        <v>2</v>
      </c>
      <c r="D126" t="s">
        <v>85</v>
      </c>
      <c r="E126" s="1">
        <f t="shared" si="11"/>
        <v>2</v>
      </c>
      <c r="F126" s="1">
        <f t="shared" si="12"/>
        <v>-2</v>
      </c>
      <c r="I126" t="s">
        <v>31</v>
      </c>
      <c r="J126">
        <f>COUNTIF(F122:F146,"&gt;=0")</f>
        <v>1</v>
      </c>
      <c r="M126" s="5">
        <f t="shared" si="13"/>
        <v>0.2</v>
      </c>
    </row>
    <row r="127" spans="1:13" x14ac:dyDescent="0.25">
      <c r="E127" s="1"/>
      <c r="F127" s="1"/>
      <c r="I127" t="s">
        <v>32</v>
      </c>
      <c r="J127">
        <f>COUNTIF(F122:F146,"&lt;=0")</f>
        <v>4</v>
      </c>
      <c r="M127" s="5">
        <f t="shared" si="13"/>
        <v>0.8</v>
      </c>
    </row>
    <row r="128" spans="1:13" x14ac:dyDescent="0.25">
      <c r="E128" s="1"/>
      <c r="F128" s="1"/>
      <c r="I128" t="s">
        <v>34</v>
      </c>
      <c r="J128">
        <f>COUNTIF(F122:F146,"&gt;=-1")</f>
        <v>3</v>
      </c>
      <c r="M128" s="5">
        <f t="shared" si="13"/>
        <v>0.6</v>
      </c>
    </row>
    <row r="129" spans="5:13" x14ac:dyDescent="0.25">
      <c r="E129" s="1"/>
      <c r="F129" s="1"/>
      <c r="I129" t="s">
        <v>35</v>
      </c>
      <c r="J129">
        <f>COUNTIF(F122:F146,"&lt;=1")</f>
        <v>5</v>
      </c>
      <c r="M129" s="5">
        <f t="shared" si="13"/>
        <v>1</v>
      </c>
    </row>
    <row r="130" spans="5:13" x14ac:dyDescent="0.25">
      <c r="E130" s="1"/>
      <c r="F130" s="1"/>
      <c r="I130" t="s">
        <v>36</v>
      </c>
      <c r="J130">
        <f>COUNT(F122:F146)</f>
        <v>5</v>
      </c>
    </row>
    <row r="131" spans="5:13" x14ac:dyDescent="0.25">
      <c r="E131" s="1"/>
      <c r="F131" s="1"/>
      <c r="I131" t="s">
        <v>37</v>
      </c>
      <c r="J131">
        <f>J130-J127</f>
        <v>1</v>
      </c>
      <c r="M131" s="5">
        <f t="shared" si="13"/>
        <v>0.2</v>
      </c>
    </row>
    <row r="132" spans="5:13" x14ac:dyDescent="0.25">
      <c r="E132" s="1"/>
      <c r="F132" s="1"/>
      <c r="I132" t="s">
        <v>38</v>
      </c>
      <c r="J132">
        <f>J130-J126</f>
        <v>4</v>
      </c>
      <c r="M132" s="5">
        <f t="shared" si="13"/>
        <v>0.8</v>
      </c>
    </row>
    <row r="133" spans="5:13" x14ac:dyDescent="0.25">
      <c r="E133" s="1"/>
      <c r="F133" s="1"/>
      <c r="I133" t="s">
        <v>39</v>
      </c>
      <c r="J133">
        <f>J130-J129</f>
        <v>0</v>
      </c>
      <c r="M133" s="5">
        <f t="shared" si="13"/>
        <v>0</v>
      </c>
    </row>
    <row r="134" spans="5:13" x14ac:dyDescent="0.25">
      <c r="E134" s="1"/>
      <c r="F134" s="1"/>
      <c r="I134" t="s">
        <v>40</v>
      </c>
      <c r="J134">
        <f>J130-J128</f>
        <v>2</v>
      </c>
      <c r="M134" s="5">
        <f t="shared" si="13"/>
        <v>0.4</v>
      </c>
    </row>
    <row r="135" spans="5:13" x14ac:dyDescent="0.25">
      <c r="E135" s="1"/>
      <c r="F135" s="1"/>
      <c r="I135" t="s">
        <v>41</v>
      </c>
      <c r="J135">
        <f>COUNTIF(B122:B146,"&gt;0")</f>
        <v>2</v>
      </c>
      <c r="M135" s="5">
        <f t="shared" si="13"/>
        <v>0.4</v>
      </c>
    </row>
    <row r="136" spans="5:13" x14ac:dyDescent="0.25">
      <c r="E136" s="1"/>
      <c r="F136" s="1"/>
      <c r="I136" t="s">
        <v>42</v>
      </c>
      <c r="J136">
        <f>COUNTIF(C122:C146,"&gt;0")</f>
        <v>4</v>
      </c>
      <c r="M136" s="5">
        <f t="shared" si="13"/>
        <v>0.8</v>
      </c>
    </row>
    <row r="137" spans="5:13" x14ac:dyDescent="0.25">
      <c r="E137" s="1"/>
      <c r="F137" s="1"/>
      <c r="I137" t="s">
        <v>43</v>
      </c>
      <c r="J137">
        <f>COUNTIF(B122:B146,"&lt;2")</f>
        <v>5</v>
      </c>
      <c r="M137" s="5">
        <f t="shared" si="13"/>
        <v>1</v>
      </c>
    </row>
    <row r="138" spans="5:13" x14ac:dyDescent="0.25">
      <c r="E138" s="1"/>
      <c r="F138" s="1"/>
      <c r="I138" t="s">
        <v>44</v>
      </c>
      <c r="J138">
        <f>COUNTIF(C122:C146,"&lt;2")</f>
        <v>3</v>
      </c>
      <c r="M138" s="5">
        <f t="shared" si="13"/>
        <v>0.6</v>
      </c>
    </row>
    <row r="139" spans="5:13" x14ac:dyDescent="0.25">
      <c r="E139" s="1"/>
      <c r="F139" s="1"/>
      <c r="I139" t="s">
        <v>45</v>
      </c>
      <c r="J139">
        <f>COUNTIF(B122:B146,"&lt;3")</f>
        <v>5</v>
      </c>
      <c r="M139" s="5">
        <f t="shared" si="13"/>
        <v>1</v>
      </c>
    </row>
    <row r="140" spans="5:13" x14ac:dyDescent="0.25">
      <c r="E140" s="1"/>
      <c r="F140" s="1"/>
      <c r="I140" t="s">
        <v>46</v>
      </c>
      <c r="J140">
        <f>COUNTIF(C122:C146,"&lt;3")</f>
        <v>4</v>
      </c>
      <c r="M140" s="5">
        <f t="shared" si="13"/>
        <v>0.8</v>
      </c>
    </row>
    <row r="141" spans="5:13" x14ac:dyDescent="0.25">
      <c r="E141" s="1"/>
      <c r="F141" s="1"/>
      <c r="I141" t="s">
        <v>47</v>
      </c>
      <c r="J141">
        <f>J131+J132</f>
        <v>5</v>
      </c>
      <c r="M141" s="5">
        <f t="shared" si="13"/>
        <v>1</v>
      </c>
    </row>
    <row r="142" spans="5:13" x14ac:dyDescent="0.25">
      <c r="E142" s="1"/>
      <c r="F142" s="1"/>
      <c r="I142" t="s">
        <v>48</v>
      </c>
      <c r="J142" s="1">
        <f>SUM(B122:B146)</f>
        <v>2</v>
      </c>
      <c r="M142" s="5">
        <f t="shared" si="13"/>
        <v>0.4</v>
      </c>
    </row>
    <row r="143" spans="5:13" x14ac:dyDescent="0.25">
      <c r="E143" s="1"/>
      <c r="F143" s="1"/>
      <c r="I143" t="s">
        <v>49</v>
      </c>
      <c r="J143" s="1">
        <f>SUM(C122:C146)</f>
        <v>8</v>
      </c>
      <c r="M143" s="5">
        <f t="shared" si="13"/>
        <v>1.6</v>
      </c>
    </row>
    <row r="144" spans="5:13" x14ac:dyDescent="0.25">
      <c r="E144" s="1"/>
      <c r="F144" s="1"/>
      <c r="I144" t="s">
        <v>50</v>
      </c>
      <c r="J144">
        <f>3*J131+J130-J141</f>
        <v>3</v>
      </c>
      <c r="M144" s="5">
        <f t="shared" si="13"/>
        <v>0.6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75</v>
      </c>
      <c r="B161">
        <v>2</v>
      </c>
      <c r="C161">
        <v>1</v>
      </c>
      <c r="D161" s="6" t="s">
        <v>83</v>
      </c>
      <c r="E161" s="1">
        <f>B161+C161</f>
        <v>3</v>
      </c>
      <c r="F161" s="1">
        <f>B161-C161</f>
        <v>1</v>
      </c>
      <c r="I161" t="s">
        <v>27</v>
      </c>
      <c r="J161">
        <f>COUNTIF(E161:E177,"&gt;1")</f>
        <v>3</v>
      </c>
      <c r="M161" s="5">
        <f>J161/$J$169</f>
        <v>1</v>
      </c>
      <c r="O161" s="5">
        <f>J161+J122</f>
        <v>5</v>
      </c>
      <c r="P161" s="5">
        <f>O161/$O$169</f>
        <v>0.625</v>
      </c>
    </row>
    <row r="162" spans="1:16" x14ac:dyDescent="0.25">
      <c r="A162" t="s">
        <v>103</v>
      </c>
      <c r="B162">
        <v>2</v>
      </c>
      <c r="C162">
        <v>0</v>
      </c>
      <c r="D162" s="6" t="s">
        <v>83</v>
      </c>
      <c r="E162" s="1">
        <f>B162+C162</f>
        <v>2</v>
      </c>
      <c r="F162" s="1">
        <f>B162-C162</f>
        <v>2</v>
      </c>
      <c r="I162" t="s">
        <v>28</v>
      </c>
      <c r="J162">
        <f>COUNTIF(E161:E177,"&gt;2")</f>
        <v>2</v>
      </c>
      <c r="M162" s="5">
        <f t="shared" ref="M162:M183" si="14">J162/$J$169</f>
        <v>0.66666666666666663</v>
      </c>
      <c r="O162" s="5">
        <f t="shared" ref="O162:O183" si="15">J162+J123</f>
        <v>3</v>
      </c>
      <c r="P162" s="5">
        <f t="shared" ref="P162:P183" si="16">O162/$O$169</f>
        <v>0.375</v>
      </c>
    </row>
    <row r="163" spans="1:16" x14ac:dyDescent="0.25">
      <c r="A163" t="s">
        <v>89</v>
      </c>
      <c r="B163">
        <v>3</v>
      </c>
      <c r="C163">
        <v>1</v>
      </c>
      <c r="D163" s="6" t="s">
        <v>83</v>
      </c>
      <c r="E163" s="1">
        <f>B163+C163</f>
        <v>4</v>
      </c>
      <c r="F163" s="1">
        <f>B163-C163</f>
        <v>2</v>
      </c>
      <c r="I163" t="s">
        <v>29</v>
      </c>
      <c r="J163">
        <f>COUNTIF(E161:E177,"&lt;4")</f>
        <v>2</v>
      </c>
      <c r="M163" s="5">
        <f t="shared" si="14"/>
        <v>0.66666666666666663</v>
      </c>
      <c r="O163" s="5">
        <f t="shared" si="15"/>
        <v>6</v>
      </c>
      <c r="P163" s="5">
        <f t="shared" si="16"/>
        <v>0.75</v>
      </c>
    </row>
    <row r="164" spans="1:16" x14ac:dyDescent="0.25">
      <c r="D164" s="6"/>
      <c r="E164" s="1"/>
      <c r="F164" s="1"/>
      <c r="I164" t="s">
        <v>30</v>
      </c>
      <c r="J164">
        <f>COUNTIF(E161:E177,"&lt;5")</f>
        <v>3</v>
      </c>
      <c r="M164" s="5">
        <f t="shared" si="14"/>
        <v>1</v>
      </c>
      <c r="O164" s="5">
        <f t="shared" si="15"/>
        <v>7</v>
      </c>
      <c r="P164" s="5">
        <f t="shared" si="16"/>
        <v>0.875</v>
      </c>
    </row>
    <row r="165" spans="1:16" x14ac:dyDescent="0.25">
      <c r="D165" s="6"/>
      <c r="E165" s="1"/>
      <c r="F165" s="1"/>
      <c r="I165" t="s">
        <v>31</v>
      </c>
      <c r="J165">
        <f>COUNTIF(F161:F177,"&lt;=0")</f>
        <v>0</v>
      </c>
      <c r="M165" s="5">
        <f t="shared" si="14"/>
        <v>0</v>
      </c>
      <c r="O165" s="5">
        <f t="shared" si="15"/>
        <v>1</v>
      </c>
      <c r="P165" s="5">
        <f t="shared" si="16"/>
        <v>0.125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3</v>
      </c>
      <c r="M166" s="5">
        <f t="shared" si="14"/>
        <v>1</v>
      </c>
      <c r="O166" s="5">
        <f t="shared" si="15"/>
        <v>7</v>
      </c>
      <c r="P166" s="5">
        <f t="shared" si="16"/>
        <v>0.875</v>
      </c>
    </row>
    <row r="167" spans="1:16" x14ac:dyDescent="0.25">
      <c r="I167" t="s">
        <v>34</v>
      </c>
      <c r="J167">
        <f>COUNTIF(F161:F177,"&lt;=1")</f>
        <v>1</v>
      </c>
      <c r="M167" s="5">
        <f t="shared" si="14"/>
        <v>0.33333333333333331</v>
      </c>
      <c r="O167" s="5">
        <f t="shared" si="15"/>
        <v>4</v>
      </c>
      <c r="P167" s="5">
        <f t="shared" si="16"/>
        <v>0.5</v>
      </c>
    </row>
    <row r="168" spans="1:16" x14ac:dyDescent="0.25">
      <c r="I168" t="s">
        <v>35</v>
      </c>
      <c r="J168">
        <f>COUNTIF(F161:F177,"&gt;=-1")</f>
        <v>3</v>
      </c>
      <c r="M168" s="5">
        <f t="shared" si="14"/>
        <v>1</v>
      </c>
      <c r="O168" s="5">
        <f t="shared" si="15"/>
        <v>8</v>
      </c>
      <c r="P168" s="5">
        <f t="shared" si="16"/>
        <v>1</v>
      </c>
    </row>
    <row r="169" spans="1:16" x14ac:dyDescent="0.25">
      <c r="I169" t="s">
        <v>36</v>
      </c>
      <c r="J169">
        <f>COUNT(E161:E177)</f>
        <v>3</v>
      </c>
      <c r="O169" s="5">
        <f t="shared" si="15"/>
        <v>8</v>
      </c>
      <c r="P169" s="5">
        <f t="shared" si="16"/>
        <v>1</v>
      </c>
    </row>
    <row r="170" spans="1:16" x14ac:dyDescent="0.25">
      <c r="I170" t="s">
        <v>37</v>
      </c>
      <c r="J170">
        <f>J169-J166</f>
        <v>0</v>
      </c>
      <c r="M170" s="5">
        <f t="shared" si="14"/>
        <v>0</v>
      </c>
      <c r="O170" s="5">
        <f t="shared" si="15"/>
        <v>1</v>
      </c>
      <c r="P170" s="5">
        <f t="shared" si="16"/>
        <v>0.125</v>
      </c>
    </row>
    <row r="171" spans="1:16" x14ac:dyDescent="0.25">
      <c r="I171" t="s">
        <v>38</v>
      </c>
      <c r="J171">
        <f>J169-J165</f>
        <v>3</v>
      </c>
      <c r="M171" s="5">
        <f t="shared" si="14"/>
        <v>1</v>
      </c>
      <c r="O171" s="5">
        <f t="shared" si="15"/>
        <v>7</v>
      </c>
      <c r="P171" s="5">
        <f t="shared" si="16"/>
        <v>0.875</v>
      </c>
    </row>
    <row r="172" spans="1:16" x14ac:dyDescent="0.25">
      <c r="I172" t="s">
        <v>39</v>
      </c>
      <c r="J172">
        <f>J169-J168</f>
        <v>0</v>
      </c>
      <c r="M172" s="5">
        <f t="shared" si="14"/>
        <v>0</v>
      </c>
      <c r="O172" s="5">
        <f t="shared" si="15"/>
        <v>0</v>
      </c>
      <c r="P172" s="5">
        <f t="shared" si="16"/>
        <v>0</v>
      </c>
    </row>
    <row r="173" spans="1:16" x14ac:dyDescent="0.25">
      <c r="I173" t="s">
        <v>40</v>
      </c>
      <c r="J173">
        <f>J169-J167</f>
        <v>2</v>
      </c>
      <c r="M173" s="5">
        <f t="shared" si="14"/>
        <v>0.66666666666666663</v>
      </c>
      <c r="O173" s="5">
        <f t="shared" si="15"/>
        <v>4</v>
      </c>
      <c r="P173" s="5">
        <f t="shared" si="16"/>
        <v>0.5</v>
      </c>
    </row>
    <row r="174" spans="1:16" x14ac:dyDescent="0.25">
      <c r="I174" t="s">
        <v>41</v>
      </c>
      <c r="J174">
        <f>COUNTIF(C161:C177,"&gt;0")</f>
        <v>2</v>
      </c>
      <c r="M174" s="5">
        <f t="shared" si="14"/>
        <v>0.66666666666666663</v>
      </c>
      <c r="O174" s="5">
        <f t="shared" si="15"/>
        <v>4</v>
      </c>
      <c r="P174" s="5">
        <f t="shared" si="16"/>
        <v>0.5</v>
      </c>
    </row>
    <row r="175" spans="1:16" x14ac:dyDescent="0.25">
      <c r="I175" t="s">
        <v>42</v>
      </c>
      <c r="J175">
        <f>COUNTIF(B161:B177,"&gt;0")</f>
        <v>3</v>
      </c>
      <c r="M175" s="5">
        <f t="shared" si="14"/>
        <v>1</v>
      </c>
      <c r="O175" s="5">
        <f t="shared" si="15"/>
        <v>7</v>
      </c>
      <c r="P175" s="5">
        <f t="shared" si="16"/>
        <v>0.875</v>
      </c>
    </row>
    <row r="176" spans="1:16" x14ac:dyDescent="0.25">
      <c r="I176" t="s">
        <v>43</v>
      </c>
      <c r="J176">
        <f>COUNTIF(C161:C177,"&lt;2")</f>
        <v>3</v>
      </c>
      <c r="M176" s="5">
        <f t="shared" si="14"/>
        <v>1</v>
      </c>
      <c r="O176" s="5">
        <f t="shared" si="15"/>
        <v>8</v>
      </c>
      <c r="P176" s="5">
        <f t="shared" si="16"/>
        <v>1</v>
      </c>
    </row>
    <row r="177" spans="9:16" x14ac:dyDescent="0.25">
      <c r="I177" t="s">
        <v>44</v>
      </c>
      <c r="J177">
        <f>COUNTIF(B161:B177,"&lt;2")</f>
        <v>0</v>
      </c>
      <c r="M177" s="5">
        <f t="shared" si="14"/>
        <v>0</v>
      </c>
      <c r="O177" s="5">
        <f t="shared" si="15"/>
        <v>3</v>
      </c>
      <c r="P177" s="5">
        <f t="shared" si="16"/>
        <v>0.375</v>
      </c>
    </row>
    <row r="178" spans="9:16" x14ac:dyDescent="0.25">
      <c r="I178" t="s">
        <v>45</v>
      </c>
      <c r="J178">
        <f>COUNTIF(C161:C177,"&lt;3")</f>
        <v>3</v>
      </c>
      <c r="M178" s="5">
        <f t="shared" si="14"/>
        <v>1</v>
      </c>
      <c r="O178" s="5">
        <f t="shared" si="15"/>
        <v>8</v>
      </c>
      <c r="P178" s="5">
        <f t="shared" si="16"/>
        <v>1</v>
      </c>
    </row>
    <row r="179" spans="9:16" x14ac:dyDescent="0.25">
      <c r="I179" t="s">
        <v>46</v>
      </c>
      <c r="J179">
        <f>COUNTIF(B161:B177,"&lt;3")</f>
        <v>2</v>
      </c>
      <c r="M179" s="5">
        <f t="shared" si="14"/>
        <v>0.66666666666666663</v>
      </c>
      <c r="O179" s="5">
        <f t="shared" si="15"/>
        <v>6</v>
      </c>
      <c r="P179" s="5">
        <f t="shared" si="16"/>
        <v>0.75</v>
      </c>
    </row>
    <row r="180" spans="9:16" x14ac:dyDescent="0.25">
      <c r="I180" t="s">
        <v>47</v>
      </c>
      <c r="J180">
        <f>J170+J171</f>
        <v>3</v>
      </c>
      <c r="M180" s="5">
        <f t="shared" si="14"/>
        <v>1</v>
      </c>
      <c r="O180" s="5">
        <f t="shared" si="15"/>
        <v>8</v>
      </c>
      <c r="P180" s="5">
        <f t="shared" si="16"/>
        <v>1</v>
      </c>
    </row>
    <row r="181" spans="9:16" x14ac:dyDescent="0.25">
      <c r="I181" t="s">
        <v>48</v>
      </c>
      <c r="J181" s="1">
        <f>SUM(C161:C177)</f>
        <v>2</v>
      </c>
      <c r="M181" s="5">
        <f t="shared" si="14"/>
        <v>0.66666666666666663</v>
      </c>
      <c r="O181" s="5">
        <f t="shared" si="15"/>
        <v>4</v>
      </c>
      <c r="P181" s="5">
        <f t="shared" si="16"/>
        <v>0.5</v>
      </c>
    </row>
    <row r="182" spans="9:16" x14ac:dyDescent="0.25">
      <c r="I182" t="s">
        <v>49</v>
      </c>
      <c r="J182" s="1">
        <f>SUM(B161:B177)</f>
        <v>7</v>
      </c>
      <c r="M182" s="5">
        <f t="shared" si="14"/>
        <v>2.3333333333333335</v>
      </c>
      <c r="O182" s="5">
        <f t="shared" si="15"/>
        <v>15</v>
      </c>
      <c r="P182" s="5">
        <f t="shared" si="16"/>
        <v>1.875</v>
      </c>
    </row>
    <row r="183" spans="9:16" x14ac:dyDescent="0.25">
      <c r="I183" t="s">
        <v>50</v>
      </c>
      <c r="J183">
        <f>J170*3+J169-J180</f>
        <v>0</v>
      </c>
      <c r="M183" s="5">
        <f t="shared" si="14"/>
        <v>0</v>
      </c>
      <c r="O183" s="5">
        <f t="shared" si="15"/>
        <v>3</v>
      </c>
      <c r="P183" s="5">
        <f t="shared" si="16"/>
        <v>0.375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79</v>
      </c>
      <c r="B213">
        <v>1</v>
      </c>
      <c r="C213">
        <v>0</v>
      </c>
      <c r="D213" s="6" t="s">
        <v>86</v>
      </c>
      <c r="E213" s="1">
        <f>B213+C213</f>
        <v>1</v>
      </c>
      <c r="F213" s="1">
        <f>B213-C213</f>
        <v>1</v>
      </c>
      <c r="I213" t="s">
        <v>27</v>
      </c>
      <c r="J213">
        <f>COUNTIF(E213:E237,"&gt;1")</f>
        <v>6</v>
      </c>
      <c r="M213" s="5">
        <f>J213/$J$221</f>
        <v>0.8571428571428571</v>
      </c>
    </row>
    <row r="214" spans="1:16" x14ac:dyDescent="0.25">
      <c r="A214" t="s">
        <v>177</v>
      </c>
      <c r="B214">
        <v>1</v>
      </c>
      <c r="C214">
        <v>2</v>
      </c>
      <c r="D214" s="6" t="s">
        <v>86</v>
      </c>
      <c r="E214" s="1">
        <f t="shared" ref="E214:E219" si="17">B214+C214</f>
        <v>3</v>
      </c>
      <c r="F214" s="1">
        <f t="shared" ref="F214:F219" si="18">B214-C214</f>
        <v>-1</v>
      </c>
      <c r="I214" t="s">
        <v>28</v>
      </c>
      <c r="J214">
        <f>COUNTIF(E213:E237,"&gt;2")</f>
        <v>5</v>
      </c>
      <c r="M214" s="5">
        <f t="shared" ref="M214:M235" si="19">J214/$J$221</f>
        <v>0.7142857142857143</v>
      </c>
    </row>
    <row r="215" spans="1:16" x14ac:dyDescent="0.25">
      <c r="A215" t="s">
        <v>78</v>
      </c>
      <c r="B215">
        <v>4</v>
      </c>
      <c r="C215">
        <v>1</v>
      </c>
      <c r="D215" s="6" t="s">
        <v>86</v>
      </c>
      <c r="E215" s="1">
        <f t="shared" si="17"/>
        <v>5</v>
      </c>
      <c r="F215" s="1">
        <f t="shared" si="18"/>
        <v>3</v>
      </c>
      <c r="I215" t="s">
        <v>29</v>
      </c>
      <c r="J215">
        <f>COUNTIF(E213:E237,"&lt;4")</f>
        <v>6</v>
      </c>
      <c r="M215" s="5">
        <f t="shared" si="19"/>
        <v>0.8571428571428571</v>
      </c>
    </row>
    <row r="216" spans="1:16" x14ac:dyDescent="0.25">
      <c r="A216" t="s">
        <v>85</v>
      </c>
      <c r="B216">
        <v>1</v>
      </c>
      <c r="C216">
        <v>2</v>
      </c>
      <c r="D216" s="6" t="s">
        <v>86</v>
      </c>
      <c r="E216" s="1">
        <f t="shared" si="17"/>
        <v>3</v>
      </c>
      <c r="F216" s="1">
        <f t="shared" si="18"/>
        <v>-1</v>
      </c>
      <c r="I216" t="s">
        <v>30</v>
      </c>
      <c r="J216">
        <f>COUNTIF(E213:E237,"&lt;5")</f>
        <v>6</v>
      </c>
      <c r="M216" s="5">
        <f t="shared" si="19"/>
        <v>0.8571428571428571</v>
      </c>
    </row>
    <row r="217" spans="1:16" x14ac:dyDescent="0.25">
      <c r="A217" t="s">
        <v>77</v>
      </c>
      <c r="B217">
        <v>3</v>
      </c>
      <c r="C217">
        <v>0</v>
      </c>
      <c r="D217" s="6" t="s">
        <v>86</v>
      </c>
      <c r="E217" s="1">
        <f t="shared" si="17"/>
        <v>3</v>
      </c>
      <c r="F217" s="1">
        <f t="shared" si="18"/>
        <v>3</v>
      </c>
      <c r="I217" t="s">
        <v>31</v>
      </c>
      <c r="J217">
        <f>COUNTIF(F213:F237,"&gt;=0")</f>
        <v>4</v>
      </c>
      <c r="L217" t="s">
        <v>56</v>
      </c>
      <c r="M217" s="5">
        <f t="shared" si="19"/>
        <v>0.5714285714285714</v>
      </c>
    </row>
    <row r="218" spans="1:16" x14ac:dyDescent="0.25">
      <c r="A218" t="s">
        <v>84</v>
      </c>
      <c r="B218">
        <v>1</v>
      </c>
      <c r="C218">
        <v>2</v>
      </c>
      <c r="D218" s="6" t="s">
        <v>86</v>
      </c>
      <c r="E218" s="1">
        <f t="shared" si="17"/>
        <v>3</v>
      </c>
      <c r="F218" s="1">
        <f t="shared" si="18"/>
        <v>-1</v>
      </c>
      <c r="I218" t="s">
        <v>32</v>
      </c>
      <c r="J218">
        <f>COUNTIF(F213:F237,"&lt;=0")</f>
        <v>4</v>
      </c>
      <c r="L218" t="s">
        <v>55</v>
      </c>
      <c r="M218" s="5">
        <f t="shared" si="19"/>
        <v>0.5714285714285714</v>
      </c>
    </row>
    <row r="219" spans="1:16" x14ac:dyDescent="0.25">
      <c r="A219" t="s">
        <v>92</v>
      </c>
      <c r="B219">
        <v>1</v>
      </c>
      <c r="C219">
        <v>1</v>
      </c>
      <c r="D219" s="6" t="s">
        <v>86</v>
      </c>
      <c r="E219" s="1">
        <f t="shared" si="17"/>
        <v>2</v>
      </c>
      <c r="F219" s="1">
        <f t="shared" si="18"/>
        <v>0</v>
      </c>
      <c r="I219" t="s">
        <v>34</v>
      </c>
      <c r="J219">
        <f>COUNTIF(F213:F237,"&gt;=-1")</f>
        <v>7</v>
      </c>
      <c r="M219" s="5">
        <f t="shared" si="19"/>
        <v>1</v>
      </c>
    </row>
    <row r="220" spans="1:16" x14ac:dyDescent="0.25">
      <c r="D220" s="6"/>
      <c r="E220" s="1"/>
      <c r="F220" s="1"/>
      <c r="I220" t="s">
        <v>35</v>
      </c>
      <c r="J220">
        <f>COUNTIF(F213:F237,"&lt;=1")</f>
        <v>5</v>
      </c>
      <c r="M220" s="5">
        <f t="shared" si="19"/>
        <v>0.7142857142857143</v>
      </c>
    </row>
    <row r="221" spans="1:16" x14ac:dyDescent="0.25">
      <c r="D221" s="6"/>
      <c r="E221" s="1"/>
      <c r="F221" s="1"/>
      <c r="I221" t="s">
        <v>36</v>
      </c>
      <c r="J221">
        <f>COUNT(F213:F237)</f>
        <v>7</v>
      </c>
    </row>
    <row r="222" spans="1:16" x14ac:dyDescent="0.25">
      <c r="D222" s="6"/>
      <c r="E222" s="1"/>
      <c r="F222" s="1"/>
      <c r="I222" t="s">
        <v>37</v>
      </c>
      <c r="J222">
        <f>J221-J218</f>
        <v>3</v>
      </c>
      <c r="L222" t="s">
        <v>57</v>
      </c>
      <c r="M222" s="5">
        <f t="shared" si="19"/>
        <v>0.42857142857142855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3</v>
      </c>
      <c r="L223" t="s">
        <v>58</v>
      </c>
      <c r="M223" s="5">
        <f t="shared" si="19"/>
        <v>0.42857142857142855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2</v>
      </c>
      <c r="M224" s="5">
        <f t="shared" si="19"/>
        <v>0.2857142857142857</v>
      </c>
    </row>
    <row r="225" spans="1:13" x14ac:dyDescent="0.25">
      <c r="A225" s="1"/>
      <c r="B225" s="1"/>
      <c r="D225" s="2"/>
      <c r="E225" s="1"/>
      <c r="F225" s="1"/>
      <c r="I225" t="s">
        <v>40</v>
      </c>
      <c r="J225">
        <f>J221-J219</f>
        <v>0</v>
      </c>
      <c r="M225" s="5">
        <f t="shared" si="19"/>
        <v>0</v>
      </c>
    </row>
    <row r="226" spans="1:13" x14ac:dyDescent="0.25">
      <c r="A226" s="1"/>
      <c r="B226" s="1"/>
      <c r="D226" s="2"/>
      <c r="E226" s="1"/>
      <c r="F226" s="1"/>
      <c r="I226" t="s">
        <v>41</v>
      </c>
      <c r="J226">
        <f>COUNTIF(B213:B237,"&gt;0")</f>
        <v>7</v>
      </c>
      <c r="M226" s="5">
        <f t="shared" si="19"/>
        <v>1</v>
      </c>
    </row>
    <row r="227" spans="1:13" x14ac:dyDescent="0.25">
      <c r="A227" s="1"/>
      <c r="B227" s="1"/>
      <c r="D227" s="2"/>
      <c r="E227" s="1"/>
      <c r="F227" s="1"/>
      <c r="I227" t="s">
        <v>42</v>
      </c>
      <c r="J227">
        <f>COUNTIF(C213:C237,"&gt;0")</f>
        <v>5</v>
      </c>
      <c r="M227" s="5">
        <f t="shared" si="19"/>
        <v>0.7142857142857143</v>
      </c>
    </row>
    <row r="228" spans="1:13" x14ac:dyDescent="0.25">
      <c r="A228" s="1"/>
      <c r="B228" s="1"/>
      <c r="D228" s="2"/>
      <c r="E228" s="1"/>
      <c r="F228" s="1"/>
      <c r="I228" t="s">
        <v>43</v>
      </c>
      <c r="J228">
        <f>COUNTIF(B213:B237,"&lt;2")</f>
        <v>5</v>
      </c>
      <c r="M228" s="5">
        <f t="shared" si="19"/>
        <v>0.7142857142857143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4</v>
      </c>
      <c r="M229" s="5">
        <f t="shared" si="19"/>
        <v>0.5714285714285714</v>
      </c>
    </row>
    <row r="230" spans="1:13" x14ac:dyDescent="0.25">
      <c r="E230" s="1"/>
      <c r="F230" s="1"/>
      <c r="I230" t="s">
        <v>45</v>
      </c>
      <c r="J230">
        <f>COUNTIF(B213:B237,"&lt;3")</f>
        <v>5</v>
      </c>
      <c r="M230" s="5">
        <f t="shared" si="19"/>
        <v>0.7142857142857143</v>
      </c>
    </row>
    <row r="231" spans="1:13" x14ac:dyDescent="0.25">
      <c r="E231" s="1"/>
      <c r="F231" s="1"/>
      <c r="I231" t="s">
        <v>46</v>
      </c>
      <c r="J231">
        <f>COUNTIF(C213:C237,"&lt;3")</f>
        <v>7</v>
      </c>
      <c r="M231" s="5">
        <f t="shared" si="19"/>
        <v>1</v>
      </c>
    </row>
    <row r="232" spans="1:13" x14ac:dyDescent="0.25">
      <c r="E232" s="1"/>
      <c r="F232" s="1"/>
      <c r="I232" t="s">
        <v>47</v>
      </c>
      <c r="J232">
        <f>J222+J223</f>
        <v>6</v>
      </c>
      <c r="M232" s="5">
        <f t="shared" si="19"/>
        <v>0.8571428571428571</v>
      </c>
    </row>
    <row r="233" spans="1:13" x14ac:dyDescent="0.25">
      <c r="E233" s="1"/>
      <c r="F233" s="1"/>
      <c r="I233" t="s">
        <v>48</v>
      </c>
      <c r="J233" s="1">
        <f>SUM(C213:C237)</f>
        <v>8</v>
      </c>
      <c r="M233" s="5">
        <f t="shared" si="19"/>
        <v>1.1428571428571428</v>
      </c>
    </row>
    <row r="234" spans="1:13" x14ac:dyDescent="0.25">
      <c r="E234" s="1"/>
      <c r="F234" s="1"/>
      <c r="I234" t="s">
        <v>49</v>
      </c>
      <c r="J234" s="1">
        <f>SUM(B213:B237)</f>
        <v>12</v>
      </c>
      <c r="M234" s="5">
        <f t="shared" si="19"/>
        <v>1.7142857142857142</v>
      </c>
    </row>
    <row r="235" spans="1:13" x14ac:dyDescent="0.25">
      <c r="E235" s="1"/>
      <c r="F235" s="1"/>
      <c r="I235" t="s">
        <v>50</v>
      </c>
      <c r="J235">
        <f>3*J223+J221-J232</f>
        <v>10</v>
      </c>
      <c r="M235" s="5">
        <f t="shared" si="19"/>
        <v>1.4285714285714286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86</v>
      </c>
      <c r="B253">
        <v>1</v>
      </c>
      <c r="C253">
        <v>0</v>
      </c>
      <c r="D253" t="s">
        <v>81</v>
      </c>
      <c r="E253" s="1">
        <f t="shared" ref="E253:E260" si="20">B253+C253</f>
        <v>1</v>
      </c>
      <c r="F253" s="1">
        <f t="shared" ref="F253:F260" si="21">B253-C253</f>
        <v>1</v>
      </c>
      <c r="I253" t="s">
        <v>27</v>
      </c>
      <c r="J253">
        <f>COUNTIF(E253:E269,"&gt;1")</f>
        <v>6</v>
      </c>
      <c r="M253" s="5">
        <f>J253/$J$261</f>
        <v>0.66666666666666663</v>
      </c>
      <c r="O253" s="5">
        <f>J253+J213</f>
        <v>12</v>
      </c>
      <c r="P253" s="5">
        <f>O253/$O$261</f>
        <v>0.75</v>
      </c>
    </row>
    <row r="254" spans="1:16" x14ac:dyDescent="0.25">
      <c r="A254" s="6" t="s">
        <v>86</v>
      </c>
      <c r="B254">
        <v>3</v>
      </c>
      <c r="C254">
        <v>3</v>
      </c>
      <c r="D254" t="s">
        <v>176</v>
      </c>
      <c r="E254" s="1">
        <f t="shared" si="20"/>
        <v>6</v>
      </c>
      <c r="F254" s="1">
        <f t="shared" si="21"/>
        <v>0</v>
      </c>
      <c r="I254" t="s">
        <v>28</v>
      </c>
      <c r="J254">
        <f>COUNTIF(E253:E269,"&gt;2")</f>
        <v>5</v>
      </c>
      <c r="M254" s="5">
        <f t="shared" ref="M254:M275" si="22">J254/$J$261</f>
        <v>0.55555555555555558</v>
      </c>
      <c r="O254" s="5">
        <f t="shared" ref="O254:O275" si="23">J254+J214</f>
        <v>10</v>
      </c>
      <c r="P254" s="5">
        <f t="shared" ref="P254:P275" si="24">O254/$O$261</f>
        <v>0.625</v>
      </c>
    </row>
    <row r="255" spans="1:16" x14ac:dyDescent="0.25">
      <c r="A255" s="6" t="s">
        <v>86</v>
      </c>
      <c r="B255">
        <v>0</v>
      </c>
      <c r="C255">
        <v>0</v>
      </c>
      <c r="D255" t="s">
        <v>91</v>
      </c>
      <c r="E255" s="1">
        <f t="shared" si="20"/>
        <v>0</v>
      </c>
      <c r="F255" s="1">
        <f t="shared" si="21"/>
        <v>0</v>
      </c>
      <c r="I255" t="s">
        <v>29</v>
      </c>
      <c r="J255">
        <f>COUNTIF(E253:E269,"&lt;4")</f>
        <v>5</v>
      </c>
      <c r="M255" s="5">
        <f t="shared" si="22"/>
        <v>0.55555555555555558</v>
      </c>
      <c r="O255" s="5">
        <f t="shared" si="23"/>
        <v>11</v>
      </c>
      <c r="P255" s="5">
        <f t="shared" si="24"/>
        <v>0.6875</v>
      </c>
    </row>
    <row r="256" spans="1:16" x14ac:dyDescent="0.25">
      <c r="A256" s="6" t="s">
        <v>86</v>
      </c>
      <c r="B256">
        <v>3</v>
      </c>
      <c r="C256">
        <v>1</v>
      </c>
      <c r="D256" t="s">
        <v>75</v>
      </c>
      <c r="E256" s="1">
        <f t="shared" si="20"/>
        <v>4</v>
      </c>
      <c r="F256" s="1">
        <f t="shared" si="21"/>
        <v>2</v>
      </c>
      <c r="I256" t="s">
        <v>30</v>
      </c>
      <c r="J256">
        <f>COUNTIF(E253:E269,"&lt;5")</f>
        <v>7</v>
      </c>
      <c r="M256" s="5">
        <f t="shared" si="22"/>
        <v>0.77777777777777779</v>
      </c>
      <c r="O256" s="5">
        <f t="shared" si="23"/>
        <v>13</v>
      </c>
      <c r="P256" s="5">
        <f t="shared" si="24"/>
        <v>0.8125</v>
      </c>
    </row>
    <row r="257" spans="1:16" x14ac:dyDescent="0.25">
      <c r="A257" s="6" t="s">
        <v>86</v>
      </c>
      <c r="B257">
        <v>2</v>
      </c>
      <c r="C257">
        <v>1</v>
      </c>
      <c r="D257" t="s">
        <v>90</v>
      </c>
      <c r="E257" s="1">
        <f t="shared" si="20"/>
        <v>3</v>
      </c>
      <c r="F257" s="1">
        <f t="shared" si="21"/>
        <v>1</v>
      </c>
      <c r="I257" t="s">
        <v>31</v>
      </c>
      <c r="J257">
        <f>COUNTIF(F253:F269,"&lt;=0")</f>
        <v>3</v>
      </c>
      <c r="L257" t="s">
        <v>56</v>
      </c>
      <c r="M257" s="5">
        <f t="shared" si="22"/>
        <v>0.33333333333333331</v>
      </c>
      <c r="O257" s="5">
        <f t="shared" si="23"/>
        <v>7</v>
      </c>
      <c r="P257" s="5">
        <f t="shared" si="24"/>
        <v>0.4375</v>
      </c>
    </row>
    <row r="258" spans="1:16" x14ac:dyDescent="0.25">
      <c r="A258" s="6" t="s">
        <v>86</v>
      </c>
      <c r="B258">
        <v>3</v>
      </c>
      <c r="C258">
        <v>1</v>
      </c>
      <c r="D258" t="s">
        <v>167</v>
      </c>
      <c r="E258" s="1">
        <f t="shared" si="20"/>
        <v>4</v>
      </c>
      <c r="F258" s="1">
        <f t="shared" si="21"/>
        <v>2</v>
      </c>
      <c r="I258" t="s">
        <v>32</v>
      </c>
      <c r="J258">
        <f>COUNTIF(F253:F269,"&gt;=0")</f>
        <v>8</v>
      </c>
      <c r="L258" t="s">
        <v>55</v>
      </c>
      <c r="M258" s="5">
        <f t="shared" si="22"/>
        <v>0.88888888888888884</v>
      </c>
      <c r="O258" s="5">
        <f t="shared" si="23"/>
        <v>12</v>
      </c>
      <c r="P258" s="5">
        <f t="shared" si="24"/>
        <v>0.75</v>
      </c>
    </row>
    <row r="259" spans="1:16" x14ac:dyDescent="0.25">
      <c r="A259" s="6" t="s">
        <v>86</v>
      </c>
      <c r="B259">
        <v>5</v>
      </c>
      <c r="C259">
        <v>1</v>
      </c>
      <c r="D259" t="s">
        <v>169</v>
      </c>
      <c r="E259" s="1">
        <f t="shared" si="20"/>
        <v>6</v>
      </c>
      <c r="F259" s="1">
        <f t="shared" si="21"/>
        <v>4</v>
      </c>
      <c r="I259" t="s">
        <v>34</v>
      </c>
      <c r="J259">
        <f>COUNTIF(F253:F269,"&lt;=1")</f>
        <v>6</v>
      </c>
      <c r="L259" t="s">
        <v>60</v>
      </c>
      <c r="M259" s="5">
        <f t="shared" si="22"/>
        <v>0.66666666666666663</v>
      </c>
      <c r="O259" s="5">
        <f t="shared" si="23"/>
        <v>13</v>
      </c>
      <c r="P259" s="5">
        <f t="shared" si="24"/>
        <v>0.8125</v>
      </c>
    </row>
    <row r="260" spans="1:16" x14ac:dyDescent="0.25">
      <c r="A260" s="6" t="s">
        <v>86</v>
      </c>
      <c r="B260">
        <v>0</v>
      </c>
      <c r="C260">
        <v>2</v>
      </c>
      <c r="D260" t="s">
        <v>103</v>
      </c>
      <c r="E260" s="1">
        <f t="shared" si="20"/>
        <v>2</v>
      </c>
      <c r="F260" s="1">
        <f t="shared" si="21"/>
        <v>-2</v>
      </c>
      <c r="I260" t="s">
        <v>35</v>
      </c>
      <c r="J260">
        <f>COUNTIF(F253:F269,"&gt;=-1")</f>
        <v>8</v>
      </c>
      <c r="L260" t="s">
        <v>59</v>
      </c>
      <c r="M260" s="5">
        <f t="shared" si="22"/>
        <v>0.88888888888888884</v>
      </c>
      <c r="O260" s="5">
        <f t="shared" si="23"/>
        <v>13</v>
      </c>
      <c r="P260" s="5">
        <f t="shared" si="24"/>
        <v>0.8125</v>
      </c>
    </row>
    <row r="261" spans="1:16" x14ac:dyDescent="0.25">
      <c r="A261" s="6" t="s">
        <v>86</v>
      </c>
      <c r="B261">
        <v>1</v>
      </c>
      <c r="C261">
        <v>0</v>
      </c>
      <c r="D261" t="s">
        <v>104</v>
      </c>
      <c r="E261" s="1">
        <f t="shared" ref="E261" si="25">B261+C261</f>
        <v>1</v>
      </c>
      <c r="F261" s="1">
        <f t="shared" ref="F261" si="26">B261-C261</f>
        <v>1</v>
      </c>
      <c r="I261" t="s">
        <v>36</v>
      </c>
      <c r="J261">
        <f>COUNT(E253:E269)</f>
        <v>9</v>
      </c>
      <c r="O261" s="5">
        <f t="shared" si="23"/>
        <v>16</v>
      </c>
      <c r="P261" s="5">
        <f t="shared" si="24"/>
        <v>1</v>
      </c>
    </row>
    <row r="262" spans="1:16" x14ac:dyDescent="0.25">
      <c r="A262" s="2"/>
      <c r="B262" s="1"/>
      <c r="D262" s="1"/>
      <c r="E262" s="1"/>
      <c r="F262" s="1"/>
      <c r="I262" t="s">
        <v>37</v>
      </c>
      <c r="J262">
        <f>J261-J258</f>
        <v>1</v>
      </c>
      <c r="L262" t="s">
        <v>57</v>
      </c>
      <c r="M262" s="5">
        <f t="shared" si="22"/>
        <v>0.1111111111111111</v>
      </c>
      <c r="O262" s="5">
        <f t="shared" si="23"/>
        <v>4</v>
      </c>
      <c r="P262" s="5">
        <f t="shared" si="24"/>
        <v>0.25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6</v>
      </c>
      <c r="L263" t="s">
        <v>58</v>
      </c>
      <c r="M263" s="5">
        <f t="shared" si="22"/>
        <v>0.66666666666666663</v>
      </c>
      <c r="O263" s="5">
        <f t="shared" si="23"/>
        <v>9</v>
      </c>
      <c r="P263" s="5">
        <f t="shared" si="24"/>
        <v>0.5625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1</v>
      </c>
      <c r="M264" s="5">
        <f t="shared" si="22"/>
        <v>0.1111111111111111</v>
      </c>
      <c r="O264" s="5">
        <f t="shared" si="23"/>
        <v>3</v>
      </c>
      <c r="P264" s="5">
        <f t="shared" si="24"/>
        <v>0.1875</v>
      </c>
    </row>
    <row r="265" spans="1:16" x14ac:dyDescent="0.25">
      <c r="A265" s="2"/>
      <c r="B265" s="1"/>
      <c r="D265" s="1"/>
      <c r="E265" s="1"/>
      <c r="F265" s="1"/>
      <c r="I265" t="s">
        <v>40</v>
      </c>
      <c r="J265">
        <f>J261-J259</f>
        <v>3</v>
      </c>
      <c r="M265" s="5">
        <f t="shared" si="22"/>
        <v>0.33333333333333331</v>
      </c>
      <c r="O265" s="5">
        <f t="shared" si="23"/>
        <v>3</v>
      </c>
      <c r="P265" s="5">
        <f t="shared" si="24"/>
        <v>0.1875</v>
      </c>
    </row>
    <row r="266" spans="1:16" x14ac:dyDescent="0.25">
      <c r="A266" s="2"/>
      <c r="B266" s="1"/>
      <c r="D266" s="1"/>
      <c r="E266" s="1"/>
      <c r="F266" s="1"/>
      <c r="I266" t="s">
        <v>41</v>
      </c>
      <c r="J266">
        <f>COUNTIF(C253:C269,"&gt;0")</f>
        <v>6</v>
      </c>
      <c r="M266" s="5">
        <f t="shared" si="22"/>
        <v>0.66666666666666663</v>
      </c>
      <c r="O266" s="5">
        <f t="shared" si="23"/>
        <v>13</v>
      </c>
      <c r="P266" s="5">
        <f t="shared" si="24"/>
        <v>0.8125</v>
      </c>
    </row>
    <row r="267" spans="1:16" x14ac:dyDescent="0.25">
      <c r="A267" s="2"/>
      <c r="B267" s="1"/>
      <c r="D267" s="1"/>
      <c r="E267" s="1"/>
      <c r="F267" s="1"/>
      <c r="I267" t="s">
        <v>42</v>
      </c>
      <c r="J267">
        <f>COUNTIF(B253:B269,"&gt;0")</f>
        <v>7</v>
      </c>
      <c r="M267" s="5">
        <f t="shared" si="22"/>
        <v>0.77777777777777779</v>
      </c>
      <c r="O267" s="5">
        <f t="shared" si="23"/>
        <v>12</v>
      </c>
      <c r="P267" s="5">
        <f t="shared" si="24"/>
        <v>0.75</v>
      </c>
    </row>
    <row r="268" spans="1:16" x14ac:dyDescent="0.25">
      <c r="A268" s="2"/>
      <c r="B268" s="1"/>
      <c r="D268" s="1"/>
      <c r="E268" s="1"/>
      <c r="F268" s="1"/>
      <c r="I268" t="s">
        <v>43</v>
      </c>
      <c r="J268">
        <f>COUNTIF(C253:C269,"&lt;2")</f>
        <v>7</v>
      </c>
      <c r="M268" s="5">
        <f t="shared" si="22"/>
        <v>0.77777777777777779</v>
      </c>
      <c r="O268" s="5">
        <f t="shared" si="23"/>
        <v>12</v>
      </c>
      <c r="P268" s="5">
        <f t="shared" si="24"/>
        <v>0.75</v>
      </c>
    </row>
    <row r="269" spans="1:16" x14ac:dyDescent="0.25">
      <c r="A269" s="2"/>
      <c r="B269" s="1"/>
      <c r="D269" s="1"/>
      <c r="E269" s="1"/>
      <c r="F269" s="1"/>
      <c r="I269" t="s">
        <v>44</v>
      </c>
      <c r="J269">
        <f>COUNTIF(B253:B269,"&lt;2")</f>
        <v>4</v>
      </c>
      <c r="M269" s="5">
        <f t="shared" si="22"/>
        <v>0.44444444444444442</v>
      </c>
      <c r="O269" s="5">
        <f t="shared" si="23"/>
        <v>8</v>
      </c>
      <c r="P269" s="5">
        <f t="shared" si="24"/>
        <v>0.5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8</v>
      </c>
      <c r="M270" s="5">
        <f t="shared" si="22"/>
        <v>0.88888888888888884</v>
      </c>
      <c r="O270" s="5">
        <f t="shared" si="23"/>
        <v>13</v>
      </c>
      <c r="P270" s="5">
        <f t="shared" si="24"/>
        <v>0.8125</v>
      </c>
    </row>
    <row r="271" spans="1:16" x14ac:dyDescent="0.25">
      <c r="I271" t="s">
        <v>46</v>
      </c>
      <c r="J271">
        <f>COUNTIF(B253:B269,"&lt;3")</f>
        <v>5</v>
      </c>
      <c r="M271" s="5">
        <f t="shared" si="22"/>
        <v>0.55555555555555558</v>
      </c>
      <c r="O271" s="5">
        <f t="shared" si="23"/>
        <v>12</v>
      </c>
      <c r="P271" s="5">
        <f t="shared" si="24"/>
        <v>0.75</v>
      </c>
    </row>
    <row r="272" spans="1:16" x14ac:dyDescent="0.25">
      <c r="I272" t="s">
        <v>47</v>
      </c>
      <c r="J272">
        <f>J262+J263</f>
        <v>7</v>
      </c>
      <c r="M272" s="5">
        <f t="shared" si="22"/>
        <v>0.77777777777777779</v>
      </c>
      <c r="O272" s="5">
        <f t="shared" si="23"/>
        <v>13</v>
      </c>
      <c r="P272" s="5">
        <f t="shared" si="24"/>
        <v>0.8125</v>
      </c>
    </row>
    <row r="273" spans="5:16" x14ac:dyDescent="0.25">
      <c r="I273" t="s">
        <v>48</v>
      </c>
      <c r="J273" s="1">
        <f>SUM(B253:B269)</f>
        <v>18</v>
      </c>
      <c r="M273" s="5">
        <f t="shared" si="22"/>
        <v>2</v>
      </c>
      <c r="O273" s="5">
        <f t="shared" si="23"/>
        <v>26</v>
      </c>
      <c r="P273" s="5">
        <f t="shared" si="24"/>
        <v>1.625</v>
      </c>
    </row>
    <row r="274" spans="5:16" x14ac:dyDescent="0.25">
      <c r="I274" t="s">
        <v>49</v>
      </c>
      <c r="J274" s="1">
        <f>SUM(C253:C269)</f>
        <v>9</v>
      </c>
      <c r="M274" s="5">
        <f t="shared" si="22"/>
        <v>1</v>
      </c>
      <c r="O274" s="5">
        <f t="shared" si="23"/>
        <v>21</v>
      </c>
      <c r="P274" s="5">
        <f t="shared" si="24"/>
        <v>1.3125</v>
      </c>
    </row>
    <row r="275" spans="5:16" x14ac:dyDescent="0.25">
      <c r="I275" t="s">
        <v>50</v>
      </c>
      <c r="J275">
        <f>J263*3+J261-J272</f>
        <v>20</v>
      </c>
      <c r="M275" s="5">
        <f t="shared" si="22"/>
        <v>2.2222222222222223</v>
      </c>
      <c r="O275" s="5">
        <f t="shared" si="23"/>
        <v>30</v>
      </c>
      <c r="P275" s="5">
        <f t="shared" si="24"/>
        <v>1.875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85</v>
      </c>
      <c r="B291">
        <v>1</v>
      </c>
      <c r="C291">
        <v>2</v>
      </c>
      <c r="D291" s="6" t="s">
        <v>86</v>
      </c>
      <c r="E291" s="1">
        <f>B291+C291</f>
        <v>3</v>
      </c>
      <c r="F291" s="1">
        <f>B291-C291</f>
        <v>-1</v>
      </c>
      <c r="I291" t="s">
        <v>27</v>
      </c>
      <c r="J291">
        <f>COUNTIF(E291:E315,"&gt;1")</f>
        <v>4</v>
      </c>
      <c r="M291" s="5">
        <f>J291/4</f>
        <v>1</v>
      </c>
    </row>
    <row r="292" spans="1:13" x14ac:dyDescent="0.25">
      <c r="A292" t="s">
        <v>77</v>
      </c>
      <c r="B292">
        <v>3</v>
      </c>
      <c r="C292">
        <v>0</v>
      </c>
      <c r="D292" s="6" t="s">
        <v>86</v>
      </c>
      <c r="E292" s="1">
        <f t="shared" ref="E292:E294" si="27">B292+C292</f>
        <v>3</v>
      </c>
      <c r="F292" s="1">
        <f t="shared" ref="F292:F294" si="28">B292-C292</f>
        <v>3</v>
      </c>
      <c r="I292" t="s">
        <v>28</v>
      </c>
      <c r="J292">
        <f>COUNTIF(E291:E315,"&gt;2")</f>
        <v>3</v>
      </c>
      <c r="M292" s="5">
        <f t="shared" ref="M292:M313" si="29">J292/4</f>
        <v>0.75</v>
      </c>
    </row>
    <row r="293" spans="1:13" x14ac:dyDescent="0.25">
      <c r="A293" t="s">
        <v>84</v>
      </c>
      <c r="B293">
        <v>1</v>
      </c>
      <c r="C293">
        <v>2</v>
      </c>
      <c r="D293" s="6" t="s">
        <v>86</v>
      </c>
      <c r="E293" s="1">
        <f t="shared" si="27"/>
        <v>3</v>
      </c>
      <c r="F293" s="1">
        <f t="shared" si="28"/>
        <v>-1</v>
      </c>
      <c r="I293" t="s">
        <v>29</v>
      </c>
      <c r="J293">
        <f>COUNTIF(E291:E315,"&lt;4")</f>
        <v>4</v>
      </c>
      <c r="M293" s="5">
        <f t="shared" si="29"/>
        <v>1</v>
      </c>
    </row>
    <row r="294" spans="1:13" x14ac:dyDescent="0.25">
      <c r="A294" t="s">
        <v>92</v>
      </c>
      <c r="B294">
        <v>1</v>
      </c>
      <c r="C294">
        <v>1</v>
      </c>
      <c r="D294" s="6" t="s">
        <v>86</v>
      </c>
      <c r="E294" s="1">
        <f t="shared" si="27"/>
        <v>2</v>
      </c>
      <c r="F294" s="1">
        <f t="shared" si="28"/>
        <v>0</v>
      </c>
      <c r="I294" t="s">
        <v>30</v>
      </c>
      <c r="J294">
        <f>COUNTIF(E291:E315,"&lt;5")</f>
        <v>4</v>
      </c>
      <c r="M294" s="5">
        <f t="shared" si="29"/>
        <v>1</v>
      </c>
    </row>
    <row r="295" spans="1:13" x14ac:dyDescent="0.25">
      <c r="E295" s="1"/>
      <c r="F295" s="1"/>
      <c r="I295" t="s">
        <v>31</v>
      </c>
      <c r="J295">
        <f>COUNTIF(F291:F315,"&gt;=0")</f>
        <v>2</v>
      </c>
      <c r="M295" s="5">
        <f t="shared" si="29"/>
        <v>0.5</v>
      </c>
    </row>
    <row r="296" spans="1:13" x14ac:dyDescent="0.25">
      <c r="I296" t="s">
        <v>32</v>
      </c>
      <c r="J296">
        <f>COUNTIF(F291:F315,"&lt;=0")</f>
        <v>3</v>
      </c>
      <c r="M296" s="5">
        <f t="shared" si="29"/>
        <v>0.75</v>
      </c>
    </row>
    <row r="297" spans="1:13" x14ac:dyDescent="0.25">
      <c r="I297" t="s">
        <v>34</v>
      </c>
      <c r="J297">
        <f>COUNTIF(F291:F315,"&gt;=-1")</f>
        <v>4</v>
      </c>
      <c r="M297" s="5">
        <f t="shared" si="29"/>
        <v>1</v>
      </c>
    </row>
    <row r="298" spans="1:13" x14ac:dyDescent="0.25">
      <c r="I298" t="s">
        <v>35</v>
      </c>
      <c r="J298">
        <f>COUNTIF(F291:F315,"&lt;=1")</f>
        <v>3</v>
      </c>
      <c r="M298" s="5">
        <f t="shared" si="29"/>
        <v>0.75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1</v>
      </c>
      <c r="M300" s="5">
        <f t="shared" si="29"/>
        <v>0.25</v>
      </c>
    </row>
    <row r="301" spans="1:13" x14ac:dyDescent="0.25">
      <c r="I301" t="s">
        <v>38</v>
      </c>
      <c r="J301">
        <f>J299-J295</f>
        <v>2</v>
      </c>
      <c r="M301" s="5">
        <f t="shared" si="29"/>
        <v>0.5</v>
      </c>
    </row>
    <row r="302" spans="1:13" x14ac:dyDescent="0.25">
      <c r="I302" t="s">
        <v>39</v>
      </c>
      <c r="J302">
        <f>J299-J298</f>
        <v>1</v>
      </c>
      <c r="M302" s="5">
        <f t="shared" si="29"/>
        <v>0.25</v>
      </c>
    </row>
    <row r="303" spans="1:13" x14ac:dyDescent="0.25">
      <c r="I303" t="s">
        <v>40</v>
      </c>
      <c r="J303">
        <f>J299-J297</f>
        <v>0</v>
      </c>
      <c r="M303" s="5">
        <f t="shared" si="29"/>
        <v>0</v>
      </c>
    </row>
    <row r="304" spans="1:13" x14ac:dyDescent="0.25">
      <c r="I304" t="s">
        <v>41</v>
      </c>
      <c r="J304">
        <f>COUNTIF(B291:B315,"&gt;0")</f>
        <v>4</v>
      </c>
      <c r="M304" s="5">
        <f t="shared" si="29"/>
        <v>1</v>
      </c>
    </row>
    <row r="305" spans="9:13" x14ac:dyDescent="0.25">
      <c r="I305" t="s">
        <v>42</v>
      </c>
      <c r="J305">
        <f>COUNTIF(C291:C315,"&gt;0")</f>
        <v>3</v>
      </c>
      <c r="M305" s="5">
        <f t="shared" si="29"/>
        <v>0.75</v>
      </c>
    </row>
    <row r="306" spans="9:13" x14ac:dyDescent="0.25">
      <c r="I306" t="s">
        <v>43</v>
      </c>
      <c r="J306">
        <f>COUNTIF(B291:B315,"&lt;2")</f>
        <v>3</v>
      </c>
      <c r="M306" s="5">
        <f t="shared" si="29"/>
        <v>0.75</v>
      </c>
    </row>
    <row r="307" spans="9:13" x14ac:dyDescent="0.25">
      <c r="I307" t="s">
        <v>44</v>
      </c>
      <c r="J307">
        <f>COUNTIF(C291:C315,"&lt;2")</f>
        <v>2</v>
      </c>
      <c r="M307" s="5">
        <f t="shared" si="29"/>
        <v>0.5</v>
      </c>
    </row>
    <row r="308" spans="9:13" x14ac:dyDescent="0.25">
      <c r="I308" t="s">
        <v>45</v>
      </c>
      <c r="J308">
        <f>COUNTIF(B291:B315,"&lt;3")</f>
        <v>3</v>
      </c>
      <c r="M308" s="5">
        <f t="shared" si="29"/>
        <v>0.75</v>
      </c>
    </row>
    <row r="309" spans="9:13" x14ac:dyDescent="0.25">
      <c r="I309" t="s">
        <v>46</v>
      </c>
      <c r="J309">
        <f>COUNTIF(C291:C315,"&lt;3")</f>
        <v>4</v>
      </c>
      <c r="M309" s="5">
        <f t="shared" si="29"/>
        <v>1</v>
      </c>
    </row>
    <row r="310" spans="9:13" x14ac:dyDescent="0.25">
      <c r="I310" t="s">
        <v>47</v>
      </c>
      <c r="J310">
        <f>J300+J301</f>
        <v>3</v>
      </c>
      <c r="M310" s="5">
        <f t="shared" si="29"/>
        <v>0.75</v>
      </c>
    </row>
    <row r="311" spans="9:13" x14ac:dyDescent="0.25">
      <c r="I311" t="s">
        <v>48</v>
      </c>
      <c r="J311" s="1">
        <f>SUM(C291:C315)</f>
        <v>5</v>
      </c>
      <c r="M311" s="5">
        <f t="shared" si="29"/>
        <v>1.25</v>
      </c>
    </row>
    <row r="312" spans="9:13" x14ac:dyDescent="0.25">
      <c r="I312" t="s">
        <v>49</v>
      </c>
      <c r="J312" s="1">
        <f>SUM(B291:B315)</f>
        <v>6</v>
      </c>
      <c r="M312" s="5">
        <f t="shared" si="29"/>
        <v>1.5</v>
      </c>
    </row>
    <row r="313" spans="9:13" x14ac:dyDescent="0.25">
      <c r="I313" t="s">
        <v>50</v>
      </c>
      <c r="J313">
        <f>3*J301+J299-J310</f>
        <v>7</v>
      </c>
      <c r="M313" s="5">
        <f t="shared" si="29"/>
        <v>1.75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77</v>
      </c>
      <c r="B329">
        <v>3</v>
      </c>
      <c r="C329">
        <v>0</v>
      </c>
      <c r="D329" s="6" t="s">
        <v>86</v>
      </c>
      <c r="E329" s="1">
        <f>B329+C329</f>
        <v>3</v>
      </c>
      <c r="F329" s="1">
        <f>B329-C329</f>
        <v>3</v>
      </c>
      <c r="I329" t="s">
        <v>27</v>
      </c>
      <c r="J329">
        <f>COUNTIF(E329:E353,"&gt;1")</f>
        <v>3</v>
      </c>
      <c r="M329" s="5">
        <f>J329/$J$337</f>
        <v>1</v>
      </c>
    </row>
    <row r="330" spans="1:13" x14ac:dyDescent="0.25">
      <c r="A330" t="s">
        <v>84</v>
      </c>
      <c r="B330">
        <v>1</v>
      </c>
      <c r="C330">
        <v>2</v>
      </c>
      <c r="D330" s="6" t="s">
        <v>86</v>
      </c>
      <c r="E330" s="1">
        <f t="shared" ref="E330:E331" si="30">B330+C330</f>
        <v>3</v>
      </c>
      <c r="F330" s="1">
        <f t="shared" ref="F330:F331" si="31">B330-C330</f>
        <v>-1</v>
      </c>
      <c r="I330" t="s">
        <v>28</v>
      </c>
      <c r="J330">
        <f>COUNTIF(E329:E353,"&gt;2")</f>
        <v>2</v>
      </c>
      <c r="M330" s="5">
        <f t="shared" ref="M330:M351" si="32">J330/$J$337</f>
        <v>0.66666666666666663</v>
      </c>
    </row>
    <row r="331" spans="1:13" x14ac:dyDescent="0.25">
      <c r="A331" t="s">
        <v>92</v>
      </c>
      <c r="B331">
        <v>1</v>
      </c>
      <c r="C331">
        <v>1</v>
      </c>
      <c r="D331" s="6" t="s">
        <v>86</v>
      </c>
      <c r="E331" s="1">
        <f t="shared" si="30"/>
        <v>2</v>
      </c>
      <c r="F331" s="1">
        <f t="shared" si="31"/>
        <v>0</v>
      </c>
      <c r="I331" t="s">
        <v>29</v>
      </c>
      <c r="J331">
        <f>COUNTIF(E329:E353,"&lt;4")</f>
        <v>3</v>
      </c>
      <c r="M331" s="5">
        <f t="shared" si="32"/>
        <v>1</v>
      </c>
    </row>
    <row r="332" spans="1:13" x14ac:dyDescent="0.25">
      <c r="D332" s="6"/>
      <c r="E332" s="1"/>
      <c r="F332" s="1"/>
      <c r="I332" t="s">
        <v>30</v>
      </c>
      <c r="J332">
        <f>COUNTIF(E329:E353,"&lt;5")</f>
        <v>3</v>
      </c>
      <c r="M332" s="5">
        <f t="shared" si="32"/>
        <v>1</v>
      </c>
    </row>
    <row r="333" spans="1:13" x14ac:dyDescent="0.25">
      <c r="D333" s="6"/>
      <c r="E333" s="1"/>
      <c r="F333" s="1"/>
      <c r="I333" t="s">
        <v>31</v>
      </c>
      <c r="J333">
        <f>COUNTIF(F329:F353,"&gt;=0")</f>
        <v>2</v>
      </c>
      <c r="M333" s="5">
        <f t="shared" si="32"/>
        <v>0.66666666666666663</v>
      </c>
    </row>
    <row r="334" spans="1:13" x14ac:dyDescent="0.25">
      <c r="E334" s="1"/>
      <c r="F334" s="1"/>
      <c r="I334" t="s">
        <v>32</v>
      </c>
      <c r="J334">
        <f>COUNTIF(F329:F353,"&lt;=0")</f>
        <v>2</v>
      </c>
      <c r="M334" s="5">
        <f t="shared" si="32"/>
        <v>0.66666666666666663</v>
      </c>
    </row>
    <row r="335" spans="1:13" x14ac:dyDescent="0.25">
      <c r="E335" s="1"/>
      <c r="F335" s="1"/>
      <c r="I335" t="s">
        <v>34</v>
      </c>
      <c r="J335">
        <f>COUNTIF(F329:F353,"&gt;=-1")</f>
        <v>3</v>
      </c>
      <c r="M335" s="5">
        <f t="shared" si="32"/>
        <v>1</v>
      </c>
    </row>
    <row r="336" spans="1:13" x14ac:dyDescent="0.25">
      <c r="E336" s="1"/>
      <c r="F336" s="1"/>
      <c r="I336" t="s">
        <v>35</v>
      </c>
      <c r="J336">
        <f>COUNTIF(F329:F353,"&lt;=1")</f>
        <v>2</v>
      </c>
      <c r="M336" s="5">
        <f t="shared" si="32"/>
        <v>0.66666666666666663</v>
      </c>
    </row>
    <row r="337" spans="5:13" x14ac:dyDescent="0.25">
      <c r="E337" s="1"/>
      <c r="F337" s="1"/>
      <c r="I337" t="s">
        <v>36</v>
      </c>
      <c r="J337">
        <f>COUNT(F329:F353)</f>
        <v>3</v>
      </c>
    </row>
    <row r="338" spans="5:13" x14ac:dyDescent="0.25">
      <c r="E338" s="1"/>
      <c r="F338" s="1"/>
      <c r="I338" t="s">
        <v>37</v>
      </c>
      <c r="J338">
        <f>J337-J334</f>
        <v>1</v>
      </c>
      <c r="M338" s="5">
        <f t="shared" si="32"/>
        <v>0.33333333333333331</v>
      </c>
    </row>
    <row r="339" spans="5:13" x14ac:dyDescent="0.25">
      <c r="E339" s="1"/>
      <c r="F339" s="1"/>
      <c r="I339" t="s">
        <v>38</v>
      </c>
      <c r="J339">
        <f>J337-J333</f>
        <v>1</v>
      </c>
      <c r="M339" s="5">
        <f t="shared" si="32"/>
        <v>0.33333333333333331</v>
      </c>
    </row>
    <row r="340" spans="5:13" x14ac:dyDescent="0.25">
      <c r="E340" s="1"/>
      <c r="F340" s="1"/>
      <c r="I340" t="s">
        <v>39</v>
      </c>
      <c r="J340">
        <f>J337-J336</f>
        <v>1</v>
      </c>
      <c r="M340" s="5">
        <f t="shared" si="32"/>
        <v>0.33333333333333331</v>
      </c>
    </row>
    <row r="341" spans="5:13" x14ac:dyDescent="0.25">
      <c r="E341" s="1"/>
      <c r="F341" s="1"/>
      <c r="I341" t="s">
        <v>40</v>
      </c>
      <c r="J341">
        <f>J337-J335</f>
        <v>0</v>
      </c>
      <c r="M341" s="5">
        <f t="shared" si="32"/>
        <v>0</v>
      </c>
    </row>
    <row r="342" spans="5:13" x14ac:dyDescent="0.25">
      <c r="E342" s="1"/>
      <c r="F342" s="1"/>
      <c r="I342" t="s">
        <v>41</v>
      </c>
      <c r="J342">
        <f>COUNTIF(B329:B353,"&gt;0")</f>
        <v>3</v>
      </c>
      <c r="M342" s="5">
        <f t="shared" si="32"/>
        <v>1</v>
      </c>
    </row>
    <row r="343" spans="5:13" x14ac:dyDescent="0.25">
      <c r="E343" s="1"/>
      <c r="F343" s="1"/>
      <c r="I343" t="s">
        <v>42</v>
      </c>
      <c r="J343">
        <f>COUNTIF(C329:C353,"&gt;0")</f>
        <v>2</v>
      </c>
      <c r="M343" s="5">
        <f t="shared" si="32"/>
        <v>0.66666666666666663</v>
      </c>
    </row>
    <row r="344" spans="5:13" x14ac:dyDescent="0.25">
      <c r="E344" s="1"/>
      <c r="F344" s="1"/>
      <c r="I344" t="s">
        <v>43</v>
      </c>
      <c r="J344">
        <f>COUNTIF(B329:B353,"&lt;2")</f>
        <v>2</v>
      </c>
      <c r="M344" s="5">
        <f t="shared" si="32"/>
        <v>0.66666666666666663</v>
      </c>
    </row>
    <row r="345" spans="5:13" x14ac:dyDescent="0.25">
      <c r="E345" s="1"/>
      <c r="F345" s="1"/>
      <c r="I345" t="s">
        <v>44</v>
      </c>
      <c r="J345">
        <f>COUNTIF(C329:C353,"&lt;2")</f>
        <v>2</v>
      </c>
      <c r="M345" s="5">
        <f t="shared" si="32"/>
        <v>0.66666666666666663</v>
      </c>
    </row>
    <row r="346" spans="5:13" x14ac:dyDescent="0.25">
      <c r="E346" s="1"/>
      <c r="F346" s="1"/>
      <c r="I346" t="s">
        <v>45</v>
      </c>
      <c r="J346">
        <f>COUNTIF(B329:B353,"&lt;3")</f>
        <v>2</v>
      </c>
      <c r="M346" s="5">
        <f t="shared" si="32"/>
        <v>0.66666666666666663</v>
      </c>
    </row>
    <row r="347" spans="5:13" x14ac:dyDescent="0.25">
      <c r="E347" s="1"/>
      <c r="F347" s="1"/>
      <c r="I347" t="s">
        <v>46</v>
      </c>
      <c r="J347">
        <f>COUNTIF(C329:C353,"&lt;3")</f>
        <v>3</v>
      </c>
      <c r="M347" s="5">
        <f t="shared" si="32"/>
        <v>1</v>
      </c>
    </row>
    <row r="348" spans="5:13" x14ac:dyDescent="0.25">
      <c r="E348" s="1"/>
      <c r="F348" s="1"/>
      <c r="I348" t="s">
        <v>47</v>
      </c>
      <c r="J348">
        <f>J338+J339</f>
        <v>2</v>
      </c>
      <c r="M348" s="5">
        <f t="shared" si="32"/>
        <v>0.66666666666666663</v>
      </c>
    </row>
    <row r="349" spans="5:13" x14ac:dyDescent="0.25">
      <c r="E349" s="1"/>
      <c r="F349" s="1"/>
      <c r="I349" t="s">
        <v>48</v>
      </c>
      <c r="J349" s="1">
        <f>SUM(C329:C353)</f>
        <v>3</v>
      </c>
      <c r="M349" s="5">
        <f t="shared" si="32"/>
        <v>1</v>
      </c>
    </row>
    <row r="350" spans="5:13" x14ac:dyDescent="0.25">
      <c r="E350" s="1"/>
      <c r="F350" s="1"/>
      <c r="I350" t="s">
        <v>49</v>
      </c>
      <c r="J350" s="1">
        <f>SUM(B329:B353)</f>
        <v>5</v>
      </c>
      <c r="M350" s="5">
        <f t="shared" si="32"/>
        <v>1.6666666666666667</v>
      </c>
    </row>
    <row r="351" spans="5:13" x14ac:dyDescent="0.25">
      <c r="E351" s="1"/>
      <c r="F351" s="1"/>
      <c r="I351" t="s">
        <v>50</v>
      </c>
      <c r="J351">
        <f>3*J339+J337-J348</f>
        <v>4</v>
      </c>
      <c r="M351" s="5">
        <f t="shared" si="32"/>
        <v>1.3333333333333333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86</v>
      </c>
      <c r="B368">
        <v>2</v>
      </c>
      <c r="C368">
        <v>1</v>
      </c>
      <c r="D368" t="s">
        <v>90</v>
      </c>
      <c r="E368" s="1">
        <f>B368+C368</f>
        <v>3</v>
      </c>
      <c r="F368" s="1">
        <f>B368-C368</f>
        <v>1</v>
      </c>
      <c r="I368" t="s">
        <v>27</v>
      </c>
      <c r="J368">
        <f>COUNTIF(E368:E384,"&gt;1")</f>
        <v>4</v>
      </c>
      <c r="M368" s="5">
        <f>J368/$J$376</f>
        <v>0.8</v>
      </c>
      <c r="O368" s="5">
        <f>J368+J329</f>
        <v>7</v>
      </c>
      <c r="P368" s="5">
        <f>O368/$O$376</f>
        <v>0.875</v>
      </c>
    </row>
    <row r="369" spans="1:16" x14ac:dyDescent="0.25">
      <c r="A369" s="6" t="s">
        <v>86</v>
      </c>
      <c r="B369">
        <v>3</v>
      </c>
      <c r="C369">
        <v>1</v>
      </c>
      <c r="D369" t="s">
        <v>167</v>
      </c>
      <c r="E369" s="1">
        <f>B369+C369</f>
        <v>4</v>
      </c>
      <c r="F369" s="1">
        <f>B369-C369</f>
        <v>2</v>
      </c>
      <c r="I369" t="s">
        <v>28</v>
      </c>
      <c r="J369">
        <f>COUNTIF(E368:E384,"&gt;2")</f>
        <v>3</v>
      </c>
      <c r="M369" s="5">
        <f t="shared" ref="M369:M390" si="33">J369/$J$376</f>
        <v>0.6</v>
      </c>
      <c r="O369" s="5">
        <f t="shared" ref="O369:O390" si="34">J369+J330</f>
        <v>5</v>
      </c>
      <c r="P369" s="5">
        <f t="shared" ref="P369:P390" si="35">O369/$O$376</f>
        <v>0.625</v>
      </c>
    </row>
    <row r="370" spans="1:16" x14ac:dyDescent="0.25">
      <c r="A370" s="6" t="s">
        <v>86</v>
      </c>
      <c r="B370">
        <v>5</v>
      </c>
      <c r="C370">
        <v>1</v>
      </c>
      <c r="D370" t="s">
        <v>169</v>
      </c>
      <c r="E370" s="1">
        <f>B370+C370</f>
        <v>6</v>
      </c>
      <c r="F370" s="1">
        <f>B370-C370</f>
        <v>4</v>
      </c>
      <c r="I370" t="s">
        <v>29</v>
      </c>
      <c r="J370">
        <f>COUNTIF(E368:E384,"&lt;4")</f>
        <v>3</v>
      </c>
      <c r="M370" s="5">
        <f t="shared" si="33"/>
        <v>0.6</v>
      </c>
      <c r="O370" s="5">
        <f t="shared" si="34"/>
        <v>6</v>
      </c>
      <c r="P370" s="5">
        <f t="shared" si="35"/>
        <v>0.75</v>
      </c>
    </row>
    <row r="371" spans="1:16" x14ac:dyDescent="0.25">
      <c r="A371" s="6" t="s">
        <v>86</v>
      </c>
      <c r="B371">
        <v>0</v>
      </c>
      <c r="C371">
        <v>2</v>
      </c>
      <c r="D371" t="s">
        <v>103</v>
      </c>
      <c r="E371" s="1">
        <f t="shared" ref="E371:E372" si="36">B371+C371</f>
        <v>2</v>
      </c>
      <c r="F371" s="1">
        <f t="shared" ref="F371:F372" si="37">B371-C371</f>
        <v>-2</v>
      </c>
      <c r="I371" t="s">
        <v>30</v>
      </c>
      <c r="J371">
        <f>COUNTIF(E368:E384,"&lt;5")</f>
        <v>4</v>
      </c>
      <c r="M371" s="5">
        <f t="shared" si="33"/>
        <v>0.8</v>
      </c>
      <c r="O371" s="5">
        <f t="shared" si="34"/>
        <v>7</v>
      </c>
      <c r="P371" s="5">
        <f t="shared" si="35"/>
        <v>0.875</v>
      </c>
    </row>
    <row r="372" spans="1:16" x14ac:dyDescent="0.25">
      <c r="A372" s="6" t="s">
        <v>86</v>
      </c>
      <c r="B372">
        <v>1</v>
      </c>
      <c r="C372">
        <v>0</v>
      </c>
      <c r="D372" t="s">
        <v>104</v>
      </c>
      <c r="E372" s="1">
        <f t="shared" si="36"/>
        <v>1</v>
      </c>
      <c r="F372" s="1">
        <f t="shared" si="37"/>
        <v>1</v>
      </c>
      <c r="I372" t="s">
        <v>31</v>
      </c>
      <c r="J372">
        <f>COUNTIF(F368:F384,"&lt;=0")</f>
        <v>1</v>
      </c>
      <c r="M372" s="5">
        <f t="shared" si="33"/>
        <v>0.2</v>
      </c>
      <c r="O372" s="5">
        <f t="shared" si="34"/>
        <v>3</v>
      </c>
      <c r="P372" s="5">
        <f t="shared" si="35"/>
        <v>0.375</v>
      </c>
    </row>
    <row r="373" spans="1:16" x14ac:dyDescent="0.25">
      <c r="I373" t="s">
        <v>32</v>
      </c>
      <c r="J373">
        <f>COUNTIF(F368:F384,"&gt;=0")</f>
        <v>4</v>
      </c>
      <c r="M373" s="5">
        <f t="shared" si="33"/>
        <v>0.8</v>
      </c>
      <c r="O373" s="5">
        <f t="shared" si="34"/>
        <v>6</v>
      </c>
      <c r="P373" s="5">
        <f t="shared" si="35"/>
        <v>0.75</v>
      </c>
    </row>
    <row r="374" spans="1:16" x14ac:dyDescent="0.25">
      <c r="I374" t="s">
        <v>34</v>
      </c>
      <c r="J374">
        <f>COUNTIF(F368:F384,"&lt;=1")</f>
        <v>3</v>
      </c>
      <c r="M374" s="5">
        <f t="shared" si="33"/>
        <v>0.6</v>
      </c>
      <c r="O374" s="5">
        <f t="shared" si="34"/>
        <v>6</v>
      </c>
      <c r="P374" s="5">
        <f t="shared" si="35"/>
        <v>0.75</v>
      </c>
    </row>
    <row r="375" spans="1:16" x14ac:dyDescent="0.25">
      <c r="I375" t="s">
        <v>35</v>
      </c>
      <c r="J375">
        <f>COUNTIF(F368:F384,"&gt;=-1")</f>
        <v>4</v>
      </c>
      <c r="M375" s="5">
        <f t="shared" si="33"/>
        <v>0.8</v>
      </c>
      <c r="O375" s="5">
        <f t="shared" si="34"/>
        <v>6</v>
      </c>
      <c r="P375" s="5">
        <f t="shared" si="35"/>
        <v>0.75</v>
      </c>
    </row>
    <row r="376" spans="1:16" x14ac:dyDescent="0.25">
      <c r="I376" t="s">
        <v>36</v>
      </c>
      <c r="J376">
        <f>COUNT(E368:E384)</f>
        <v>5</v>
      </c>
      <c r="O376" s="5">
        <f t="shared" si="34"/>
        <v>8</v>
      </c>
      <c r="P376" s="5">
        <f t="shared" si="35"/>
        <v>1</v>
      </c>
    </row>
    <row r="377" spans="1:16" x14ac:dyDescent="0.25">
      <c r="I377" t="s">
        <v>37</v>
      </c>
      <c r="J377">
        <f>J376-J373</f>
        <v>1</v>
      </c>
      <c r="M377" s="5">
        <f t="shared" si="33"/>
        <v>0.2</v>
      </c>
      <c r="O377" s="5">
        <f t="shared" si="34"/>
        <v>2</v>
      </c>
      <c r="P377" s="5">
        <f t="shared" si="35"/>
        <v>0.25</v>
      </c>
    </row>
    <row r="378" spans="1:16" x14ac:dyDescent="0.25">
      <c r="I378" t="s">
        <v>38</v>
      </c>
      <c r="J378">
        <f>J376-J372</f>
        <v>4</v>
      </c>
      <c r="M378" s="5">
        <f t="shared" si="33"/>
        <v>0.8</v>
      </c>
      <c r="O378" s="5">
        <f t="shared" si="34"/>
        <v>5</v>
      </c>
      <c r="P378" s="5">
        <f t="shared" si="35"/>
        <v>0.625</v>
      </c>
    </row>
    <row r="379" spans="1:16" x14ac:dyDescent="0.25">
      <c r="I379" t="s">
        <v>39</v>
      </c>
      <c r="J379">
        <f>J376-J375</f>
        <v>1</v>
      </c>
      <c r="M379" s="5">
        <f t="shared" si="33"/>
        <v>0.2</v>
      </c>
      <c r="O379" s="5">
        <f t="shared" si="34"/>
        <v>2</v>
      </c>
      <c r="P379" s="5">
        <f t="shared" si="35"/>
        <v>0.25</v>
      </c>
    </row>
    <row r="380" spans="1:16" x14ac:dyDescent="0.25">
      <c r="I380" t="s">
        <v>40</v>
      </c>
      <c r="J380">
        <f>J376-J374</f>
        <v>2</v>
      </c>
      <c r="M380" s="5">
        <f t="shared" si="33"/>
        <v>0.4</v>
      </c>
      <c r="O380" s="5">
        <f t="shared" si="34"/>
        <v>2</v>
      </c>
      <c r="P380" s="5">
        <f t="shared" si="35"/>
        <v>0.25</v>
      </c>
    </row>
    <row r="381" spans="1:16" x14ac:dyDescent="0.25">
      <c r="I381" t="s">
        <v>41</v>
      </c>
      <c r="J381">
        <f>COUNTIF(C368:C384,"&gt;0")</f>
        <v>4</v>
      </c>
      <c r="M381" s="5">
        <f t="shared" si="33"/>
        <v>0.8</v>
      </c>
      <c r="O381" s="5">
        <f t="shared" si="34"/>
        <v>7</v>
      </c>
      <c r="P381" s="5">
        <f t="shared" si="35"/>
        <v>0.875</v>
      </c>
    </row>
    <row r="382" spans="1:16" x14ac:dyDescent="0.25">
      <c r="I382" t="s">
        <v>42</v>
      </c>
      <c r="J382">
        <f>COUNTIF(B368:B384,"&gt;0")</f>
        <v>4</v>
      </c>
      <c r="M382" s="5">
        <f t="shared" si="33"/>
        <v>0.8</v>
      </c>
      <c r="O382" s="5">
        <f t="shared" si="34"/>
        <v>6</v>
      </c>
      <c r="P382" s="5">
        <f t="shared" si="35"/>
        <v>0.75</v>
      </c>
    </row>
    <row r="383" spans="1:16" x14ac:dyDescent="0.25">
      <c r="I383" t="s">
        <v>43</v>
      </c>
      <c r="J383">
        <f>COUNTIF(C368:C384,"&lt;2")</f>
        <v>4</v>
      </c>
      <c r="M383" s="5">
        <f t="shared" si="33"/>
        <v>0.8</v>
      </c>
      <c r="O383" s="5">
        <f t="shared" si="34"/>
        <v>6</v>
      </c>
      <c r="P383" s="5">
        <f t="shared" si="35"/>
        <v>0.75</v>
      </c>
    </row>
    <row r="384" spans="1:16" x14ac:dyDescent="0.25">
      <c r="I384" t="s">
        <v>44</v>
      </c>
      <c r="J384">
        <f>COUNTIF(B368:B384,"&lt;2")</f>
        <v>2</v>
      </c>
      <c r="M384" s="5">
        <f t="shared" si="33"/>
        <v>0.4</v>
      </c>
      <c r="O384" s="5">
        <f t="shared" si="34"/>
        <v>4</v>
      </c>
      <c r="P384" s="5">
        <f t="shared" si="35"/>
        <v>0.5</v>
      </c>
    </row>
    <row r="385" spans="9:16" x14ac:dyDescent="0.25">
      <c r="I385" t="s">
        <v>45</v>
      </c>
      <c r="J385">
        <f>COUNTIF(C368:C384,"&lt;3")</f>
        <v>5</v>
      </c>
      <c r="M385" s="5">
        <f t="shared" si="33"/>
        <v>1</v>
      </c>
      <c r="O385" s="5">
        <f t="shared" si="34"/>
        <v>7</v>
      </c>
      <c r="P385" s="5">
        <f t="shared" si="35"/>
        <v>0.875</v>
      </c>
    </row>
    <row r="386" spans="9:16" x14ac:dyDescent="0.25">
      <c r="I386" t="s">
        <v>46</v>
      </c>
      <c r="J386">
        <f>COUNTIF(B368:B384,"&lt;3")</f>
        <v>3</v>
      </c>
      <c r="M386" s="5">
        <f t="shared" si="33"/>
        <v>0.6</v>
      </c>
      <c r="O386" s="5">
        <f t="shared" si="34"/>
        <v>6</v>
      </c>
      <c r="P386" s="5">
        <f t="shared" si="35"/>
        <v>0.75</v>
      </c>
    </row>
    <row r="387" spans="9:16" x14ac:dyDescent="0.25">
      <c r="I387" t="s">
        <v>47</v>
      </c>
      <c r="J387">
        <f>J377+J378</f>
        <v>5</v>
      </c>
      <c r="M387" s="5">
        <f t="shared" si="33"/>
        <v>1</v>
      </c>
      <c r="O387" s="5">
        <f t="shared" si="34"/>
        <v>7</v>
      </c>
      <c r="P387" s="5">
        <f t="shared" si="35"/>
        <v>0.875</v>
      </c>
    </row>
    <row r="388" spans="9:16" x14ac:dyDescent="0.25">
      <c r="I388" t="s">
        <v>48</v>
      </c>
      <c r="J388" s="1">
        <f>SUM(B368:B384)</f>
        <v>11</v>
      </c>
      <c r="M388" s="5">
        <f t="shared" si="33"/>
        <v>2.2000000000000002</v>
      </c>
      <c r="O388" s="5">
        <f t="shared" si="34"/>
        <v>14</v>
      </c>
      <c r="P388" s="5">
        <f t="shared" si="35"/>
        <v>1.75</v>
      </c>
    </row>
    <row r="389" spans="9:16" x14ac:dyDescent="0.25">
      <c r="I389" t="s">
        <v>49</v>
      </c>
      <c r="J389" s="1">
        <f>SUM(C368:C384)</f>
        <v>5</v>
      </c>
      <c r="M389" s="5">
        <f t="shared" si="33"/>
        <v>1</v>
      </c>
      <c r="O389" s="5">
        <f t="shared" si="34"/>
        <v>10</v>
      </c>
      <c r="P389" s="5">
        <f t="shared" si="35"/>
        <v>1.25</v>
      </c>
    </row>
    <row r="390" spans="9:16" x14ac:dyDescent="0.25">
      <c r="I390" t="s">
        <v>50</v>
      </c>
      <c r="J390">
        <f>J378*3+J376-J387</f>
        <v>12</v>
      </c>
      <c r="M390" s="5">
        <f t="shared" si="33"/>
        <v>2.4</v>
      </c>
      <c r="O390" s="5">
        <f t="shared" si="34"/>
        <v>16</v>
      </c>
      <c r="P390" s="5">
        <f t="shared" si="35"/>
        <v>2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15</v>
      </c>
      <c r="H402" s="6"/>
      <c r="I402" s="7">
        <f>O261+O54</f>
        <v>32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5">
        <f>AVERAGE(H404,K404,N404,Q404)</f>
        <v>67.34375</v>
      </c>
      <c r="F404" s="5">
        <f>(M6+M213)/2</f>
        <v>0.6160714285714286</v>
      </c>
      <c r="G404" s="10">
        <f>J6+J213</f>
        <v>9</v>
      </c>
      <c r="H404" s="11">
        <f>(G404/$G$402)*100</f>
        <v>60</v>
      </c>
      <c r="I404" s="5">
        <f t="shared" ref="I404:I411" si="38">(P46+P253)/2</f>
        <v>0.71875</v>
      </c>
      <c r="J404" s="10">
        <f t="shared" ref="J404:J411" si="39">O46+O253</f>
        <v>23</v>
      </c>
      <c r="K404" s="11">
        <f>(J404/$I$402)*100</f>
        <v>71.875</v>
      </c>
      <c r="L404" s="5">
        <f>(M84+M291)/2</f>
        <v>0.625</v>
      </c>
      <c r="M404" s="10">
        <f t="shared" ref="M404:M411" si="40">J84+J291</f>
        <v>5</v>
      </c>
      <c r="N404" s="11">
        <f>(M404/8)*100</f>
        <v>62.5</v>
      </c>
      <c r="O404" s="5">
        <f t="shared" ref="O404:O411" si="41">(P368+P161)/2</f>
        <v>0.75</v>
      </c>
      <c r="P404" s="10">
        <f t="shared" ref="P404:P411" si="42">O368+O161</f>
        <v>12</v>
      </c>
      <c r="Q404" s="11">
        <f>(P404/16)*100</f>
        <v>75</v>
      </c>
    </row>
    <row r="405" spans="4:17" x14ac:dyDescent="0.25">
      <c r="D405" t="s">
        <v>28</v>
      </c>
      <c r="E405" s="5">
        <f t="shared" ref="E405:E423" si="43">AVERAGE(H405,K405,N405,Q405)</f>
        <v>46.041666666666664</v>
      </c>
      <c r="F405" s="5">
        <f t="shared" ref="F405:F407" si="44">(M7+M214)/2</f>
        <v>0.48214285714285715</v>
      </c>
      <c r="G405" s="10">
        <f t="shared" ref="G405:G407" si="45">J7+J214</f>
        <v>7</v>
      </c>
      <c r="H405" s="11">
        <f t="shared" ref="H405:H423" si="46">(G405/$G$402)*100</f>
        <v>46.666666666666664</v>
      </c>
      <c r="I405" s="5">
        <f t="shared" si="38"/>
        <v>0.5</v>
      </c>
      <c r="J405" s="10">
        <f t="shared" si="39"/>
        <v>16</v>
      </c>
      <c r="K405" s="11">
        <f t="shared" ref="K405:K423" si="47">(J405/$I$402)*100</f>
        <v>50</v>
      </c>
      <c r="L405" s="5">
        <f>(M85+M292)/2</f>
        <v>0.375</v>
      </c>
      <c r="M405" s="10">
        <f t="shared" si="40"/>
        <v>3</v>
      </c>
      <c r="N405" s="11">
        <f t="shared" ref="N405:N423" si="48">(M405/8)*100</f>
        <v>37.5</v>
      </c>
      <c r="O405" s="5">
        <f t="shared" si="41"/>
        <v>0.5</v>
      </c>
      <c r="P405" s="10">
        <f t="shared" si="42"/>
        <v>8</v>
      </c>
      <c r="Q405" s="11">
        <f t="shared" ref="Q405:Q423" si="49">(P405/16)*100</f>
        <v>50</v>
      </c>
    </row>
    <row r="406" spans="4:17" x14ac:dyDescent="0.25">
      <c r="D406" t="s">
        <v>29</v>
      </c>
      <c r="E406" s="5">
        <f t="shared" si="43"/>
        <v>81.71875</v>
      </c>
      <c r="F406" s="5">
        <f t="shared" si="44"/>
        <v>0.8035714285714286</v>
      </c>
      <c r="G406" s="10">
        <f t="shared" si="45"/>
        <v>12</v>
      </c>
      <c r="H406" s="11">
        <f t="shared" si="46"/>
        <v>80</v>
      </c>
      <c r="I406" s="5">
        <f t="shared" si="38"/>
        <v>0.71875</v>
      </c>
      <c r="J406" s="10">
        <f t="shared" si="39"/>
        <v>23</v>
      </c>
      <c r="K406" s="11">
        <f t="shared" si="47"/>
        <v>71.875</v>
      </c>
      <c r="L406" s="5">
        <f>(M86+M293)/2</f>
        <v>1</v>
      </c>
      <c r="M406" s="10">
        <f t="shared" si="40"/>
        <v>8</v>
      </c>
      <c r="N406" s="11">
        <f t="shared" si="48"/>
        <v>100</v>
      </c>
      <c r="O406" s="5">
        <f t="shared" si="41"/>
        <v>0.75</v>
      </c>
      <c r="P406" s="10">
        <f t="shared" si="42"/>
        <v>12</v>
      </c>
      <c r="Q406" s="11">
        <f t="shared" si="49"/>
        <v>75</v>
      </c>
    </row>
    <row r="407" spans="4:17" x14ac:dyDescent="0.25">
      <c r="D407" t="s">
        <v>30</v>
      </c>
      <c r="E407" s="5">
        <f t="shared" si="43"/>
        <v>89.635416666666671</v>
      </c>
      <c r="F407" s="5">
        <f t="shared" si="44"/>
        <v>0.8660714285714286</v>
      </c>
      <c r="G407" s="10">
        <f t="shared" si="45"/>
        <v>13</v>
      </c>
      <c r="H407" s="11">
        <f t="shared" si="46"/>
        <v>86.666666666666671</v>
      </c>
      <c r="I407" s="5">
        <f t="shared" si="38"/>
        <v>0.84375</v>
      </c>
      <c r="J407" s="10">
        <f t="shared" si="39"/>
        <v>27</v>
      </c>
      <c r="K407" s="11">
        <f t="shared" si="47"/>
        <v>84.375</v>
      </c>
      <c r="L407" s="5">
        <f>(M87+M294)/2</f>
        <v>1</v>
      </c>
      <c r="M407" s="10">
        <f t="shared" si="40"/>
        <v>8</v>
      </c>
      <c r="N407" s="11">
        <f t="shared" si="48"/>
        <v>100</v>
      </c>
      <c r="O407" s="5">
        <f t="shared" si="41"/>
        <v>0.875</v>
      </c>
      <c r="P407" s="10">
        <f t="shared" si="42"/>
        <v>14</v>
      </c>
      <c r="Q407" s="11">
        <f t="shared" si="49"/>
        <v>87.5</v>
      </c>
    </row>
    <row r="408" spans="4:17" x14ac:dyDescent="0.25">
      <c r="D408" t="s">
        <v>31</v>
      </c>
      <c r="E408" s="5">
        <f t="shared" si="43"/>
        <v>35</v>
      </c>
      <c r="F408" s="5">
        <f>(M10+M217)/2</f>
        <v>0.4107142857142857</v>
      </c>
      <c r="G408" s="10">
        <f>J10+J217</f>
        <v>6</v>
      </c>
      <c r="H408" s="11">
        <f t="shared" si="46"/>
        <v>40</v>
      </c>
      <c r="I408" s="5">
        <f t="shared" si="38"/>
        <v>0.375</v>
      </c>
      <c r="J408" s="10">
        <f t="shared" si="39"/>
        <v>12</v>
      </c>
      <c r="K408" s="11">
        <f t="shared" si="47"/>
        <v>37.5</v>
      </c>
      <c r="L408" s="5">
        <f>(M295+M88)/2</f>
        <v>0.375</v>
      </c>
      <c r="M408" s="10">
        <f t="shared" si="40"/>
        <v>3</v>
      </c>
      <c r="N408" s="11">
        <f t="shared" si="48"/>
        <v>37.5</v>
      </c>
      <c r="O408" s="5">
        <f t="shared" si="41"/>
        <v>0.25</v>
      </c>
      <c r="P408" s="10">
        <f t="shared" si="42"/>
        <v>4</v>
      </c>
      <c r="Q408" s="11">
        <f t="shared" si="49"/>
        <v>25</v>
      </c>
    </row>
    <row r="409" spans="4:17" x14ac:dyDescent="0.25">
      <c r="D409" t="s">
        <v>32</v>
      </c>
      <c r="E409" s="5">
        <f t="shared" si="43"/>
        <v>77.708333333333329</v>
      </c>
      <c r="F409" s="5">
        <f t="shared" ref="F409:F411" si="50">(M11+M218)/2</f>
        <v>0.7232142857142857</v>
      </c>
      <c r="G409" s="10">
        <f t="shared" ref="G409:G411" si="51">J11+J218</f>
        <v>11</v>
      </c>
      <c r="H409" s="11">
        <f t="shared" si="46"/>
        <v>73.333333333333329</v>
      </c>
      <c r="I409" s="5">
        <f t="shared" si="38"/>
        <v>0.8125</v>
      </c>
      <c r="J409" s="10">
        <f t="shared" si="39"/>
        <v>26</v>
      </c>
      <c r="K409" s="11">
        <f t="shared" si="47"/>
        <v>81.25</v>
      </c>
      <c r="L409" s="5">
        <f>(M296+M89)/2</f>
        <v>0.75</v>
      </c>
      <c r="M409" s="10">
        <f t="shared" si="40"/>
        <v>6</v>
      </c>
      <c r="N409" s="11">
        <f t="shared" si="48"/>
        <v>75</v>
      </c>
      <c r="O409" s="5">
        <f t="shared" si="41"/>
        <v>0.8125</v>
      </c>
      <c r="P409" s="10">
        <f t="shared" si="42"/>
        <v>13</v>
      </c>
      <c r="Q409" s="11">
        <f t="shared" si="49"/>
        <v>81.25</v>
      </c>
    </row>
    <row r="410" spans="4:17" x14ac:dyDescent="0.25">
      <c r="D410" t="s">
        <v>34</v>
      </c>
      <c r="E410" s="5">
        <f t="shared" si="43"/>
        <v>77.135416666666671</v>
      </c>
      <c r="F410" s="5">
        <f t="shared" si="50"/>
        <v>0.875</v>
      </c>
      <c r="G410" s="10">
        <f t="shared" si="51"/>
        <v>13</v>
      </c>
      <c r="H410" s="11">
        <f t="shared" si="46"/>
        <v>86.666666666666671</v>
      </c>
      <c r="I410" s="5">
        <f t="shared" si="38"/>
        <v>0.71875</v>
      </c>
      <c r="J410" s="10">
        <f t="shared" si="39"/>
        <v>23</v>
      </c>
      <c r="K410" s="11">
        <f t="shared" si="47"/>
        <v>71.875</v>
      </c>
      <c r="L410" s="5">
        <f>(M297+M90)/2</f>
        <v>0.875</v>
      </c>
      <c r="M410" s="10">
        <f t="shared" si="40"/>
        <v>7</v>
      </c>
      <c r="N410" s="11">
        <f t="shared" si="48"/>
        <v>87.5</v>
      </c>
      <c r="O410" s="5">
        <f t="shared" si="41"/>
        <v>0.625</v>
      </c>
      <c r="P410" s="10">
        <f t="shared" si="42"/>
        <v>10</v>
      </c>
      <c r="Q410" s="11">
        <f t="shared" si="49"/>
        <v>62.5</v>
      </c>
    </row>
    <row r="411" spans="4:17" x14ac:dyDescent="0.25">
      <c r="D411" t="s">
        <v>35</v>
      </c>
      <c r="E411" s="5">
        <f t="shared" si="43"/>
        <v>88.072916666666671</v>
      </c>
      <c r="F411" s="5">
        <f t="shared" si="50"/>
        <v>0.85714285714285721</v>
      </c>
      <c r="G411" s="10">
        <f t="shared" si="51"/>
        <v>13</v>
      </c>
      <c r="H411" s="11">
        <f t="shared" si="46"/>
        <v>86.666666666666671</v>
      </c>
      <c r="I411" s="5">
        <f t="shared" si="38"/>
        <v>0.90625</v>
      </c>
      <c r="J411" s="10">
        <f t="shared" si="39"/>
        <v>29</v>
      </c>
      <c r="K411" s="11">
        <f t="shared" si="47"/>
        <v>90.625</v>
      </c>
      <c r="L411" s="5">
        <f>(M298+M91)/2</f>
        <v>0.875</v>
      </c>
      <c r="M411" s="10">
        <f t="shared" si="40"/>
        <v>7</v>
      </c>
      <c r="N411" s="11">
        <f t="shared" si="48"/>
        <v>87.5</v>
      </c>
      <c r="O411" s="5">
        <f t="shared" si="41"/>
        <v>0.875</v>
      </c>
      <c r="P411" s="10">
        <f t="shared" si="42"/>
        <v>14</v>
      </c>
      <c r="Q411" s="11">
        <f t="shared" si="49"/>
        <v>87.5</v>
      </c>
    </row>
    <row r="412" spans="4:17" x14ac:dyDescent="0.25">
      <c r="D412" t="s">
        <v>36</v>
      </c>
      <c r="E412" s="5">
        <f t="shared" si="43"/>
        <v>100</v>
      </c>
      <c r="F412" s="5"/>
      <c r="G412" s="10">
        <f>J221+J14</f>
        <v>15</v>
      </c>
      <c r="H412" s="11">
        <f t="shared" si="46"/>
        <v>100</v>
      </c>
      <c r="I412" s="5"/>
      <c r="J412" s="10">
        <f t="shared" ref="J412:J423" si="52">O261+O54</f>
        <v>32</v>
      </c>
      <c r="K412" s="11">
        <f t="shared" si="47"/>
        <v>100</v>
      </c>
      <c r="L412" s="5"/>
      <c r="M412" s="10">
        <v>8</v>
      </c>
      <c r="N412" s="11">
        <f t="shared" si="48"/>
        <v>100</v>
      </c>
      <c r="P412" s="10">
        <v>16</v>
      </c>
      <c r="Q412" s="11">
        <f t="shared" si="49"/>
        <v>100</v>
      </c>
    </row>
    <row r="413" spans="4:17" x14ac:dyDescent="0.25">
      <c r="D413" t="s">
        <v>37</v>
      </c>
      <c r="E413" s="5">
        <f t="shared" si="43"/>
        <v>22.291666666666668</v>
      </c>
      <c r="F413" s="5">
        <f>(M15+M222)/2</f>
        <v>0.2767857142857143</v>
      </c>
      <c r="G413" s="10">
        <f>J222+J15</f>
        <v>4</v>
      </c>
      <c r="H413" s="11">
        <f t="shared" si="46"/>
        <v>26.666666666666668</v>
      </c>
      <c r="I413" s="5">
        <f t="shared" ref="I413:I423" si="53">(P262+P55)/2</f>
        <v>0.1875</v>
      </c>
      <c r="J413" s="10">
        <f t="shared" si="52"/>
        <v>6</v>
      </c>
      <c r="K413" s="11">
        <f t="shared" si="47"/>
        <v>18.75</v>
      </c>
      <c r="L413" s="5">
        <f t="shared" ref="L413:L423" si="54">(M300+M93)/2</f>
        <v>0.25</v>
      </c>
      <c r="M413" s="10">
        <f t="shared" ref="M413:M423" si="55">J300+J93</f>
        <v>2</v>
      </c>
      <c r="N413" s="11">
        <f t="shared" si="48"/>
        <v>25</v>
      </c>
      <c r="O413" s="5">
        <f t="shared" ref="O413:O423" si="56">(P377+P170)/2</f>
        <v>0.1875</v>
      </c>
      <c r="P413" s="10">
        <f t="shared" ref="P413:P423" si="57">O377+O170</f>
        <v>3</v>
      </c>
      <c r="Q413" s="11">
        <f t="shared" si="49"/>
        <v>18.75</v>
      </c>
    </row>
    <row r="414" spans="4:17" x14ac:dyDescent="0.25">
      <c r="D414" t="s">
        <v>38</v>
      </c>
      <c r="E414" s="5">
        <f t="shared" si="43"/>
        <v>65</v>
      </c>
      <c r="F414" s="5">
        <f t="shared" ref="F414:F423" si="58">(M16+M223)/2</f>
        <v>0.5892857142857143</v>
      </c>
      <c r="G414" s="10">
        <f t="shared" ref="G414:G423" si="59">J223+J16</f>
        <v>9</v>
      </c>
      <c r="H414" s="11">
        <f t="shared" si="46"/>
        <v>60</v>
      </c>
      <c r="I414" s="5">
        <f t="shared" si="53"/>
        <v>0.625</v>
      </c>
      <c r="J414" s="10">
        <f t="shared" si="52"/>
        <v>20</v>
      </c>
      <c r="K414" s="11">
        <f t="shared" si="47"/>
        <v>62.5</v>
      </c>
      <c r="L414" s="5">
        <f t="shared" si="54"/>
        <v>0.625</v>
      </c>
      <c r="M414" s="10">
        <f t="shared" si="55"/>
        <v>5</v>
      </c>
      <c r="N414" s="11">
        <f t="shared" si="48"/>
        <v>62.5</v>
      </c>
      <c r="O414" s="5">
        <f t="shared" si="56"/>
        <v>0.75</v>
      </c>
      <c r="P414" s="10">
        <f t="shared" si="57"/>
        <v>12</v>
      </c>
      <c r="Q414" s="11">
        <f t="shared" si="49"/>
        <v>75</v>
      </c>
    </row>
    <row r="415" spans="4:17" x14ac:dyDescent="0.25">
      <c r="D415" t="s">
        <v>39</v>
      </c>
      <c r="E415" s="5">
        <f t="shared" si="43"/>
        <v>11.927083333333334</v>
      </c>
      <c r="F415" s="5">
        <f t="shared" si="58"/>
        <v>0.14285714285714285</v>
      </c>
      <c r="G415" s="10">
        <f t="shared" si="59"/>
        <v>2</v>
      </c>
      <c r="H415" s="11">
        <f t="shared" si="46"/>
        <v>13.333333333333334</v>
      </c>
      <c r="I415" s="5">
        <f t="shared" si="53"/>
        <v>9.375E-2</v>
      </c>
      <c r="J415" s="10">
        <f t="shared" si="52"/>
        <v>3</v>
      </c>
      <c r="K415" s="11">
        <f t="shared" si="47"/>
        <v>9.375</v>
      </c>
      <c r="L415" s="5">
        <f t="shared" si="54"/>
        <v>0.125</v>
      </c>
      <c r="M415" s="10">
        <f t="shared" si="55"/>
        <v>1</v>
      </c>
      <c r="N415" s="11">
        <f t="shared" si="48"/>
        <v>12.5</v>
      </c>
      <c r="O415" s="5">
        <f t="shared" si="56"/>
        <v>0.125</v>
      </c>
      <c r="P415" s="10">
        <f t="shared" si="57"/>
        <v>2</v>
      </c>
      <c r="Q415" s="11">
        <f t="shared" si="49"/>
        <v>12.5</v>
      </c>
    </row>
    <row r="416" spans="4:17" x14ac:dyDescent="0.25">
      <c r="D416" t="s">
        <v>40</v>
      </c>
      <c r="E416" s="5">
        <f t="shared" si="43"/>
        <v>22.864583333333336</v>
      </c>
      <c r="F416" s="5">
        <f t="shared" si="58"/>
        <v>0.125</v>
      </c>
      <c r="G416" s="10">
        <f t="shared" si="59"/>
        <v>2</v>
      </c>
      <c r="H416" s="11">
        <f t="shared" si="46"/>
        <v>13.333333333333334</v>
      </c>
      <c r="I416" s="5">
        <f t="shared" si="53"/>
        <v>0.28125</v>
      </c>
      <c r="J416" s="10">
        <f t="shared" si="52"/>
        <v>9</v>
      </c>
      <c r="K416" s="11">
        <f t="shared" si="47"/>
        <v>28.125</v>
      </c>
      <c r="L416" s="5">
        <f t="shared" si="54"/>
        <v>0.125</v>
      </c>
      <c r="M416" s="10">
        <f t="shared" si="55"/>
        <v>1</v>
      </c>
      <c r="N416" s="11">
        <f t="shared" si="48"/>
        <v>12.5</v>
      </c>
      <c r="O416" s="5">
        <f t="shared" si="56"/>
        <v>0.375</v>
      </c>
      <c r="P416" s="10">
        <f t="shared" si="57"/>
        <v>6</v>
      </c>
      <c r="Q416" s="11">
        <f t="shared" si="49"/>
        <v>37.5</v>
      </c>
    </row>
    <row r="417" spans="4:17" x14ac:dyDescent="0.25">
      <c r="D417" t="s">
        <v>41</v>
      </c>
      <c r="E417" s="5">
        <f t="shared" si="43"/>
        <v>66.666666666666657</v>
      </c>
      <c r="F417" s="5">
        <f t="shared" si="58"/>
        <v>0.6875</v>
      </c>
      <c r="G417" s="10">
        <f t="shared" si="59"/>
        <v>10</v>
      </c>
      <c r="H417" s="11">
        <f t="shared" si="46"/>
        <v>66.666666666666657</v>
      </c>
      <c r="I417" s="5">
        <f t="shared" si="53"/>
        <v>0.6875</v>
      </c>
      <c r="J417" s="10">
        <f t="shared" si="52"/>
        <v>22</v>
      </c>
      <c r="K417" s="11">
        <f t="shared" si="47"/>
        <v>68.75</v>
      </c>
      <c r="L417" s="5">
        <f t="shared" si="54"/>
        <v>0.625</v>
      </c>
      <c r="M417" s="10">
        <f t="shared" si="55"/>
        <v>5</v>
      </c>
      <c r="N417" s="11">
        <f t="shared" si="48"/>
        <v>62.5</v>
      </c>
      <c r="O417" s="5">
        <f t="shared" si="56"/>
        <v>0.6875</v>
      </c>
      <c r="P417" s="10">
        <f t="shared" si="57"/>
        <v>11</v>
      </c>
      <c r="Q417" s="11">
        <f t="shared" si="49"/>
        <v>68.75</v>
      </c>
    </row>
    <row r="418" spans="4:17" x14ac:dyDescent="0.25">
      <c r="D418" t="s">
        <v>42</v>
      </c>
      <c r="E418" s="5">
        <f t="shared" si="43"/>
        <v>80.15625</v>
      </c>
      <c r="F418" s="5">
        <f t="shared" si="58"/>
        <v>0.79464285714285721</v>
      </c>
      <c r="G418" s="10">
        <f t="shared" si="59"/>
        <v>12</v>
      </c>
      <c r="H418" s="11">
        <f t="shared" si="46"/>
        <v>80</v>
      </c>
      <c r="I418" s="5">
        <f t="shared" si="53"/>
        <v>0.84375</v>
      </c>
      <c r="J418" s="10">
        <f t="shared" si="52"/>
        <v>27</v>
      </c>
      <c r="K418" s="11">
        <f t="shared" si="47"/>
        <v>84.375</v>
      </c>
      <c r="L418" s="5">
        <f t="shared" si="54"/>
        <v>0.75</v>
      </c>
      <c r="M418" s="10">
        <f t="shared" si="55"/>
        <v>6</v>
      </c>
      <c r="N418" s="11">
        <f t="shared" si="48"/>
        <v>75</v>
      </c>
      <c r="O418" s="5">
        <f t="shared" si="56"/>
        <v>0.8125</v>
      </c>
      <c r="P418" s="10">
        <f t="shared" si="57"/>
        <v>13</v>
      </c>
      <c r="Q418" s="11">
        <f t="shared" si="49"/>
        <v>81.25</v>
      </c>
    </row>
    <row r="419" spans="4:17" x14ac:dyDescent="0.25">
      <c r="D419" t="s">
        <v>43</v>
      </c>
      <c r="E419" s="5">
        <f t="shared" si="43"/>
        <v>83.28125</v>
      </c>
      <c r="F419" s="5">
        <f t="shared" si="58"/>
        <v>0.79464285714285721</v>
      </c>
      <c r="G419" s="10">
        <f t="shared" si="59"/>
        <v>12</v>
      </c>
      <c r="H419" s="11">
        <f t="shared" si="46"/>
        <v>80</v>
      </c>
      <c r="I419" s="5">
        <f t="shared" si="53"/>
        <v>0.78125</v>
      </c>
      <c r="J419" s="10">
        <f t="shared" si="52"/>
        <v>25</v>
      </c>
      <c r="K419" s="11">
        <f t="shared" si="47"/>
        <v>78.125</v>
      </c>
      <c r="L419" s="5">
        <f t="shared" si="54"/>
        <v>0.875</v>
      </c>
      <c r="M419" s="10">
        <f t="shared" si="55"/>
        <v>7</v>
      </c>
      <c r="N419" s="11">
        <f t="shared" si="48"/>
        <v>87.5</v>
      </c>
      <c r="O419" s="5">
        <f t="shared" si="56"/>
        <v>0.875</v>
      </c>
      <c r="P419" s="10">
        <f t="shared" si="57"/>
        <v>14</v>
      </c>
      <c r="Q419" s="11">
        <f t="shared" si="49"/>
        <v>87.5</v>
      </c>
    </row>
    <row r="420" spans="4:17" x14ac:dyDescent="0.25">
      <c r="D420" t="s">
        <v>44</v>
      </c>
      <c r="E420" s="5">
        <f t="shared" si="43"/>
        <v>54.0625</v>
      </c>
      <c r="F420" s="5">
        <f t="shared" si="58"/>
        <v>0.5982142857142857</v>
      </c>
      <c r="G420" s="10">
        <f t="shared" si="59"/>
        <v>9</v>
      </c>
      <c r="H420" s="11">
        <f t="shared" si="46"/>
        <v>60</v>
      </c>
      <c r="I420" s="5">
        <f t="shared" si="53"/>
        <v>0.5</v>
      </c>
      <c r="J420" s="10">
        <f t="shared" si="52"/>
        <v>16</v>
      </c>
      <c r="K420" s="11">
        <f t="shared" si="47"/>
        <v>50</v>
      </c>
      <c r="L420" s="5">
        <f t="shared" si="54"/>
        <v>0.625</v>
      </c>
      <c r="M420" s="10">
        <f t="shared" si="55"/>
        <v>5</v>
      </c>
      <c r="N420" s="11">
        <f t="shared" si="48"/>
        <v>62.5</v>
      </c>
      <c r="O420" s="5">
        <f t="shared" si="56"/>
        <v>0.4375</v>
      </c>
      <c r="P420" s="10">
        <f t="shared" si="57"/>
        <v>7</v>
      </c>
      <c r="Q420" s="11">
        <f t="shared" si="49"/>
        <v>43.75</v>
      </c>
    </row>
    <row r="421" spans="4:17" x14ac:dyDescent="0.25">
      <c r="D421" t="s">
        <v>45</v>
      </c>
      <c r="E421" s="5">
        <f t="shared" si="43"/>
        <v>89.635416666666671</v>
      </c>
      <c r="F421" s="5">
        <f t="shared" si="58"/>
        <v>0.85714285714285721</v>
      </c>
      <c r="G421" s="10">
        <f t="shared" si="59"/>
        <v>13</v>
      </c>
      <c r="H421" s="11">
        <f t="shared" si="46"/>
        <v>86.666666666666671</v>
      </c>
      <c r="I421" s="5">
        <f t="shared" si="53"/>
        <v>0.90625</v>
      </c>
      <c r="J421" s="10">
        <f t="shared" si="52"/>
        <v>29</v>
      </c>
      <c r="K421" s="11">
        <f t="shared" si="47"/>
        <v>90.625</v>
      </c>
      <c r="L421" s="5">
        <f t="shared" si="54"/>
        <v>0.875</v>
      </c>
      <c r="M421" s="10">
        <f t="shared" si="55"/>
        <v>7</v>
      </c>
      <c r="N421" s="11">
        <f t="shared" si="48"/>
        <v>87.5</v>
      </c>
      <c r="O421" s="5">
        <f t="shared" si="56"/>
        <v>0.9375</v>
      </c>
      <c r="P421" s="10">
        <f t="shared" si="57"/>
        <v>15</v>
      </c>
      <c r="Q421" s="11">
        <f t="shared" si="49"/>
        <v>93.75</v>
      </c>
    </row>
    <row r="422" spans="4:17" x14ac:dyDescent="0.25">
      <c r="D422" t="s">
        <v>46</v>
      </c>
      <c r="E422" s="5">
        <f t="shared" si="43"/>
        <v>86.614583333333329</v>
      </c>
      <c r="F422" s="5">
        <f t="shared" si="58"/>
        <v>0.9375</v>
      </c>
      <c r="G422" s="10">
        <f t="shared" si="59"/>
        <v>14</v>
      </c>
      <c r="H422" s="11">
        <f t="shared" si="46"/>
        <v>93.333333333333329</v>
      </c>
      <c r="I422" s="5">
        <f t="shared" si="53"/>
        <v>0.78125</v>
      </c>
      <c r="J422" s="10">
        <f t="shared" si="52"/>
        <v>25</v>
      </c>
      <c r="K422" s="11">
        <f t="shared" si="47"/>
        <v>78.125</v>
      </c>
      <c r="L422" s="5">
        <f t="shared" si="54"/>
        <v>1</v>
      </c>
      <c r="M422" s="10">
        <f t="shared" si="55"/>
        <v>8</v>
      </c>
      <c r="N422" s="11">
        <f t="shared" si="48"/>
        <v>100</v>
      </c>
      <c r="O422" s="5">
        <f t="shared" si="56"/>
        <v>0.75</v>
      </c>
      <c r="P422" s="10">
        <f t="shared" si="57"/>
        <v>12</v>
      </c>
      <c r="Q422" s="11">
        <f t="shared" si="49"/>
        <v>75</v>
      </c>
    </row>
    <row r="423" spans="4:17" x14ac:dyDescent="0.25">
      <c r="D423" t="s">
        <v>47</v>
      </c>
      <c r="E423" s="5">
        <f t="shared" si="43"/>
        <v>87.291666666666671</v>
      </c>
      <c r="F423" s="5">
        <f t="shared" si="58"/>
        <v>0.8660714285714286</v>
      </c>
      <c r="G423" s="10">
        <f t="shared" si="59"/>
        <v>13</v>
      </c>
      <c r="H423" s="11">
        <f t="shared" si="46"/>
        <v>86.666666666666671</v>
      </c>
      <c r="I423" s="5">
        <f t="shared" si="53"/>
        <v>0.8125</v>
      </c>
      <c r="J423" s="10">
        <f t="shared" si="52"/>
        <v>26</v>
      </c>
      <c r="K423" s="11">
        <f t="shared" si="47"/>
        <v>81.25</v>
      </c>
      <c r="L423" s="5">
        <f t="shared" si="54"/>
        <v>0.875</v>
      </c>
      <c r="M423" s="10">
        <f t="shared" si="55"/>
        <v>7</v>
      </c>
      <c r="N423" s="11">
        <f t="shared" si="48"/>
        <v>87.5</v>
      </c>
      <c r="O423" s="5">
        <f t="shared" si="56"/>
        <v>0.9375</v>
      </c>
      <c r="P423" s="10">
        <f t="shared" si="57"/>
        <v>15</v>
      </c>
      <c r="Q423" s="11">
        <f t="shared" si="49"/>
        <v>93.75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5">
        <f>AVERAGE(F425,I425,L425,O425)</f>
        <v>-1.2165178571428572</v>
      </c>
      <c r="F425" s="11">
        <f>M28-M235</f>
        <v>-0.9285714285714286</v>
      </c>
      <c r="G425" s="10">
        <f>J28-J235</f>
        <v>-6</v>
      </c>
      <c r="H425" s="10" t="s">
        <v>73</v>
      </c>
      <c r="I425" s="11">
        <f>P68-P275</f>
        <v>-1.3125</v>
      </c>
      <c r="J425" s="10">
        <f>O68-O275</f>
        <v>-21</v>
      </c>
      <c r="K425" s="10" t="s">
        <v>73</v>
      </c>
      <c r="L425" s="11">
        <f>M106-M313</f>
        <v>-1</v>
      </c>
      <c r="M425" s="10">
        <f>J106-J313</f>
        <v>-4</v>
      </c>
      <c r="N425" s="10" t="s">
        <v>73</v>
      </c>
      <c r="O425" s="11">
        <f>P183-P390</f>
        <v>-1.625</v>
      </c>
      <c r="P425" s="10">
        <f>O183-O390</f>
        <v>-13</v>
      </c>
      <c r="Q425" s="10" t="s">
        <v>73</v>
      </c>
    </row>
    <row r="426" spans="4:17" x14ac:dyDescent="0.25">
      <c r="D426" t="s">
        <v>70</v>
      </c>
      <c r="E426" s="5">
        <f>AVERAGE(H426,K426,N426,Q426)</f>
        <v>2.4515625000000001</v>
      </c>
      <c r="F426" s="5">
        <f>(M26+M27+M233+M234)/2</f>
        <v>2.4285714285714284</v>
      </c>
      <c r="G426" s="10">
        <f>J233+J234+J26+J27</f>
        <v>36</v>
      </c>
      <c r="H426" s="11">
        <f>G426/G402</f>
        <v>2.4</v>
      </c>
      <c r="I426" s="5">
        <f>(P66+P67+P273+P274)/2</f>
        <v>2.71875</v>
      </c>
      <c r="J426" s="10">
        <f>O66+O67+O273+O274</f>
        <v>87</v>
      </c>
      <c r="K426" s="11">
        <f>J426/$I$402</f>
        <v>2.71875</v>
      </c>
      <c r="L426" s="5">
        <f>(M104+M105+M311+M312)/2</f>
        <v>2</v>
      </c>
      <c r="M426" s="10">
        <f>J104+J105+J311+J312</f>
        <v>16</v>
      </c>
      <c r="N426" s="11">
        <f>M426/8</f>
        <v>2</v>
      </c>
      <c r="O426" s="5">
        <f>(P389+P388+P182+P181)/2</f>
        <v>2.6875</v>
      </c>
      <c r="P426" s="10">
        <f>O389+O388+O182+O181</f>
        <v>43</v>
      </c>
      <c r="Q426" s="11">
        <f>P426/16</f>
        <v>2.6875</v>
      </c>
    </row>
    <row r="427" spans="4:17" x14ac:dyDescent="0.25">
      <c r="D427" t="s">
        <v>71</v>
      </c>
      <c r="E427" s="5">
        <f t="shared" ref="E427:E428" si="60">AVERAGE(H427,K427,N427,Q427)</f>
        <v>0.96197916666666661</v>
      </c>
      <c r="F427" s="5">
        <f>(M26+M234)/2</f>
        <v>1.1071428571428572</v>
      </c>
      <c r="G427" s="10">
        <f>J26+J234</f>
        <v>16</v>
      </c>
      <c r="H427" s="11">
        <f>G427/G402</f>
        <v>1.0666666666666667</v>
      </c>
      <c r="I427" s="5">
        <f>(P66+P274)/2</f>
        <v>1.03125</v>
      </c>
      <c r="J427" s="10">
        <f>O66+O274</f>
        <v>33</v>
      </c>
      <c r="K427" s="11">
        <f t="shared" ref="K427:K428" si="61">J427/$I$402</f>
        <v>1.03125</v>
      </c>
      <c r="L427" s="5">
        <f>(M104+M312)/2</f>
        <v>0.875</v>
      </c>
      <c r="M427" s="10">
        <f>J104+J312</f>
        <v>7</v>
      </c>
      <c r="N427" s="11">
        <f t="shared" ref="N427:N428" si="62">M427/8</f>
        <v>0.875</v>
      </c>
      <c r="O427" s="5">
        <f>(P389+P181)/2</f>
        <v>0.875</v>
      </c>
      <c r="P427" s="10">
        <f>O389+O181</f>
        <v>14</v>
      </c>
      <c r="Q427" s="11">
        <f t="shared" ref="Q427:Q428" si="63">P427/16</f>
        <v>0.875</v>
      </c>
    </row>
    <row r="428" spans="4:17" x14ac:dyDescent="0.25">
      <c r="D428" t="s">
        <v>72</v>
      </c>
      <c r="E428" s="5">
        <f t="shared" si="60"/>
        <v>1.4895833333333333</v>
      </c>
      <c r="F428" s="5">
        <f>(M27+M233)/2</f>
        <v>1.3214285714285714</v>
      </c>
      <c r="G428" s="10">
        <f>J27+J233</f>
        <v>20</v>
      </c>
      <c r="H428" s="11">
        <f>G428/G402</f>
        <v>1.3333333333333333</v>
      </c>
      <c r="I428" s="5">
        <f>(P67+P273)/2</f>
        <v>1.6875</v>
      </c>
      <c r="J428" s="10">
        <f>O67+O273</f>
        <v>54</v>
      </c>
      <c r="K428" s="11">
        <f t="shared" si="61"/>
        <v>1.6875</v>
      </c>
      <c r="L428" s="5">
        <f>(M105+M311)/2</f>
        <v>1.125</v>
      </c>
      <c r="M428" s="10">
        <f>J105+J311</f>
        <v>9</v>
      </c>
      <c r="N428" s="11">
        <f t="shared" si="62"/>
        <v>1.125</v>
      </c>
      <c r="O428" s="5">
        <f>(P388+P182)/2</f>
        <v>1.8125</v>
      </c>
      <c r="P428" s="10">
        <f>O388+O182</f>
        <v>29</v>
      </c>
      <c r="Q428" s="11">
        <f t="shared" si="63"/>
        <v>1.8125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4">E501-E471</f>
        <v>-1.3241106719306117E-3</v>
      </c>
      <c r="F529" s="14">
        <f t="shared" si="64"/>
        <v>-1.8181818181659537E-3</v>
      </c>
      <c r="G529" s="14">
        <f t="shared" si="64"/>
        <v>-3.478260869570704E-3</v>
      </c>
      <c r="H529" s="14">
        <f t="shared" si="64"/>
        <v>0</v>
      </c>
      <c r="I529" s="14">
        <f t="shared" si="64"/>
        <v>0</v>
      </c>
    </row>
    <row r="530" spans="5:9" x14ac:dyDescent="0.25">
      <c r="E530" s="14">
        <f t="shared" si="64"/>
        <v>4.7628458498039095E-3</v>
      </c>
      <c r="F530" s="14">
        <f t="shared" si="64"/>
        <v>-1.8181818181659537E-3</v>
      </c>
      <c r="G530" s="14">
        <f t="shared" si="64"/>
        <v>8.6956521738557058E-4</v>
      </c>
      <c r="H530" s="14">
        <f t="shared" si="64"/>
        <v>0</v>
      </c>
      <c r="I530" s="14">
        <f t="shared" si="64"/>
        <v>0</v>
      </c>
    </row>
    <row r="531" spans="5:9" x14ac:dyDescent="0.25">
      <c r="E531" s="14">
        <f t="shared" si="64"/>
        <v>5.0395256917568076E-4</v>
      </c>
      <c r="F531" s="14">
        <f t="shared" si="64"/>
        <v>-3.6363636363603291E-3</v>
      </c>
      <c r="G531" s="14">
        <f t="shared" si="64"/>
        <v>-4.3478260869562746E-3</v>
      </c>
      <c r="H531" s="14">
        <f t="shared" si="64"/>
        <v>0</v>
      </c>
      <c r="I531" s="14">
        <f t="shared" si="64"/>
        <v>0</v>
      </c>
    </row>
    <row r="532" spans="5:9" x14ac:dyDescent="0.25">
      <c r="E532" s="14">
        <f t="shared" si="64"/>
        <v>2.3122529644155065E-3</v>
      </c>
      <c r="F532" s="14">
        <f t="shared" si="64"/>
        <v>2.7272727272702468E-3</v>
      </c>
      <c r="G532" s="14">
        <f t="shared" si="64"/>
        <v>-3.478260869570704E-3</v>
      </c>
      <c r="H532" s="14">
        <f t="shared" si="64"/>
        <v>0</v>
      </c>
      <c r="I532" s="14">
        <f t="shared" si="64"/>
        <v>0</v>
      </c>
    </row>
    <row r="533" spans="5:9" x14ac:dyDescent="0.25">
      <c r="E533" s="14">
        <f t="shared" si="64"/>
        <v>6.3142292490070417E-3</v>
      </c>
      <c r="F533" s="14">
        <f t="shared" si="64"/>
        <v>9.0909090908297685E-4</v>
      </c>
      <c r="G533" s="14">
        <f t="shared" si="64"/>
        <v>4.3478260869562746E-3</v>
      </c>
      <c r="H533" s="14">
        <f t="shared" si="64"/>
        <v>0</v>
      </c>
      <c r="I533" s="14">
        <f t="shared" si="64"/>
        <v>0</v>
      </c>
    </row>
    <row r="534" spans="5:9" x14ac:dyDescent="0.25">
      <c r="E534" s="14">
        <f t="shared" si="64"/>
        <v>-2.2628458498132886E-3</v>
      </c>
      <c r="F534" s="14">
        <f t="shared" si="64"/>
        <v>1.8181818181659537E-3</v>
      </c>
      <c r="G534" s="14">
        <f t="shared" si="64"/>
        <v>-8.6956521738557058E-4</v>
      </c>
      <c r="H534" s="14">
        <f t="shared" si="64"/>
        <v>0</v>
      </c>
      <c r="I534" s="14">
        <f t="shared" si="64"/>
        <v>0</v>
      </c>
    </row>
    <row r="535" spans="5:9" x14ac:dyDescent="0.25">
      <c r="E535" s="14">
        <f t="shared" si="64"/>
        <v>3.4584980237184482E-4</v>
      </c>
      <c r="F535" s="14">
        <f t="shared" si="64"/>
        <v>1.8181818181659537E-3</v>
      </c>
      <c r="G535" s="14">
        <f t="shared" si="64"/>
        <v>-4.3478260869278529E-4</v>
      </c>
      <c r="H535" s="14">
        <f t="shared" si="64"/>
        <v>0</v>
      </c>
      <c r="I535" s="14">
        <f t="shared" si="64"/>
        <v>0</v>
      </c>
    </row>
    <row r="536" spans="5:9" x14ac:dyDescent="0.25">
      <c r="E536" s="14">
        <f t="shared" si="64"/>
        <v>-6.3142292490141472E-3</v>
      </c>
      <c r="F536" s="14">
        <f t="shared" si="64"/>
        <v>-9.0909090909008228E-4</v>
      </c>
      <c r="G536" s="14">
        <f t="shared" si="64"/>
        <v>-4.3478260869562746E-3</v>
      </c>
      <c r="H536" s="14">
        <f t="shared" si="64"/>
        <v>0</v>
      </c>
      <c r="I536" s="14">
        <f t="shared" si="64"/>
        <v>0</v>
      </c>
    </row>
    <row r="537" spans="5:9" x14ac:dyDescent="0.25">
      <c r="E537" s="14">
        <f t="shared" si="64"/>
        <v>-2.3122529644261647E-3</v>
      </c>
      <c r="F537" s="14">
        <f t="shared" si="64"/>
        <v>-2.7272727272702468E-3</v>
      </c>
      <c r="G537" s="14">
        <f t="shared" si="64"/>
        <v>3.478260869570704E-3</v>
      </c>
      <c r="H537" s="14">
        <f t="shared" si="64"/>
        <v>0</v>
      </c>
      <c r="I537" s="14">
        <f t="shared" si="64"/>
        <v>0</v>
      </c>
    </row>
    <row r="538" spans="5:9" x14ac:dyDescent="0.25">
      <c r="E538" s="14">
        <f t="shared" si="64"/>
        <v>3.8735177865589776E-3</v>
      </c>
      <c r="F538" s="14">
        <f t="shared" si="64"/>
        <v>-3.6363636363603291E-3</v>
      </c>
      <c r="G538" s="14">
        <f t="shared" si="64"/>
        <v>-8.6956521738557058E-4</v>
      </c>
      <c r="H538" s="14">
        <f t="shared" si="64"/>
        <v>0</v>
      </c>
      <c r="I538" s="14">
        <f t="shared" si="64"/>
        <v>0</v>
      </c>
    </row>
    <row r="539" spans="5:9" x14ac:dyDescent="0.25">
      <c r="E539" s="14">
        <f t="shared" si="64"/>
        <v>9.6837944664684983E-4</v>
      </c>
      <c r="F539" s="14">
        <f t="shared" si="64"/>
        <v>-9.0909090909008228E-4</v>
      </c>
      <c r="G539" s="14">
        <f t="shared" si="64"/>
        <v>4.7826086956490599E-3</v>
      </c>
      <c r="H539" s="14">
        <f t="shared" si="64"/>
        <v>0</v>
      </c>
      <c r="I539" s="14">
        <f t="shared" si="64"/>
        <v>0</v>
      </c>
    </row>
    <row r="540" spans="5:9" x14ac:dyDescent="0.25">
      <c r="E540" s="14">
        <f t="shared" si="64"/>
        <v>-2.3913043478245299E-3</v>
      </c>
      <c r="F540" s="14">
        <f t="shared" si="64"/>
        <v>0</v>
      </c>
      <c r="G540" s="14">
        <f t="shared" si="64"/>
        <v>4.3478260868567986E-4</v>
      </c>
      <c r="H540" s="14">
        <f t="shared" si="64"/>
        <v>0</v>
      </c>
      <c r="I540" s="14">
        <f t="shared" si="64"/>
        <v>0</v>
      </c>
    </row>
    <row r="541" spans="5:9" x14ac:dyDescent="0.25">
      <c r="E541" s="14">
        <f t="shared" si="64"/>
        <v>4.1106719367647315E-3</v>
      </c>
      <c r="F541" s="14">
        <f t="shared" si="64"/>
        <v>-1.8181818181659537E-3</v>
      </c>
      <c r="G541" s="14">
        <f t="shared" si="64"/>
        <v>-1.7391304347782466E-3</v>
      </c>
      <c r="H541" s="14">
        <f t="shared" si="64"/>
        <v>0</v>
      </c>
      <c r="I541" s="14">
        <f t="shared" si="64"/>
        <v>0</v>
      </c>
    </row>
    <row r="542" spans="5:9" x14ac:dyDescent="0.25">
      <c r="E542" s="14">
        <f t="shared" si="64"/>
        <v>-2.1541501976258814E-3</v>
      </c>
      <c r="F542" s="14">
        <f t="shared" si="64"/>
        <v>1.8181818181659537E-3</v>
      </c>
      <c r="G542" s="14">
        <f t="shared" si="64"/>
        <v>-4.3478260869278529E-4</v>
      </c>
      <c r="H542" s="14">
        <f t="shared" si="64"/>
        <v>0</v>
      </c>
      <c r="I542" s="14">
        <f t="shared" si="64"/>
        <v>0</v>
      </c>
    </row>
    <row r="543" spans="5:9" x14ac:dyDescent="0.25">
      <c r="E543" s="14">
        <f t="shared" si="64"/>
        <v>1.442687747029936E-3</v>
      </c>
      <c r="F543" s="14">
        <f t="shared" si="64"/>
        <v>2.7272727272702468E-3</v>
      </c>
      <c r="G543" s="14">
        <f t="shared" si="64"/>
        <v>3.0434782608637079E-3</v>
      </c>
      <c r="H543" s="14">
        <f t="shared" si="64"/>
        <v>0</v>
      </c>
      <c r="I543" s="14">
        <f t="shared" si="64"/>
        <v>0</v>
      </c>
    </row>
    <row r="544" spans="5:9" x14ac:dyDescent="0.25">
      <c r="E544" s="14">
        <f t="shared" si="64"/>
        <v>1.3735177865612513E-3</v>
      </c>
      <c r="F544" s="14">
        <f t="shared" si="64"/>
        <v>-3.6363636363603291E-3</v>
      </c>
      <c r="G544" s="14">
        <f t="shared" si="64"/>
        <v>-8.6956521738557058E-4</v>
      </c>
      <c r="H544" s="14">
        <f t="shared" si="64"/>
        <v>0</v>
      </c>
      <c r="I544" s="14">
        <f t="shared" si="64"/>
        <v>0</v>
      </c>
    </row>
    <row r="549" spans="1:16" x14ac:dyDescent="0.25">
      <c r="E549" s="14">
        <f t="shared" ref="E549:I552" si="65">E517-E491</f>
        <v>-2.5345849802371756E-3</v>
      </c>
      <c r="F549" s="14">
        <f t="shared" si="65"/>
        <v>1.8181818181817189E-3</v>
      </c>
      <c r="G549" s="14">
        <f t="shared" si="65"/>
        <v>-6.9565217391305972E-3</v>
      </c>
      <c r="H549" s="14">
        <f t="shared" si="65"/>
        <v>0</v>
      </c>
      <c r="I549" s="14">
        <f t="shared" si="65"/>
        <v>-5.0000000000000044E-3</v>
      </c>
    </row>
    <row r="550" spans="1:16" x14ac:dyDescent="0.25">
      <c r="E550" s="14">
        <f t="shared" si="65"/>
        <v>2.8137351778658726E-3</v>
      </c>
      <c r="F550" s="14">
        <f t="shared" si="65"/>
        <v>-3.6363636363638818E-3</v>
      </c>
      <c r="G550" s="14">
        <f t="shared" si="65"/>
        <v>7.3913043478261997E-3</v>
      </c>
      <c r="H550" s="14">
        <f t="shared" si="65"/>
        <v>4.9999999999998934E-3</v>
      </c>
      <c r="I550" s="14">
        <f t="shared" si="65"/>
        <v>2.4999999999999467E-3</v>
      </c>
    </row>
    <row r="551" spans="1:16" x14ac:dyDescent="0.25">
      <c r="E551" s="14">
        <f t="shared" si="65"/>
        <v>1.9639328063241202E-3</v>
      </c>
      <c r="F551" s="14">
        <f t="shared" si="65"/>
        <v>-1.8181818181819409E-3</v>
      </c>
      <c r="G551" s="14">
        <f t="shared" si="65"/>
        <v>2.1739130434783593E-3</v>
      </c>
      <c r="H551" s="14">
        <f t="shared" si="65"/>
        <v>4.9999999999998934E-3</v>
      </c>
      <c r="I551" s="14">
        <f t="shared" si="65"/>
        <v>2.4999999999999467E-3</v>
      </c>
    </row>
    <row r="552" spans="1:16" x14ac:dyDescent="0.25">
      <c r="E552" s="14">
        <f t="shared" si="65"/>
        <v>8.4980237154153038E-4</v>
      </c>
      <c r="F552" s="14">
        <f t="shared" si="65"/>
        <v>-1.8181818181819409E-3</v>
      </c>
      <c r="G552" s="14">
        <f t="shared" si="65"/>
        <v>5.2173913043478404E-3</v>
      </c>
      <c r="H552" s="14">
        <f t="shared" si="65"/>
        <v>0</v>
      </c>
      <c r="I552" s="14">
        <f t="shared" si="65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66">F578-F558</f>
        <v>9.0909090909008228E-4</v>
      </c>
      <c r="M578" s="14">
        <f t="shared" si="66"/>
        <v>3.0434782608637079E-3</v>
      </c>
      <c r="N578" s="14">
        <f t="shared" si="66"/>
        <v>0</v>
      </c>
      <c r="O578" s="14">
        <f t="shared" si="66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67">E579-E559</f>
        <v>8.8932806328045899E-5</v>
      </c>
      <c r="L579" s="14">
        <f t="shared" si="66"/>
        <v>-1.8181818181837173E-3</v>
      </c>
      <c r="M579" s="14">
        <f t="shared" si="66"/>
        <v>2.1739130434781373E-3</v>
      </c>
      <c r="N579" s="14">
        <f t="shared" si="66"/>
        <v>0</v>
      </c>
      <c r="O579" s="14">
        <f t="shared" si="66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7"/>
        <v>4.6442687747116906E-4</v>
      </c>
      <c r="L580" s="14">
        <f t="shared" si="66"/>
        <v>2.7272727272702468E-3</v>
      </c>
      <c r="M580" s="14">
        <f t="shared" si="66"/>
        <v>-8.6956521738557058E-4</v>
      </c>
      <c r="N580" s="14">
        <f t="shared" si="66"/>
        <v>0</v>
      </c>
      <c r="O580" s="14">
        <f t="shared" si="66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7"/>
        <v>-3.8735177865589776E-3</v>
      </c>
      <c r="L581" s="14">
        <f t="shared" si="66"/>
        <v>3.6363636363603291E-3</v>
      </c>
      <c r="M581" s="14">
        <f t="shared" si="66"/>
        <v>8.6956521738557058E-4</v>
      </c>
      <c r="N581" s="14">
        <f t="shared" si="66"/>
        <v>0</v>
      </c>
      <c r="O581" s="14">
        <f t="shared" si="66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7"/>
        <v>1.3833992093736924E-4</v>
      </c>
      <c r="L582" s="14">
        <f t="shared" si="66"/>
        <v>2.7272727272702468E-3</v>
      </c>
      <c r="M582" s="14">
        <f t="shared" si="66"/>
        <v>-2.1739130434852427E-3</v>
      </c>
      <c r="N582" s="14">
        <f t="shared" si="66"/>
        <v>0</v>
      </c>
      <c r="O582" s="14">
        <f t="shared" si="66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7"/>
        <v>5.1383399208759784E-4</v>
      </c>
      <c r="L583" s="14">
        <f t="shared" si="66"/>
        <v>-2.7272727272702468E-3</v>
      </c>
      <c r="M583" s="14">
        <f t="shared" si="66"/>
        <v>4.7826086956490599E-3</v>
      </c>
      <c r="N583" s="14">
        <f t="shared" si="66"/>
        <v>0</v>
      </c>
      <c r="O583" s="14">
        <f t="shared" si="66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7"/>
        <v>-3.1027667984204754E-3</v>
      </c>
      <c r="L584" s="14">
        <f t="shared" si="66"/>
        <v>4.5454545454504114E-3</v>
      </c>
      <c r="M584" s="14">
        <f t="shared" si="66"/>
        <v>3.0434782608637079E-3</v>
      </c>
      <c r="N584" s="14">
        <f t="shared" si="66"/>
        <v>0</v>
      </c>
      <c r="O584" s="14">
        <f t="shared" si="66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7"/>
        <v>-3.4584980237184482E-4</v>
      </c>
      <c r="L585" s="14">
        <f t="shared" si="66"/>
        <v>-1.8181818181659537E-3</v>
      </c>
      <c r="M585" s="14">
        <f t="shared" si="66"/>
        <v>4.3478260869278529E-4</v>
      </c>
      <c r="N585" s="14">
        <f t="shared" si="66"/>
        <v>0</v>
      </c>
      <c r="O585" s="14">
        <f t="shared" si="66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7"/>
        <v>-5.1383399209470326E-4</v>
      </c>
      <c r="L586" s="14">
        <f t="shared" si="66"/>
        <v>2.7272727272702468E-3</v>
      </c>
      <c r="M586" s="14">
        <f t="shared" si="66"/>
        <v>-4.7826086956526126E-3</v>
      </c>
      <c r="N586" s="14">
        <f t="shared" si="66"/>
        <v>0</v>
      </c>
      <c r="O586" s="14">
        <f t="shared" si="66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7"/>
        <v>-1.383399209515801E-4</v>
      </c>
      <c r="L587" s="14">
        <f t="shared" si="66"/>
        <v>-2.7272727272737995E-3</v>
      </c>
      <c r="M587" s="14">
        <f t="shared" si="66"/>
        <v>2.1739130434781373E-3</v>
      </c>
      <c r="N587" s="14">
        <f t="shared" si="66"/>
        <v>0</v>
      </c>
      <c r="O587" s="14">
        <f t="shared" si="66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67"/>
        <v>1.1857707509932425E-4</v>
      </c>
      <c r="L588" s="14">
        <f t="shared" si="66"/>
        <v>9.0909090909008228E-4</v>
      </c>
      <c r="M588" s="14">
        <f t="shared" si="66"/>
        <v>-4.3478260868567986E-4</v>
      </c>
      <c r="N588" s="14">
        <f t="shared" si="66"/>
        <v>0</v>
      </c>
      <c r="O588" s="14">
        <f t="shared" si="66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67"/>
        <v>-0.54600790513833886</v>
      </c>
      <c r="L589" s="14">
        <f t="shared" si="66"/>
        <v>-2.7272727272702468E-3</v>
      </c>
      <c r="M589" s="14">
        <f t="shared" si="66"/>
        <v>-2.1713043478260943</v>
      </c>
      <c r="N589" s="14">
        <f t="shared" si="66"/>
        <v>0</v>
      </c>
      <c r="O589" s="14">
        <f t="shared" si="66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67"/>
        <v>4.3774703557346584E-3</v>
      </c>
      <c r="L590" s="14">
        <f t="shared" si="66"/>
        <v>2.7272727272702468E-3</v>
      </c>
      <c r="M590" s="14">
        <f t="shared" si="66"/>
        <v>4.7826086956490599E-3</v>
      </c>
      <c r="N590" s="14">
        <f t="shared" si="66"/>
        <v>0</v>
      </c>
      <c r="O590" s="14">
        <f t="shared" si="66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67"/>
        <v>-0.54615612648221656</v>
      </c>
      <c r="L591" s="14">
        <f t="shared" si="66"/>
        <v>3.6363636363603291E-3</v>
      </c>
      <c r="M591" s="14">
        <f t="shared" si="66"/>
        <v>-2.1782608695652215</v>
      </c>
      <c r="N591" s="14">
        <f t="shared" si="66"/>
        <v>0</v>
      </c>
      <c r="O591" s="14">
        <f t="shared" si="66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67"/>
        <v>-3.4584980237184482E-4</v>
      </c>
      <c r="L592" s="14">
        <f t="shared" si="66"/>
        <v>-1.8181818181659537E-3</v>
      </c>
      <c r="M592" s="14">
        <f t="shared" si="66"/>
        <v>4.3478260869278529E-4</v>
      </c>
      <c r="N592" s="14">
        <f t="shared" si="66"/>
        <v>0</v>
      </c>
      <c r="O592" s="14">
        <f t="shared" si="66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67"/>
        <v>-0.5436462450592785</v>
      </c>
      <c r="L593" s="14">
        <f t="shared" si="66"/>
        <v>4.5454545454504114E-3</v>
      </c>
      <c r="M593" s="14">
        <f t="shared" si="66"/>
        <v>-2.1691304347826161</v>
      </c>
      <c r="N593" s="14">
        <f t="shared" si="66"/>
        <v>0</v>
      </c>
      <c r="O593" s="14">
        <f t="shared" si="66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67"/>
        <v>-6.5217391304628336E-4</v>
      </c>
      <c r="L594" s="14">
        <f t="shared" si="67"/>
        <v>0</v>
      </c>
      <c r="M594" s="14">
        <f t="shared" si="67"/>
        <v>-2.6086956521709226E-3</v>
      </c>
      <c r="N594" s="14">
        <f t="shared" si="67"/>
        <v>0</v>
      </c>
      <c r="O594" s="14">
        <f t="shared" si="67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68">F599-F605</f>
        <v>1.8181818181816634E-3</v>
      </c>
      <c r="G611" s="14">
        <f t="shared" si="68"/>
        <v>-2.6086956521740312E-3</v>
      </c>
      <c r="H611" s="14">
        <f t="shared" si="68"/>
        <v>0</v>
      </c>
      <c r="I611" s="14">
        <f t="shared" si="68"/>
        <v>0</v>
      </c>
    </row>
    <row r="612" spans="1:14" x14ac:dyDescent="0.25">
      <c r="E612" s="14">
        <f t="shared" ref="E612:I614" si="69">E600-E606</f>
        <v>-6.1042490118579096E-3</v>
      </c>
      <c r="F612" s="14">
        <f t="shared" si="69"/>
        <v>9.0909090909097046E-4</v>
      </c>
      <c r="G612" s="14">
        <f t="shared" si="69"/>
        <v>-2.7826086956522111E-2</v>
      </c>
      <c r="H612" s="14">
        <f t="shared" si="69"/>
        <v>0</v>
      </c>
      <c r="I612" s="14">
        <f t="shared" si="69"/>
        <v>-7.4999999999998401E-3</v>
      </c>
    </row>
    <row r="613" spans="1:14" x14ac:dyDescent="0.25">
      <c r="E613" s="14">
        <f t="shared" si="69"/>
        <v>-5.8325098814229204E-3</v>
      </c>
      <c r="F613" s="14">
        <f t="shared" si="69"/>
        <v>-9.0909090909092605E-3</v>
      </c>
      <c r="G613" s="14">
        <f t="shared" si="69"/>
        <v>-1.7391304347825765E-3</v>
      </c>
      <c r="H613" s="14">
        <f t="shared" si="69"/>
        <v>-4.9999999999998934E-3</v>
      </c>
      <c r="I613" s="14">
        <f t="shared" si="69"/>
        <v>-7.5000000000000622E-3</v>
      </c>
    </row>
    <row r="614" spans="1:14" x14ac:dyDescent="0.25">
      <c r="E614" s="14">
        <f t="shared" si="69"/>
        <v>-1.0271739130434776E-2</v>
      </c>
      <c r="F614" s="14">
        <f t="shared" si="69"/>
        <v>0</v>
      </c>
      <c r="G614" s="14">
        <f t="shared" si="69"/>
        <v>-2.608695652173898E-2</v>
      </c>
      <c r="H614" s="14">
        <f t="shared" si="69"/>
        <v>-4.9999999999998934E-3</v>
      </c>
      <c r="I614" s="14">
        <f t="shared" si="69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70">F619-F637</f>
        <v>1.4285714285762197E-3</v>
      </c>
      <c r="M637" s="14">
        <f t="shared" si="70"/>
        <v>2.2222222222154642E-3</v>
      </c>
      <c r="N637" s="14">
        <f t="shared" si="70"/>
        <v>0</v>
      </c>
      <c r="O637" s="14">
        <f t="shared" si="70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71">E620-E638</f>
        <v>9.7883597884163009E-4</v>
      </c>
      <c r="L638" s="14">
        <f t="shared" si="70"/>
        <v>4.2857142857144481E-3</v>
      </c>
      <c r="M638" s="14">
        <f t="shared" si="70"/>
        <v>-3.703703703621386E-4</v>
      </c>
      <c r="N638" s="14">
        <f t="shared" si="70"/>
        <v>0</v>
      </c>
      <c r="O638" s="14">
        <f t="shared" si="70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71"/>
        <v>3.6111111111125638E-3</v>
      </c>
      <c r="L639" s="14">
        <f t="shared" si="70"/>
        <v>0</v>
      </c>
      <c r="M639" s="14">
        <f t="shared" si="70"/>
        <v>4.4444444444451392E-3</v>
      </c>
      <c r="N639" s="14">
        <f t="shared" si="70"/>
        <v>0</v>
      </c>
      <c r="O639" s="14">
        <f t="shared" si="70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71"/>
        <v>4.550264550260863E-3</v>
      </c>
      <c r="L640" s="14">
        <f t="shared" si="70"/>
        <v>-1.4285714285762197E-3</v>
      </c>
      <c r="M640" s="14">
        <f t="shared" si="70"/>
        <v>-3.703703703621386E-4</v>
      </c>
      <c r="N640" s="14">
        <f t="shared" si="70"/>
        <v>0</v>
      </c>
      <c r="O640" s="14">
        <f t="shared" si="70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71"/>
        <v>-1.7592592592592382E-3</v>
      </c>
      <c r="L641" s="14">
        <f t="shared" si="70"/>
        <v>0</v>
      </c>
      <c r="M641" s="14">
        <f t="shared" si="70"/>
        <v>2.9629629629610577E-3</v>
      </c>
      <c r="N641" s="14">
        <f t="shared" si="70"/>
        <v>0</v>
      </c>
      <c r="O641" s="14">
        <f t="shared" si="70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71"/>
        <v>2.5529100529126936E-3</v>
      </c>
      <c r="L642" s="14">
        <f t="shared" si="70"/>
        <v>4.2857142857144481E-3</v>
      </c>
      <c r="M642" s="14">
        <f t="shared" si="70"/>
        <v>-4.0740740740830006E-3</v>
      </c>
      <c r="N642" s="14">
        <f t="shared" si="70"/>
        <v>0</v>
      </c>
      <c r="O642" s="14">
        <f t="shared" si="70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71"/>
        <v>-2.023809523805653E-3</v>
      </c>
      <c r="L643" s="14">
        <f t="shared" si="70"/>
        <v>-1.4285714285762197E-3</v>
      </c>
      <c r="M643" s="14">
        <f t="shared" si="70"/>
        <v>3.3333333333445125E-3</v>
      </c>
      <c r="N643" s="14">
        <f t="shared" si="70"/>
        <v>0</v>
      </c>
      <c r="O643" s="14">
        <f t="shared" si="70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71"/>
        <v>5.8465608465496643E-3</v>
      </c>
      <c r="L644" s="14">
        <f t="shared" si="70"/>
        <v>-1.4285714285762197E-3</v>
      </c>
      <c r="M644" s="14">
        <f t="shared" si="70"/>
        <v>4.8148148148072778E-3</v>
      </c>
      <c r="N644" s="14">
        <f t="shared" si="70"/>
        <v>0</v>
      </c>
      <c r="O644" s="14">
        <f t="shared" si="70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71"/>
        <v>-2.5529100529126936E-3</v>
      </c>
      <c r="L645" s="14">
        <f t="shared" si="70"/>
        <v>-4.2857142857144481E-3</v>
      </c>
      <c r="M645" s="14">
        <f t="shared" si="70"/>
        <v>4.0740740740758952E-3</v>
      </c>
      <c r="N645" s="14">
        <f t="shared" si="70"/>
        <v>0</v>
      </c>
      <c r="O645" s="14">
        <f t="shared" si="70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71"/>
        <v>1.7592592592592382E-3</v>
      </c>
      <c r="L646" s="14">
        <f t="shared" si="70"/>
        <v>0</v>
      </c>
      <c r="M646" s="14">
        <f t="shared" si="70"/>
        <v>-2.9629629629610577E-3</v>
      </c>
      <c r="N646" s="14">
        <f t="shared" si="70"/>
        <v>0</v>
      </c>
      <c r="O646" s="14">
        <f t="shared" si="70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71"/>
        <v>-2.1693121693147077E-3</v>
      </c>
      <c r="L647" s="14">
        <f t="shared" si="70"/>
        <v>4.2857142857144481E-3</v>
      </c>
      <c r="M647" s="14">
        <f t="shared" si="70"/>
        <v>-2.9629629629610577E-3</v>
      </c>
      <c r="N647" s="14">
        <f t="shared" si="70"/>
        <v>0</v>
      </c>
      <c r="O647" s="14">
        <f t="shared" si="70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71"/>
        <v>4.9867724867738161E-3</v>
      </c>
      <c r="L648" s="14">
        <f t="shared" si="70"/>
        <v>1.4285714285762197E-3</v>
      </c>
      <c r="M648" s="14">
        <f t="shared" si="70"/>
        <v>-1.4814814814769761E-3</v>
      </c>
      <c r="N648" s="14">
        <f t="shared" si="70"/>
        <v>0</v>
      </c>
      <c r="O648" s="14">
        <f t="shared" si="70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71"/>
        <v>-1.6666666666651508E-3</v>
      </c>
      <c r="L649" s="14">
        <f t="shared" si="70"/>
        <v>0</v>
      </c>
      <c r="M649" s="14">
        <f t="shared" si="70"/>
        <v>3.3333333333445125E-3</v>
      </c>
      <c r="N649" s="14">
        <f t="shared" si="70"/>
        <v>0</v>
      </c>
      <c r="O649" s="14">
        <f t="shared" si="70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71"/>
        <v>4.7486772486777795E-3</v>
      </c>
      <c r="L650" s="14">
        <f t="shared" si="70"/>
        <v>-2.8571428571382285E-3</v>
      </c>
      <c r="M650" s="14">
        <f t="shared" si="70"/>
        <v>1.8518518518533256E-3</v>
      </c>
      <c r="N650" s="14">
        <f t="shared" si="70"/>
        <v>0</v>
      </c>
      <c r="O650" s="14">
        <f t="shared" si="70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71"/>
        <v>-3.2936507936511816E-3</v>
      </c>
      <c r="L651" s="14">
        <f t="shared" si="70"/>
        <v>-4.2857142857144481E-3</v>
      </c>
      <c r="M651" s="14">
        <f t="shared" si="70"/>
        <v>1.1111111111148375E-3</v>
      </c>
      <c r="N651" s="14">
        <f t="shared" si="70"/>
        <v>0</v>
      </c>
      <c r="O651" s="14">
        <f t="shared" si="70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71"/>
        <v>1.2566137566167868E-3</v>
      </c>
      <c r="L652" s="14">
        <f t="shared" si="70"/>
        <v>4.2857142857144481E-3</v>
      </c>
      <c r="M652" s="14">
        <f t="shared" si="70"/>
        <v>7.4074074074559348E-4</v>
      </c>
      <c r="N652" s="14">
        <f t="shared" si="70"/>
        <v>0</v>
      </c>
      <c r="O652" s="14">
        <f t="shared" si="70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71"/>
        <v>-7.9365079363924451E-4</v>
      </c>
      <c r="L653" s="14">
        <f t="shared" si="71"/>
        <v>-4.2857142857144481E-3</v>
      </c>
      <c r="M653" s="14">
        <f t="shared" si="71"/>
        <v>1.1111111111148375E-3</v>
      </c>
      <c r="N653" s="14">
        <f t="shared" si="71"/>
        <v>0</v>
      </c>
      <c r="O653" s="14">
        <f t="shared" si="71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72">F658-F664</f>
        <v>0</v>
      </c>
      <c r="G671" s="14">
        <f t="shared" si="72"/>
        <v>-2.2222222222222143E-2</v>
      </c>
      <c r="H671" s="14">
        <f t="shared" si="72"/>
        <v>4.9999999999998934E-3</v>
      </c>
      <c r="I671" s="14">
        <f t="shared" si="72"/>
        <v>7.4999999999998401E-3</v>
      </c>
    </row>
    <row r="672" spans="4:14" x14ac:dyDescent="0.25">
      <c r="E672" s="14">
        <f t="shared" ref="E672:I674" si="73">E659-E665</f>
        <v>2.7335164835165238E-3</v>
      </c>
      <c r="F672" s="14">
        <f t="shared" si="73"/>
        <v>-1.4285714285713902E-3</v>
      </c>
      <c r="G672" s="14">
        <f t="shared" si="73"/>
        <v>7.3626373626376473E-3</v>
      </c>
      <c r="H672" s="14">
        <f t="shared" si="73"/>
        <v>0</v>
      </c>
      <c r="I672" s="14">
        <f t="shared" si="73"/>
        <v>-5.0000000000000044E-3</v>
      </c>
    </row>
    <row r="673" spans="1:14" x14ac:dyDescent="0.25">
      <c r="E673" s="14">
        <f t="shared" si="73"/>
        <v>5.4365079365079616E-3</v>
      </c>
      <c r="F673" s="14">
        <f t="shared" si="73"/>
        <v>2.8571428571428914E-3</v>
      </c>
      <c r="G673" s="14">
        <f t="shared" si="73"/>
        <v>-1.1111111111110628E-3</v>
      </c>
      <c r="H673" s="14">
        <f t="shared" si="73"/>
        <v>0</v>
      </c>
      <c r="I673" s="14">
        <f t="shared" si="73"/>
        <v>0</v>
      </c>
    </row>
    <row r="674" spans="1:14" x14ac:dyDescent="0.25">
      <c r="E674" s="14">
        <f t="shared" si="73"/>
        <v>-5.3670634920635063E-3</v>
      </c>
      <c r="F674" s="14">
        <f t="shared" si="73"/>
        <v>-2.8571428571428914E-3</v>
      </c>
      <c r="G674" s="14">
        <f t="shared" si="73"/>
        <v>-2.1111111111111303E-2</v>
      </c>
      <c r="H674" s="14">
        <f t="shared" si="73"/>
        <v>4.9999999999998934E-3</v>
      </c>
      <c r="I674" s="14">
        <f t="shared" si="73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74">F679-F698</f>
        <v>0</v>
      </c>
      <c r="M698" s="5">
        <f t="shared" si="74"/>
        <v>2.4242424242544303E-3</v>
      </c>
      <c r="N698" s="5">
        <f t="shared" si="74"/>
        <v>0</v>
      </c>
      <c r="O698" s="5">
        <f t="shared" si="74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75">E680-E699</f>
        <v>3.6363636363674345E-3</v>
      </c>
      <c r="L699" s="5">
        <f t="shared" si="74"/>
        <v>0</v>
      </c>
      <c r="M699" s="5">
        <f t="shared" si="74"/>
        <v>4.5454545454575168E-3</v>
      </c>
      <c r="N699" s="5">
        <f t="shared" si="74"/>
        <v>0</v>
      </c>
      <c r="O699" s="5">
        <f t="shared" si="74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75"/>
        <v>1.856060606058918E-3</v>
      </c>
      <c r="L700" s="5">
        <f t="shared" si="74"/>
        <v>4.9999999999954525E-3</v>
      </c>
      <c r="M700" s="5">
        <f t="shared" si="74"/>
        <v>2.4242424242544303E-3</v>
      </c>
      <c r="N700" s="5">
        <f t="shared" si="74"/>
        <v>0</v>
      </c>
      <c r="O700" s="5">
        <f t="shared" si="74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75"/>
        <v>3.9393939393903565E-3</v>
      </c>
      <c r="L701" s="5">
        <f t="shared" si="74"/>
        <v>0</v>
      </c>
      <c r="M701" s="5">
        <f t="shared" si="74"/>
        <v>-4.242424242420384E-3</v>
      </c>
      <c r="N701" s="5">
        <f t="shared" si="74"/>
        <v>0</v>
      </c>
      <c r="O701" s="5">
        <f t="shared" si="74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75"/>
        <v>-2.65151515151274E-4</v>
      </c>
      <c r="L702" s="5">
        <f t="shared" si="74"/>
        <v>5.000000000002558E-3</v>
      </c>
      <c r="M702" s="5">
        <f t="shared" si="74"/>
        <v>3.9393939393903565E-3</v>
      </c>
      <c r="N702" s="5">
        <f t="shared" si="74"/>
        <v>0</v>
      </c>
      <c r="O702" s="5">
        <f t="shared" si="74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75"/>
        <v>7.5757575757506856E-4</v>
      </c>
      <c r="L703" s="5">
        <f t="shared" si="74"/>
        <v>0</v>
      </c>
      <c r="M703" s="5">
        <f t="shared" si="74"/>
        <v>3.0303030303002743E-3</v>
      </c>
      <c r="N703" s="5">
        <f t="shared" si="74"/>
        <v>0</v>
      </c>
      <c r="O703" s="5">
        <f t="shared" si="74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75"/>
        <v>4.2045454545416305E-3</v>
      </c>
      <c r="L704" s="5">
        <f t="shared" si="74"/>
        <v>4.9999999999954525E-3</v>
      </c>
      <c r="M704" s="5">
        <f t="shared" si="74"/>
        <v>1.8181818181659537E-3</v>
      </c>
      <c r="N704" s="5">
        <f t="shared" si="74"/>
        <v>0</v>
      </c>
      <c r="O704" s="5">
        <f t="shared" si="74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75"/>
        <v>2.7272727272844577E-3</v>
      </c>
      <c r="L705" s="5">
        <f t="shared" si="74"/>
        <v>0</v>
      </c>
      <c r="M705" s="5">
        <f t="shared" si="74"/>
        <v>9.0909090909008228E-4</v>
      </c>
      <c r="N705" s="5">
        <f t="shared" si="74"/>
        <v>0</v>
      </c>
      <c r="O705" s="5">
        <f t="shared" si="74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75"/>
        <v>-7.5757575757506856E-4</v>
      </c>
      <c r="L706" s="5">
        <f t="shared" si="74"/>
        <v>0</v>
      </c>
      <c r="M706" s="5">
        <f t="shared" si="74"/>
        <v>-3.030303030303827E-3</v>
      </c>
      <c r="N706" s="5">
        <f t="shared" si="74"/>
        <v>0</v>
      </c>
      <c r="O706" s="5">
        <f t="shared" si="74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75"/>
        <v>2.65151515151274E-4</v>
      </c>
      <c r="L707" s="5">
        <f t="shared" si="74"/>
        <v>-5.000000000002558E-3</v>
      </c>
      <c r="M707" s="5">
        <f t="shared" si="74"/>
        <v>-3.9393939393903565E-3</v>
      </c>
      <c r="N707" s="5">
        <f t="shared" si="74"/>
        <v>0</v>
      </c>
      <c r="O707" s="5">
        <f t="shared" si="74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75"/>
        <v>1.9318181818164248E-3</v>
      </c>
      <c r="L708" s="5">
        <f t="shared" si="74"/>
        <v>4.9999999999954525E-3</v>
      </c>
      <c r="M708" s="5">
        <f t="shared" si="74"/>
        <v>2.7272727272702468E-3</v>
      </c>
      <c r="N708" s="5">
        <f t="shared" si="74"/>
        <v>0</v>
      </c>
      <c r="O708" s="5">
        <f t="shared" si="74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75"/>
        <v>-3.2575757575727948E-3</v>
      </c>
      <c r="L709" s="5">
        <f t="shared" si="74"/>
        <v>0</v>
      </c>
      <c r="M709" s="5">
        <f t="shared" si="74"/>
        <v>-3.0303030303002743E-3</v>
      </c>
      <c r="N709" s="5">
        <f t="shared" si="74"/>
        <v>0</v>
      </c>
      <c r="O709" s="5">
        <f t="shared" si="74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75"/>
        <v>8.3333333333257542E-4</v>
      </c>
      <c r="L710" s="5">
        <f t="shared" si="74"/>
        <v>0</v>
      </c>
      <c r="M710" s="5">
        <f t="shared" si="74"/>
        <v>3.3333333333445125E-3</v>
      </c>
      <c r="N710" s="5">
        <f t="shared" si="74"/>
        <v>0</v>
      </c>
      <c r="O710" s="5">
        <f t="shared" si="74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75"/>
        <v>7.2348484848419048E-3</v>
      </c>
      <c r="L711" s="5">
        <f t="shared" si="74"/>
        <v>4.9999999999954525E-3</v>
      </c>
      <c r="M711" s="5">
        <f t="shared" si="74"/>
        <v>3.9393939393903565E-3</v>
      </c>
      <c r="N711" s="5">
        <f t="shared" si="74"/>
        <v>0</v>
      </c>
      <c r="O711" s="5">
        <f t="shared" si="74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75"/>
        <v>5.1893939393892197E-3</v>
      </c>
      <c r="L712" s="5">
        <f t="shared" si="74"/>
        <v>4.9999999999954525E-3</v>
      </c>
      <c r="M712" s="5">
        <f t="shared" si="74"/>
        <v>-4.242424242420384E-3</v>
      </c>
      <c r="N712" s="5">
        <f t="shared" si="74"/>
        <v>0</v>
      </c>
      <c r="O712" s="5">
        <f t="shared" si="74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75"/>
        <v>6.6287878787818499E-3</v>
      </c>
      <c r="L713" s="5">
        <f t="shared" si="74"/>
        <v>4.9999999999954525E-3</v>
      </c>
      <c r="M713" s="5">
        <f t="shared" si="74"/>
        <v>1.5151515151501371E-3</v>
      </c>
      <c r="N713" s="5">
        <f t="shared" si="74"/>
        <v>0</v>
      </c>
      <c r="O713" s="5">
        <f t="shared" si="74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75"/>
        <v>-4.9242424242379457E-4</v>
      </c>
      <c r="L714" s="5">
        <f t="shared" si="75"/>
        <v>-4.9999999999954525E-3</v>
      </c>
      <c r="M714" s="5">
        <f t="shared" si="75"/>
        <v>3.0303030303002743E-3</v>
      </c>
      <c r="N714" s="5">
        <f t="shared" si="75"/>
        <v>0</v>
      </c>
      <c r="O714" s="5">
        <f t="shared" si="75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76">F719-F725</f>
        <v>-5.0000000000000044E-3</v>
      </c>
      <c r="G731" s="14">
        <f t="shared" si="76"/>
        <v>-6.6666666666667651E-3</v>
      </c>
      <c r="H731" s="14">
        <f t="shared" si="76"/>
        <v>0</v>
      </c>
      <c r="I731" s="14">
        <f t="shared" si="76"/>
        <v>0</v>
      </c>
    </row>
    <row r="732" spans="4:9" x14ac:dyDescent="0.25">
      <c r="E732" s="14">
        <f t="shared" ref="E732:I734" si="77">E720-E726</f>
        <v>-1.8276515151511852E-3</v>
      </c>
      <c r="F732" s="14">
        <f t="shared" si="77"/>
        <v>-1.2500000000001954E-3</v>
      </c>
      <c r="G732" s="14">
        <f t="shared" si="77"/>
        <v>3.9393939393939092E-3</v>
      </c>
      <c r="H732" s="14">
        <f t="shared" si="77"/>
        <v>0</v>
      </c>
      <c r="I732" s="14">
        <f t="shared" si="77"/>
        <v>9.9999999999997868E-3</v>
      </c>
    </row>
    <row r="733" spans="4:9" x14ac:dyDescent="0.25">
      <c r="E733" s="14">
        <f t="shared" si="77"/>
        <v>-1.9412878787878896E-3</v>
      </c>
      <c r="F733" s="14">
        <f t="shared" si="77"/>
        <v>-1.2499999999999734E-3</v>
      </c>
      <c r="G733" s="14">
        <f t="shared" si="77"/>
        <v>-1.5151515151516914E-3</v>
      </c>
      <c r="H733" s="14">
        <f t="shared" si="77"/>
        <v>4.9999999999998934E-3</v>
      </c>
      <c r="I733" s="14">
        <f t="shared" si="77"/>
        <v>1.0000000000000009E-2</v>
      </c>
    </row>
    <row r="734" spans="4:9" x14ac:dyDescent="0.25">
      <c r="E734" s="14">
        <f t="shared" si="77"/>
        <v>1.1363636363626028E-4</v>
      </c>
      <c r="F734" s="14">
        <f t="shared" si="77"/>
        <v>0</v>
      </c>
      <c r="G734" s="14">
        <f t="shared" si="77"/>
        <v>5.4545454545453786E-3</v>
      </c>
      <c r="H734" s="14">
        <f t="shared" si="77"/>
        <v>5.0000000000000044E-3</v>
      </c>
      <c r="I734" s="14">
        <f t="shared" si="77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82:F82"/>
    <mergeCell ref="A1:F2"/>
    <mergeCell ref="A4:F4"/>
    <mergeCell ref="A31:F31"/>
    <mergeCell ref="A44:F44"/>
    <mergeCell ref="A63:F63"/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0:F27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3447-5A4C-4C95-B0BA-EDF530032BA9}">
  <dimension ref="A1:AS778"/>
  <sheetViews>
    <sheetView topLeftCell="B412" zoomScaleNormal="100" workbookViewId="0">
      <selection activeCell="D401" sqref="D401:Q428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12" customWidth="1"/>
    <col min="10" max="10" width="13.5703125" bestFit="1" customWidth="1"/>
    <col min="11" max="12" width="11.7109375" bestFit="1" customWidth="1"/>
    <col min="13" max="13" width="12.5703125" style="5" bestFit="1" customWidth="1"/>
    <col min="14" max="14" width="11.7109375" bestFit="1" customWidth="1"/>
    <col min="15" max="15" width="11.7109375" style="5" bestFit="1" customWidth="1"/>
    <col min="16" max="16" width="12.5703125" style="5" bestFit="1" customWidth="1"/>
    <col min="17" max="17" width="11.7109375" bestFit="1" customWidth="1"/>
    <col min="20" max="22" width="11.42578125" style="1"/>
    <col min="24" max="25" width="11.42578125" style="1"/>
    <col min="27" max="27" width="11.42578125" style="1"/>
  </cols>
  <sheetData>
    <row r="1" spans="1:45" x14ac:dyDescent="0.25">
      <c r="A1" s="20" t="s">
        <v>18</v>
      </c>
      <c r="B1" s="20"/>
      <c r="C1" s="20"/>
      <c r="D1" s="20"/>
      <c r="E1" s="20"/>
      <c r="F1" s="20"/>
      <c r="R1" s="12"/>
      <c r="S1" s="1"/>
      <c r="X1" s="14"/>
      <c r="Y1"/>
      <c r="AA1"/>
      <c r="AC1" s="1"/>
      <c r="AI1" t="s">
        <v>167</v>
      </c>
      <c r="AJ1">
        <v>0</v>
      </c>
      <c r="AK1">
        <v>3</v>
      </c>
      <c r="AL1" s="6" t="s">
        <v>88</v>
      </c>
      <c r="AP1" s="6" t="s">
        <v>78</v>
      </c>
      <c r="AQ1">
        <v>2</v>
      </c>
      <c r="AR1">
        <v>1</v>
      </c>
      <c r="AS1" t="s">
        <v>177</v>
      </c>
    </row>
    <row r="2" spans="1:45" x14ac:dyDescent="0.25">
      <c r="A2" s="20"/>
      <c r="B2" s="20"/>
      <c r="C2" s="20"/>
      <c r="D2" s="20"/>
      <c r="E2" s="20"/>
      <c r="F2" s="20"/>
      <c r="R2" s="1"/>
      <c r="S2" s="1"/>
      <c r="X2"/>
      <c r="Y2"/>
      <c r="AA2"/>
      <c r="AC2" s="1"/>
      <c r="AI2" s="6" t="s">
        <v>88</v>
      </c>
      <c r="AJ2">
        <v>2</v>
      </c>
      <c r="AK2">
        <v>0</v>
      </c>
      <c r="AL2" t="s">
        <v>85</v>
      </c>
      <c r="AP2" t="s">
        <v>83</v>
      </c>
      <c r="AQ2">
        <v>2</v>
      </c>
      <c r="AR2">
        <v>2</v>
      </c>
      <c r="AS2" s="6" t="s">
        <v>78</v>
      </c>
    </row>
    <row r="3" spans="1:45" x14ac:dyDescent="0.25">
      <c r="R3" s="1"/>
      <c r="S3" s="1"/>
      <c r="V3"/>
      <c r="X3"/>
      <c r="Y3"/>
      <c r="AA3"/>
      <c r="AC3" s="12"/>
      <c r="AI3" t="s">
        <v>91</v>
      </c>
      <c r="AJ3">
        <v>4</v>
      </c>
      <c r="AK3">
        <v>2</v>
      </c>
      <c r="AL3" s="6" t="s">
        <v>88</v>
      </c>
      <c r="AP3" s="6" t="s">
        <v>78</v>
      </c>
      <c r="AQ3">
        <v>2</v>
      </c>
      <c r="AR3">
        <v>1</v>
      </c>
      <c r="AS3" t="s">
        <v>89</v>
      </c>
    </row>
    <row r="4" spans="1:45" x14ac:dyDescent="0.25">
      <c r="A4" s="19" t="s">
        <v>20</v>
      </c>
      <c r="B4" s="19"/>
      <c r="C4" s="19"/>
      <c r="D4" s="19"/>
      <c r="E4" s="19"/>
      <c r="F4" s="19"/>
      <c r="R4" s="1"/>
      <c r="S4" s="1"/>
      <c r="X4"/>
      <c r="Y4"/>
      <c r="AA4"/>
      <c r="AC4" s="1"/>
      <c r="AF4" s="12"/>
      <c r="AH4" s="12"/>
      <c r="AI4" s="6" t="s">
        <v>88</v>
      </c>
      <c r="AJ4">
        <v>1</v>
      </c>
      <c r="AK4">
        <v>1</v>
      </c>
      <c r="AL4" t="s">
        <v>83</v>
      </c>
      <c r="AP4" t="s">
        <v>92</v>
      </c>
      <c r="AQ4">
        <v>0</v>
      </c>
      <c r="AR4">
        <v>5</v>
      </c>
      <c r="AS4" s="6" t="s">
        <v>78</v>
      </c>
    </row>
    <row r="5" spans="1:45" x14ac:dyDescent="0.25">
      <c r="E5" s="3" t="s">
        <v>24</v>
      </c>
      <c r="F5" s="3" t="s">
        <v>25</v>
      </c>
      <c r="I5" s="4" t="s">
        <v>26</v>
      </c>
      <c r="J5" t="s">
        <v>51</v>
      </c>
      <c r="R5" s="1"/>
      <c r="S5" s="1"/>
      <c r="V5"/>
      <c r="X5"/>
      <c r="Y5"/>
      <c r="AA5"/>
      <c r="AC5" s="12"/>
      <c r="AE5" s="12"/>
      <c r="AF5" s="12"/>
      <c r="AH5" s="12"/>
      <c r="AI5" t="s">
        <v>79</v>
      </c>
      <c r="AJ5">
        <v>0</v>
      </c>
      <c r="AK5">
        <v>2</v>
      </c>
      <c r="AL5" s="6" t="s">
        <v>88</v>
      </c>
      <c r="AO5" s="12"/>
      <c r="AP5" s="6" t="s">
        <v>78</v>
      </c>
      <c r="AQ5">
        <v>4</v>
      </c>
      <c r="AR5">
        <v>1</v>
      </c>
      <c r="AS5" t="s">
        <v>86</v>
      </c>
    </row>
    <row r="6" spans="1:45" x14ac:dyDescent="0.25">
      <c r="A6" s="6" t="s">
        <v>88</v>
      </c>
      <c r="B6">
        <v>2</v>
      </c>
      <c r="C6">
        <v>0</v>
      </c>
      <c r="D6" t="s">
        <v>85</v>
      </c>
      <c r="E6" s="1">
        <f>B6+C6</f>
        <v>2</v>
      </c>
      <c r="F6" s="1">
        <f>B6-C6</f>
        <v>2</v>
      </c>
      <c r="I6" t="s">
        <v>27</v>
      </c>
      <c r="J6">
        <f>COUNTIF(E6:E30,"&gt;1")</f>
        <v>7</v>
      </c>
      <c r="M6" s="5">
        <f>J6/$J$14</f>
        <v>0.77777777777777779</v>
      </c>
      <c r="R6" s="1"/>
      <c r="S6" s="1"/>
      <c r="X6"/>
      <c r="Y6"/>
      <c r="AA6"/>
      <c r="AC6" s="1"/>
      <c r="AD6" s="12"/>
      <c r="AE6" s="12"/>
      <c r="AF6" s="12"/>
      <c r="AH6" s="12"/>
      <c r="AI6" s="6" t="s">
        <v>88</v>
      </c>
      <c r="AJ6">
        <v>2</v>
      </c>
      <c r="AK6">
        <v>0</v>
      </c>
      <c r="AL6" t="s">
        <v>177</v>
      </c>
      <c r="AO6" s="12"/>
      <c r="AP6" s="6" t="s">
        <v>78</v>
      </c>
      <c r="AQ6">
        <v>1</v>
      </c>
      <c r="AR6">
        <v>1</v>
      </c>
      <c r="AS6" t="s">
        <v>176</v>
      </c>
    </row>
    <row r="7" spans="1:45" x14ac:dyDescent="0.25">
      <c r="A7" s="6" t="s">
        <v>88</v>
      </c>
      <c r="B7">
        <v>1</v>
      </c>
      <c r="C7">
        <v>1</v>
      </c>
      <c r="D7" t="s">
        <v>83</v>
      </c>
      <c r="E7" s="1">
        <f t="shared" ref="E7:E12" si="0">B7+C7</f>
        <v>2</v>
      </c>
      <c r="F7" s="1">
        <f t="shared" ref="F7:F12" si="1">B7-C7</f>
        <v>0</v>
      </c>
      <c r="I7" t="s">
        <v>28</v>
      </c>
      <c r="J7">
        <f>COUNTIF(E6:E30,"&gt;2")</f>
        <v>2</v>
      </c>
      <c r="M7" s="5">
        <f t="shared" ref="M7:M28" si="2">J7/$J$14</f>
        <v>0.22222222222222221</v>
      </c>
      <c r="R7" s="1"/>
      <c r="S7" s="1"/>
      <c r="X7"/>
      <c r="Y7"/>
      <c r="AA7"/>
      <c r="AB7" s="12"/>
      <c r="AC7" s="12"/>
      <c r="AD7" s="12"/>
      <c r="AE7" s="12"/>
      <c r="AF7" s="12"/>
      <c r="AH7" s="12"/>
      <c r="AI7" t="s">
        <v>103</v>
      </c>
      <c r="AJ7">
        <v>1</v>
      </c>
      <c r="AK7">
        <v>0</v>
      </c>
      <c r="AL7" s="6" t="s">
        <v>88</v>
      </c>
      <c r="AO7" s="12"/>
      <c r="AP7" t="s">
        <v>81</v>
      </c>
      <c r="AQ7">
        <v>0</v>
      </c>
      <c r="AR7">
        <v>0</v>
      </c>
      <c r="AS7" s="6" t="s">
        <v>78</v>
      </c>
    </row>
    <row r="8" spans="1:45" x14ac:dyDescent="0.25">
      <c r="A8" s="6" t="s">
        <v>88</v>
      </c>
      <c r="B8">
        <v>2</v>
      </c>
      <c r="C8">
        <v>0</v>
      </c>
      <c r="D8" t="s">
        <v>177</v>
      </c>
      <c r="E8" s="1">
        <f t="shared" si="0"/>
        <v>2</v>
      </c>
      <c r="F8" s="1">
        <f t="shared" si="1"/>
        <v>2</v>
      </c>
      <c r="I8" t="s">
        <v>29</v>
      </c>
      <c r="J8">
        <f>COUNTIF(E6:E30,"&lt;4")</f>
        <v>9</v>
      </c>
      <c r="M8" s="5">
        <f t="shared" si="2"/>
        <v>1</v>
      </c>
      <c r="R8" s="1"/>
      <c r="S8" s="1"/>
      <c r="V8" s="12"/>
      <c r="X8"/>
      <c r="Y8"/>
      <c r="AA8"/>
      <c r="AB8" s="12"/>
      <c r="AC8" s="1"/>
      <c r="AD8" s="12"/>
      <c r="AE8" s="12"/>
      <c r="AF8" s="12"/>
      <c r="AH8" s="12"/>
      <c r="AI8" t="s">
        <v>89</v>
      </c>
      <c r="AJ8">
        <v>2</v>
      </c>
      <c r="AK8">
        <v>0</v>
      </c>
      <c r="AL8" s="6" t="s">
        <v>88</v>
      </c>
      <c r="AO8" s="12"/>
      <c r="AP8" t="s">
        <v>104</v>
      </c>
      <c r="AQ8">
        <v>1</v>
      </c>
      <c r="AR8">
        <v>1</v>
      </c>
      <c r="AS8" s="6" t="s">
        <v>78</v>
      </c>
    </row>
    <row r="9" spans="1:45" x14ac:dyDescent="0.25">
      <c r="A9" s="6" t="s">
        <v>88</v>
      </c>
      <c r="B9">
        <v>2</v>
      </c>
      <c r="C9">
        <v>1</v>
      </c>
      <c r="D9" t="s">
        <v>176</v>
      </c>
      <c r="E9" s="1">
        <f t="shared" si="0"/>
        <v>3</v>
      </c>
      <c r="F9" s="1">
        <f t="shared" si="1"/>
        <v>1</v>
      </c>
      <c r="I9" t="s">
        <v>30</v>
      </c>
      <c r="J9">
        <f>COUNTIF(E6:E30,"&lt;5")</f>
        <v>9</v>
      </c>
      <c r="M9" s="5">
        <f t="shared" si="2"/>
        <v>1</v>
      </c>
      <c r="R9" s="1"/>
      <c r="S9" s="1"/>
      <c r="X9"/>
      <c r="Y9"/>
      <c r="AA9"/>
      <c r="AB9" s="12"/>
      <c r="AC9" s="12"/>
      <c r="AD9" s="12"/>
      <c r="AE9" s="12"/>
      <c r="AF9" s="12"/>
      <c r="AH9" s="12"/>
      <c r="AI9" s="6" t="s">
        <v>88</v>
      </c>
      <c r="AJ9">
        <v>2</v>
      </c>
      <c r="AK9">
        <v>1</v>
      </c>
      <c r="AL9" t="s">
        <v>176</v>
      </c>
      <c r="AO9" s="12"/>
      <c r="AP9" s="6" t="s">
        <v>78</v>
      </c>
      <c r="AQ9">
        <v>3</v>
      </c>
      <c r="AR9">
        <v>1</v>
      </c>
      <c r="AS9" t="s">
        <v>169</v>
      </c>
    </row>
    <row r="10" spans="1:45" x14ac:dyDescent="0.25">
      <c r="A10" s="6" t="s">
        <v>88</v>
      </c>
      <c r="B10">
        <v>1</v>
      </c>
      <c r="C10">
        <v>1</v>
      </c>
      <c r="D10" t="s">
        <v>104</v>
      </c>
      <c r="E10" s="1">
        <f t="shared" si="0"/>
        <v>2</v>
      </c>
      <c r="F10" s="1">
        <f t="shared" si="1"/>
        <v>0</v>
      </c>
      <c r="I10" t="s">
        <v>31</v>
      </c>
      <c r="J10">
        <f>COUNTIF(F6:F30,"&gt;=0")</f>
        <v>9</v>
      </c>
      <c r="M10" s="5">
        <f t="shared" si="2"/>
        <v>1</v>
      </c>
      <c r="R10" s="1"/>
      <c r="S10" s="1"/>
      <c r="V10" s="12"/>
      <c r="X10"/>
      <c r="Y10"/>
      <c r="AA10"/>
      <c r="AB10" s="12"/>
      <c r="AC10" s="1"/>
      <c r="AD10" s="12"/>
      <c r="AE10" s="12"/>
      <c r="AF10" s="12"/>
      <c r="AH10" s="12"/>
      <c r="AI10" t="s">
        <v>92</v>
      </c>
      <c r="AJ10">
        <v>2</v>
      </c>
      <c r="AK10">
        <v>2</v>
      </c>
      <c r="AL10" s="6" t="s">
        <v>88</v>
      </c>
      <c r="AO10" s="12"/>
      <c r="AP10" t="s">
        <v>90</v>
      </c>
      <c r="AQ10">
        <v>0</v>
      </c>
      <c r="AR10">
        <v>2</v>
      </c>
      <c r="AS10" s="6" t="s">
        <v>78</v>
      </c>
    </row>
    <row r="11" spans="1:45" x14ac:dyDescent="0.25">
      <c r="A11" s="6" t="s">
        <v>88</v>
      </c>
      <c r="B11">
        <v>2</v>
      </c>
      <c r="C11">
        <v>1</v>
      </c>
      <c r="D11" t="s">
        <v>84</v>
      </c>
      <c r="E11" s="1">
        <f t="shared" si="0"/>
        <v>3</v>
      </c>
      <c r="F11" s="1">
        <f t="shared" si="1"/>
        <v>1</v>
      </c>
      <c r="I11" t="s">
        <v>32</v>
      </c>
      <c r="J11">
        <f>COUNTIF(F6:F30,"&lt;=0")</f>
        <v>3</v>
      </c>
      <c r="M11" s="5">
        <f t="shared" si="2"/>
        <v>0.33333333333333331</v>
      </c>
      <c r="R11" s="1"/>
      <c r="S11" s="1"/>
      <c r="X11"/>
      <c r="Y11"/>
      <c r="AA11"/>
      <c r="AB11" s="12"/>
      <c r="AC11" s="12"/>
      <c r="AD11" s="12"/>
      <c r="AE11" s="12"/>
      <c r="AF11" s="12"/>
      <c r="AH11" s="12"/>
      <c r="AI11" s="6" t="s">
        <v>88</v>
      </c>
      <c r="AJ11">
        <v>1</v>
      </c>
      <c r="AK11">
        <v>1</v>
      </c>
      <c r="AL11" t="s">
        <v>104</v>
      </c>
      <c r="AO11" s="12"/>
      <c r="AP11" t="s">
        <v>84</v>
      </c>
      <c r="AQ11">
        <v>1</v>
      </c>
      <c r="AR11">
        <v>0</v>
      </c>
      <c r="AS11" s="6" t="s">
        <v>78</v>
      </c>
    </row>
    <row r="12" spans="1:45" x14ac:dyDescent="0.25">
      <c r="A12" s="6" t="s">
        <v>88</v>
      </c>
      <c r="B12">
        <v>2</v>
      </c>
      <c r="C12">
        <v>0</v>
      </c>
      <c r="D12" t="s">
        <v>75</v>
      </c>
      <c r="E12" s="1">
        <f t="shared" si="0"/>
        <v>2</v>
      </c>
      <c r="F12" s="1">
        <f t="shared" si="1"/>
        <v>2</v>
      </c>
      <c r="I12" t="s">
        <v>34</v>
      </c>
      <c r="J12">
        <f>COUNTIF(F6:F30,"&gt;=-1")</f>
        <v>9</v>
      </c>
      <c r="M12" s="5">
        <f t="shared" si="2"/>
        <v>1</v>
      </c>
      <c r="R12" s="1"/>
      <c r="S12" s="1"/>
      <c r="V12" s="12"/>
      <c r="X12"/>
      <c r="Y12"/>
      <c r="AA12"/>
      <c r="AB12" s="12"/>
      <c r="AC12" s="12"/>
      <c r="AD12" s="12"/>
      <c r="AE12" s="12"/>
      <c r="AF12" s="12"/>
      <c r="AH12" s="12"/>
      <c r="AI12" s="6" t="s">
        <v>88</v>
      </c>
      <c r="AJ12">
        <v>2</v>
      </c>
      <c r="AK12">
        <v>1</v>
      </c>
      <c r="AL12" t="s">
        <v>84</v>
      </c>
      <c r="AO12" s="12"/>
      <c r="AP12" s="6" t="s">
        <v>78</v>
      </c>
      <c r="AQ12">
        <v>0</v>
      </c>
      <c r="AR12">
        <v>1</v>
      </c>
      <c r="AS12" t="s">
        <v>103</v>
      </c>
    </row>
    <row r="13" spans="1:45" x14ac:dyDescent="0.25">
      <c r="A13" s="6" t="s">
        <v>88</v>
      </c>
      <c r="B13">
        <v>0</v>
      </c>
      <c r="C13">
        <v>0</v>
      </c>
      <c r="D13" t="s">
        <v>77</v>
      </c>
      <c r="E13" s="1">
        <f t="shared" ref="E13:E14" si="3">B13+C13</f>
        <v>0</v>
      </c>
      <c r="F13" s="1">
        <f t="shared" ref="F13:F14" si="4">B13-C13</f>
        <v>0</v>
      </c>
      <c r="I13" t="s">
        <v>35</v>
      </c>
      <c r="J13">
        <f>COUNTIF(F6:F30,"&lt;=1")</f>
        <v>6</v>
      </c>
      <c r="M13" s="5">
        <f t="shared" si="2"/>
        <v>0.66666666666666663</v>
      </c>
      <c r="R13" s="1"/>
      <c r="S13" s="1"/>
      <c r="V13" s="12"/>
      <c r="X13"/>
      <c r="Y13"/>
      <c r="AA13"/>
      <c r="AB13" s="12"/>
      <c r="AC13" s="12"/>
      <c r="AD13" s="12"/>
      <c r="AE13" s="12"/>
      <c r="AF13" s="12"/>
      <c r="AH13" s="12"/>
      <c r="AI13" t="s">
        <v>90</v>
      </c>
      <c r="AJ13">
        <v>1</v>
      </c>
      <c r="AK13">
        <v>0</v>
      </c>
      <c r="AL13" s="6" t="s">
        <v>88</v>
      </c>
      <c r="AO13" s="12"/>
      <c r="AP13" t="s">
        <v>85</v>
      </c>
      <c r="AQ13">
        <v>2</v>
      </c>
      <c r="AR13">
        <v>2</v>
      </c>
      <c r="AS13" s="6" t="s">
        <v>78</v>
      </c>
    </row>
    <row r="14" spans="1:45" x14ac:dyDescent="0.25">
      <c r="A14" s="6" t="s">
        <v>88</v>
      </c>
      <c r="B14">
        <v>1</v>
      </c>
      <c r="C14">
        <v>0</v>
      </c>
      <c r="D14" t="s">
        <v>81</v>
      </c>
      <c r="E14" s="1">
        <f t="shared" si="3"/>
        <v>1</v>
      </c>
      <c r="F14" s="1">
        <f t="shared" si="4"/>
        <v>1</v>
      </c>
      <c r="I14" t="s">
        <v>36</v>
      </c>
      <c r="J14">
        <f>COUNT(F6:F30)</f>
        <v>9</v>
      </c>
      <c r="R14" s="1"/>
      <c r="S14" s="1"/>
      <c r="X14"/>
      <c r="Y14"/>
      <c r="AA14"/>
      <c r="AB14" s="12"/>
      <c r="AC14" s="12"/>
      <c r="AD14" s="12"/>
      <c r="AE14" s="12"/>
      <c r="AF14" s="12"/>
      <c r="AH14" s="12"/>
      <c r="AI14" s="6" t="s">
        <v>88</v>
      </c>
      <c r="AJ14">
        <v>2</v>
      </c>
      <c r="AK14">
        <v>0</v>
      </c>
      <c r="AL14" t="s">
        <v>75</v>
      </c>
      <c r="AO14" s="12"/>
      <c r="AP14" s="6" t="s">
        <v>78</v>
      </c>
      <c r="AQ14">
        <v>1</v>
      </c>
      <c r="AR14">
        <v>1</v>
      </c>
      <c r="AS14" t="s">
        <v>77</v>
      </c>
    </row>
    <row r="15" spans="1:45" x14ac:dyDescent="0.25">
      <c r="A15" s="6"/>
      <c r="E15" s="1"/>
      <c r="F15" s="1"/>
      <c r="I15" t="s">
        <v>37</v>
      </c>
      <c r="J15">
        <f>J14-J11</f>
        <v>6</v>
      </c>
      <c r="M15" s="5">
        <f t="shared" si="2"/>
        <v>0.66666666666666663</v>
      </c>
      <c r="R15" s="1"/>
      <c r="S15" s="1"/>
      <c r="V15" s="12"/>
      <c r="X15"/>
      <c r="Y15"/>
      <c r="AA15"/>
      <c r="AB15" s="12"/>
      <c r="AC15" s="12"/>
      <c r="AD15" s="12"/>
      <c r="AE15" s="12"/>
      <c r="AF15" s="12"/>
      <c r="AH15" s="12"/>
      <c r="AI15" s="6" t="s">
        <v>88</v>
      </c>
      <c r="AJ15">
        <v>0</v>
      </c>
      <c r="AK15">
        <v>0</v>
      </c>
      <c r="AL15" t="s">
        <v>77</v>
      </c>
      <c r="AO15" s="12"/>
      <c r="AP15" t="s">
        <v>75</v>
      </c>
      <c r="AQ15">
        <v>0</v>
      </c>
      <c r="AR15">
        <v>0</v>
      </c>
      <c r="AS15" s="6" t="s">
        <v>78</v>
      </c>
    </row>
    <row r="16" spans="1:45" x14ac:dyDescent="0.25">
      <c r="A16" s="2"/>
      <c r="B16" s="1"/>
      <c r="D16" s="1"/>
      <c r="E16" s="1"/>
      <c r="F16" s="1"/>
      <c r="I16" t="s">
        <v>38</v>
      </c>
      <c r="J16">
        <f>J14-J10</f>
        <v>0</v>
      </c>
      <c r="M16" s="5">
        <f t="shared" si="2"/>
        <v>0</v>
      </c>
      <c r="R16" s="1"/>
      <c r="S16" s="1"/>
      <c r="X16"/>
      <c r="Y16"/>
      <c r="AA16"/>
      <c r="AB16" s="12"/>
      <c r="AC16" s="12"/>
      <c r="AD16" s="12"/>
      <c r="AE16" s="12"/>
      <c r="AF16" s="12"/>
      <c r="AH16" s="12"/>
      <c r="AI16" t="s">
        <v>169</v>
      </c>
      <c r="AJ16">
        <v>2</v>
      </c>
      <c r="AK16">
        <v>0</v>
      </c>
      <c r="AL16" s="6" t="s">
        <v>88</v>
      </c>
      <c r="AO16" s="12"/>
      <c r="AP16" s="6" t="s">
        <v>78</v>
      </c>
      <c r="AQ16">
        <v>3</v>
      </c>
      <c r="AR16">
        <v>1</v>
      </c>
      <c r="AS16" t="s">
        <v>91</v>
      </c>
    </row>
    <row r="17" spans="1:45" x14ac:dyDescent="0.25">
      <c r="A17" s="2"/>
      <c r="B17" s="1"/>
      <c r="D17" s="1"/>
      <c r="E17" s="1"/>
      <c r="F17" s="1"/>
      <c r="I17" t="s">
        <v>39</v>
      </c>
      <c r="J17">
        <f>J14-J13</f>
        <v>3</v>
      </c>
      <c r="M17" s="5">
        <f t="shared" si="2"/>
        <v>0.33333333333333331</v>
      </c>
      <c r="R17" s="1"/>
      <c r="S17" s="1"/>
      <c r="V17" s="12"/>
      <c r="X17"/>
      <c r="Y17"/>
      <c r="AA17"/>
      <c r="AB17" s="12"/>
      <c r="AD17" s="12"/>
      <c r="AE17" s="12"/>
      <c r="AH17" s="12"/>
      <c r="AI17" s="6" t="s">
        <v>88</v>
      </c>
      <c r="AJ17">
        <v>1</v>
      </c>
      <c r="AK17">
        <v>0</v>
      </c>
      <c r="AL17" t="s">
        <v>81</v>
      </c>
      <c r="AO17" s="12"/>
      <c r="AP17" t="s">
        <v>167</v>
      </c>
      <c r="AQ17">
        <v>1</v>
      </c>
      <c r="AR17">
        <v>4</v>
      </c>
      <c r="AS17" s="6" t="s">
        <v>78</v>
      </c>
    </row>
    <row r="18" spans="1:45" x14ac:dyDescent="0.25">
      <c r="A18" s="2"/>
      <c r="B18" s="1"/>
      <c r="D18" s="1"/>
      <c r="E18" s="1"/>
      <c r="F18" s="1"/>
      <c r="I18" t="s">
        <v>40</v>
      </c>
      <c r="J18">
        <f>J14-J12</f>
        <v>0</v>
      </c>
      <c r="M18" s="5">
        <f t="shared" si="2"/>
        <v>0</v>
      </c>
      <c r="R18" s="1"/>
      <c r="S18" s="1"/>
      <c r="V18"/>
      <c r="X18"/>
      <c r="Y18"/>
      <c r="AA18"/>
      <c r="AB18" s="12"/>
      <c r="AD18" s="12"/>
      <c r="AE18" s="12"/>
      <c r="AO18" s="12"/>
    </row>
    <row r="19" spans="1:45" x14ac:dyDescent="0.25">
      <c r="A19" s="2"/>
      <c r="B19" s="1"/>
      <c r="E19" s="1"/>
      <c r="F19" s="1"/>
      <c r="I19" t="s">
        <v>41</v>
      </c>
      <c r="J19">
        <f>COUNTIF(B6:B30,"&gt;0")</f>
        <v>8</v>
      </c>
      <c r="M19" s="5">
        <f t="shared" si="2"/>
        <v>0.88888888888888884</v>
      </c>
      <c r="R19" s="1"/>
      <c r="S19" s="1"/>
      <c r="X19"/>
      <c r="Y19"/>
      <c r="AA19"/>
    </row>
    <row r="20" spans="1:45" x14ac:dyDescent="0.25">
      <c r="A20" s="2"/>
      <c r="B20" s="1"/>
      <c r="E20" s="1"/>
      <c r="F20" s="1"/>
      <c r="I20" t="s">
        <v>42</v>
      </c>
      <c r="J20">
        <f>COUNTIF(C6:C30,"&gt;0")</f>
        <v>4</v>
      </c>
      <c r="M20" s="5">
        <f t="shared" si="2"/>
        <v>0.44444444444444442</v>
      </c>
      <c r="R20" s="1"/>
      <c r="S20" s="1"/>
      <c r="V20"/>
      <c r="X20"/>
      <c r="AA20"/>
    </row>
    <row r="21" spans="1:45" x14ac:dyDescent="0.25">
      <c r="A21" s="2"/>
      <c r="B21" s="1"/>
      <c r="E21" s="1"/>
      <c r="F21" s="1"/>
      <c r="I21" t="s">
        <v>43</v>
      </c>
      <c r="J21">
        <f>COUNTIF(B6:B30,"&lt;2")</f>
        <v>4</v>
      </c>
      <c r="M21" s="5">
        <f t="shared" si="2"/>
        <v>0.44444444444444442</v>
      </c>
      <c r="R21" s="1"/>
      <c r="S21" s="1"/>
    </row>
    <row r="22" spans="1:45" x14ac:dyDescent="0.25">
      <c r="A22" s="2"/>
      <c r="B22" s="1"/>
      <c r="C22" s="1"/>
      <c r="D22" s="1"/>
      <c r="E22" s="1"/>
      <c r="F22" s="1"/>
      <c r="I22" t="s">
        <v>44</v>
      </c>
      <c r="J22">
        <f>COUNTIF(C6:C30,"&lt;2")</f>
        <v>9</v>
      </c>
      <c r="M22" s="5">
        <f t="shared" si="2"/>
        <v>1</v>
      </c>
      <c r="R22" s="1"/>
      <c r="S22" s="1"/>
    </row>
    <row r="23" spans="1:45" x14ac:dyDescent="0.25">
      <c r="E23" s="1"/>
      <c r="F23" s="1"/>
      <c r="I23" t="s">
        <v>45</v>
      </c>
      <c r="J23">
        <f>COUNTIF(B6:B30,"&lt;3")</f>
        <v>9</v>
      </c>
      <c r="M23" s="5">
        <f t="shared" si="2"/>
        <v>1</v>
      </c>
      <c r="R23" s="1"/>
      <c r="S23" s="1"/>
    </row>
    <row r="24" spans="1:45" x14ac:dyDescent="0.25">
      <c r="E24" s="1"/>
      <c r="F24" s="1"/>
      <c r="I24" t="s">
        <v>46</v>
      </c>
      <c r="J24">
        <f>COUNTIF(C6:C30,"&lt;3")</f>
        <v>9</v>
      </c>
      <c r="M24" s="5">
        <f t="shared" si="2"/>
        <v>1</v>
      </c>
      <c r="R24" s="1"/>
      <c r="S24" s="1"/>
    </row>
    <row r="25" spans="1:45" x14ac:dyDescent="0.25">
      <c r="E25" s="1"/>
      <c r="F25" s="1"/>
      <c r="I25" t="s">
        <v>47</v>
      </c>
      <c r="J25">
        <f>J15+J16</f>
        <v>6</v>
      </c>
      <c r="M25" s="5">
        <f t="shared" si="2"/>
        <v>0.66666666666666663</v>
      </c>
      <c r="R25" s="1"/>
      <c r="S25" s="1"/>
    </row>
    <row r="26" spans="1:45" x14ac:dyDescent="0.25">
      <c r="E26" s="1"/>
      <c r="F26" s="1"/>
      <c r="I26" t="s">
        <v>48</v>
      </c>
      <c r="J26" s="1">
        <f>SUM(B6:B30)</f>
        <v>13</v>
      </c>
      <c r="M26" s="5">
        <f t="shared" si="2"/>
        <v>1.4444444444444444</v>
      </c>
      <c r="R26" s="1"/>
      <c r="S26" s="1"/>
    </row>
    <row r="27" spans="1:45" x14ac:dyDescent="0.25">
      <c r="E27" s="1"/>
      <c r="F27" s="1"/>
      <c r="I27" t="s">
        <v>49</v>
      </c>
      <c r="J27" s="1">
        <f>SUM(C6:C30)</f>
        <v>4</v>
      </c>
      <c r="M27" s="5">
        <f t="shared" si="2"/>
        <v>0.44444444444444442</v>
      </c>
      <c r="R27" s="1"/>
      <c r="S27" s="1"/>
    </row>
    <row r="28" spans="1:45" x14ac:dyDescent="0.25">
      <c r="E28" s="1"/>
      <c r="F28" s="1"/>
      <c r="I28" t="s">
        <v>50</v>
      </c>
      <c r="J28">
        <f>3*J15+J14-J25</f>
        <v>21</v>
      </c>
      <c r="M28" s="5">
        <f t="shared" si="2"/>
        <v>2.3333333333333335</v>
      </c>
      <c r="R28" s="1"/>
      <c r="S28" s="1"/>
    </row>
    <row r="29" spans="1:45" x14ac:dyDescent="0.25">
      <c r="E29" s="1"/>
      <c r="F29" s="1"/>
      <c r="R29" s="1"/>
      <c r="S29" s="1"/>
    </row>
    <row r="30" spans="1:45" x14ac:dyDescent="0.25">
      <c r="E30" s="1"/>
      <c r="F30" s="1"/>
      <c r="R30" s="1"/>
      <c r="S30" s="1"/>
    </row>
    <row r="31" spans="1:45" x14ac:dyDescent="0.25">
      <c r="A31" s="21" t="s">
        <v>33</v>
      </c>
      <c r="B31" s="21"/>
      <c r="C31" s="21"/>
      <c r="D31" s="21"/>
      <c r="E31" s="21"/>
      <c r="F31" s="21"/>
      <c r="R31" s="1"/>
      <c r="S31" s="1"/>
    </row>
    <row r="32" spans="1:45" x14ac:dyDescent="0.25">
      <c r="E32" s="1"/>
      <c r="F32" s="1"/>
      <c r="R32" s="1"/>
      <c r="S32" s="1"/>
    </row>
    <row r="33" spans="1:19" x14ac:dyDescent="0.25">
      <c r="E33" s="1"/>
      <c r="F33" s="1"/>
      <c r="R33" s="1"/>
      <c r="S33" s="1"/>
    </row>
    <row r="34" spans="1:19" x14ac:dyDescent="0.25">
      <c r="E34" s="1"/>
      <c r="F34" s="1"/>
      <c r="R34" s="1"/>
      <c r="S34" s="1"/>
    </row>
    <row r="35" spans="1:19" x14ac:dyDescent="0.25">
      <c r="E35" s="1"/>
      <c r="F35" s="1"/>
      <c r="R35" s="1"/>
      <c r="S35" s="1"/>
    </row>
    <row r="36" spans="1:19" x14ac:dyDescent="0.25">
      <c r="E36" s="1"/>
      <c r="F36" s="1"/>
      <c r="R36" s="1"/>
      <c r="S36" s="1"/>
    </row>
    <row r="37" spans="1:19" x14ac:dyDescent="0.25"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A44" s="19" t="s">
        <v>19</v>
      </c>
      <c r="B44" s="19"/>
      <c r="C44" s="19"/>
      <c r="D44" s="19"/>
      <c r="E44" s="19"/>
      <c r="F44" s="19"/>
      <c r="R44" s="1"/>
      <c r="S44" s="1"/>
    </row>
    <row r="45" spans="1:19" x14ac:dyDescent="0.25">
      <c r="E45" s="3" t="s">
        <v>24</v>
      </c>
      <c r="F45" s="3" t="s">
        <v>25</v>
      </c>
      <c r="I45" s="4" t="s">
        <v>26</v>
      </c>
      <c r="J45" t="s">
        <v>52</v>
      </c>
      <c r="O45" s="5" t="s">
        <v>61</v>
      </c>
      <c r="R45" s="1"/>
      <c r="S45" s="1"/>
    </row>
    <row r="46" spans="1:19" x14ac:dyDescent="0.25">
      <c r="A46" t="s">
        <v>167</v>
      </c>
      <c r="B46">
        <v>0</v>
      </c>
      <c r="C46">
        <v>3</v>
      </c>
      <c r="D46" s="6" t="s">
        <v>88</v>
      </c>
      <c r="E46" s="1">
        <f t="shared" ref="E46:E53" si="5">B46+C46</f>
        <v>3</v>
      </c>
      <c r="F46" s="1">
        <f t="shared" ref="F46:F53" si="6">B46-C46</f>
        <v>-3</v>
      </c>
      <c r="I46" t="s">
        <v>27</v>
      </c>
      <c r="J46">
        <f>COUNTIF(E46:E62,"&gt;1")</f>
        <v>6</v>
      </c>
      <c r="M46" s="5">
        <f>J46/$J$54</f>
        <v>0.75</v>
      </c>
      <c r="O46" s="5">
        <f>J46+J6</f>
        <v>13</v>
      </c>
      <c r="P46" s="5">
        <f>O46/$O$54</f>
        <v>0.76470588235294112</v>
      </c>
      <c r="R46" s="1"/>
      <c r="S46" s="1"/>
    </row>
    <row r="47" spans="1:19" x14ac:dyDescent="0.25">
      <c r="A47" t="s">
        <v>91</v>
      </c>
      <c r="B47">
        <v>4</v>
      </c>
      <c r="C47">
        <v>2</v>
      </c>
      <c r="D47" s="6" t="s">
        <v>88</v>
      </c>
      <c r="E47" s="1">
        <f t="shared" si="5"/>
        <v>6</v>
      </c>
      <c r="F47" s="1">
        <f t="shared" si="6"/>
        <v>2</v>
      </c>
      <c r="I47" t="s">
        <v>28</v>
      </c>
      <c r="J47">
        <f>COUNTIF(E46:E62,"&gt;2")</f>
        <v>3</v>
      </c>
      <c r="M47" s="5">
        <f t="shared" ref="M47:M68" si="7">J47/$J$54</f>
        <v>0.375</v>
      </c>
      <c r="O47" s="5">
        <f t="shared" ref="O47:O68" si="8">J47+J7</f>
        <v>5</v>
      </c>
      <c r="P47" s="5">
        <f t="shared" ref="P47:P68" si="9">O47/$O$54</f>
        <v>0.29411764705882354</v>
      </c>
      <c r="R47" s="1"/>
      <c r="S47" s="1"/>
    </row>
    <row r="48" spans="1:19" x14ac:dyDescent="0.25">
      <c r="A48" t="s">
        <v>79</v>
      </c>
      <c r="B48">
        <v>0</v>
      </c>
      <c r="C48">
        <v>2</v>
      </c>
      <c r="D48" s="6" t="s">
        <v>88</v>
      </c>
      <c r="E48" s="1">
        <f t="shared" si="5"/>
        <v>2</v>
      </c>
      <c r="F48" s="1">
        <f t="shared" si="6"/>
        <v>-2</v>
      </c>
      <c r="I48" t="s">
        <v>29</v>
      </c>
      <c r="J48">
        <f>COUNTIF(E46:E62,"&lt;4")</f>
        <v>6</v>
      </c>
      <c r="M48" s="5">
        <f t="shared" si="7"/>
        <v>0.75</v>
      </c>
      <c r="O48" s="5">
        <f t="shared" si="8"/>
        <v>15</v>
      </c>
      <c r="P48" s="5">
        <f t="shared" si="9"/>
        <v>0.88235294117647056</v>
      </c>
      <c r="R48" s="1"/>
      <c r="S48" s="1"/>
    </row>
    <row r="49" spans="1:19" x14ac:dyDescent="0.25">
      <c r="A49" t="s">
        <v>103</v>
      </c>
      <c r="B49">
        <v>1</v>
      </c>
      <c r="C49">
        <v>0</v>
      </c>
      <c r="D49" s="6" t="s">
        <v>88</v>
      </c>
      <c r="E49" s="1">
        <f t="shared" si="5"/>
        <v>1</v>
      </c>
      <c r="F49" s="1">
        <f t="shared" si="6"/>
        <v>1</v>
      </c>
      <c r="I49" t="s">
        <v>30</v>
      </c>
      <c r="J49">
        <f>COUNTIF(E46:E62,"&lt;5")</f>
        <v>7</v>
      </c>
      <c r="M49" s="5">
        <f t="shared" si="7"/>
        <v>0.875</v>
      </c>
      <c r="N49" s="1"/>
      <c r="O49" s="5">
        <f t="shared" si="8"/>
        <v>16</v>
      </c>
      <c r="P49" s="5">
        <f t="shared" si="9"/>
        <v>0.94117647058823528</v>
      </c>
      <c r="R49" s="1"/>
      <c r="S49" s="1"/>
    </row>
    <row r="50" spans="1:19" x14ac:dyDescent="0.25">
      <c r="A50" t="s">
        <v>89</v>
      </c>
      <c r="B50">
        <v>2</v>
      </c>
      <c r="C50">
        <v>0</v>
      </c>
      <c r="D50" s="6" t="s">
        <v>88</v>
      </c>
      <c r="E50" s="1">
        <f t="shared" si="5"/>
        <v>2</v>
      </c>
      <c r="F50" s="1">
        <f t="shared" si="6"/>
        <v>2</v>
      </c>
      <c r="I50" t="s">
        <v>31</v>
      </c>
      <c r="J50">
        <f>COUNTIF(F46:F62,"&lt;=0")</f>
        <v>3</v>
      </c>
      <c r="M50" s="5">
        <f t="shared" si="7"/>
        <v>0.375</v>
      </c>
      <c r="O50" s="5">
        <f t="shared" si="8"/>
        <v>12</v>
      </c>
      <c r="P50" s="5">
        <f t="shared" si="9"/>
        <v>0.70588235294117652</v>
      </c>
      <c r="R50" s="1"/>
      <c r="S50" s="1"/>
    </row>
    <row r="51" spans="1:19" x14ac:dyDescent="0.25">
      <c r="A51" t="s">
        <v>92</v>
      </c>
      <c r="B51">
        <v>2</v>
      </c>
      <c r="C51">
        <v>2</v>
      </c>
      <c r="D51" s="6" t="s">
        <v>88</v>
      </c>
      <c r="E51" s="1">
        <f t="shared" si="5"/>
        <v>4</v>
      </c>
      <c r="F51" s="1">
        <f t="shared" si="6"/>
        <v>0</v>
      </c>
      <c r="I51" t="s">
        <v>32</v>
      </c>
      <c r="J51">
        <f>COUNTIF(F46:F62,"&gt;=0")</f>
        <v>6</v>
      </c>
      <c r="M51" s="5">
        <f t="shared" si="7"/>
        <v>0.75</v>
      </c>
      <c r="O51" s="5">
        <f t="shared" si="8"/>
        <v>9</v>
      </c>
      <c r="P51" s="5">
        <f t="shared" si="9"/>
        <v>0.52941176470588236</v>
      </c>
      <c r="R51" s="1"/>
      <c r="S51" s="1"/>
    </row>
    <row r="52" spans="1:19" x14ac:dyDescent="0.25">
      <c r="A52" t="s">
        <v>90</v>
      </c>
      <c r="B52">
        <v>1</v>
      </c>
      <c r="C52">
        <v>0</v>
      </c>
      <c r="D52" s="6" t="s">
        <v>88</v>
      </c>
      <c r="E52" s="1">
        <f t="shared" si="5"/>
        <v>1</v>
      </c>
      <c r="F52" s="1">
        <f t="shared" si="6"/>
        <v>1</v>
      </c>
      <c r="I52" t="s">
        <v>34</v>
      </c>
      <c r="J52">
        <f>COUNTIF(F46:F62,"&lt;=1")</f>
        <v>5</v>
      </c>
      <c r="M52" s="5">
        <f t="shared" si="7"/>
        <v>0.625</v>
      </c>
      <c r="O52" s="5">
        <f t="shared" si="8"/>
        <v>14</v>
      </c>
      <c r="P52" s="5">
        <f t="shared" si="9"/>
        <v>0.82352941176470584</v>
      </c>
      <c r="R52" s="1"/>
      <c r="S52" s="1"/>
    </row>
    <row r="53" spans="1:19" x14ac:dyDescent="0.25">
      <c r="A53" t="s">
        <v>169</v>
      </c>
      <c r="B53">
        <v>2</v>
      </c>
      <c r="C53">
        <v>0</v>
      </c>
      <c r="D53" s="6" t="s">
        <v>88</v>
      </c>
      <c r="E53" s="1">
        <f t="shared" si="5"/>
        <v>2</v>
      </c>
      <c r="F53" s="1">
        <f t="shared" si="6"/>
        <v>2</v>
      </c>
      <c r="I53" t="s">
        <v>35</v>
      </c>
      <c r="J53">
        <f>COUNTIF(F46:F62,"&gt;=-1")</f>
        <v>6</v>
      </c>
      <c r="M53" s="5">
        <f t="shared" si="7"/>
        <v>0.75</v>
      </c>
      <c r="O53" s="5">
        <f t="shared" si="8"/>
        <v>12</v>
      </c>
      <c r="P53" s="5">
        <f t="shared" si="9"/>
        <v>0.70588235294117652</v>
      </c>
      <c r="R53" s="1"/>
      <c r="S53" s="1"/>
    </row>
    <row r="54" spans="1:19" x14ac:dyDescent="0.25">
      <c r="D54" s="6"/>
      <c r="E54" s="1"/>
      <c r="F54" s="1"/>
      <c r="I54" t="s">
        <v>36</v>
      </c>
      <c r="J54">
        <f>COUNT(E46:E62)</f>
        <v>8</v>
      </c>
      <c r="O54" s="5">
        <f t="shared" si="8"/>
        <v>17</v>
      </c>
      <c r="P54" s="5">
        <f t="shared" si="9"/>
        <v>1</v>
      </c>
      <c r="R54" s="1"/>
      <c r="S54" s="1"/>
    </row>
    <row r="55" spans="1:19" x14ac:dyDescent="0.25">
      <c r="D55" s="6"/>
      <c r="E55" s="1"/>
      <c r="F55" s="1"/>
      <c r="I55" t="s">
        <v>37</v>
      </c>
      <c r="J55">
        <f>J54-J51</f>
        <v>2</v>
      </c>
      <c r="M55" s="5">
        <f t="shared" si="7"/>
        <v>0.25</v>
      </c>
      <c r="O55" s="5">
        <f t="shared" si="8"/>
        <v>8</v>
      </c>
      <c r="P55" s="5">
        <f t="shared" si="9"/>
        <v>0.47058823529411764</v>
      </c>
      <c r="R55" s="1"/>
      <c r="S55" s="1"/>
    </row>
    <row r="56" spans="1:19" x14ac:dyDescent="0.25">
      <c r="A56" s="1"/>
      <c r="B56" s="1"/>
      <c r="D56" s="2"/>
      <c r="E56" s="1"/>
      <c r="F56" s="1"/>
      <c r="I56" t="s">
        <v>38</v>
      </c>
      <c r="J56">
        <f>J54-J50</f>
        <v>5</v>
      </c>
      <c r="M56" s="5">
        <f t="shared" si="7"/>
        <v>0.625</v>
      </c>
      <c r="O56" s="5">
        <f t="shared" si="8"/>
        <v>5</v>
      </c>
      <c r="P56" s="5">
        <f t="shared" si="9"/>
        <v>0.29411764705882354</v>
      </c>
      <c r="R56" s="1"/>
      <c r="S56" s="1"/>
    </row>
    <row r="57" spans="1:19" x14ac:dyDescent="0.25">
      <c r="A57" s="1"/>
      <c r="B57" s="1"/>
      <c r="D57" s="2"/>
      <c r="E57" s="1"/>
      <c r="F57" s="1"/>
      <c r="I57" t="s">
        <v>39</v>
      </c>
      <c r="J57">
        <f>J54-J53</f>
        <v>2</v>
      </c>
      <c r="M57" s="5">
        <f t="shared" si="7"/>
        <v>0.25</v>
      </c>
      <c r="O57" s="5">
        <f t="shared" si="8"/>
        <v>5</v>
      </c>
      <c r="P57" s="5">
        <f t="shared" si="9"/>
        <v>0.29411764705882354</v>
      </c>
      <c r="R57" s="1"/>
      <c r="S57" s="1"/>
    </row>
    <row r="58" spans="1:19" x14ac:dyDescent="0.25">
      <c r="A58" s="1"/>
      <c r="B58" s="1"/>
      <c r="D58" s="2"/>
      <c r="E58" s="1"/>
      <c r="F58" s="1"/>
      <c r="I58" t="s">
        <v>40</v>
      </c>
      <c r="J58">
        <f>J54-J52</f>
        <v>3</v>
      </c>
      <c r="M58" s="5">
        <f t="shared" si="7"/>
        <v>0.375</v>
      </c>
      <c r="O58" s="5">
        <f t="shared" si="8"/>
        <v>3</v>
      </c>
      <c r="P58" s="5">
        <f t="shared" si="9"/>
        <v>0.17647058823529413</v>
      </c>
      <c r="R58" s="1"/>
      <c r="S58" s="1"/>
    </row>
    <row r="59" spans="1:19" x14ac:dyDescent="0.25">
      <c r="A59" s="1"/>
      <c r="B59" s="1"/>
      <c r="D59" s="2"/>
      <c r="E59" s="1"/>
      <c r="F59" s="1"/>
      <c r="I59" t="s">
        <v>41</v>
      </c>
      <c r="J59">
        <f>COUNTIF(C46:C62,"&gt;0")</f>
        <v>4</v>
      </c>
      <c r="M59" s="5">
        <f t="shared" si="7"/>
        <v>0.5</v>
      </c>
      <c r="O59" s="5">
        <f t="shared" si="8"/>
        <v>12</v>
      </c>
      <c r="P59" s="5">
        <f t="shared" si="9"/>
        <v>0.70588235294117652</v>
      </c>
      <c r="R59" s="1"/>
      <c r="S59" s="1"/>
    </row>
    <row r="60" spans="1:19" x14ac:dyDescent="0.25">
      <c r="A60" s="1"/>
      <c r="B60" s="1"/>
      <c r="D60" s="2"/>
      <c r="E60" s="1"/>
      <c r="F60" s="1"/>
      <c r="I60" t="s">
        <v>42</v>
      </c>
      <c r="J60">
        <f>COUNTIF(B46:B62,"&gt;0")</f>
        <v>6</v>
      </c>
      <c r="M60" s="5">
        <f t="shared" si="7"/>
        <v>0.75</v>
      </c>
      <c r="O60" s="5">
        <f t="shared" si="8"/>
        <v>10</v>
      </c>
      <c r="P60" s="5">
        <f t="shared" si="9"/>
        <v>0.58823529411764708</v>
      </c>
      <c r="R60" s="1"/>
      <c r="S60" s="1"/>
    </row>
    <row r="61" spans="1:19" x14ac:dyDescent="0.25">
      <c r="A61" s="1"/>
      <c r="B61" s="1"/>
      <c r="D61" s="6"/>
      <c r="E61" s="1"/>
      <c r="F61" s="1"/>
      <c r="I61" t="s">
        <v>43</v>
      </c>
      <c r="J61">
        <f>COUNTIF(C46:C62,"&lt;2")</f>
        <v>4</v>
      </c>
      <c r="M61" s="5">
        <f t="shared" si="7"/>
        <v>0.5</v>
      </c>
      <c r="O61" s="5">
        <f t="shared" si="8"/>
        <v>8</v>
      </c>
      <c r="P61" s="5">
        <f t="shared" si="9"/>
        <v>0.47058823529411764</v>
      </c>
      <c r="R61" s="1"/>
      <c r="S61" s="1"/>
    </row>
    <row r="62" spans="1:19" x14ac:dyDescent="0.25">
      <c r="A62" s="1"/>
      <c r="B62" s="1"/>
      <c r="D62" s="6"/>
      <c r="E62" s="1"/>
      <c r="F62" s="1"/>
      <c r="I62" t="s">
        <v>44</v>
      </c>
      <c r="J62">
        <f>COUNTIF(B46:B62,"&lt;2")</f>
        <v>4</v>
      </c>
      <c r="M62" s="5">
        <f t="shared" si="7"/>
        <v>0.5</v>
      </c>
      <c r="O62" s="5">
        <f t="shared" si="8"/>
        <v>13</v>
      </c>
      <c r="P62" s="5">
        <f t="shared" si="9"/>
        <v>0.76470588235294112</v>
      </c>
      <c r="R62" s="1"/>
      <c r="S62" s="1"/>
    </row>
    <row r="63" spans="1:19" x14ac:dyDescent="0.25">
      <c r="A63" s="21" t="s">
        <v>33</v>
      </c>
      <c r="B63" s="21"/>
      <c r="C63" s="21"/>
      <c r="D63" s="21"/>
      <c r="E63" s="21"/>
      <c r="F63" s="21"/>
      <c r="I63" t="s">
        <v>45</v>
      </c>
      <c r="J63">
        <f>COUNTIF(C46:C62,"&lt;3")</f>
        <v>7</v>
      </c>
      <c r="M63" s="5">
        <f t="shared" si="7"/>
        <v>0.875</v>
      </c>
      <c r="O63" s="5">
        <f t="shared" si="8"/>
        <v>16</v>
      </c>
      <c r="P63" s="5">
        <f t="shared" si="9"/>
        <v>0.94117647058823528</v>
      </c>
      <c r="R63" s="1"/>
      <c r="S63" s="1"/>
    </row>
    <row r="64" spans="1:19" x14ac:dyDescent="0.25">
      <c r="I64" t="s">
        <v>46</v>
      </c>
      <c r="J64">
        <f>COUNTIF(B46:B62,"&lt;3")</f>
        <v>7</v>
      </c>
      <c r="M64" s="5">
        <f t="shared" si="7"/>
        <v>0.875</v>
      </c>
      <c r="O64" s="5">
        <f t="shared" si="8"/>
        <v>16</v>
      </c>
      <c r="P64" s="5">
        <f t="shared" si="9"/>
        <v>0.94117647058823528</v>
      </c>
      <c r="R64" s="1"/>
      <c r="S64" s="1"/>
    </row>
    <row r="65" spans="5:19" x14ac:dyDescent="0.25">
      <c r="I65" t="s">
        <v>47</v>
      </c>
      <c r="J65">
        <f>J55+J56</f>
        <v>7</v>
      </c>
      <c r="M65" s="5">
        <f t="shared" si="7"/>
        <v>0.875</v>
      </c>
      <c r="O65" s="5">
        <f t="shared" si="8"/>
        <v>13</v>
      </c>
      <c r="P65" s="5">
        <f t="shared" si="9"/>
        <v>0.76470588235294112</v>
      </c>
      <c r="R65" s="1"/>
      <c r="S65" s="1"/>
    </row>
    <row r="66" spans="5:19" x14ac:dyDescent="0.25">
      <c r="I66" t="s">
        <v>48</v>
      </c>
      <c r="J66" s="1">
        <f>SUM(C46:C62)</f>
        <v>9</v>
      </c>
      <c r="K66" s="1"/>
      <c r="M66" s="5">
        <f t="shared" si="7"/>
        <v>1.125</v>
      </c>
      <c r="O66" s="5">
        <f t="shared" si="8"/>
        <v>22</v>
      </c>
      <c r="P66" s="5">
        <f t="shared" si="9"/>
        <v>1.2941176470588236</v>
      </c>
      <c r="R66" s="1"/>
      <c r="S66" s="1"/>
    </row>
    <row r="67" spans="5:19" x14ac:dyDescent="0.25">
      <c r="I67" t="s">
        <v>49</v>
      </c>
      <c r="J67" s="1">
        <f>SUM(B46:B62)</f>
        <v>12</v>
      </c>
      <c r="K67" s="1"/>
      <c r="M67" s="5">
        <f t="shared" si="7"/>
        <v>1.5</v>
      </c>
      <c r="O67" s="5">
        <f t="shared" si="8"/>
        <v>16</v>
      </c>
      <c r="P67" s="5">
        <f t="shared" si="9"/>
        <v>0.94117647058823528</v>
      </c>
      <c r="R67" s="1"/>
      <c r="S67" s="1"/>
    </row>
    <row r="68" spans="5:19" x14ac:dyDescent="0.25">
      <c r="I68" t="s">
        <v>50</v>
      </c>
      <c r="J68">
        <f>J55*3+J54-J65</f>
        <v>7</v>
      </c>
      <c r="M68" s="5">
        <f t="shared" si="7"/>
        <v>0.875</v>
      </c>
      <c r="O68" s="5">
        <f t="shared" si="8"/>
        <v>28</v>
      </c>
      <c r="P68" s="5">
        <f t="shared" si="9"/>
        <v>1.6470588235294117</v>
      </c>
      <c r="R68" s="1"/>
      <c r="S68" s="1"/>
    </row>
    <row r="69" spans="5:19" x14ac:dyDescent="0.25">
      <c r="R69" s="1"/>
      <c r="S69" s="1"/>
    </row>
    <row r="75" spans="5:19" x14ac:dyDescent="0.25">
      <c r="E75" s="1"/>
      <c r="F75" s="1"/>
    </row>
    <row r="76" spans="5:19" x14ac:dyDescent="0.25">
      <c r="E76" s="1"/>
      <c r="F76" s="1"/>
    </row>
    <row r="82" spans="1:13" x14ac:dyDescent="0.25">
      <c r="A82" s="19" t="s">
        <v>22</v>
      </c>
      <c r="B82" s="19"/>
      <c r="C82" s="19"/>
      <c r="D82" s="19"/>
      <c r="E82" s="19"/>
      <c r="F82" s="19"/>
    </row>
    <row r="83" spans="1:13" x14ac:dyDescent="0.25">
      <c r="E83" s="3" t="s">
        <v>24</v>
      </c>
      <c r="F83" s="3" t="s">
        <v>25</v>
      </c>
      <c r="I83" s="4" t="s">
        <v>26</v>
      </c>
      <c r="J83" t="s">
        <v>51</v>
      </c>
    </row>
    <row r="84" spans="1:13" x14ac:dyDescent="0.25">
      <c r="A84" s="6" t="s">
        <v>88</v>
      </c>
      <c r="B84">
        <v>2</v>
      </c>
      <c r="C84">
        <v>1</v>
      </c>
      <c r="D84" t="s">
        <v>84</v>
      </c>
      <c r="E84" s="1">
        <f>B84+C84</f>
        <v>3</v>
      </c>
      <c r="F84" s="1">
        <f>B84-C84</f>
        <v>1</v>
      </c>
      <c r="I84" t="s">
        <v>27</v>
      </c>
      <c r="J84">
        <f>COUNTIF(E84:E108,"&gt;1")</f>
        <v>2</v>
      </c>
      <c r="M84" s="5">
        <f>J84/4</f>
        <v>0.5</v>
      </c>
    </row>
    <row r="85" spans="1:13" x14ac:dyDescent="0.25">
      <c r="A85" s="6" t="s">
        <v>88</v>
      </c>
      <c r="B85">
        <v>2</v>
      </c>
      <c r="C85">
        <v>0</v>
      </c>
      <c r="D85" t="s">
        <v>75</v>
      </c>
      <c r="E85" s="1">
        <f t="shared" ref="E85:E87" si="10">B85+C85</f>
        <v>2</v>
      </c>
      <c r="F85" s="1">
        <f t="shared" ref="F85:F87" si="11">B85-C85</f>
        <v>2</v>
      </c>
      <c r="I85" t="s">
        <v>28</v>
      </c>
      <c r="J85">
        <f>COUNTIF(E84:E108,"&gt;2")</f>
        <v>1</v>
      </c>
      <c r="M85" s="5">
        <f t="shared" ref="M85:M106" si="12">J85/4</f>
        <v>0.25</v>
      </c>
    </row>
    <row r="86" spans="1:13" x14ac:dyDescent="0.25">
      <c r="A86" s="6" t="s">
        <v>88</v>
      </c>
      <c r="B86">
        <v>0</v>
      </c>
      <c r="C86">
        <v>0</v>
      </c>
      <c r="D86" t="s">
        <v>77</v>
      </c>
      <c r="E86" s="1">
        <f t="shared" si="10"/>
        <v>0</v>
      </c>
      <c r="F86" s="1">
        <f t="shared" si="11"/>
        <v>0</v>
      </c>
      <c r="I86" t="s">
        <v>29</v>
      </c>
      <c r="J86">
        <f>COUNTIF(E84:E108,"&lt;4")</f>
        <v>4</v>
      </c>
      <c r="M86" s="5">
        <f t="shared" si="12"/>
        <v>1</v>
      </c>
    </row>
    <row r="87" spans="1:13" x14ac:dyDescent="0.25">
      <c r="A87" s="6" t="s">
        <v>88</v>
      </c>
      <c r="B87">
        <v>1</v>
      </c>
      <c r="C87">
        <v>0</v>
      </c>
      <c r="D87" t="s">
        <v>81</v>
      </c>
      <c r="E87" s="1">
        <f t="shared" si="10"/>
        <v>1</v>
      </c>
      <c r="F87" s="1">
        <f t="shared" si="11"/>
        <v>1</v>
      </c>
      <c r="I87" t="s">
        <v>30</v>
      </c>
      <c r="J87">
        <f>COUNTIF(E84:E108,"&lt;5")</f>
        <v>4</v>
      </c>
      <c r="M87" s="5">
        <f t="shared" si="12"/>
        <v>1</v>
      </c>
    </row>
    <row r="88" spans="1:13" x14ac:dyDescent="0.25">
      <c r="E88" s="1"/>
      <c r="F88" s="1"/>
      <c r="I88" t="s">
        <v>31</v>
      </c>
      <c r="J88">
        <f>COUNTIF(F84:F108,"&gt;=0")</f>
        <v>4</v>
      </c>
      <c r="M88" s="5">
        <f t="shared" si="12"/>
        <v>1</v>
      </c>
    </row>
    <row r="89" spans="1:13" x14ac:dyDescent="0.25">
      <c r="I89" t="s">
        <v>32</v>
      </c>
      <c r="J89">
        <f>COUNTIF(F84:F108,"&lt;=0")</f>
        <v>1</v>
      </c>
      <c r="M89" s="5">
        <f t="shared" si="12"/>
        <v>0.25</v>
      </c>
    </row>
    <row r="90" spans="1:13" x14ac:dyDescent="0.25">
      <c r="I90" t="s">
        <v>34</v>
      </c>
      <c r="J90">
        <f>COUNTIF(F84:F108,"&gt;=-1")</f>
        <v>4</v>
      </c>
      <c r="M90" s="5">
        <f t="shared" si="12"/>
        <v>1</v>
      </c>
    </row>
    <row r="91" spans="1:13" x14ac:dyDescent="0.25">
      <c r="I91" t="s">
        <v>35</v>
      </c>
      <c r="J91">
        <f>COUNTIF(F84:F108,"&lt;=1")</f>
        <v>3</v>
      </c>
      <c r="M91" s="5">
        <f t="shared" si="12"/>
        <v>0.75</v>
      </c>
    </row>
    <row r="92" spans="1:13" x14ac:dyDescent="0.25">
      <c r="I92" t="s">
        <v>36</v>
      </c>
      <c r="J92">
        <f>COUNT(F84:F108)</f>
        <v>4</v>
      </c>
    </row>
    <row r="93" spans="1:13" x14ac:dyDescent="0.25">
      <c r="I93" t="s">
        <v>37</v>
      </c>
      <c r="J93">
        <f>J92-J89</f>
        <v>3</v>
      </c>
      <c r="M93" s="5">
        <f t="shared" si="12"/>
        <v>0.75</v>
      </c>
    </row>
    <row r="94" spans="1:13" x14ac:dyDescent="0.25">
      <c r="I94" t="s">
        <v>38</v>
      </c>
      <c r="J94">
        <f>J92-J88</f>
        <v>0</v>
      </c>
      <c r="M94" s="5">
        <f t="shared" si="12"/>
        <v>0</v>
      </c>
    </row>
    <row r="95" spans="1:13" x14ac:dyDescent="0.25">
      <c r="I95" t="s">
        <v>39</v>
      </c>
      <c r="J95">
        <f>J92-J91</f>
        <v>1</v>
      </c>
      <c r="M95" s="5">
        <f t="shared" si="12"/>
        <v>0.25</v>
      </c>
    </row>
    <row r="96" spans="1:13" x14ac:dyDescent="0.25">
      <c r="I96" t="s">
        <v>40</v>
      </c>
      <c r="J96">
        <f>J92-J90</f>
        <v>0</v>
      </c>
      <c r="M96" s="5">
        <f t="shared" si="12"/>
        <v>0</v>
      </c>
    </row>
    <row r="97" spans="9:13" x14ac:dyDescent="0.25">
      <c r="I97" t="s">
        <v>41</v>
      </c>
      <c r="J97">
        <f>COUNTIF(B84:B108,"&gt;0")</f>
        <v>3</v>
      </c>
      <c r="M97" s="5">
        <f t="shared" si="12"/>
        <v>0.75</v>
      </c>
    </row>
    <row r="98" spans="9:13" x14ac:dyDescent="0.25">
      <c r="I98" t="s">
        <v>42</v>
      </c>
      <c r="J98">
        <f>COUNTIF(C84:C108,"&gt;0")</f>
        <v>1</v>
      </c>
      <c r="M98" s="5">
        <f t="shared" si="12"/>
        <v>0.25</v>
      </c>
    </row>
    <row r="99" spans="9:13" x14ac:dyDescent="0.25">
      <c r="I99" t="s">
        <v>43</v>
      </c>
      <c r="J99">
        <f>COUNTIF(B84:B108,"&lt;2")</f>
        <v>2</v>
      </c>
      <c r="M99" s="5">
        <f t="shared" si="12"/>
        <v>0.5</v>
      </c>
    </row>
    <row r="100" spans="9:13" x14ac:dyDescent="0.25">
      <c r="I100" t="s">
        <v>44</v>
      </c>
      <c r="J100">
        <f>COUNTIF(C84:C108,"&lt;2")</f>
        <v>4</v>
      </c>
      <c r="M100" s="5">
        <f t="shared" si="12"/>
        <v>1</v>
      </c>
    </row>
    <row r="101" spans="9:13" x14ac:dyDescent="0.25">
      <c r="I101" t="s">
        <v>45</v>
      </c>
      <c r="J101">
        <f>COUNTIF(B84:B108,"&lt;3")</f>
        <v>4</v>
      </c>
      <c r="M101" s="5">
        <f t="shared" si="12"/>
        <v>1</v>
      </c>
    </row>
    <row r="102" spans="9:13" x14ac:dyDescent="0.25">
      <c r="I102" t="s">
        <v>46</v>
      </c>
      <c r="J102">
        <f>COUNTIF(C84:C108,"&lt;3")</f>
        <v>4</v>
      </c>
      <c r="M102" s="5">
        <f t="shared" si="12"/>
        <v>1</v>
      </c>
    </row>
    <row r="103" spans="9:13" x14ac:dyDescent="0.25">
      <c r="I103" t="s">
        <v>47</v>
      </c>
      <c r="J103">
        <f>J93+J94</f>
        <v>3</v>
      </c>
      <c r="M103" s="5">
        <f t="shared" si="12"/>
        <v>0.75</v>
      </c>
    </row>
    <row r="104" spans="9:13" x14ac:dyDescent="0.25">
      <c r="I104" t="s">
        <v>48</v>
      </c>
      <c r="J104" s="1">
        <f>SUM(B84:B108)</f>
        <v>5</v>
      </c>
      <c r="M104" s="5">
        <f t="shared" si="12"/>
        <v>1.25</v>
      </c>
    </row>
    <row r="105" spans="9:13" x14ac:dyDescent="0.25">
      <c r="I105" t="s">
        <v>49</v>
      </c>
      <c r="J105" s="1">
        <f>SUM(C84:C108)</f>
        <v>1</v>
      </c>
      <c r="M105" s="5">
        <f t="shared" si="12"/>
        <v>0.25</v>
      </c>
    </row>
    <row r="106" spans="9:13" x14ac:dyDescent="0.25">
      <c r="I106" t="s">
        <v>50</v>
      </c>
      <c r="J106">
        <f>3*J93+J92-J103</f>
        <v>10</v>
      </c>
      <c r="M106" s="5">
        <f t="shared" si="12"/>
        <v>2.5</v>
      </c>
    </row>
    <row r="120" spans="1:13" x14ac:dyDescent="0.25">
      <c r="A120" s="19" t="s">
        <v>23</v>
      </c>
      <c r="B120" s="19"/>
      <c r="C120" s="19"/>
      <c r="D120" s="19"/>
      <c r="E120" s="19"/>
      <c r="F120" s="19"/>
    </row>
    <row r="121" spans="1:13" x14ac:dyDescent="0.25">
      <c r="E121" s="3" t="s">
        <v>24</v>
      </c>
      <c r="F121" s="3" t="s">
        <v>25</v>
      </c>
      <c r="I121" s="4" t="s">
        <v>26</v>
      </c>
      <c r="J121" t="s">
        <v>51</v>
      </c>
    </row>
    <row r="122" spans="1:13" x14ac:dyDescent="0.25">
      <c r="A122" s="6" t="s">
        <v>88</v>
      </c>
      <c r="B122">
        <v>1</v>
      </c>
      <c r="C122">
        <v>1</v>
      </c>
      <c r="D122" t="s">
        <v>104</v>
      </c>
      <c r="E122" s="1">
        <f>B122+C122</f>
        <v>2</v>
      </c>
      <c r="F122" s="1">
        <f>B122-C122</f>
        <v>0</v>
      </c>
      <c r="I122" t="s">
        <v>27</v>
      </c>
      <c r="J122">
        <f>COUNTIF(E122:E146,"&gt;1")</f>
        <v>3</v>
      </c>
      <c r="M122" s="5">
        <f>J122/$J$130</f>
        <v>0.6</v>
      </c>
    </row>
    <row r="123" spans="1:13" x14ac:dyDescent="0.25">
      <c r="A123" s="6" t="s">
        <v>88</v>
      </c>
      <c r="B123">
        <v>2</v>
      </c>
      <c r="C123">
        <v>1</v>
      </c>
      <c r="D123" t="s">
        <v>84</v>
      </c>
      <c r="E123" s="1">
        <f t="shared" ref="E123:E124" si="13">B123+C123</f>
        <v>3</v>
      </c>
      <c r="F123" s="1">
        <f t="shared" ref="F123:F124" si="14">B123-C123</f>
        <v>1</v>
      </c>
      <c r="I123" t="s">
        <v>28</v>
      </c>
      <c r="J123">
        <f>COUNTIF(E122:E146,"&gt;2")</f>
        <v>1</v>
      </c>
      <c r="M123" s="5">
        <f t="shared" ref="M123:M144" si="15">J123/$J$130</f>
        <v>0.2</v>
      </c>
    </row>
    <row r="124" spans="1:13" x14ac:dyDescent="0.25">
      <c r="A124" s="6" t="s">
        <v>88</v>
      </c>
      <c r="B124">
        <v>2</v>
      </c>
      <c r="C124">
        <v>0</v>
      </c>
      <c r="D124" t="s">
        <v>75</v>
      </c>
      <c r="E124" s="1">
        <f t="shared" si="13"/>
        <v>2</v>
      </c>
      <c r="F124" s="1">
        <f t="shared" si="14"/>
        <v>2</v>
      </c>
      <c r="I124" t="s">
        <v>29</v>
      </c>
      <c r="J124">
        <f>COUNTIF(E122:E146,"&lt;4")</f>
        <v>5</v>
      </c>
      <c r="M124" s="5">
        <f t="shared" si="15"/>
        <v>1</v>
      </c>
    </row>
    <row r="125" spans="1:13" x14ac:dyDescent="0.25">
      <c r="A125" s="6" t="s">
        <v>88</v>
      </c>
      <c r="B125">
        <v>0</v>
      </c>
      <c r="C125">
        <v>0</v>
      </c>
      <c r="D125" t="s">
        <v>77</v>
      </c>
      <c r="E125" s="1">
        <f t="shared" ref="E125:E126" si="16">B125+C125</f>
        <v>0</v>
      </c>
      <c r="F125" s="1">
        <f t="shared" ref="F125:F126" si="17">B125-C125</f>
        <v>0</v>
      </c>
      <c r="I125" t="s">
        <v>30</v>
      </c>
      <c r="J125">
        <f>COUNTIF(E122:E146,"&lt;5")</f>
        <v>5</v>
      </c>
      <c r="M125" s="5">
        <f t="shared" si="15"/>
        <v>1</v>
      </c>
    </row>
    <row r="126" spans="1:13" x14ac:dyDescent="0.25">
      <c r="A126" s="6" t="s">
        <v>88</v>
      </c>
      <c r="B126">
        <v>1</v>
      </c>
      <c r="C126">
        <v>0</v>
      </c>
      <c r="D126" t="s">
        <v>81</v>
      </c>
      <c r="E126" s="1">
        <f t="shared" si="16"/>
        <v>1</v>
      </c>
      <c r="F126" s="1">
        <f t="shared" si="17"/>
        <v>1</v>
      </c>
      <c r="I126" t="s">
        <v>31</v>
      </c>
      <c r="J126">
        <f>COUNTIF(F122:F146,"&gt;=0")</f>
        <v>5</v>
      </c>
      <c r="M126" s="5">
        <f t="shared" si="15"/>
        <v>1</v>
      </c>
    </row>
    <row r="127" spans="1:13" x14ac:dyDescent="0.25">
      <c r="E127" s="1"/>
      <c r="F127" s="1"/>
      <c r="I127" t="s">
        <v>32</v>
      </c>
      <c r="J127">
        <f>COUNTIF(F122:F146,"&lt;=0")</f>
        <v>2</v>
      </c>
      <c r="M127" s="5">
        <f t="shared" si="15"/>
        <v>0.4</v>
      </c>
    </row>
    <row r="128" spans="1:13" x14ac:dyDescent="0.25">
      <c r="E128" s="1"/>
      <c r="F128" s="1"/>
      <c r="I128" t="s">
        <v>34</v>
      </c>
      <c r="J128">
        <f>COUNTIF(F122:F146,"&gt;=-1")</f>
        <v>5</v>
      </c>
      <c r="M128" s="5">
        <f t="shared" si="15"/>
        <v>1</v>
      </c>
    </row>
    <row r="129" spans="5:13" x14ac:dyDescent="0.25">
      <c r="E129" s="1"/>
      <c r="F129" s="1"/>
      <c r="I129" t="s">
        <v>35</v>
      </c>
      <c r="J129">
        <f>COUNTIF(F122:F146,"&lt;=1")</f>
        <v>4</v>
      </c>
      <c r="M129" s="5">
        <f t="shared" si="15"/>
        <v>0.8</v>
      </c>
    </row>
    <row r="130" spans="5:13" x14ac:dyDescent="0.25">
      <c r="E130" s="1"/>
      <c r="F130" s="1"/>
      <c r="I130" t="s">
        <v>36</v>
      </c>
      <c r="J130">
        <f>COUNT(F122:F146)</f>
        <v>5</v>
      </c>
    </row>
    <row r="131" spans="5:13" x14ac:dyDescent="0.25">
      <c r="E131" s="1"/>
      <c r="F131" s="1"/>
      <c r="I131" t="s">
        <v>37</v>
      </c>
      <c r="J131">
        <f>J130-J127</f>
        <v>3</v>
      </c>
      <c r="M131" s="5">
        <f t="shared" si="15"/>
        <v>0.6</v>
      </c>
    </row>
    <row r="132" spans="5:13" x14ac:dyDescent="0.25">
      <c r="E132" s="1"/>
      <c r="F132" s="1"/>
      <c r="I132" t="s">
        <v>38</v>
      </c>
      <c r="J132">
        <f>J130-J126</f>
        <v>0</v>
      </c>
      <c r="M132" s="5">
        <f t="shared" si="15"/>
        <v>0</v>
      </c>
    </row>
    <row r="133" spans="5:13" x14ac:dyDescent="0.25">
      <c r="E133" s="1"/>
      <c r="F133" s="1"/>
      <c r="I133" t="s">
        <v>39</v>
      </c>
      <c r="J133">
        <f>J130-J129</f>
        <v>1</v>
      </c>
      <c r="M133" s="5">
        <f t="shared" si="15"/>
        <v>0.2</v>
      </c>
    </row>
    <row r="134" spans="5:13" x14ac:dyDescent="0.25">
      <c r="E134" s="1"/>
      <c r="F134" s="1"/>
      <c r="I134" t="s">
        <v>40</v>
      </c>
      <c r="J134">
        <f>J130-J128</f>
        <v>0</v>
      </c>
      <c r="M134" s="5">
        <f t="shared" si="15"/>
        <v>0</v>
      </c>
    </row>
    <row r="135" spans="5:13" x14ac:dyDescent="0.25">
      <c r="E135" s="1"/>
      <c r="F135" s="1"/>
      <c r="I135" t="s">
        <v>41</v>
      </c>
      <c r="J135">
        <f>COUNTIF(B122:B146,"&gt;0")</f>
        <v>4</v>
      </c>
      <c r="M135" s="5">
        <f t="shared" si="15"/>
        <v>0.8</v>
      </c>
    </row>
    <row r="136" spans="5:13" x14ac:dyDescent="0.25">
      <c r="E136" s="1"/>
      <c r="F136" s="1"/>
      <c r="I136" t="s">
        <v>42</v>
      </c>
      <c r="J136">
        <f>COUNTIF(C122:C146,"&gt;0")</f>
        <v>2</v>
      </c>
      <c r="M136" s="5">
        <f t="shared" si="15"/>
        <v>0.4</v>
      </c>
    </row>
    <row r="137" spans="5:13" x14ac:dyDescent="0.25">
      <c r="E137" s="1"/>
      <c r="F137" s="1"/>
      <c r="I137" t="s">
        <v>43</v>
      </c>
      <c r="J137">
        <f>COUNTIF(B122:B146,"&lt;2")</f>
        <v>3</v>
      </c>
      <c r="M137" s="5">
        <f t="shared" si="15"/>
        <v>0.6</v>
      </c>
    </row>
    <row r="138" spans="5:13" x14ac:dyDescent="0.25">
      <c r="E138" s="1"/>
      <c r="F138" s="1"/>
      <c r="I138" t="s">
        <v>44</v>
      </c>
      <c r="J138">
        <f>COUNTIF(C122:C146,"&lt;2")</f>
        <v>5</v>
      </c>
      <c r="M138" s="5">
        <f t="shared" si="15"/>
        <v>1</v>
      </c>
    </row>
    <row r="139" spans="5:13" x14ac:dyDescent="0.25">
      <c r="E139" s="1"/>
      <c r="F139" s="1"/>
      <c r="I139" t="s">
        <v>45</v>
      </c>
      <c r="J139">
        <f>COUNTIF(B122:B146,"&lt;3")</f>
        <v>5</v>
      </c>
      <c r="M139" s="5">
        <f t="shared" si="15"/>
        <v>1</v>
      </c>
    </row>
    <row r="140" spans="5:13" x14ac:dyDescent="0.25">
      <c r="E140" s="1"/>
      <c r="F140" s="1"/>
      <c r="I140" t="s">
        <v>46</v>
      </c>
      <c r="J140">
        <f>COUNTIF(C122:C146,"&lt;3")</f>
        <v>5</v>
      </c>
      <c r="M140" s="5">
        <f t="shared" si="15"/>
        <v>1</v>
      </c>
    </row>
    <row r="141" spans="5:13" x14ac:dyDescent="0.25">
      <c r="E141" s="1"/>
      <c r="F141" s="1"/>
      <c r="I141" t="s">
        <v>47</v>
      </c>
      <c r="J141">
        <f>J131+J132</f>
        <v>3</v>
      </c>
      <c r="M141" s="5">
        <f t="shared" si="15"/>
        <v>0.6</v>
      </c>
    </row>
    <row r="142" spans="5:13" x14ac:dyDescent="0.25">
      <c r="E142" s="1"/>
      <c r="F142" s="1"/>
      <c r="I142" t="s">
        <v>48</v>
      </c>
      <c r="J142" s="1">
        <f>SUM(B122:B146)</f>
        <v>6</v>
      </c>
      <c r="M142" s="5">
        <f t="shared" si="15"/>
        <v>1.2</v>
      </c>
    </row>
    <row r="143" spans="5:13" x14ac:dyDescent="0.25">
      <c r="E143" s="1"/>
      <c r="F143" s="1"/>
      <c r="I143" t="s">
        <v>49</v>
      </c>
      <c r="J143" s="1">
        <f>SUM(C122:C146)</f>
        <v>2</v>
      </c>
      <c r="M143" s="5">
        <f t="shared" si="15"/>
        <v>0.4</v>
      </c>
    </row>
    <row r="144" spans="5:13" x14ac:dyDescent="0.25">
      <c r="E144" s="1"/>
      <c r="F144" s="1"/>
      <c r="I144" t="s">
        <v>50</v>
      </c>
      <c r="J144">
        <f>3*J131+J130-J141</f>
        <v>11</v>
      </c>
      <c r="M144" s="5">
        <f t="shared" si="15"/>
        <v>2.2000000000000002</v>
      </c>
    </row>
    <row r="145" spans="5:15" x14ac:dyDescent="0.25">
      <c r="E145" s="1"/>
      <c r="F145" s="1"/>
    </row>
    <row r="146" spans="5:15" x14ac:dyDescent="0.25">
      <c r="E146" s="1"/>
      <c r="F146" s="1"/>
    </row>
    <row r="147" spans="5:15" x14ac:dyDescent="0.25">
      <c r="E147" s="1"/>
      <c r="F147" s="1"/>
    </row>
    <row r="148" spans="5:15" x14ac:dyDescent="0.25">
      <c r="E148" s="1"/>
      <c r="F148" s="1"/>
    </row>
    <row r="149" spans="5:15" x14ac:dyDescent="0.25">
      <c r="E149" s="1"/>
      <c r="F149" s="1"/>
    </row>
    <row r="150" spans="5:15" x14ac:dyDescent="0.25">
      <c r="E150" s="1"/>
      <c r="F150" s="1"/>
    </row>
    <row r="151" spans="5:15" x14ac:dyDescent="0.25">
      <c r="E151" s="1"/>
      <c r="F151" s="1"/>
    </row>
    <row r="152" spans="5:15" x14ac:dyDescent="0.25">
      <c r="E152" s="1"/>
      <c r="F152" s="1"/>
    </row>
    <row r="153" spans="5:15" x14ac:dyDescent="0.25">
      <c r="E153" s="1"/>
      <c r="F153" s="1"/>
    </row>
    <row r="154" spans="5:15" x14ac:dyDescent="0.25">
      <c r="E154" s="1"/>
      <c r="F154" s="1"/>
    </row>
    <row r="155" spans="5:15" x14ac:dyDescent="0.25">
      <c r="E155" s="1"/>
      <c r="F155" s="1"/>
    </row>
    <row r="156" spans="5:15" x14ac:dyDescent="0.25">
      <c r="E156" s="1"/>
      <c r="F156" s="1"/>
    </row>
    <row r="157" spans="5:15" x14ac:dyDescent="0.25">
      <c r="E157" s="1"/>
      <c r="F157" s="1"/>
    </row>
    <row r="158" spans="5:15" x14ac:dyDescent="0.25">
      <c r="E158" s="1"/>
      <c r="F158" s="1"/>
    </row>
    <row r="159" spans="5:15" x14ac:dyDescent="0.25">
      <c r="E159" s="1"/>
      <c r="F159" s="1"/>
    </row>
    <row r="160" spans="5:15" x14ac:dyDescent="0.25">
      <c r="E160" s="1"/>
      <c r="F160" s="1"/>
      <c r="I160" s="4" t="s">
        <v>26</v>
      </c>
      <c r="J160" t="s">
        <v>52</v>
      </c>
      <c r="O160" s="5" t="s">
        <v>61</v>
      </c>
    </row>
    <row r="161" spans="1:16" x14ac:dyDescent="0.25">
      <c r="A161" t="s">
        <v>92</v>
      </c>
      <c r="B161">
        <v>2</v>
      </c>
      <c r="C161">
        <v>2</v>
      </c>
      <c r="D161" s="6" t="s">
        <v>88</v>
      </c>
      <c r="E161" s="1">
        <f>B161+C161</f>
        <v>4</v>
      </c>
      <c r="F161" s="1">
        <f>B161-C161</f>
        <v>0</v>
      </c>
      <c r="I161" t="s">
        <v>27</v>
      </c>
      <c r="J161">
        <f>COUNTIF(E161:E177,"&gt;1")</f>
        <v>2</v>
      </c>
      <c r="M161" s="5">
        <f>J161/$J$169</f>
        <v>0.66666666666666663</v>
      </c>
      <c r="O161" s="5">
        <f>J161+J122</f>
        <v>5</v>
      </c>
      <c r="P161" s="5">
        <f>O161/$O$169</f>
        <v>0.625</v>
      </c>
    </row>
    <row r="162" spans="1:16" x14ac:dyDescent="0.25">
      <c r="A162" t="s">
        <v>90</v>
      </c>
      <c r="B162">
        <v>1</v>
      </c>
      <c r="C162">
        <v>0</v>
      </c>
      <c r="D162" s="6" t="s">
        <v>88</v>
      </c>
      <c r="E162" s="1">
        <f>B162+C162</f>
        <v>1</v>
      </c>
      <c r="F162" s="1">
        <f>B162-C162</f>
        <v>1</v>
      </c>
      <c r="I162" t="s">
        <v>28</v>
      </c>
      <c r="J162">
        <f>COUNTIF(E161:E177,"&gt;2")</f>
        <v>1</v>
      </c>
      <c r="M162" s="5">
        <f t="shared" ref="M162:M183" si="18">J162/$J$169</f>
        <v>0.33333333333333331</v>
      </c>
      <c r="O162" s="5">
        <f t="shared" ref="O162:O183" si="19">J162+J123</f>
        <v>2</v>
      </c>
      <c r="P162" s="5">
        <f t="shared" ref="P162:P183" si="20">O162/$O$169</f>
        <v>0.25</v>
      </c>
    </row>
    <row r="163" spans="1:16" x14ac:dyDescent="0.25">
      <c r="A163" t="s">
        <v>169</v>
      </c>
      <c r="B163">
        <v>2</v>
      </c>
      <c r="C163">
        <v>0</v>
      </c>
      <c r="D163" s="6" t="s">
        <v>88</v>
      </c>
      <c r="E163" s="1">
        <f>B163+C163</f>
        <v>2</v>
      </c>
      <c r="F163" s="1">
        <f>B163-C163</f>
        <v>2</v>
      </c>
      <c r="I163" t="s">
        <v>29</v>
      </c>
      <c r="J163">
        <f>COUNTIF(E161:E177,"&lt;4")</f>
        <v>2</v>
      </c>
      <c r="M163" s="5">
        <f t="shared" si="18"/>
        <v>0.66666666666666663</v>
      </c>
      <c r="O163" s="5">
        <f t="shared" si="19"/>
        <v>7</v>
      </c>
      <c r="P163" s="5">
        <f t="shared" si="20"/>
        <v>0.875</v>
      </c>
    </row>
    <row r="164" spans="1:16" x14ac:dyDescent="0.25">
      <c r="D164" s="6"/>
      <c r="E164" s="1"/>
      <c r="F164" s="1"/>
      <c r="I164" t="s">
        <v>30</v>
      </c>
      <c r="J164">
        <f>COUNTIF(E161:E177,"&lt;5")</f>
        <v>3</v>
      </c>
      <c r="M164" s="5">
        <f t="shared" si="18"/>
        <v>1</v>
      </c>
      <c r="O164" s="5">
        <f t="shared" si="19"/>
        <v>8</v>
      </c>
      <c r="P164" s="5">
        <f t="shared" si="20"/>
        <v>1</v>
      </c>
    </row>
    <row r="165" spans="1:16" x14ac:dyDescent="0.25">
      <c r="D165" s="6"/>
      <c r="E165" s="1"/>
      <c r="F165" s="1"/>
      <c r="I165" t="s">
        <v>31</v>
      </c>
      <c r="J165">
        <f>COUNTIF(F161:F177,"&lt;=0")</f>
        <v>1</v>
      </c>
      <c r="M165" s="5">
        <f t="shared" si="18"/>
        <v>0.33333333333333331</v>
      </c>
      <c r="O165" s="5">
        <f t="shared" si="19"/>
        <v>6</v>
      </c>
      <c r="P165" s="5">
        <f t="shared" si="20"/>
        <v>0.75</v>
      </c>
    </row>
    <row r="166" spans="1:16" x14ac:dyDescent="0.25">
      <c r="A166" s="1"/>
      <c r="B166" s="1"/>
      <c r="D166" s="2"/>
      <c r="E166" s="1"/>
      <c r="F166" s="1"/>
      <c r="I166" t="s">
        <v>32</v>
      </c>
      <c r="J166">
        <f>COUNTIF(F161:F177,"&gt;=0")</f>
        <v>3</v>
      </c>
      <c r="M166" s="5">
        <f t="shared" si="18"/>
        <v>1</v>
      </c>
      <c r="O166" s="5">
        <f t="shared" si="19"/>
        <v>5</v>
      </c>
      <c r="P166" s="5">
        <f t="shared" si="20"/>
        <v>0.625</v>
      </c>
    </row>
    <row r="167" spans="1:16" x14ac:dyDescent="0.25">
      <c r="I167" t="s">
        <v>34</v>
      </c>
      <c r="J167">
        <f>COUNTIF(F161:F177,"&lt;=1")</f>
        <v>2</v>
      </c>
      <c r="M167" s="5">
        <f t="shared" si="18"/>
        <v>0.66666666666666663</v>
      </c>
      <c r="O167" s="5">
        <f t="shared" si="19"/>
        <v>7</v>
      </c>
      <c r="P167" s="5">
        <f t="shared" si="20"/>
        <v>0.875</v>
      </c>
    </row>
    <row r="168" spans="1:16" x14ac:dyDescent="0.25">
      <c r="I168" t="s">
        <v>35</v>
      </c>
      <c r="J168">
        <f>COUNTIF(F161:F177,"&gt;=-1")</f>
        <v>3</v>
      </c>
      <c r="M168" s="5">
        <f t="shared" si="18"/>
        <v>1</v>
      </c>
      <c r="O168" s="5">
        <f t="shared" si="19"/>
        <v>7</v>
      </c>
      <c r="P168" s="5">
        <f t="shared" si="20"/>
        <v>0.875</v>
      </c>
    </row>
    <row r="169" spans="1:16" x14ac:dyDescent="0.25">
      <c r="I169" t="s">
        <v>36</v>
      </c>
      <c r="J169">
        <f>COUNT(E161:E177)</f>
        <v>3</v>
      </c>
      <c r="O169" s="5">
        <f t="shared" si="19"/>
        <v>8</v>
      </c>
      <c r="P169" s="5">
        <f t="shared" si="20"/>
        <v>1</v>
      </c>
    </row>
    <row r="170" spans="1:16" x14ac:dyDescent="0.25">
      <c r="I170" t="s">
        <v>37</v>
      </c>
      <c r="J170">
        <f>J169-J166</f>
        <v>0</v>
      </c>
      <c r="M170" s="5">
        <f t="shared" si="18"/>
        <v>0</v>
      </c>
      <c r="O170" s="5">
        <f t="shared" si="19"/>
        <v>3</v>
      </c>
      <c r="P170" s="5">
        <f t="shared" si="20"/>
        <v>0.375</v>
      </c>
    </row>
    <row r="171" spans="1:16" x14ac:dyDescent="0.25">
      <c r="I171" t="s">
        <v>38</v>
      </c>
      <c r="J171">
        <f>J169-J165</f>
        <v>2</v>
      </c>
      <c r="M171" s="5">
        <f t="shared" si="18"/>
        <v>0.66666666666666663</v>
      </c>
      <c r="O171" s="5">
        <f t="shared" si="19"/>
        <v>2</v>
      </c>
      <c r="P171" s="5">
        <f t="shared" si="20"/>
        <v>0.25</v>
      </c>
    </row>
    <row r="172" spans="1:16" x14ac:dyDescent="0.25">
      <c r="I172" t="s">
        <v>39</v>
      </c>
      <c r="J172">
        <f>J169-J168</f>
        <v>0</v>
      </c>
      <c r="M172" s="5">
        <f t="shared" si="18"/>
        <v>0</v>
      </c>
      <c r="O172" s="5">
        <f t="shared" si="19"/>
        <v>1</v>
      </c>
      <c r="P172" s="5">
        <f t="shared" si="20"/>
        <v>0.125</v>
      </c>
    </row>
    <row r="173" spans="1:16" x14ac:dyDescent="0.25">
      <c r="I173" t="s">
        <v>40</v>
      </c>
      <c r="J173">
        <f>J169-J167</f>
        <v>1</v>
      </c>
      <c r="M173" s="5">
        <f t="shared" si="18"/>
        <v>0.33333333333333331</v>
      </c>
      <c r="O173" s="5">
        <f t="shared" si="19"/>
        <v>1</v>
      </c>
      <c r="P173" s="5">
        <f t="shared" si="20"/>
        <v>0.125</v>
      </c>
    </row>
    <row r="174" spans="1:16" x14ac:dyDescent="0.25">
      <c r="I174" t="s">
        <v>41</v>
      </c>
      <c r="J174">
        <f>COUNTIF(C161:C177,"&gt;0")</f>
        <v>1</v>
      </c>
      <c r="M174" s="5">
        <f t="shared" si="18"/>
        <v>0.33333333333333331</v>
      </c>
      <c r="O174" s="5">
        <f t="shared" si="19"/>
        <v>5</v>
      </c>
      <c r="P174" s="5">
        <f t="shared" si="20"/>
        <v>0.625</v>
      </c>
    </row>
    <row r="175" spans="1:16" x14ac:dyDescent="0.25">
      <c r="I175" t="s">
        <v>42</v>
      </c>
      <c r="J175">
        <f>COUNTIF(B161:B177,"&gt;0")</f>
        <v>3</v>
      </c>
      <c r="M175" s="5">
        <f t="shared" si="18"/>
        <v>1</v>
      </c>
      <c r="O175" s="5">
        <f t="shared" si="19"/>
        <v>5</v>
      </c>
      <c r="P175" s="5">
        <f t="shared" si="20"/>
        <v>0.625</v>
      </c>
    </row>
    <row r="176" spans="1:16" x14ac:dyDescent="0.25">
      <c r="I176" t="s">
        <v>43</v>
      </c>
      <c r="J176">
        <f>COUNTIF(C161:C177,"&lt;2")</f>
        <v>2</v>
      </c>
      <c r="M176" s="5">
        <f t="shared" si="18"/>
        <v>0.66666666666666663</v>
      </c>
      <c r="O176" s="5">
        <f t="shared" si="19"/>
        <v>5</v>
      </c>
      <c r="P176" s="5">
        <f t="shared" si="20"/>
        <v>0.625</v>
      </c>
    </row>
    <row r="177" spans="9:16" x14ac:dyDescent="0.25">
      <c r="I177" t="s">
        <v>44</v>
      </c>
      <c r="J177">
        <f>COUNTIF(B161:B177,"&lt;2")</f>
        <v>1</v>
      </c>
      <c r="M177" s="5">
        <f t="shared" si="18"/>
        <v>0.33333333333333331</v>
      </c>
      <c r="O177" s="5">
        <f t="shared" si="19"/>
        <v>6</v>
      </c>
      <c r="P177" s="5">
        <f t="shared" si="20"/>
        <v>0.75</v>
      </c>
    </row>
    <row r="178" spans="9:16" x14ac:dyDescent="0.25">
      <c r="I178" t="s">
        <v>45</v>
      </c>
      <c r="J178">
        <f>COUNTIF(C161:C177,"&lt;3")</f>
        <v>3</v>
      </c>
      <c r="M178" s="5">
        <f t="shared" si="18"/>
        <v>1</v>
      </c>
      <c r="O178" s="5">
        <f t="shared" si="19"/>
        <v>8</v>
      </c>
      <c r="P178" s="5">
        <f t="shared" si="20"/>
        <v>1</v>
      </c>
    </row>
    <row r="179" spans="9:16" x14ac:dyDescent="0.25">
      <c r="I179" t="s">
        <v>46</v>
      </c>
      <c r="J179">
        <f>COUNTIF(B161:B177,"&lt;3")</f>
        <v>3</v>
      </c>
      <c r="M179" s="5">
        <f t="shared" si="18"/>
        <v>1</v>
      </c>
      <c r="O179" s="5">
        <f t="shared" si="19"/>
        <v>8</v>
      </c>
      <c r="P179" s="5">
        <f t="shared" si="20"/>
        <v>1</v>
      </c>
    </row>
    <row r="180" spans="9:16" x14ac:dyDescent="0.25">
      <c r="I180" t="s">
        <v>47</v>
      </c>
      <c r="J180">
        <f>J170+J171</f>
        <v>2</v>
      </c>
      <c r="M180" s="5">
        <f t="shared" si="18"/>
        <v>0.66666666666666663</v>
      </c>
      <c r="O180" s="5">
        <f t="shared" si="19"/>
        <v>5</v>
      </c>
      <c r="P180" s="5">
        <f t="shared" si="20"/>
        <v>0.625</v>
      </c>
    </row>
    <row r="181" spans="9:16" x14ac:dyDescent="0.25">
      <c r="I181" t="s">
        <v>48</v>
      </c>
      <c r="J181" s="1">
        <f>SUM(C161:C177)</f>
        <v>2</v>
      </c>
      <c r="M181" s="5">
        <f t="shared" si="18"/>
        <v>0.66666666666666663</v>
      </c>
      <c r="O181" s="5">
        <f t="shared" si="19"/>
        <v>8</v>
      </c>
      <c r="P181" s="5">
        <f t="shared" si="20"/>
        <v>1</v>
      </c>
    </row>
    <row r="182" spans="9:16" x14ac:dyDescent="0.25">
      <c r="I182" t="s">
        <v>49</v>
      </c>
      <c r="J182" s="1">
        <f>SUM(B161:B177)</f>
        <v>5</v>
      </c>
      <c r="M182" s="5">
        <f t="shared" si="18"/>
        <v>1.6666666666666667</v>
      </c>
      <c r="O182" s="5">
        <f t="shared" si="19"/>
        <v>7</v>
      </c>
      <c r="P182" s="5">
        <f t="shared" si="20"/>
        <v>0.875</v>
      </c>
    </row>
    <row r="183" spans="9:16" x14ac:dyDescent="0.25">
      <c r="I183" t="s">
        <v>50</v>
      </c>
      <c r="J183">
        <f>J170*3+J169-J180</f>
        <v>1</v>
      </c>
      <c r="M183" s="5">
        <f t="shared" si="18"/>
        <v>0.33333333333333331</v>
      </c>
      <c r="O183" s="5">
        <f t="shared" si="19"/>
        <v>12</v>
      </c>
      <c r="P183" s="5">
        <f t="shared" si="20"/>
        <v>1.5</v>
      </c>
    </row>
    <row r="208" spans="1:16" x14ac:dyDescent="0.25">
      <c r="A208" s="23" t="s">
        <v>19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1" spans="1:16" x14ac:dyDescent="0.25">
      <c r="A211" s="19" t="s">
        <v>20</v>
      </c>
      <c r="B211" s="19"/>
      <c r="C211" s="19"/>
      <c r="D211" s="19"/>
      <c r="E211" s="19"/>
      <c r="F211" s="19"/>
    </row>
    <row r="212" spans="1:16" x14ac:dyDescent="0.25">
      <c r="E212" s="3" t="s">
        <v>24</v>
      </c>
      <c r="F212" s="3" t="s">
        <v>25</v>
      </c>
      <c r="I212" s="4" t="s">
        <v>26</v>
      </c>
      <c r="J212" t="s">
        <v>53</v>
      </c>
    </row>
    <row r="213" spans="1:16" x14ac:dyDescent="0.25">
      <c r="A213" t="s">
        <v>83</v>
      </c>
      <c r="B213">
        <v>2</v>
      </c>
      <c r="C213">
        <v>2</v>
      </c>
      <c r="D213" s="6" t="s">
        <v>78</v>
      </c>
      <c r="E213" s="1">
        <f>B213+C213</f>
        <v>4</v>
      </c>
      <c r="F213" s="1">
        <f>B213-C213</f>
        <v>0</v>
      </c>
      <c r="I213" t="s">
        <v>27</v>
      </c>
      <c r="J213">
        <f>COUNTIF(E213:E237,"&gt;1")</f>
        <v>6</v>
      </c>
      <c r="M213" s="5">
        <f>J213/$J$221</f>
        <v>0.66666666666666663</v>
      </c>
    </row>
    <row r="214" spans="1:16" x14ac:dyDescent="0.25">
      <c r="A214" t="s">
        <v>92</v>
      </c>
      <c r="B214">
        <v>0</v>
      </c>
      <c r="C214">
        <v>5</v>
      </c>
      <c r="D214" s="6" t="s">
        <v>78</v>
      </c>
      <c r="E214" s="1">
        <f t="shared" ref="E214:E221" si="21">B214+C214</f>
        <v>5</v>
      </c>
      <c r="F214" s="1">
        <f t="shared" ref="F214:F221" si="22">B214-C214</f>
        <v>-5</v>
      </c>
      <c r="I214" t="s">
        <v>28</v>
      </c>
      <c r="J214">
        <f>COUNTIF(E213:E237,"&gt;2")</f>
        <v>4</v>
      </c>
      <c r="M214" s="5">
        <f t="shared" ref="M214:M235" si="23">J214/$J$221</f>
        <v>0.44444444444444442</v>
      </c>
    </row>
    <row r="215" spans="1:16" x14ac:dyDescent="0.25">
      <c r="A215" t="s">
        <v>81</v>
      </c>
      <c r="B215">
        <v>0</v>
      </c>
      <c r="C215">
        <v>0</v>
      </c>
      <c r="D215" s="6" t="s">
        <v>78</v>
      </c>
      <c r="E215" s="1">
        <f t="shared" si="21"/>
        <v>0</v>
      </c>
      <c r="F215" s="1">
        <f t="shared" si="22"/>
        <v>0</v>
      </c>
      <c r="I215" t="s">
        <v>29</v>
      </c>
      <c r="J215">
        <f>COUNTIF(E213:E237,"&lt;4")</f>
        <v>5</v>
      </c>
      <c r="M215" s="5">
        <f t="shared" si="23"/>
        <v>0.55555555555555558</v>
      </c>
    </row>
    <row r="216" spans="1:16" x14ac:dyDescent="0.25">
      <c r="A216" t="s">
        <v>104</v>
      </c>
      <c r="B216">
        <v>1</v>
      </c>
      <c r="C216">
        <v>1</v>
      </c>
      <c r="D216" s="6" t="s">
        <v>78</v>
      </c>
      <c r="E216" s="1">
        <f t="shared" si="21"/>
        <v>2</v>
      </c>
      <c r="F216" s="1">
        <f t="shared" si="22"/>
        <v>0</v>
      </c>
      <c r="I216" t="s">
        <v>30</v>
      </c>
      <c r="J216">
        <f>COUNTIF(E213:E237,"&lt;5")</f>
        <v>7</v>
      </c>
      <c r="M216" s="5">
        <f t="shared" si="23"/>
        <v>0.77777777777777779</v>
      </c>
    </row>
    <row r="217" spans="1:16" x14ac:dyDescent="0.25">
      <c r="A217" t="s">
        <v>90</v>
      </c>
      <c r="B217">
        <v>0</v>
      </c>
      <c r="C217">
        <v>2</v>
      </c>
      <c r="D217" s="6" t="s">
        <v>78</v>
      </c>
      <c r="E217" s="1">
        <f t="shared" si="21"/>
        <v>2</v>
      </c>
      <c r="F217" s="1">
        <f t="shared" si="22"/>
        <v>-2</v>
      </c>
      <c r="I217" t="s">
        <v>31</v>
      </c>
      <c r="J217">
        <f>COUNTIF(F213:F237,"&gt;=0")</f>
        <v>6</v>
      </c>
      <c r="L217" t="s">
        <v>56</v>
      </c>
      <c r="M217" s="5">
        <f t="shared" si="23"/>
        <v>0.66666666666666663</v>
      </c>
    </row>
    <row r="218" spans="1:16" x14ac:dyDescent="0.25">
      <c r="A218" t="s">
        <v>84</v>
      </c>
      <c r="B218">
        <v>1</v>
      </c>
      <c r="C218">
        <v>0</v>
      </c>
      <c r="D218" s="6" t="s">
        <v>78</v>
      </c>
      <c r="E218" s="1">
        <f t="shared" si="21"/>
        <v>1</v>
      </c>
      <c r="F218" s="1">
        <f t="shared" si="22"/>
        <v>1</v>
      </c>
      <c r="I218" t="s">
        <v>32</v>
      </c>
      <c r="J218">
        <f>COUNTIF(F213:F237,"&lt;=0")</f>
        <v>8</v>
      </c>
      <c r="L218" t="s">
        <v>55</v>
      </c>
      <c r="M218" s="5">
        <f t="shared" si="23"/>
        <v>0.88888888888888884</v>
      </c>
    </row>
    <row r="219" spans="1:16" x14ac:dyDescent="0.25">
      <c r="A219" t="s">
        <v>85</v>
      </c>
      <c r="B219">
        <v>2</v>
      </c>
      <c r="C219">
        <v>2</v>
      </c>
      <c r="D219" s="6" t="s">
        <v>78</v>
      </c>
      <c r="E219" s="1">
        <f t="shared" si="21"/>
        <v>4</v>
      </c>
      <c r="F219" s="1">
        <f t="shared" si="22"/>
        <v>0</v>
      </c>
      <c r="I219" t="s">
        <v>34</v>
      </c>
      <c r="J219">
        <f>COUNTIF(F213:F237,"&gt;=-1")</f>
        <v>6</v>
      </c>
      <c r="M219" s="5">
        <f t="shared" si="23"/>
        <v>0.66666666666666663</v>
      </c>
    </row>
    <row r="220" spans="1:16" x14ac:dyDescent="0.25">
      <c r="A220" t="s">
        <v>75</v>
      </c>
      <c r="B220">
        <v>0</v>
      </c>
      <c r="C220">
        <v>0</v>
      </c>
      <c r="D220" s="6" t="s">
        <v>78</v>
      </c>
      <c r="E220" s="1">
        <f t="shared" si="21"/>
        <v>0</v>
      </c>
      <c r="F220" s="1">
        <f t="shared" si="22"/>
        <v>0</v>
      </c>
      <c r="I220" t="s">
        <v>35</v>
      </c>
      <c r="J220">
        <f>COUNTIF(F213:F237,"&lt;=1")</f>
        <v>9</v>
      </c>
      <c r="M220" s="5">
        <f t="shared" si="23"/>
        <v>1</v>
      </c>
    </row>
    <row r="221" spans="1:16" x14ac:dyDescent="0.25">
      <c r="A221" t="s">
        <v>167</v>
      </c>
      <c r="B221">
        <v>1</v>
      </c>
      <c r="C221">
        <v>4</v>
      </c>
      <c r="D221" s="6" t="s">
        <v>78</v>
      </c>
      <c r="E221" s="1">
        <f t="shared" si="21"/>
        <v>5</v>
      </c>
      <c r="F221" s="1">
        <f t="shared" si="22"/>
        <v>-3</v>
      </c>
      <c r="I221" t="s">
        <v>36</v>
      </c>
      <c r="J221">
        <f>COUNT(F213:F237)</f>
        <v>9</v>
      </c>
    </row>
    <row r="222" spans="1:16" x14ac:dyDescent="0.25">
      <c r="D222" s="6"/>
      <c r="E222" s="1"/>
      <c r="F222" s="1"/>
      <c r="I222" t="s">
        <v>37</v>
      </c>
      <c r="J222">
        <f>J221-J218</f>
        <v>1</v>
      </c>
      <c r="L222" t="s">
        <v>57</v>
      </c>
      <c r="M222" s="5">
        <f t="shared" si="23"/>
        <v>0.1111111111111111</v>
      </c>
    </row>
    <row r="223" spans="1:16" x14ac:dyDescent="0.25">
      <c r="A223" s="1"/>
      <c r="B223" s="1"/>
      <c r="D223" s="2"/>
      <c r="E223" s="1"/>
      <c r="F223" s="1"/>
      <c r="I223" t="s">
        <v>38</v>
      </c>
      <c r="J223">
        <f>J221-J217</f>
        <v>3</v>
      </c>
      <c r="L223" t="s">
        <v>58</v>
      </c>
      <c r="M223" s="5">
        <f t="shared" si="23"/>
        <v>0.33333333333333331</v>
      </c>
    </row>
    <row r="224" spans="1:16" x14ac:dyDescent="0.25">
      <c r="A224" s="1"/>
      <c r="B224" s="1"/>
      <c r="D224" s="2"/>
      <c r="E224" s="1"/>
      <c r="F224" s="1"/>
      <c r="I224" t="s">
        <v>39</v>
      </c>
      <c r="J224">
        <f>J221-J220</f>
        <v>0</v>
      </c>
      <c r="M224" s="5">
        <f t="shared" si="23"/>
        <v>0</v>
      </c>
    </row>
    <row r="225" spans="1:13" x14ac:dyDescent="0.25">
      <c r="A225" s="1"/>
      <c r="B225" s="1"/>
      <c r="D225" s="2"/>
      <c r="E225" s="1"/>
      <c r="F225" s="1"/>
      <c r="I225" t="s">
        <v>40</v>
      </c>
      <c r="J225">
        <f>J221-J219</f>
        <v>3</v>
      </c>
      <c r="M225" s="5">
        <f t="shared" si="23"/>
        <v>0.33333333333333331</v>
      </c>
    </row>
    <row r="226" spans="1:13" x14ac:dyDescent="0.25">
      <c r="A226" s="1"/>
      <c r="B226" s="1"/>
      <c r="D226" s="2"/>
      <c r="E226" s="1"/>
      <c r="F226" s="1"/>
      <c r="I226" t="s">
        <v>41</v>
      </c>
      <c r="J226">
        <f>COUNTIF(B213:B237,"&gt;0")</f>
        <v>5</v>
      </c>
      <c r="M226" s="5">
        <f t="shared" si="23"/>
        <v>0.55555555555555558</v>
      </c>
    </row>
    <row r="227" spans="1:13" x14ac:dyDescent="0.25">
      <c r="A227" s="1"/>
      <c r="B227" s="1"/>
      <c r="D227" s="2"/>
      <c r="E227" s="1"/>
      <c r="F227" s="1"/>
      <c r="I227" t="s">
        <v>42</v>
      </c>
      <c r="J227">
        <f>COUNTIF(C213:C237,"&gt;0")</f>
        <v>6</v>
      </c>
      <c r="M227" s="5">
        <f t="shared" si="23"/>
        <v>0.66666666666666663</v>
      </c>
    </row>
    <row r="228" spans="1:13" x14ac:dyDescent="0.25">
      <c r="A228" s="1"/>
      <c r="B228" s="1"/>
      <c r="D228" s="2"/>
      <c r="E228" s="1"/>
      <c r="F228" s="1"/>
      <c r="I228" t="s">
        <v>43</v>
      </c>
      <c r="J228">
        <f>COUNTIF(B213:B237,"&lt;2")</f>
        <v>7</v>
      </c>
      <c r="M228" s="5">
        <f t="shared" si="23"/>
        <v>0.77777777777777779</v>
      </c>
    </row>
    <row r="229" spans="1:13" x14ac:dyDescent="0.25">
      <c r="A229" s="1"/>
      <c r="B229" s="1"/>
      <c r="C229" s="1"/>
      <c r="D229" s="2"/>
      <c r="E229" s="1"/>
      <c r="F229" s="1"/>
      <c r="I229" t="s">
        <v>44</v>
      </c>
      <c r="J229">
        <f>COUNTIF(C213:C237,"&lt;2")</f>
        <v>4</v>
      </c>
      <c r="M229" s="5">
        <f t="shared" si="23"/>
        <v>0.44444444444444442</v>
      </c>
    </row>
    <row r="230" spans="1:13" x14ac:dyDescent="0.25">
      <c r="E230" s="1"/>
      <c r="F230" s="1"/>
      <c r="I230" t="s">
        <v>45</v>
      </c>
      <c r="J230">
        <f>COUNTIF(B213:B237,"&lt;3")</f>
        <v>9</v>
      </c>
      <c r="M230" s="5">
        <f t="shared" si="23"/>
        <v>1</v>
      </c>
    </row>
    <row r="231" spans="1:13" x14ac:dyDescent="0.25">
      <c r="E231" s="1"/>
      <c r="F231" s="1"/>
      <c r="I231" t="s">
        <v>46</v>
      </c>
      <c r="J231">
        <f>COUNTIF(C213:C237,"&lt;3")</f>
        <v>7</v>
      </c>
      <c r="M231" s="5">
        <f t="shared" si="23"/>
        <v>0.77777777777777779</v>
      </c>
    </row>
    <row r="232" spans="1:13" x14ac:dyDescent="0.25">
      <c r="E232" s="1"/>
      <c r="F232" s="1"/>
      <c r="I232" t="s">
        <v>47</v>
      </c>
      <c r="J232">
        <f>J222+J223</f>
        <v>4</v>
      </c>
      <c r="M232" s="5">
        <f t="shared" si="23"/>
        <v>0.44444444444444442</v>
      </c>
    </row>
    <row r="233" spans="1:13" x14ac:dyDescent="0.25">
      <c r="E233" s="1"/>
      <c r="F233" s="1"/>
      <c r="I233" t="s">
        <v>48</v>
      </c>
      <c r="J233" s="1">
        <f>SUM(C213:C237)</f>
        <v>16</v>
      </c>
      <c r="M233" s="5">
        <f t="shared" si="23"/>
        <v>1.7777777777777777</v>
      </c>
    </row>
    <row r="234" spans="1:13" x14ac:dyDescent="0.25">
      <c r="E234" s="1"/>
      <c r="F234" s="1"/>
      <c r="I234" t="s">
        <v>49</v>
      </c>
      <c r="J234" s="1">
        <f>SUM(B213:B237)</f>
        <v>7</v>
      </c>
      <c r="M234" s="5">
        <f t="shared" si="23"/>
        <v>0.77777777777777779</v>
      </c>
    </row>
    <row r="235" spans="1:13" x14ac:dyDescent="0.25">
      <c r="E235" s="1"/>
      <c r="F235" s="1"/>
      <c r="I235" t="s">
        <v>50</v>
      </c>
      <c r="J235">
        <f>3*J223+J221-J232</f>
        <v>14</v>
      </c>
      <c r="M235" s="5">
        <f t="shared" si="23"/>
        <v>1.5555555555555556</v>
      </c>
    </row>
    <row r="236" spans="1:13" x14ac:dyDescent="0.25">
      <c r="E236" s="1"/>
      <c r="F236" s="1"/>
    </row>
    <row r="237" spans="1:13" x14ac:dyDescent="0.25">
      <c r="E237" s="1"/>
      <c r="F237" s="1"/>
    </row>
    <row r="238" spans="1:13" x14ac:dyDescent="0.25">
      <c r="A238" s="21" t="s">
        <v>33</v>
      </c>
      <c r="B238" s="21"/>
      <c r="C238" s="21"/>
      <c r="D238" s="21"/>
      <c r="E238" s="21"/>
      <c r="F238" s="21"/>
    </row>
    <row r="239" spans="1:13" x14ac:dyDescent="0.25">
      <c r="E239" s="1"/>
      <c r="F239" s="1"/>
    </row>
    <row r="240" spans="1:13" x14ac:dyDescent="0.25">
      <c r="E240" s="1"/>
      <c r="F240" s="1"/>
    </row>
    <row r="241" spans="1:16" x14ac:dyDescent="0.25">
      <c r="E241" s="1"/>
      <c r="F241" s="1"/>
    </row>
    <row r="242" spans="1:16" x14ac:dyDescent="0.25">
      <c r="E242" s="1"/>
      <c r="F242" s="1"/>
    </row>
    <row r="243" spans="1:16" x14ac:dyDescent="0.25">
      <c r="E243" s="1"/>
      <c r="F243" s="1"/>
    </row>
    <row r="251" spans="1:16" x14ac:dyDescent="0.25">
      <c r="A251" s="19" t="s">
        <v>18</v>
      </c>
      <c r="B251" s="19"/>
      <c r="C251" s="19"/>
      <c r="D251" s="19"/>
      <c r="E251" s="19"/>
      <c r="F251" s="19"/>
    </row>
    <row r="252" spans="1:16" x14ac:dyDescent="0.25">
      <c r="E252" s="3" t="s">
        <v>24</v>
      </c>
      <c r="F252" s="3" t="s">
        <v>25</v>
      </c>
      <c r="I252" s="4" t="s">
        <v>26</v>
      </c>
      <c r="J252" t="s">
        <v>54</v>
      </c>
      <c r="O252" s="5" t="s">
        <v>61</v>
      </c>
    </row>
    <row r="253" spans="1:16" x14ac:dyDescent="0.25">
      <c r="A253" s="6" t="s">
        <v>78</v>
      </c>
      <c r="B253">
        <v>2</v>
      </c>
      <c r="C253">
        <v>1</v>
      </c>
      <c r="D253" t="s">
        <v>177</v>
      </c>
      <c r="E253" s="1">
        <f t="shared" ref="E253:E260" si="24">B253+C253</f>
        <v>3</v>
      </c>
      <c r="F253" s="1">
        <f t="shared" ref="F253:F260" si="25">B253-C253</f>
        <v>1</v>
      </c>
      <c r="I253" t="s">
        <v>27</v>
      </c>
      <c r="J253">
        <f>COUNTIF(E253:E269,"&gt;1")</f>
        <v>7</v>
      </c>
      <c r="M253" s="5">
        <f>J253/$J$261</f>
        <v>0.875</v>
      </c>
      <c r="O253" s="5">
        <f>J253+J213</f>
        <v>13</v>
      </c>
      <c r="P253" s="5">
        <f>O253/$O$261</f>
        <v>0.76470588235294112</v>
      </c>
    </row>
    <row r="254" spans="1:16" x14ac:dyDescent="0.25">
      <c r="A254" s="6" t="s">
        <v>78</v>
      </c>
      <c r="B254">
        <v>2</v>
      </c>
      <c r="C254">
        <v>1</v>
      </c>
      <c r="D254" t="s">
        <v>89</v>
      </c>
      <c r="E254" s="1">
        <f t="shared" si="24"/>
        <v>3</v>
      </c>
      <c r="F254" s="1">
        <f t="shared" si="25"/>
        <v>1</v>
      </c>
      <c r="I254" t="s">
        <v>28</v>
      </c>
      <c r="J254">
        <f>COUNTIF(E253:E269,"&gt;2")</f>
        <v>5</v>
      </c>
      <c r="M254" s="5">
        <f t="shared" ref="M254:M275" si="26">J254/$J$261</f>
        <v>0.625</v>
      </c>
      <c r="O254" s="5">
        <f t="shared" ref="O254:O275" si="27">J254+J214</f>
        <v>9</v>
      </c>
      <c r="P254" s="5">
        <f t="shared" ref="P254:P275" si="28">O254/$O$261</f>
        <v>0.52941176470588236</v>
      </c>
    </row>
    <row r="255" spans="1:16" x14ac:dyDescent="0.25">
      <c r="A255" s="6" t="s">
        <v>78</v>
      </c>
      <c r="B255">
        <v>4</v>
      </c>
      <c r="C255">
        <v>1</v>
      </c>
      <c r="D255" t="s">
        <v>86</v>
      </c>
      <c r="E255" s="1">
        <f t="shared" si="24"/>
        <v>5</v>
      </c>
      <c r="F255" s="1">
        <f t="shared" si="25"/>
        <v>3</v>
      </c>
      <c r="I255" t="s">
        <v>29</v>
      </c>
      <c r="J255">
        <f>COUNTIF(E253:E269,"&lt;4")</f>
        <v>5</v>
      </c>
      <c r="M255" s="5">
        <f t="shared" si="26"/>
        <v>0.625</v>
      </c>
      <c r="O255" s="5">
        <f t="shared" si="27"/>
        <v>10</v>
      </c>
      <c r="P255" s="5">
        <f t="shared" si="28"/>
        <v>0.58823529411764708</v>
      </c>
    </row>
    <row r="256" spans="1:16" x14ac:dyDescent="0.25">
      <c r="A256" s="6" t="s">
        <v>78</v>
      </c>
      <c r="B256">
        <v>1</v>
      </c>
      <c r="C256">
        <v>1</v>
      </c>
      <c r="D256" t="s">
        <v>176</v>
      </c>
      <c r="E256" s="1">
        <f t="shared" si="24"/>
        <v>2</v>
      </c>
      <c r="F256" s="1">
        <f t="shared" si="25"/>
        <v>0</v>
      </c>
      <c r="I256" t="s">
        <v>30</v>
      </c>
      <c r="J256">
        <f>COUNTIF(E253:E269,"&lt;5")</f>
        <v>7</v>
      </c>
      <c r="M256" s="5">
        <f t="shared" si="26"/>
        <v>0.875</v>
      </c>
      <c r="O256" s="5">
        <f t="shared" si="27"/>
        <v>14</v>
      </c>
      <c r="P256" s="5">
        <f t="shared" si="28"/>
        <v>0.82352941176470584</v>
      </c>
    </row>
    <row r="257" spans="1:16" x14ac:dyDescent="0.25">
      <c r="A257" s="6" t="s">
        <v>78</v>
      </c>
      <c r="B257">
        <v>3</v>
      </c>
      <c r="C257">
        <v>1</v>
      </c>
      <c r="D257" t="s">
        <v>169</v>
      </c>
      <c r="E257" s="1">
        <f t="shared" si="24"/>
        <v>4</v>
      </c>
      <c r="F257" s="1">
        <f t="shared" si="25"/>
        <v>2</v>
      </c>
      <c r="I257" t="s">
        <v>31</v>
      </c>
      <c r="J257">
        <f>COUNTIF(F253:F269,"&lt;=0")</f>
        <v>3</v>
      </c>
      <c r="L257" t="s">
        <v>56</v>
      </c>
      <c r="M257" s="5">
        <f t="shared" si="26"/>
        <v>0.375</v>
      </c>
      <c r="O257" s="5">
        <f t="shared" si="27"/>
        <v>9</v>
      </c>
      <c r="P257" s="5">
        <f t="shared" si="28"/>
        <v>0.52941176470588236</v>
      </c>
    </row>
    <row r="258" spans="1:16" x14ac:dyDescent="0.25">
      <c r="A258" s="6" t="s">
        <v>78</v>
      </c>
      <c r="B258">
        <v>0</v>
      </c>
      <c r="C258">
        <v>1</v>
      </c>
      <c r="D258" t="s">
        <v>103</v>
      </c>
      <c r="E258" s="1">
        <f t="shared" si="24"/>
        <v>1</v>
      </c>
      <c r="F258" s="1">
        <f t="shared" si="25"/>
        <v>-1</v>
      </c>
      <c r="I258" t="s">
        <v>32</v>
      </c>
      <c r="J258">
        <f>COUNTIF(F253:F269,"&gt;=0")</f>
        <v>7</v>
      </c>
      <c r="L258" t="s">
        <v>55</v>
      </c>
      <c r="M258" s="5">
        <f t="shared" si="26"/>
        <v>0.875</v>
      </c>
      <c r="O258" s="5">
        <f t="shared" si="27"/>
        <v>15</v>
      </c>
      <c r="P258" s="5">
        <f t="shared" si="28"/>
        <v>0.88235294117647056</v>
      </c>
    </row>
    <row r="259" spans="1:16" x14ac:dyDescent="0.25">
      <c r="A259" s="6" t="s">
        <v>78</v>
      </c>
      <c r="B259">
        <v>1</v>
      </c>
      <c r="C259">
        <v>1</v>
      </c>
      <c r="D259" t="s">
        <v>77</v>
      </c>
      <c r="E259" s="1">
        <f t="shared" si="24"/>
        <v>2</v>
      </c>
      <c r="F259" s="1">
        <f t="shared" si="25"/>
        <v>0</v>
      </c>
      <c r="I259" t="s">
        <v>34</v>
      </c>
      <c r="J259">
        <f>COUNTIF(F253:F269,"&lt;=1")</f>
        <v>5</v>
      </c>
      <c r="L259" t="s">
        <v>60</v>
      </c>
      <c r="M259" s="5">
        <f t="shared" si="26"/>
        <v>0.625</v>
      </c>
      <c r="O259" s="5">
        <f t="shared" si="27"/>
        <v>11</v>
      </c>
      <c r="P259" s="5">
        <f t="shared" si="28"/>
        <v>0.6470588235294118</v>
      </c>
    </row>
    <row r="260" spans="1:16" x14ac:dyDescent="0.25">
      <c r="A260" s="6" t="s">
        <v>78</v>
      </c>
      <c r="B260">
        <v>3</v>
      </c>
      <c r="C260">
        <v>1</v>
      </c>
      <c r="D260" t="s">
        <v>91</v>
      </c>
      <c r="E260" s="1">
        <f t="shared" si="24"/>
        <v>4</v>
      </c>
      <c r="F260" s="1">
        <f t="shared" si="25"/>
        <v>2</v>
      </c>
      <c r="I260" t="s">
        <v>35</v>
      </c>
      <c r="J260">
        <f>COUNTIF(F253:F269,"&gt;=-1")</f>
        <v>8</v>
      </c>
      <c r="L260" t="s">
        <v>59</v>
      </c>
      <c r="M260" s="5">
        <f t="shared" si="26"/>
        <v>1</v>
      </c>
      <c r="O260" s="5">
        <f t="shared" si="27"/>
        <v>17</v>
      </c>
      <c r="P260" s="5">
        <f t="shared" si="28"/>
        <v>1</v>
      </c>
    </row>
    <row r="261" spans="1:16" x14ac:dyDescent="0.25">
      <c r="A261" s="6"/>
      <c r="E261" s="1"/>
      <c r="F261" s="1"/>
      <c r="I261" t="s">
        <v>36</v>
      </c>
      <c r="J261">
        <f>COUNT(E253:E269)</f>
        <v>8</v>
      </c>
      <c r="O261" s="5">
        <f t="shared" si="27"/>
        <v>17</v>
      </c>
      <c r="P261" s="5">
        <f t="shared" si="28"/>
        <v>1</v>
      </c>
    </row>
    <row r="262" spans="1:16" x14ac:dyDescent="0.25">
      <c r="A262" s="2"/>
      <c r="B262" s="1"/>
      <c r="D262" s="1"/>
      <c r="E262" s="1"/>
      <c r="F262" s="1"/>
      <c r="I262" t="s">
        <v>37</v>
      </c>
      <c r="J262">
        <f>J261-J258</f>
        <v>1</v>
      </c>
      <c r="L262" t="s">
        <v>57</v>
      </c>
      <c r="M262" s="5">
        <f t="shared" si="26"/>
        <v>0.125</v>
      </c>
      <c r="O262" s="5">
        <f t="shared" si="27"/>
        <v>2</v>
      </c>
      <c r="P262" s="5">
        <f t="shared" si="28"/>
        <v>0.11764705882352941</v>
      </c>
    </row>
    <row r="263" spans="1:16" x14ac:dyDescent="0.25">
      <c r="A263" s="2"/>
      <c r="B263" s="1"/>
      <c r="D263" s="1"/>
      <c r="E263" s="1"/>
      <c r="F263" s="1"/>
      <c r="I263" t="s">
        <v>38</v>
      </c>
      <c r="J263">
        <f>J261-J257</f>
        <v>5</v>
      </c>
      <c r="L263" t="s">
        <v>58</v>
      </c>
      <c r="M263" s="5">
        <f t="shared" si="26"/>
        <v>0.625</v>
      </c>
      <c r="O263" s="5">
        <f t="shared" si="27"/>
        <v>8</v>
      </c>
      <c r="P263" s="5">
        <f t="shared" si="28"/>
        <v>0.47058823529411764</v>
      </c>
    </row>
    <row r="264" spans="1:16" x14ac:dyDescent="0.25">
      <c r="A264" s="2"/>
      <c r="B264" s="1"/>
      <c r="D264" s="1"/>
      <c r="E264" s="1"/>
      <c r="F264" s="1"/>
      <c r="I264" t="s">
        <v>39</v>
      </c>
      <c r="J264">
        <f>J261-J260</f>
        <v>0</v>
      </c>
      <c r="M264" s="5">
        <f t="shared" si="26"/>
        <v>0</v>
      </c>
      <c r="O264" s="5">
        <f t="shared" si="27"/>
        <v>0</v>
      </c>
      <c r="P264" s="5">
        <f t="shared" si="28"/>
        <v>0</v>
      </c>
    </row>
    <row r="265" spans="1:16" x14ac:dyDescent="0.25">
      <c r="A265" s="2"/>
      <c r="B265" s="1"/>
      <c r="D265" s="1"/>
      <c r="E265" s="1"/>
      <c r="F265" s="1"/>
      <c r="I265" t="s">
        <v>40</v>
      </c>
      <c r="J265">
        <f>J261-J259</f>
        <v>3</v>
      </c>
      <c r="M265" s="5">
        <f t="shared" si="26"/>
        <v>0.375</v>
      </c>
      <c r="O265" s="5">
        <f t="shared" si="27"/>
        <v>6</v>
      </c>
      <c r="P265" s="5">
        <f t="shared" si="28"/>
        <v>0.35294117647058826</v>
      </c>
    </row>
    <row r="266" spans="1:16" x14ac:dyDescent="0.25">
      <c r="A266" s="2"/>
      <c r="B266" s="1"/>
      <c r="D266" s="1"/>
      <c r="E266" s="1"/>
      <c r="F266" s="1"/>
      <c r="I266" t="s">
        <v>41</v>
      </c>
      <c r="J266">
        <f>COUNTIF(C253:C269,"&gt;0")</f>
        <v>8</v>
      </c>
      <c r="M266" s="5">
        <f t="shared" si="26"/>
        <v>1</v>
      </c>
      <c r="O266" s="5">
        <f t="shared" si="27"/>
        <v>13</v>
      </c>
      <c r="P266" s="5">
        <f t="shared" si="28"/>
        <v>0.76470588235294112</v>
      </c>
    </row>
    <row r="267" spans="1:16" x14ac:dyDescent="0.25">
      <c r="A267" s="2"/>
      <c r="B267" s="1"/>
      <c r="D267" s="1"/>
      <c r="E267" s="1"/>
      <c r="F267" s="1"/>
      <c r="I267" t="s">
        <v>42</v>
      </c>
      <c r="J267">
        <f>COUNTIF(B253:B269,"&gt;0")</f>
        <v>7</v>
      </c>
      <c r="M267" s="5">
        <f t="shared" si="26"/>
        <v>0.875</v>
      </c>
      <c r="O267" s="5">
        <f t="shared" si="27"/>
        <v>13</v>
      </c>
      <c r="P267" s="5">
        <f t="shared" si="28"/>
        <v>0.76470588235294112</v>
      </c>
    </row>
    <row r="268" spans="1:16" x14ac:dyDescent="0.25">
      <c r="A268" s="2"/>
      <c r="B268" s="1"/>
      <c r="D268" s="1"/>
      <c r="E268" s="1"/>
      <c r="F268" s="1"/>
      <c r="I268" t="s">
        <v>43</v>
      </c>
      <c r="J268">
        <f>COUNTIF(C253:C269,"&lt;2")</f>
        <v>8</v>
      </c>
      <c r="M268" s="5">
        <f t="shared" si="26"/>
        <v>1</v>
      </c>
      <c r="O268" s="5">
        <f t="shared" si="27"/>
        <v>15</v>
      </c>
      <c r="P268" s="5">
        <f t="shared" si="28"/>
        <v>0.88235294117647056</v>
      </c>
    </row>
    <row r="269" spans="1:16" x14ac:dyDescent="0.25">
      <c r="A269" s="2"/>
      <c r="B269" s="1"/>
      <c r="D269" s="1"/>
      <c r="E269" s="1"/>
      <c r="F269" s="1"/>
      <c r="I269" t="s">
        <v>44</v>
      </c>
      <c r="J269">
        <f>COUNTIF(B253:B269,"&lt;2")</f>
        <v>3</v>
      </c>
      <c r="M269" s="5">
        <f t="shared" si="26"/>
        <v>0.375</v>
      </c>
      <c r="O269" s="5">
        <f t="shared" si="27"/>
        <v>7</v>
      </c>
      <c r="P269" s="5">
        <f t="shared" si="28"/>
        <v>0.41176470588235292</v>
      </c>
    </row>
    <row r="270" spans="1:16" x14ac:dyDescent="0.25">
      <c r="A270" s="21" t="s">
        <v>33</v>
      </c>
      <c r="B270" s="21"/>
      <c r="C270" s="21"/>
      <c r="D270" s="21"/>
      <c r="E270" s="21"/>
      <c r="F270" s="21"/>
      <c r="I270" t="s">
        <v>45</v>
      </c>
      <c r="J270">
        <f>COUNTIF(C253:C269,"&lt;3")</f>
        <v>8</v>
      </c>
      <c r="M270" s="5">
        <f t="shared" si="26"/>
        <v>1</v>
      </c>
      <c r="O270" s="5">
        <f t="shared" si="27"/>
        <v>17</v>
      </c>
      <c r="P270" s="5">
        <f t="shared" si="28"/>
        <v>1</v>
      </c>
    </row>
    <row r="271" spans="1:16" x14ac:dyDescent="0.25">
      <c r="I271" t="s">
        <v>46</v>
      </c>
      <c r="J271">
        <f>COUNTIF(B253:B269,"&lt;3")</f>
        <v>5</v>
      </c>
      <c r="M271" s="5">
        <f t="shared" si="26"/>
        <v>0.625</v>
      </c>
      <c r="O271" s="5">
        <f t="shared" si="27"/>
        <v>12</v>
      </c>
      <c r="P271" s="5">
        <f t="shared" si="28"/>
        <v>0.70588235294117652</v>
      </c>
    </row>
    <row r="272" spans="1:16" x14ac:dyDescent="0.25">
      <c r="I272" t="s">
        <v>47</v>
      </c>
      <c r="J272">
        <f>J262+J263</f>
        <v>6</v>
      </c>
      <c r="M272" s="5">
        <f t="shared" si="26"/>
        <v>0.75</v>
      </c>
      <c r="O272" s="5">
        <f t="shared" si="27"/>
        <v>10</v>
      </c>
      <c r="P272" s="5">
        <f t="shared" si="28"/>
        <v>0.58823529411764708</v>
      </c>
    </row>
    <row r="273" spans="5:16" x14ac:dyDescent="0.25">
      <c r="I273" t="s">
        <v>48</v>
      </c>
      <c r="J273" s="1">
        <f>SUM(B253:B269)</f>
        <v>16</v>
      </c>
      <c r="M273" s="5">
        <f t="shared" si="26"/>
        <v>2</v>
      </c>
      <c r="O273" s="5">
        <f t="shared" si="27"/>
        <v>32</v>
      </c>
      <c r="P273" s="5">
        <f t="shared" si="28"/>
        <v>1.8823529411764706</v>
      </c>
    </row>
    <row r="274" spans="5:16" x14ac:dyDescent="0.25">
      <c r="I274" t="s">
        <v>49</v>
      </c>
      <c r="J274" s="1">
        <f>SUM(C253:C269)</f>
        <v>8</v>
      </c>
      <c r="M274" s="5">
        <f t="shared" si="26"/>
        <v>1</v>
      </c>
      <c r="O274" s="5">
        <f t="shared" si="27"/>
        <v>15</v>
      </c>
      <c r="P274" s="5">
        <f t="shared" si="28"/>
        <v>0.88235294117647056</v>
      </c>
    </row>
    <row r="275" spans="5:16" x14ac:dyDescent="0.25">
      <c r="I275" t="s">
        <v>50</v>
      </c>
      <c r="J275">
        <f>J263*3+J261-J272</f>
        <v>17</v>
      </c>
      <c r="M275" s="5">
        <f t="shared" si="26"/>
        <v>2.125</v>
      </c>
      <c r="O275" s="5">
        <f t="shared" si="27"/>
        <v>31</v>
      </c>
      <c r="P275" s="5">
        <f t="shared" si="28"/>
        <v>1.8235294117647058</v>
      </c>
    </row>
    <row r="282" spans="5:16" x14ac:dyDescent="0.25">
      <c r="E282" s="1"/>
      <c r="F282" s="1"/>
    </row>
    <row r="283" spans="5:16" x14ac:dyDescent="0.25">
      <c r="E283" s="1"/>
      <c r="F283" s="1"/>
    </row>
    <row r="289" spans="1:13" x14ac:dyDescent="0.25">
      <c r="A289" s="19" t="s">
        <v>22</v>
      </c>
      <c r="B289" s="19"/>
      <c r="C289" s="19"/>
      <c r="D289" s="19"/>
      <c r="E289" s="19"/>
      <c r="F289" s="19"/>
    </row>
    <row r="290" spans="1:13" x14ac:dyDescent="0.25">
      <c r="E290" s="3" t="s">
        <v>24</v>
      </c>
      <c r="F290" s="3" t="s">
        <v>25</v>
      </c>
      <c r="I290" s="4" t="s">
        <v>26</v>
      </c>
      <c r="J290" t="s">
        <v>53</v>
      </c>
    </row>
    <row r="291" spans="1:13" x14ac:dyDescent="0.25">
      <c r="A291" t="s">
        <v>84</v>
      </c>
      <c r="B291">
        <v>1</v>
      </c>
      <c r="C291">
        <v>0</v>
      </c>
      <c r="D291" s="6" t="s">
        <v>78</v>
      </c>
      <c r="E291" s="1">
        <f>B291+C291</f>
        <v>1</v>
      </c>
      <c r="F291" s="1">
        <f>B291-C291</f>
        <v>1</v>
      </c>
      <c r="I291" t="s">
        <v>27</v>
      </c>
      <c r="J291">
        <f>COUNTIF(E291:E315,"&gt;1")</f>
        <v>2</v>
      </c>
      <c r="M291" s="5">
        <f>J291/4</f>
        <v>0.5</v>
      </c>
    </row>
    <row r="292" spans="1:13" x14ac:dyDescent="0.25">
      <c r="A292" t="s">
        <v>85</v>
      </c>
      <c r="B292">
        <v>2</v>
      </c>
      <c r="C292">
        <v>2</v>
      </c>
      <c r="D292" s="6" t="s">
        <v>78</v>
      </c>
      <c r="E292" s="1">
        <f t="shared" ref="E292:E294" si="29">B292+C292</f>
        <v>4</v>
      </c>
      <c r="F292" s="1">
        <f t="shared" ref="F292:F294" si="30">B292-C292</f>
        <v>0</v>
      </c>
      <c r="I292" t="s">
        <v>28</v>
      </c>
      <c r="J292">
        <f>COUNTIF(E291:E315,"&gt;2")</f>
        <v>2</v>
      </c>
      <c r="M292" s="5">
        <f t="shared" ref="M292:M313" si="31">J292/4</f>
        <v>0.5</v>
      </c>
    </row>
    <row r="293" spans="1:13" x14ac:dyDescent="0.25">
      <c r="A293" t="s">
        <v>75</v>
      </c>
      <c r="B293">
        <v>0</v>
      </c>
      <c r="C293">
        <v>0</v>
      </c>
      <c r="D293" s="6" t="s">
        <v>78</v>
      </c>
      <c r="E293" s="1">
        <f t="shared" si="29"/>
        <v>0</v>
      </c>
      <c r="F293" s="1">
        <f t="shared" si="30"/>
        <v>0</v>
      </c>
      <c r="I293" t="s">
        <v>29</v>
      </c>
      <c r="J293">
        <f>COUNTIF(E291:E315,"&lt;4")</f>
        <v>2</v>
      </c>
      <c r="M293" s="5">
        <f t="shared" si="31"/>
        <v>0.5</v>
      </c>
    </row>
    <row r="294" spans="1:13" x14ac:dyDescent="0.25">
      <c r="A294" t="s">
        <v>167</v>
      </c>
      <c r="B294">
        <v>1</v>
      </c>
      <c r="C294">
        <v>4</v>
      </c>
      <c r="D294" s="6" t="s">
        <v>78</v>
      </c>
      <c r="E294" s="1">
        <f t="shared" si="29"/>
        <v>5</v>
      </c>
      <c r="F294" s="1">
        <f t="shared" si="30"/>
        <v>-3</v>
      </c>
      <c r="I294" t="s">
        <v>30</v>
      </c>
      <c r="J294">
        <f>COUNTIF(E291:E315,"&lt;5")</f>
        <v>3</v>
      </c>
      <c r="M294" s="5">
        <f t="shared" si="31"/>
        <v>0.75</v>
      </c>
    </row>
    <row r="295" spans="1:13" x14ac:dyDescent="0.25">
      <c r="E295" s="1"/>
      <c r="F295" s="1"/>
      <c r="I295" t="s">
        <v>31</v>
      </c>
      <c r="J295">
        <f>COUNTIF(F291:F315,"&gt;=0")</f>
        <v>3</v>
      </c>
      <c r="M295" s="5">
        <f t="shared" si="31"/>
        <v>0.75</v>
      </c>
    </row>
    <row r="296" spans="1:13" x14ac:dyDescent="0.25">
      <c r="I296" t="s">
        <v>32</v>
      </c>
      <c r="J296">
        <f>COUNTIF(F291:F315,"&lt;=0")</f>
        <v>3</v>
      </c>
      <c r="M296" s="5">
        <f t="shared" si="31"/>
        <v>0.75</v>
      </c>
    </row>
    <row r="297" spans="1:13" x14ac:dyDescent="0.25">
      <c r="I297" t="s">
        <v>34</v>
      </c>
      <c r="J297">
        <f>COUNTIF(F291:F315,"&gt;=-1")</f>
        <v>3</v>
      </c>
      <c r="M297" s="5">
        <f t="shared" si="31"/>
        <v>0.75</v>
      </c>
    </row>
    <row r="298" spans="1:13" x14ac:dyDescent="0.25">
      <c r="I298" t="s">
        <v>35</v>
      </c>
      <c r="J298">
        <f>COUNTIF(F291:F315,"&lt;=1")</f>
        <v>4</v>
      </c>
      <c r="M298" s="5">
        <f t="shared" si="31"/>
        <v>1</v>
      </c>
    </row>
    <row r="299" spans="1:13" x14ac:dyDescent="0.25">
      <c r="I299" t="s">
        <v>36</v>
      </c>
      <c r="J299">
        <f>COUNT(F291:F315)</f>
        <v>4</v>
      </c>
    </row>
    <row r="300" spans="1:13" x14ac:dyDescent="0.25">
      <c r="I300" t="s">
        <v>37</v>
      </c>
      <c r="J300">
        <f>J299-J296</f>
        <v>1</v>
      </c>
      <c r="M300" s="5">
        <f t="shared" si="31"/>
        <v>0.25</v>
      </c>
    </row>
    <row r="301" spans="1:13" x14ac:dyDescent="0.25">
      <c r="I301" t="s">
        <v>38</v>
      </c>
      <c r="J301">
        <f>J299-J295</f>
        <v>1</v>
      </c>
      <c r="M301" s="5">
        <f t="shared" si="31"/>
        <v>0.25</v>
      </c>
    </row>
    <row r="302" spans="1:13" x14ac:dyDescent="0.25">
      <c r="I302" t="s">
        <v>39</v>
      </c>
      <c r="J302">
        <f>J299-J298</f>
        <v>0</v>
      </c>
      <c r="M302" s="5">
        <f t="shared" si="31"/>
        <v>0</v>
      </c>
    </row>
    <row r="303" spans="1:13" x14ac:dyDescent="0.25">
      <c r="I303" t="s">
        <v>40</v>
      </c>
      <c r="J303">
        <f>J299-J297</f>
        <v>1</v>
      </c>
      <c r="M303" s="5">
        <f t="shared" si="31"/>
        <v>0.25</v>
      </c>
    </row>
    <row r="304" spans="1:13" x14ac:dyDescent="0.25">
      <c r="I304" t="s">
        <v>41</v>
      </c>
      <c r="J304">
        <f>COUNTIF(B291:B315,"&gt;0")</f>
        <v>3</v>
      </c>
      <c r="M304" s="5">
        <f t="shared" si="31"/>
        <v>0.75</v>
      </c>
    </row>
    <row r="305" spans="9:13" x14ac:dyDescent="0.25">
      <c r="I305" t="s">
        <v>42</v>
      </c>
      <c r="J305">
        <f>COUNTIF(C291:C315,"&gt;0")</f>
        <v>2</v>
      </c>
      <c r="M305" s="5">
        <f t="shared" si="31"/>
        <v>0.5</v>
      </c>
    </row>
    <row r="306" spans="9:13" x14ac:dyDescent="0.25">
      <c r="I306" t="s">
        <v>43</v>
      </c>
      <c r="J306">
        <f>COUNTIF(B291:B315,"&lt;2")</f>
        <v>3</v>
      </c>
      <c r="M306" s="5">
        <f t="shared" si="31"/>
        <v>0.75</v>
      </c>
    </row>
    <row r="307" spans="9:13" x14ac:dyDescent="0.25">
      <c r="I307" t="s">
        <v>44</v>
      </c>
      <c r="J307">
        <f>COUNTIF(C291:C315,"&lt;2")</f>
        <v>2</v>
      </c>
      <c r="M307" s="5">
        <f t="shared" si="31"/>
        <v>0.5</v>
      </c>
    </row>
    <row r="308" spans="9:13" x14ac:dyDescent="0.25">
      <c r="I308" t="s">
        <v>45</v>
      </c>
      <c r="J308">
        <f>COUNTIF(B291:B315,"&lt;3")</f>
        <v>4</v>
      </c>
      <c r="M308" s="5">
        <f t="shared" si="31"/>
        <v>1</v>
      </c>
    </row>
    <row r="309" spans="9:13" x14ac:dyDescent="0.25">
      <c r="I309" t="s">
        <v>46</v>
      </c>
      <c r="J309">
        <f>COUNTIF(C291:C315,"&lt;3")</f>
        <v>3</v>
      </c>
      <c r="M309" s="5">
        <f t="shared" si="31"/>
        <v>0.75</v>
      </c>
    </row>
    <row r="310" spans="9:13" x14ac:dyDescent="0.25">
      <c r="I310" t="s">
        <v>47</v>
      </c>
      <c r="J310">
        <f>J300+J301</f>
        <v>2</v>
      </c>
      <c r="M310" s="5">
        <f t="shared" si="31"/>
        <v>0.5</v>
      </c>
    </row>
    <row r="311" spans="9:13" x14ac:dyDescent="0.25">
      <c r="I311" t="s">
        <v>48</v>
      </c>
      <c r="J311" s="1">
        <f>SUM(C291:C315)</f>
        <v>6</v>
      </c>
      <c r="M311" s="5">
        <f t="shared" si="31"/>
        <v>1.5</v>
      </c>
    </row>
    <row r="312" spans="9:13" x14ac:dyDescent="0.25">
      <c r="I312" t="s">
        <v>49</v>
      </c>
      <c r="J312" s="1">
        <f>SUM(B291:B315)</f>
        <v>4</v>
      </c>
      <c r="M312" s="5">
        <f t="shared" si="31"/>
        <v>1</v>
      </c>
    </row>
    <row r="313" spans="9:13" x14ac:dyDescent="0.25">
      <c r="I313" t="s">
        <v>50</v>
      </c>
      <c r="J313">
        <f>3*J301+J299-J310</f>
        <v>5</v>
      </c>
      <c r="M313" s="5">
        <f t="shared" si="31"/>
        <v>1.25</v>
      </c>
    </row>
    <row r="327" spans="1:13" x14ac:dyDescent="0.25">
      <c r="A327" s="19" t="s">
        <v>23</v>
      </c>
      <c r="B327" s="19"/>
      <c r="C327" s="19"/>
      <c r="D327" s="19"/>
      <c r="E327" s="19"/>
      <c r="F327" s="19"/>
    </row>
    <row r="328" spans="1:13" x14ac:dyDescent="0.25">
      <c r="E328" s="3" t="s">
        <v>24</v>
      </c>
      <c r="F328" s="3" t="s">
        <v>25</v>
      </c>
      <c r="I328" s="4" t="s">
        <v>26</v>
      </c>
      <c r="J328" t="s">
        <v>53</v>
      </c>
    </row>
    <row r="329" spans="1:13" x14ac:dyDescent="0.25">
      <c r="A329" t="s">
        <v>90</v>
      </c>
      <c r="B329">
        <v>0</v>
      </c>
      <c r="C329">
        <v>2</v>
      </c>
      <c r="D329" s="6" t="s">
        <v>78</v>
      </c>
      <c r="E329" s="1">
        <f>B329+C329</f>
        <v>2</v>
      </c>
      <c r="F329" s="1">
        <f>B329-C329</f>
        <v>-2</v>
      </c>
      <c r="I329" t="s">
        <v>27</v>
      </c>
      <c r="J329">
        <f>COUNTIF(E329:E353,"&gt;1")</f>
        <v>3</v>
      </c>
      <c r="M329" s="5">
        <f>J329/$J$337</f>
        <v>0.6</v>
      </c>
    </row>
    <row r="330" spans="1:13" x14ac:dyDescent="0.25">
      <c r="A330" t="s">
        <v>84</v>
      </c>
      <c r="B330">
        <v>1</v>
      </c>
      <c r="C330">
        <v>0</v>
      </c>
      <c r="D330" s="6" t="s">
        <v>78</v>
      </c>
      <c r="E330" s="1">
        <f t="shared" ref="E330:E332" si="32">B330+C330</f>
        <v>1</v>
      </c>
      <c r="F330" s="1">
        <f t="shared" ref="F330:F332" si="33">B330-C330</f>
        <v>1</v>
      </c>
      <c r="I330" t="s">
        <v>28</v>
      </c>
      <c r="J330">
        <f>COUNTIF(E329:E353,"&gt;2")</f>
        <v>2</v>
      </c>
      <c r="M330" s="5">
        <f t="shared" ref="M330:M351" si="34">J330/$J$337</f>
        <v>0.4</v>
      </c>
    </row>
    <row r="331" spans="1:13" x14ac:dyDescent="0.25">
      <c r="A331" t="s">
        <v>85</v>
      </c>
      <c r="B331">
        <v>2</v>
      </c>
      <c r="C331">
        <v>2</v>
      </c>
      <c r="D331" s="6" t="s">
        <v>78</v>
      </c>
      <c r="E331" s="1">
        <f t="shared" si="32"/>
        <v>4</v>
      </c>
      <c r="F331" s="1">
        <f t="shared" si="33"/>
        <v>0</v>
      </c>
      <c r="I331" t="s">
        <v>29</v>
      </c>
      <c r="J331">
        <f>COUNTIF(E329:E353,"&lt;4")</f>
        <v>3</v>
      </c>
      <c r="M331" s="5">
        <f t="shared" si="34"/>
        <v>0.6</v>
      </c>
    </row>
    <row r="332" spans="1:13" x14ac:dyDescent="0.25">
      <c r="A332" t="s">
        <v>75</v>
      </c>
      <c r="B332">
        <v>0</v>
      </c>
      <c r="C332">
        <v>0</v>
      </c>
      <c r="D332" s="6" t="s">
        <v>78</v>
      </c>
      <c r="E332" s="1">
        <f t="shared" si="32"/>
        <v>0</v>
      </c>
      <c r="F332" s="1">
        <f t="shared" si="33"/>
        <v>0</v>
      </c>
      <c r="I332" t="s">
        <v>30</v>
      </c>
      <c r="J332">
        <f>COUNTIF(E329:E353,"&lt;5")</f>
        <v>4</v>
      </c>
      <c r="M332" s="5">
        <f t="shared" si="34"/>
        <v>0.8</v>
      </c>
    </row>
    <row r="333" spans="1:13" x14ac:dyDescent="0.25">
      <c r="A333" t="s">
        <v>167</v>
      </c>
      <c r="B333">
        <v>1</v>
      </c>
      <c r="C333">
        <v>4</v>
      </c>
      <c r="D333" s="6" t="s">
        <v>78</v>
      </c>
      <c r="E333" s="1">
        <f t="shared" ref="E333" si="35">B333+C333</f>
        <v>5</v>
      </c>
      <c r="F333" s="1">
        <f t="shared" ref="F333" si="36">B333-C333</f>
        <v>-3</v>
      </c>
      <c r="I333" t="s">
        <v>31</v>
      </c>
      <c r="J333">
        <f>COUNTIF(F329:F353,"&gt;=0")</f>
        <v>3</v>
      </c>
      <c r="M333" s="5">
        <f t="shared" si="34"/>
        <v>0.6</v>
      </c>
    </row>
    <row r="334" spans="1:13" x14ac:dyDescent="0.25">
      <c r="E334" s="1"/>
      <c r="F334" s="1"/>
      <c r="I334" t="s">
        <v>32</v>
      </c>
      <c r="J334">
        <f>COUNTIF(F329:F353,"&lt;=0")</f>
        <v>4</v>
      </c>
      <c r="M334" s="5">
        <f t="shared" si="34"/>
        <v>0.8</v>
      </c>
    </row>
    <row r="335" spans="1:13" x14ac:dyDescent="0.25">
      <c r="E335" s="1"/>
      <c r="F335" s="1"/>
      <c r="I335" t="s">
        <v>34</v>
      </c>
      <c r="J335">
        <f>COUNTIF(F329:F353,"&gt;=-1")</f>
        <v>3</v>
      </c>
      <c r="M335" s="5">
        <f t="shared" si="34"/>
        <v>0.6</v>
      </c>
    </row>
    <row r="336" spans="1:13" x14ac:dyDescent="0.25">
      <c r="E336" s="1"/>
      <c r="F336" s="1"/>
      <c r="I336" t="s">
        <v>35</v>
      </c>
      <c r="J336">
        <f>COUNTIF(F329:F353,"&lt;=1")</f>
        <v>5</v>
      </c>
      <c r="M336" s="5">
        <f t="shared" si="34"/>
        <v>1</v>
      </c>
    </row>
    <row r="337" spans="5:13" x14ac:dyDescent="0.25">
      <c r="E337" s="1"/>
      <c r="F337" s="1"/>
      <c r="I337" t="s">
        <v>36</v>
      </c>
      <c r="J337">
        <f>COUNT(F329:F353)</f>
        <v>5</v>
      </c>
    </row>
    <row r="338" spans="5:13" x14ac:dyDescent="0.25">
      <c r="E338" s="1"/>
      <c r="F338" s="1"/>
      <c r="I338" t="s">
        <v>37</v>
      </c>
      <c r="J338">
        <f>J337-J334</f>
        <v>1</v>
      </c>
      <c r="M338" s="5">
        <f t="shared" si="34"/>
        <v>0.2</v>
      </c>
    </row>
    <row r="339" spans="5:13" x14ac:dyDescent="0.25">
      <c r="E339" s="1"/>
      <c r="F339" s="1"/>
      <c r="I339" t="s">
        <v>38</v>
      </c>
      <c r="J339">
        <f>J337-J333</f>
        <v>2</v>
      </c>
      <c r="M339" s="5">
        <f t="shared" si="34"/>
        <v>0.4</v>
      </c>
    </row>
    <row r="340" spans="5:13" x14ac:dyDescent="0.25">
      <c r="E340" s="1"/>
      <c r="F340" s="1"/>
      <c r="I340" t="s">
        <v>39</v>
      </c>
      <c r="J340">
        <f>J337-J336</f>
        <v>0</v>
      </c>
      <c r="M340" s="5">
        <f t="shared" si="34"/>
        <v>0</v>
      </c>
    </row>
    <row r="341" spans="5:13" x14ac:dyDescent="0.25">
      <c r="E341" s="1"/>
      <c r="F341" s="1"/>
      <c r="I341" t="s">
        <v>40</v>
      </c>
      <c r="J341">
        <f>J337-J335</f>
        <v>2</v>
      </c>
      <c r="M341" s="5">
        <f t="shared" si="34"/>
        <v>0.4</v>
      </c>
    </row>
    <row r="342" spans="5:13" x14ac:dyDescent="0.25">
      <c r="E342" s="1"/>
      <c r="F342" s="1"/>
      <c r="I342" t="s">
        <v>41</v>
      </c>
      <c r="J342">
        <f>COUNTIF(B329:B353,"&gt;0")</f>
        <v>3</v>
      </c>
      <c r="M342" s="5">
        <f t="shared" si="34"/>
        <v>0.6</v>
      </c>
    </row>
    <row r="343" spans="5:13" x14ac:dyDescent="0.25">
      <c r="E343" s="1"/>
      <c r="F343" s="1"/>
      <c r="I343" t="s">
        <v>42</v>
      </c>
      <c r="J343">
        <f>COUNTIF(C329:C353,"&gt;0")</f>
        <v>3</v>
      </c>
      <c r="M343" s="5">
        <f t="shared" si="34"/>
        <v>0.6</v>
      </c>
    </row>
    <row r="344" spans="5:13" x14ac:dyDescent="0.25">
      <c r="E344" s="1"/>
      <c r="F344" s="1"/>
      <c r="I344" t="s">
        <v>43</v>
      </c>
      <c r="J344">
        <f>COUNTIF(B329:B353,"&lt;2")</f>
        <v>4</v>
      </c>
      <c r="M344" s="5">
        <f t="shared" si="34"/>
        <v>0.8</v>
      </c>
    </row>
    <row r="345" spans="5:13" x14ac:dyDescent="0.25">
      <c r="E345" s="1"/>
      <c r="F345" s="1"/>
      <c r="I345" t="s">
        <v>44</v>
      </c>
      <c r="J345">
        <f>COUNTIF(C329:C353,"&lt;2")</f>
        <v>2</v>
      </c>
      <c r="M345" s="5">
        <f t="shared" si="34"/>
        <v>0.4</v>
      </c>
    </row>
    <row r="346" spans="5:13" x14ac:dyDescent="0.25">
      <c r="E346" s="1"/>
      <c r="F346" s="1"/>
      <c r="I346" t="s">
        <v>45</v>
      </c>
      <c r="J346">
        <f>COUNTIF(B329:B353,"&lt;3")</f>
        <v>5</v>
      </c>
      <c r="M346" s="5">
        <f t="shared" si="34"/>
        <v>1</v>
      </c>
    </row>
    <row r="347" spans="5:13" x14ac:dyDescent="0.25">
      <c r="E347" s="1"/>
      <c r="F347" s="1"/>
      <c r="I347" t="s">
        <v>46</v>
      </c>
      <c r="J347">
        <f>COUNTIF(C329:C353,"&lt;3")</f>
        <v>4</v>
      </c>
      <c r="M347" s="5">
        <f t="shared" si="34"/>
        <v>0.8</v>
      </c>
    </row>
    <row r="348" spans="5:13" x14ac:dyDescent="0.25">
      <c r="E348" s="1"/>
      <c r="F348" s="1"/>
      <c r="I348" t="s">
        <v>47</v>
      </c>
      <c r="J348">
        <f>J338+J339</f>
        <v>3</v>
      </c>
      <c r="M348" s="5">
        <f t="shared" si="34"/>
        <v>0.6</v>
      </c>
    </row>
    <row r="349" spans="5:13" x14ac:dyDescent="0.25">
      <c r="E349" s="1"/>
      <c r="F349" s="1"/>
      <c r="I349" t="s">
        <v>48</v>
      </c>
      <c r="J349" s="1">
        <f>SUM(C329:C353)</f>
        <v>8</v>
      </c>
      <c r="M349" s="5">
        <f t="shared" si="34"/>
        <v>1.6</v>
      </c>
    </row>
    <row r="350" spans="5:13" x14ac:dyDescent="0.25">
      <c r="E350" s="1"/>
      <c r="F350" s="1"/>
      <c r="I350" t="s">
        <v>49</v>
      </c>
      <c r="J350" s="1">
        <f>SUM(B329:B353)</f>
        <v>4</v>
      </c>
      <c r="M350" s="5">
        <f t="shared" si="34"/>
        <v>0.8</v>
      </c>
    </row>
    <row r="351" spans="5:13" x14ac:dyDescent="0.25">
      <c r="E351" s="1"/>
      <c r="F351" s="1"/>
      <c r="I351" t="s">
        <v>50</v>
      </c>
      <c r="J351">
        <f>3*J339+J337-J348</f>
        <v>8</v>
      </c>
      <c r="M351" s="5">
        <f t="shared" si="34"/>
        <v>1.6</v>
      </c>
    </row>
    <row r="352" spans="5:13" x14ac:dyDescent="0.25">
      <c r="E352" s="1"/>
      <c r="F352" s="1"/>
    </row>
    <row r="353" spans="1:16" x14ac:dyDescent="0.25">
      <c r="E353" s="1"/>
      <c r="F353" s="1"/>
    </row>
    <row r="354" spans="1:16" x14ac:dyDescent="0.25">
      <c r="E354" s="1"/>
      <c r="F354" s="1"/>
    </row>
    <row r="355" spans="1:16" x14ac:dyDescent="0.25">
      <c r="E355" s="1"/>
      <c r="F355" s="1"/>
    </row>
    <row r="356" spans="1:16" x14ac:dyDescent="0.25">
      <c r="E356" s="1"/>
      <c r="F356" s="1"/>
    </row>
    <row r="357" spans="1:16" x14ac:dyDescent="0.25">
      <c r="E357" s="1"/>
      <c r="F357" s="1"/>
    </row>
    <row r="358" spans="1:16" x14ac:dyDescent="0.25">
      <c r="E358" s="1"/>
      <c r="F358" s="1"/>
    </row>
    <row r="359" spans="1:16" x14ac:dyDescent="0.25">
      <c r="E359" s="1"/>
      <c r="F359" s="1"/>
    </row>
    <row r="360" spans="1:16" x14ac:dyDescent="0.25">
      <c r="E360" s="1"/>
      <c r="F360" s="1"/>
    </row>
    <row r="361" spans="1:16" x14ac:dyDescent="0.25">
      <c r="E361" s="1"/>
      <c r="F361" s="1"/>
    </row>
    <row r="362" spans="1:16" x14ac:dyDescent="0.25">
      <c r="E362" s="1"/>
      <c r="F362" s="1"/>
    </row>
    <row r="363" spans="1:16" x14ac:dyDescent="0.25">
      <c r="E363" s="1"/>
      <c r="F363" s="1"/>
    </row>
    <row r="364" spans="1:16" x14ac:dyDescent="0.25">
      <c r="E364" s="1"/>
      <c r="F364" s="1"/>
    </row>
    <row r="365" spans="1:16" x14ac:dyDescent="0.25">
      <c r="E365" s="1"/>
      <c r="F365" s="1"/>
    </row>
    <row r="366" spans="1:16" x14ac:dyDescent="0.25">
      <c r="E366" s="1"/>
      <c r="F366" s="1"/>
    </row>
    <row r="367" spans="1:16" x14ac:dyDescent="0.25">
      <c r="E367" s="1"/>
      <c r="F367" s="1"/>
      <c r="I367" s="4" t="s">
        <v>26</v>
      </c>
      <c r="J367" t="s">
        <v>54</v>
      </c>
      <c r="O367" s="5" t="s">
        <v>61</v>
      </c>
    </row>
    <row r="368" spans="1:16" x14ac:dyDescent="0.25">
      <c r="A368" s="6" t="s">
        <v>78</v>
      </c>
      <c r="B368">
        <v>0</v>
      </c>
      <c r="C368">
        <v>1</v>
      </c>
      <c r="D368" t="s">
        <v>103</v>
      </c>
      <c r="E368" s="1">
        <f>B368+C368</f>
        <v>1</v>
      </c>
      <c r="F368" s="1">
        <f>B368-C368</f>
        <v>-1</v>
      </c>
      <c r="I368" t="s">
        <v>27</v>
      </c>
      <c r="J368">
        <f>COUNTIF(E368:E384,"&gt;1")</f>
        <v>2</v>
      </c>
      <c r="M368" s="5">
        <f>J368/$J$376</f>
        <v>0.66666666666666663</v>
      </c>
      <c r="O368" s="5">
        <f>J368+J329</f>
        <v>5</v>
      </c>
      <c r="P368" s="5">
        <f>O368/$O$376</f>
        <v>0.625</v>
      </c>
    </row>
    <row r="369" spans="1:16" x14ac:dyDescent="0.25">
      <c r="A369" s="6" t="s">
        <v>78</v>
      </c>
      <c r="B369">
        <v>1</v>
      </c>
      <c r="C369">
        <v>1</v>
      </c>
      <c r="D369" t="s">
        <v>77</v>
      </c>
      <c r="E369" s="1">
        <f>B369+C369</f>
        <v>2</v>
      </c>
      <c r="F369" s="1">
        <f>B369-C369</f>
        <v>0</v>
      </c>
      <c r="I369" t="s">
        <v>28</v>
      </c>
      <c r="J369">
        <f>COUNTIF(E368:E384,"&gt;2")</f>
        <v>1</v>
      </c>
      <c r="M369" s="5">
        <f t="shared" ref="M369:M390" si="37">J369/$J$376</f>
        <v>0.33333333333333331</v>
      </c>
      <c r="O369" s="5">
        <f t="shared" ref="O369:O390" si="38">J369+J330</f>
        <v>3</v>
      </c>
      <c r="P369" s="5">
        <f t="shared" ref="P369:P390" si="39">O369/$O$376</f>
        <v>0.375</v>
      </c>
    </row>
    <row r="370" spans="1:16" x14ac:dyDescent="0.25">
      <c r="A370" s="6" t="s">
        <v>78</v>
      </c>
      <c r="B370">
        <v>3</v>
      </c>
      <c r="C370">
        <v>1</v>
      </c>
      <c r="D370" t="s">
        <v>91</v>
      </c>
      <c r="E370" s="1">
        <f>B370+C370</f>
        <v>4</v>
      </c>
      <c r="F370" s="1">
        <f>B370-C370</f>
        <v>2</v>
      </c>
      <c r="I370" t="s">
        <v>29</v>
      </c>
      <c r="J370">
        <f>COUNTIF(E368:E384,"&lt;4")</f>
        <v>2</v>
      </c>
      <c r="M370" s="5">
        <f t="shared" si="37"/>
        <v>0.66666666666666663</v>
      </c>
      <c r="O370" s="5">
        <f t="shared" si="38"/>
        <v>5</v>
      </c>
      <c r="P370" s="5">
        <f t="shared" si="39"/>
        <v>0.625</v>
      </c>
    </row>
    <row r="371" spans="1:16" x14ac:dyDescent="0.25">
      <c r="A371" s="6"/>
      <c r="E371" s="1"/>
      <c r="F371" s="1"/>
      <c r="I371" t="s">
        <v>30</v>
      </c>
      <c r="J371">
        <f>COUNTIF(E368:E384,"&lt;5")</f>
        <v>3</v>
      </c>
      <c r="M371" s="5">
        <f t="shared" si="37"/>
        <v>1</v>
      </c>
      <c r="O371" s="5">
        <f t="shared" si="38"/>
        <v>7</v>
      </c>
      <c r="P371" s="5">
        <f t="shared" si="39"/>
        <v>0.875</v>
      </c>
    </row>
    <row r="372" spans="1:16" x14ac:dyDescent="0.25">
      <c r="A372" s="6"/>
      <c r="E372" s="1"/>
      <c r="F372" s="1"/>
      <c r="I372" t="s">
        <v>31</v>
      </c>
      <c r="J372">
        <f>COUNTIF(F368:F384,"&lt;=0")</f>
        <v>2</v>
      </c>
      <c r="M372" s="5">
        <f t="shared" si="37"/>
        <v>0.66666666666666663</v>
      </c>
      <c r="O372" s="5">
        <f t="shared" si="38"/>
        <v>5</v>
      </c>
      <c r="P372" s="5">
        <f t="shared" si="39"/>
        <v>0.625</v>
      </c>
    </row>
    <row r="373" spans="1:16" x14ac:dyDescent="0.25">
      <c r="I373" t="s">
        <v>32</v>
      </c>
      <c r="J373">
        <f>COUNTIF(F368:F384,"&gt;=0")</f>
        <v>2</v>
      </c>
      <c r="M373" s="5">
        <f t="shared" si="37"/>
        <v>0.66666666666666663</v>
      </c>
      <c r="O373" s="5">
        <f t="shared" si="38"/>
        <v>6</v>
      </c>
      <c r="P373" s="5">
        <f t="shared" si="39"/>
        <v>0.75</v>
      </c>
    </row>
    <row r="374" spans="1:16" x14ac:dyDescent="0.25">
      <c r="I374" t="s">
        <v>34</v>
      </c>
      <c r="J374">
        <f>COUNTIF(F368:F384,"&lt;=1")</f>
        <v>2</v>
      </c>
      <c r="M374" s="5">
        <f t="shared" si="37"/>
        <v>0.66666666666666663</v>
      </c>
      <c r="O374" s="5">
        <f t="shared" si="38"/>
        <v>5</v>
      </c>
      <c r="P374" s="5">
        <f t="shared" si="39"/>
        <v>0.625</v>
      </c>
    </row>
    <row r="375" spans="1:16" x14ac:dyDescent="0.25">
      <c r="I375" t="s">
        <v>35</v>
      </c>
      <c r="J375">
        <f>COUNTIF(F368:F384,"&gt;=-1")</f>
        <v>3</v>
      </c>
      <c r="M375" s="5">
        <f t="shared" si="37"/>
        <v>1</v>
      </c>
      <c r="O375" s="5">
        <f t="shared" si="38"/>
        <v>8</v>
      </c>
      <c r="P375" s="5">
        <f t="shared" si="39"/>
        <v>1</v>
      </c>
    </row>
    <row r="376" spans="1:16" x14ac:dyDescent="0.25">
      <c r="I376" t="s">
        <v>36</v>
      </c>
      <c r="J376">
        <f>COUNT(E368:E384)</f>
        <v>3</v>
      </c>
      <c r="O376" s="5">
        <f t="shared" si="38"/>
        <v>8</v>
      </c>
      <c r="P376" s="5">
        <f t="shared" si="39"/>
        <v>1</v>
      </c>
    </row>
    <row r="377" spans="1:16" x14ac:dyDescent="0.25">
      <c r="I377" t="s">
        <v>37</v>
      </c>
      <c r="J377">
        <f>J376-J373</f>
        <v>1</v>
      </c>
      <c r="M377" s="5">
        <f t="shared" si="37"/>
        <v>0.33333333333333331</v>
      </c>
      <c r="O377" s="5">
        <f t="shared" si="38"/>
        <v>2</v>
      </c>
      <c r="P377" s="5">
        <f t="shared" si="39"/>
        <v>0.25</v>
      </c>
    </row>
    <row r="378" spans="1:16" x14ac:dyDescent="0.25">
      <c r="I378" t="s">
        <v>38</v>
      </c>
      <c r="J378">
        <f>J376-J372</f>
        <v>1</v>
      </c>
      <c r="M378" s="5">
        <f t="shared" si="37"/>
        <v>0.33333333333333331</v>
      </c>
      <c r="O378" s="5">
        <f t="shared" si="38"/>
        <v>3</v>
      </c>
      <c r="P378" s="5">
        <f t="shared" si="39"/>
        <v>0.375</v>
      </c>
    </row>
    <row r="379" spans="1:16" x14ac:dyDescent="0.25">
      <c r="I379" t="s">
        <v>39</v>
      </c>
      <c r="J379">
        <f>J376-J375</f>
        <v>0</v>
      </c>
      <c r="M379" s="5">
        <f t="shared" si="37"/>
        <v>0</v>
      </c>
      <c r="O379" s="5">
        <f t="shared" si="38"/>
        <v>0</v>
      </c>
      <c r="P379" s="5">
        <f t="shared" si="39"/>
        <v>0</v>
      </c>
    </row>
    <row r="380" spans="1:16" x14ac:dyDescent="0.25">
      <c r="I380" t="s">
        <v>40</v>
      </c>
      <c r="J380">
        <f>J376-J374</f>
        <v>1</v>
      </c>
      <c r="M380" s="5">
        <f t="shared" si="37"/>
        <v>0.33333333333333331</v>
      </c>
      <c r="O380" s="5">
        <f t="shared" si="38"/>
        <v>3</v>
      </c>
      <c r="P380" s="5">
        <f t="shared" si="39"/>
        <v>0.375</v>
      </c>
    </row>
    <row r="381" spans="1:16" x14ac:dyDescent="0.25">
      <c r="I381" t="s">
        <v>41</v>
      </c>
      <c r="J381">
        <f>COUNTIF(C368:C384,"&gt;0")</f>
        <v>3</v>
      </c>
      <c r="M381" s="5">
        <f t="shared" si="37"/>
        <v>1</v>
      </c>
      <c r="O381" s="5">
        <f t="shared" si="38"/>
        <v>6</v>
      </c>
      <c r="P381" s="5">
        <f t="shared" si="39"/>
        <v>0.75</v>
      </c>
    </row>
    <row r="382" spans="1:16" x14ac:dyDescent="0.25">
      <c r="I382" t="s">
        <v>42</v>
      </c>
      <c r="J382">
        <f>COUNTIF(B368:B384,"&gt;0")</f>
        <v>2</v>
      </c>
      <c r="M382" s="5">
        <f t="shared" si="37"/>
        <v>0.66666666666666663</v>
      </c>
      <c r="O382" s="5">
        <f t="shared" si="38"/>
        <v>5</v>
      </c>
      <c r="P382" s="5">
        <f t="shared" si="39"/>
        <v>0.625</v>
      </c>
    </row>
    <row r="383" spans="1:16" x14ac:dyDescent="0.25">
      <c r="I383" t="s">
        <v>43</v>
      </c>
      <c r="J383">
        <f>COUNTIF(C368:C384,"&lt;2")</f>
        <v>3</v>
      </c>
      <c r="M383" s="5">
        <f t="shared" si="37"/>
        <v>1</v>
      </c>
      <c r="O383" s="5">
        <f t="shared" si="38"/>
        <v>7</v>
      </c>
      <c r="P383" s="5">
        <f t="shared" si="39"/>
        <v>0.875</v>
      </c>
    </row>
    <row r="384" spans="1:16" x14ac:dyDescent="0.25">
      <c r="I384" t="s">
        <v>44</v>
      </c>
      <c r="J384">
        <f>COUNTIF(B368:B384,"&lt;2")</f>
        <v>2</v>
      </c>
      <c r="M384" s="5">
        <f t="shared" si="37"/>
        <v>0.66666666666666663</v>
      </c>
      <c r="O384" s="5">
        <f t="shared" si="38"/>
        <v>4</v>
      </c>
      <c r="P384" s="5">
        <f t="shared" si="39"/>
        <v>0.5</v>
      </c>
    </row>
    <row r="385" spans="9:16" x14ac:dyDescent="0.25">
      <c r="I385" t="s">
        <v>45</v>
      </c>
      <c r="J385">
        <f>COUNTIF(C368:C384,"&lt;3")</f>
        <v>3</v>
      </c>
      <c r="M385" s="5">
        <f t="shared" si="37"/>
        <v>1</v>
      </c>
      <c r="O385" s="5">
        <f t="shared" si="38"/>
        <v>8</v>
      </c>
      <c r="P385" s="5">
        <f t="shared" si="39"/>
        <v>1</v>
      </c>
    </row>
    <row r="386" spans="9:16" x14ac:dyDescent="0.25">
      <c r="I386" t="s">
        <v>46</v>
      </c>
      <c r="J386">
        <f>COUNTIF(B368:B384,"&lt;3")</f>
        <v>2</v>
      </c>
      <c r="M386" s="5">
        <f t="shared" si="37"/>
        <v>0.66666666666666663</v>
      </c>
      <c r="O386" s="5">
        <f t="shared" si="38"/>
        <v>6</v>
      </c>
      <c r="P386" s="5">
        <f t="shared" si="39"/>
        <v>0.75</v>
      </c>
    </row>
    <row r="387" spans="9:16" x14ac:dyDescent="0.25">
      <c r="I387" t="s">
        <v>47</v>
      </c>
      <c r="J387">
        <f>J377+J378</f>
        <v>2</v>
      </c>
      <c r="M387" s="5">
        <f t="shared" si="37"/>
        <v>0.66666666666666663</v>
      </c>
      <c r="O387" s="5">
        <f t="shared" si="38"/>
        <v>5</v>
      </c>
      <c r="P387" s="5">
        <f t="shared" si="39"/>
        <v>0.625</v>
      </c>
    </row>
    <row r="388" spans="9:16" x14ac:dyDescent="0.25">
      <c r="I388" t="s">
        <v>48</v>
      </c>
      <c r="J388" s="1">
        <f>SUM(B368:B384)</f>
        <v>4</v>
      </c>
      <c r="M388" s="5">
        <f t="shared" si="37"/>
        <v>1.3333333333333333</v>
      </c>
      <c r="O388" s="5">
        <f t="shared" si="38"/>
        <v>12</v>
      </c>
      <c r="P388" s="5">
        <f t="shared" si="39"/>
        <v>1.5</v>
      </c>
    </row>
    <row r="389" spans="9:16" x14ac:dyDescent="0.25">
      <c r="I389" t="s">
        <v>49</v>
      </c>
      <c r="J389" s="1">
        <f>SUM(C368:C384)</f>
        <v>3</v>
      </c>
      <c r="M389" s="5">
        <f t="shared" si="37"/>
        <v>1</v>
      </c>
      <c r="O389" s="5">
        <f t="shared" si="38"/>
        <v>7</v>
      </c>
      <c r="P389" s="5">
        <f t="shared" si="39"/>
        <v>0.875</v>
      </c>
    </row>
    <row r="390" spans="9:16" x14ac:dyDescent="0.25">
      <c r="I390" t="s">
        <v>50</v>
      </c>
      <c r="J390">
        <f>J378*3+J376-J387</f>
        <v>4</v>
      </c>
      <c r="M390" s="5">
        <f t="shared" si="37"/>
        <v>1.3333333333333333</v>
      </c>
      <c r="O390" s="5">
        <f t="shared" si="38"/>
        <v>12</v>
      </c>
      <c r="P390" s="5">
        <f t="shared" si="39"/>
        <v>1.5</v>
      </c>
    </row>
    <row r="401" spans="4:17" x14ac:dyDescent="0.25">
      <c r="D401" s="6"/>
      <c r="E401" s="6"/>
      <c r="F401" s="6"/>
      <c r="G401" s="6" t="s">
        <v>36</v>
      </c>
      <c r="H401" s="6"/>
      <c r="I401" s="6" t="s">
        <v>36</v>
      </c>
      <c r="J401" s="6"/>
      <c r="K401" s="6"/>
      <c r="L401" s="6" t="s">
        <v>36</v>
      </c>
      <c r="M401" s="6"/>
      <c r="N401" s="6"/>
      <c r="O401" s="6" t="s">
        <v>36</v>
      </c>
      <c r="P401" s="6"/>
      <c r="Q401" s="6"/>
    </row>
    <row r="402" spans="4:17" x14ac:dyDescent="0.25">
      <c r="D402" s="6"/>
      <c r="E402" s="6"/>
      <c r="F402" s="6"/>
      <c r="G402" s="6">
        <f>J14+J221</f>
        <v>18</v>
      </c>
      <c r="H402" s="6"/>
      <c r="I402" s="7">
        <f>O261+O54</f>
        <v>34</v>
      </c>
      <c r="J402" s="6"/>
      <c r="K402" s="6"/>
      <c r="L402" s="6">
        <v>8</v>
      </c>
      <c r="M402" s="6"/>
      <c r="N402" s="6"/>
      <c r="O402" s="7">
        <v>16</v>
      </c>
      <c r="P402" s="6"/>
      <c r="Q402" s="6"/>
    </row>
    <row r="403" spans="4:17" x14ac:dyDescent="0.25">
      <c r="D403" s="6"/>
      <c r="E403" s="6" t="s">
        <v>62</v>
      </c>
      <c r="F403" s="6" t="s">
        <v>20</v>
      </c>
      <c r="G403" s="6" t="s">
        <v>65</v>
      </c>
      <c r="H403" s="6"/>
      <c r="I403" s="6" t="s">
        <v>21</v>
      </c>
      <c r="J403" s="6" t="s">
        <v>66</v>
      </c>
      <c r="K403" s="6"/>
      <c r="L403" s="6" t="s">
        <v>63</v>
      </c>
      <c r="M403" s="6" t="s">
        <v>67</v>
      </c>
      <c r="N403" s="6"/>
      <c r="O403" s="6" t="s">
        <v>64</v>
      </c>
      <c r="P403" s="7" t="s">
        <v>68</v>
      </c>
      <c r="Q403" s="6"/>
    </row>
    <row r="404" spans="4:17" x14ac:dyDescent="0.25">
      <c r="D404" t="s">
        <v>27</v>
      </c>
      <c r="E404" s="5">
        <f>AVERAGE(H404,K404,N404,Q404)</f>
        <v>65.298202614379079</v>
      </c>
      <c r="F404" s="5">
        <f>(M6+M213)/2</f>
        <v>0.72222222222222221</v>
      </c>
      <c r="G404" s="10">
        <f>J6+J213</f>
        <v>13</v>
      </c>
      <c r="H404" s="11">
        <f>(G404/$G$402)*100</f>
        <v>72.222222222222214</v>
      </c>
      <c r="I404" s="5">
        <f t="shared" ref="I404:I411" si="40">(P46+P253)/2</f>
        <v>0.76470588235294112</v>
      </c>
      <c r="J404" s="10">
        <f t="shared" ref="J404:J411" si="41">O46+O253</f>
        <v>26</v>
      </c>
      <c r="K404" s="11">
        <f>(J404/$I$402)*100</f>
        <v>76.470588235294116</v>
      </c>
      <c r="L404" s="5">
        <f>(M84+M291)/2</f>
        <v>0.5</v>
      </c>
      <c r="M404" s="10">
        <f t="shared" ref="M404:M411" si="42">J84+J291</f>
        <v>4</v>
      </c>
      <c r="N404" s="11">
        <f>(M404/8)*100</f>
        <v>50</v>
      </c>
      <c r="O404" s="5">
        <f t="shared" ref="O404:O411" si="43">(P368+P161)/2</f>
        <v>0.625</v>
      </c>
      <c r="P404" s="10">
        <f t="shared" ref="P404:P411" si="44">O368+O161</f>
        <v>10</v>
      </c>
      <c r="Q404" s="11">
        <f>(P404/16)*100</f>
        <v>62.5</v>
      </c>
    </row>
    <row r="405" spans="4:17" x14ac:dyDescent="0.25">
      <c r="D405" t="s">
        <v>28</v>
      </c>
      <c r="E405" s="5">
        <f t="shared" ref="E405:E423" si="45">AVERAGE(H405,K405,N405,Q405)</f>
        <v>35.814950980392155</v>
      </c>
      <c r="F405" s="5">
        <f t="shared" ref="F405:F407" si="46">(M7+M214)/2</f>
        <v>0.33333333333333331</v>
      </c>
      <c r="G405" s="10">
        <f t="shared" ref="G405:G407" si="47">J7+J214</f>
        <v>6</v>
      </c>
      <c r="H405" s="11">
        <f t="shared" ref="H405:H423" si="48">(G405/$G$402)*100</f>
        <v>33.333333333333329</v>
      </c>
      <c r="I405" s="5">
        <f t="shared" si="40"/>
        <v>0.41176470588235292</v>
      </c>
      <c r="J405" s="10">
        <f t="shared" si="41"/>
        <v>14</v>
      </c>
      <c r="K405" s="11">
        <f t="shared" ref="K405:K423" si="49">(J405/$I$402)*100</f>
        <v>41.17647058823529</v>
      </c>
      <c r="L405" s="5">
        <f>(M85+M292)/2</f>
        <v>0.375</v>
      </c>
      <c r="M405" s="10">
        <f t="shared" si="42"/>
        <v>3</v>
      </c>
      <c r="N405" s="11">
        <f t="shared" ref="N405:N423" si="50">(M405/8)*100</f>
        <v>37.5</v>
      </c>
      <c r="O405" s="5">
        <f t="shared" si="43"/>
        <v>0.3125</v>
      </c>
      <c r="P405" s="10">
        <f t="shared" si="44"/>
        <v>5</v>
      </c>
      <c r="Q405" s="11">
        <f t="shared" ref="Q405:Q423" si="51">(P405/16)*100</f>
        <v>31.25</v>
      </c>
    </row>
    <row r="406" spans="4:17" x14ac:dyDescent="0.25">
      <c r="D406" t="s">
        <v>29</v>
      </c>
      <c r="E406" s="5">
        <f t="shared" si="45"/>
        <v>75.326797385620921</v>
      </c>
      <c r="F406" s="5">
        <f t="shared" si="46"/>
        <v>0.77777777777777779</v>
      </c>
      <c r="G406" s="10">
        <f t="shared" si="47"/>
        <v>14</v>
      </c>
      <c r="H406" s="11">
        <f t="shared" si="48"/>
        <v>77.777777777777786</v>
      </c>
      <c r="I406" s="5">
        <f t="shared" si="40"/>
        <v>0.73529411764705888</v>
      </c>
      <c r="J406" s="10">
        <f t="shared" si="41"/>
        <v>25</v>
      </c>
      <c r="K406" s="11">
        <f t="shared" si="49"/>
        <v>73.529411764705884</v>
      </c>
      <c r="L406" s="5">
        <f>(M86+M293)/2</f>
        <v>0.75</v>
      </c>
      <c r="M406" s="10">
        <f t="shared" si="42"/>
        <v>6</v>
      </c>
      <c r="N406" s="11">
        <f t="shared" si="50"/>
        <v>75</v>
      </c>
      <c r="O406" s="5">
        <f t="shared" si="43"/>
        <v>0.75</v>
      </c>
      <c r="P406" s="10">
        <f t="shared" si="44"/>
        <v>12</v>
      </c>
      <c r="Q406" s="11">
        <f t="shared" si="51"/>
        <v>75</v>
      </c>
    </row>
    <row r="407" spans="4:17" x14ac:dyDescent="0.25">
      <c r="D407" t="s">
        <v>30</v>
      </c>
      <c r="E407" s="5">
        <f t="shared" si="45"/>
        <v>89.593545751633982</v>
      </c>
      <c r="F407" s="5">
        <f t="shared" si="46"/>
        <v>0.88888888888888884</v>
      </c>
      <c r="G407" s="10">
        <f t="shared" si="47"/>
        <v>16</v>
      </c>
      <c r="H407" s="11">
        <f t="shared" si="48"/>
        <v>88.888888888888886</v>
      </c>
      <c r="I407" s="5">
        <f t="shared" si="40"/>
        <v>0.88235294117647056</v>
      </c>
      <c r="J407" s="10">
        <f t="shared" si="41"/>
        <v>30</v>
      </c>
      <c r="K407" s="11">
        <f t="shared" si="49"/>
        <v>88.235294117647058</v>
      </c>
      <c r="L407" s="5">
        <f>(M87+M294)/2</f>
        <v>0.875</v>
      </c>
      <c r="M407" s="10">
        <f t="shared" si="42"/>
        <v>7</v>
      </c>
      <c r="N407" s="11">
        <f t="shared" si="50"/>
        <v>87.5</v>
      </c>
      <c r="O407" s="5">
        <f t="shared" si="43"/>
        <v>0.9375</v>
      </c>
      <c r="P407" s="10">
        <f t="shared" si="44"/>
        <v>15</v>
      </c>
      <c r="Q407" s="11">
        <f t="shared" si="51"/>
        <v>93.75</v>
      </c>
    </row>
    <row r="408" spans="4:17" x14ac:dyDescent="0.25">
      <c r="D408" t="s">
        <v>31</v>
      </c>
      <c r="E408" s="5">
        <f t="shared" si="45"/>
        <v>75.337009803921575</v>
      </c>
      <c r="F408" s="5">
        <f>(M10+M217)/2</f>
        <v>0.83333333333333326</v>
      </c>
      <c r="G408" s="10">
        <f>J10+J217</f>
        <v>15</v>
      </c>
      <c r="H408" s="11">
        <f t="shared" si="48"/>
        <v>83.333333333333343</v>
      </c>
      <c r="I408" s="5">
        <f t="shared" si="40"/>
        <v>0.61764705882352944</v>
      </c>
      <c r="J408" s="10">
        <f t="shared" si="41"/>
        <v>21</v>
      </c>
      <c r="K408" s="11">
        <f t="shared" si="49"/>
        <v>61.764705882352942</v>
      </c>
      <c r="L408" s="5">
        <f>(M295+M88)/2</f>
        <v>0.875</v>
      </c>
      <c r="M408" s="10">
        <f t="shared" si="42"/>
        <v>7</v>
      </c>
      <c r="N408" s="11">
        <f t="shared" si="50"/>
        <v>87.5</v>
      </c>
      <c r="O408" s="5">
        <f t="shared" si="43"/>
        <v>0.6875</v>
      </c>
      <c r="P408" s="10">
        <f t="shared" si="44"/>
        <v>11</v>
      </c>
      <c r="Q408" s="11">
        <f t="shared" si="51"/>
        <v>68.75</v>
      </c>
    </row>
    <row r="409" spans="4:17" x14ac:dyDescent="0.25">
      <c r="D409" t="s">
        <v>32</v>
      </c>
      <c r="E409" s="5">
        <f t="shared" si="45"/>
        <v>62.612336601307192</v>
      </c>
      <c r="F409" s="5">
        <f t="shared" ref="F409:F411" si="52">(M11+M218)/2</f>
        <v>0.61111111111111105</v>
      </c>
      <c r="G409" s="10">
        <f t="shared" ref="G409:G411" si="53">J11+J218</f>
        <v>11</v>
      </c>
      <c r="H409" s="11">
        <f t="shared" si="48"/>
        <v>61.111111111111114</v>
      </c>
      <c r="I409" s="5">
        <f t="shared" si="40"/>
        <v>0.70588235294117641</v>
      </c>
      <c r="J409" s="10">
        <f t="shared" si="41"/>
        <v>24</v>
      </c>
      <c r="K409" s="11">
        <f t="shared" si="49"/>
        <v>70.588235294117652</v>
      </c>
      <c r="L409" s="5">
        <f>(M296+M89)/2</f>
        <v>0.5</v>
      </c>
      <c r="M409" s="10">
        <f t="shared" si="42"/>
        <v>4</v>
      </c>
      <c r="N409" s="11">
        <f t="shared" si="50"/>
        <v>50</v>
      </c>
      <c r="O409" s="5">
        <f t="shared" si="43"/>
        <v>0.6875</v>
      </c>
      <c r="P409" s="10">
        <f t="shared" si="44"/>
        <v>11</v>
      </c>
      <c r="Q409" s="11">
        <f t="shared" si="51"/>
        <v>68.75</v>
      </c>
    </row>
    <row r="410" spans="4:17" x14ac:dyDescent="0.25">
      <c r="D410" t="s">
        <v>34</v>
      </c>
      <c r="E410" s="5">
        <f t="shared" si="45"/>
        <v>79.840686274509807</v>
      </c>
      <c r="F410" s="5">
        <f t="shared" si="52"/>
        <v>0.83333333333333326</v>
      </c>
      <c r="G410" s="10">
        <f t="shared" si="53"/>
        <v>15</v>
      </c>
      <c r="H410" s="11">
        <f t="shared" si="48"/>
        <v>83.333333333333343</v>
      </c>
      <c r="I410" s="5">
        <f t="shared" si="40"/>
        <v>0.73529411764705888</v>
      </c>
      <c r="J410" s="10">
        <f t="shared" si="41"/>
        <v>25</v>
      </c>
      <c r="K410" s="11">
        <f t="shared" si="49"/>
        <v>73.529411764705884</v>
      </c>
      <c r="L410" s="5">
        <f>(M297+M90)/2</f>
        <v>0.875</v>
      </c>
      <c r="M410" s="10">
        <f t="shared" si="42"/>
        <v>7</v>
      </c>
      <c r="N410" s="11">
        <f t="shared" si="50"/>
        <v>87.5</v>
      </c>
      <c r="O410" s="5">
        <f t="shared" si="43"/>
        <v>0.75</v>
      </c>
      <c r="P410" s="10">
        <f t="shared" si="44"/>
        <v>12</v>
      </c>
      <c r="Q410" s="11">
        <f t="shared" si="51"/>
        <v>75</v>
      </c>
    </row>
    <row r="411" spans="4:17" x14ac:dyDescent="0.25">
      <c r="D411" t="s">
        <v>35</v>
      </c>
      <c r="E411" s="5">
        <f t="shared" si="45"/>
        <v>87.469362745098039</v>
      </c>
      <c r="F411" s="5">
        <f t="shared" si="52"/>
        <v>0.83333333333333326</v>
      </c>
      <c r="G411" s="10">
        <f t="shared" si="53"/>
        <v>15</v>
      </c>
      <c r="H411" s="11">
        <f t="shared" si="48"/>
        <v>83.333333333333343</v>
      </c>
      <c r="I411" s="5">
        <f t="shared" si="40"/>
        <v>0.85294117647058831</v>
      </c>
      <c r="J411" s="10">
        <f t="shared" si="41"/>
        <v>29</v>
      </c>
      <c r="K411" s="11">
        <f t="shared" si="49"/>
        <v>85.294117647058826</v>
      </c>
      <c r="L411" s="5">
        <f>(M298+M91)/2</f>
        <v>0.875</v>
      </c>
      <c r="M411" s="10">
        <f t="shared" si="42"/>
        <v>7</v>
      </c>
      <c r="N411" s="11">
        <f t="shared" si="50"/>
        <v>87.5</v>
      </c>
      <c r="O411" s="5">
        <f t="shared" si="43"/>
        <v>0.9375</v>
      </c>
      <c r="P411" s="10">
        <f t="shared" si="44"/>
        <v>15</v>
      </c>
      <c r="Q411" s="11">
        <f t="shared" si="51"/>
        <v>93.75</v>
      </c>
    </row>
    <row r="412" spans="4:17" x14ac:dyDescent="0.25">
      <c r="D412" t="s">
        <v>36</v>
      </c>
      <c r="E412" s="5">
        <f t="shared" si="45"/>
        <v>100</v>
      </c>
      <c r="F412" s="5"/>
      <c r="G412" s="10">
        <f>J221+J14</f>
        <v>18</v>
      </c>
      <c r="H412" s="11">
        <f t="shared" si="48"/>
        <v>100</v>
      </c>
      <c r="I412" s="5"/>
      <c r="J412" s="10">
        <f t="shared" ref="J412:J423" si="54">O261+O54</f>
        <v>34</v>
      </c>
      <c r="K412" s="11">
        <f t="shared" si="49"/>
        <v>100</v>
      </c>
      <c r="L412" s="5"/>
      <c r="M412" s="10">
        <v>8</v>
      </c>
      <c r="N412" s="11">
        <f t="shared" si="50"/>
        <v>100</v>
      </c>
      <c r="P412" s="10">
        <v>16</v>
      </c>
      <c r="Q412" s="11">
        <f t="shared" si="51"/>
        <v>100</v>
      </c>
    </row>
    <row r="413" spans="4:17" x14ac:dyDescent="0.25">
      <c r="D413" t="s">
        <v>37</v>
      </c>
      <c r="E413" s="5">
        <f t="shared" si="45"/>
        <v>37.387663398692808</v>
      </c>
      <c r="F413" s="5">
        <f>(M15+M222)/2</f>
        <v>0.38888888888888884</v>
      </c>
      <c r="G413" s="10">
        <f>J222+J15</f>
        <v>7</v>
      </c>
      <c r="H413" s="11">
        <f t="shared" si="48"/>
        <v>38.888888888888893</v>
      </c>
      <c r="I413" s="5">
        <f t="shared" ref="I413:I423" si="55">(P262+P55)/2</f>
        <v>0.29411764705882354</v>
      </c>
      <c r="J413" s="10">
        <f t="shared" si="54"/>
        <v>10</v>
      </c>
      <c r="K413" s="11">
        <f t="shared" si="49"/>
        <v>29.411764705882355</v>
      </c>
      <c r="L413" s="5">
        <f t="shared" ref="L413:L423" si="56">(M300+M93)/2</f>
        <v>0.5</v>
      </c>
      <c r="M413" s="10">
        <f t="shared" ref="M413:M423" si="57">J300+J93</f>
        <v>4</v>
      </c>
      <c r="N413" s="11">
        <f t="shared" si="50"/>
        <v>50</v>
      </c>
      <c r="O413" s="5">
        <f t="shared" ref="O413:O423" si="58">(P377+P170)/2</f>
        <v>0.3125</v>
      </c>
      <c r="P413" s="10">
        <f t="shared" ref="P413:P423" si="59">O377+O170</f>
        <v>5</v>
      </c>
      <c r="Q413" s="11">
        <f t="shared" si="51"/>
        <v>31.25</v>
      </c>
    </row>
    <row r="414" spans="4:17" x14ac:dyDescent="0.25">
      <c r="D414" t="s">
        <v>38</v>
      </c>
      <c r="E414" s="5">
        <f t="shared" si="45"/>
        <v>24.662990196078432</v>
      </c>
      <c r="F414" s="5">
        <f t="shared" ref="F414:F423" si="60">(M16+M223)/2</f>
        <v>0.16666666666666666</v>
      </c>
      <c r="G414" s="10">
        <f t="shared" ref="G414:G423" si="61">J223+J16</f>
        <v>3</v>
      </c>
      <c r="H414" s="11">
        <f t="shared" si="48"/>
        <v>16.666666666666664</v>
      </c>
      <c r="I414" s="5">
        <f t="shared" si="55"/>
        <v>0.38235294117647056</v>
      </c>
      <c r="J414" s="10">
        <f t="shared" si="54"/>
        <v>13</v>
      </c>
      <c r="K414" s="11">
        <f t="shared" si="49"/>
        <v>38.235294117647058</v>
      </c>
      <c r="L414" s="5">
        <f t="shared" si="56"/>
        <v>0.125</v>
      </c>
      <c r="M414" s="10">
        <f t="shared" si="57"/>
        <v>1</v>
      </c>
      <c r="N414" s="11">
        <f t="shared" si="50"/>
        <v>12.5</v>
      </c>
      <c r="O414" s="5">
        <f t="shared" si="58"/>
        <v>0.3125</v>
      </c>
      <c r="P414" s="10">
        <f t="shared" si="59"/>
        <v>5</v>
      </c>
      <c r="Q414" s="11">
        <f t="shared" si="51"/>
        <v>31.25</v>
      </c>
    </row>
    <row r="415" spans="4:17" x14ac:dyDescent="0.25">
      <c r="D415" t="s">
        <v>39</v>
      </c>
      <c r="E415" s="5">
        <f t="shared" si="45"/>
        <v>12.530637254901961</v>
      </c>
      <c r="F415" s="5">
        <f t="shared" si="60"/>
        <v>0.16666666666666666</v>
      </c>
      <c r="G415" s="10">
        <f t="shared" si="61"/>
        <v>3</v>
      </c>
      <c r="H415" s="11">
        <f t="shared" si="48"/>
        <v>16.666666666666664</v>
      </c>
      <c r="I415" s="5">
        <f t="shared" si="55"/>
        <v>0.14705882352941177</v>
      </c>
      <c r="J415" s="10">
        <f t="shared" si="54"/>
        <v>5</v>
      </c>
      <c r="K415" s="11">
        <f t="shared" si="49"/>
        <v>14.705882352941178</v>
      </c>
      <c r="L415" s="5">
        <f t="shared" si="56"/>
        <v>0.125</v>
      </c>
      <c r="M415" s="10">
        <f t="shared" si="57"/>
        <v>1</v>
      </c>
      <c r="N415" s="11">
        <f t="shared" si="50"/>
        <v>12.5</v>
      </c>
      <c r="O415" s="5">
        <f t="shared" si="58"/>
        <v>6.25E-2</v>
      </c>
      <c r="P415" s="10">
        <f t="shared" si="59"/>
        <v>1</v>
      </c>
      <c r="Q415" s="11">
        <f t="shared" si="51"/>
        <v>6.25</v>
      </c>
    </row>
    <row r="416" spans="4:17" x14ac:dyDescent="0.25">
      <c r="D416" t="s">
        <v>40</v>
      </c>
      <c r="E416" s="5">
        <f t="shared" si="45"/>
        <v>20.159313725490197</v>
      </c>
      <c r="F416" s="5">
        <f t="shared" si="60"/>
        <v>0.16666666666666666</v>
      </c>
      <c r="G416" s="10">
        <f t="shared" si="61"/>
        <v>3</v>
      </c>
      <c r="H416" s="11">
        <f t="shared" si="48"/>
        <v>16.666666666666664</v>
      </c>
      <c r="I416" s="5">
        <f t="shared" si="55"/>
        <v>0.26470588235294118</v>
      </c>
      <c r="J416" s="10">
        <f t="shared" si="54"/>
        <v>9</v>
      </c>
      <c r="K416" s="11">
        <f t="shared" si="49"/>
        <v>26.47058823529412</v>
      </c>
      <c r="L416" s="5">
        <f t="shared" si="56"/>
        <v>0.125</v>
      </c>
      <c r="M416" s="10">
        <f t="shared" si="57"/>
        <v>1</v>
      </c>
      <c r="N416" s="11">
        <f t="shared" si="50"/>
        <v>12.5</v>
      </c>
      <c r="O416" s="5">
        <f t="shared" si="58"/>
        <v>0.25</v>
      </c>
      <c r="P416" s="10">
        <f t="shared" si="59"/>
        <v>4</v>
      </c>
      <c r="Q416" s="11">
        <f t="shared" si="51"/>
        <v>25</v>
      </c>
    </row>
    <row r="417" spans="4:17" x14ac:dyDescent="0.25">
      <c r="D417" t="s">
        <v>41</v>
      </c>
      <c r="E417" s="5">
        <f t="shared" si="45"/>
        <v>72.375408496732021</v>
      </c>
      <c r="F417" s="5">
        <f t="shared" si="60"/>
        <v>0.72222222222222221</v>
      </c>
      <c r="G417" s="10">
        <f t="shared" si="61"/>
        <v>13</v>
      </c>
      <c r="H417" s="11">
        <f t="shared" si="48"/>
        <v>72.222222222222214</v>
      </c>
      <c r="I417" s="5">
        <f t="shared" si="55"/>
        <v>0.73529411764705888</v>
      </c>
      <c r="J417" s="10">
        <f t="shared" si="54"/>
        <v>25</v>
      </c>
      <c r="K417" s="11">
        <f t="shared" si="49"/>
        <v>73.529411764705884</v>
      </c>
      <c r="L417" s="5">
        <f t="shared" si="56"/>
        <v>0.75</v>
      </c>
      <c r="M417" s="10">
        <f t="shared" si="57"/>
        <v>6</v>
      </c>
      <c r="N417" s="11">
        <f t="shared" si="50"/>
        <v>75</v>
      </c>
      <c r="O417" s="5">
        <f t="shared" si="58"/>
        <v>0.6875</v>
      </c>
      <c r="P417" s="10">
        <f t="shared" si="59"/>
        <v>11</v>
      </c>
      <c r="Q417" s="11">
        <f t="shared" si="51"/>
        <v>68.75</v>
      </c>
    </row>
    <row r="418" spans="4:17" x14ac:dyDescent="0.25">
      <c r="D418" t="s">
        <v>42</v>
      </c>
      <c r="E418" s="5">
        <f t="shared" si="45"/>
        <v>55.800653594771248</v>
      </c>
      <c r="F418" s="5">
        <f t="shared" si="60"/>
        <v>0.55555555555555558</v>
      </c>
      <c r="G418" s="10">
        <f t="shared" si="61"/>
        <v>10</v>
      </c>
      <c r="H418" s="11">
        <f t="shared" si="48"/>
        <v>55.555555555555557</v>
      </c>
      <c r="I418" s="5">
        <f t="shared" si="55"/>
        <v>0.67647058823529416</v>
      </c>
      <c r="J418" s="10">
        <f t="shared" si="54"/>
        <v>23</v>
      </c>
      <c r="K418" s="11">
        <f t="shared" si="49"/>
        <v>67.64705882352942</v>
      </c>
      <c r="L418" s="5">
        <f t="shared" si="56"/>
        <v>0.375</v>
      </c>
      <c r="M418" s="10">
        <f t="shared" si="57"/>
        <v>3</v>
      </c>
      <c r="N418" s="11">
        <f t="shared" si="50"/>
        <v>37.5</v>
      </c>
      <c r="O418" s="5">
        <f t="shared" si="58"/>
        <v>0.625</v>
      </c>
      <c r="P418" s="10">
        <f t="shared" si="59"/>
        <v>10</v>
      </c>
      <c r="Q418" s="11">
        <f t="shared" si="51"/>
        <v>62.5</v>
      </c>
    </row>
    <row r="419" spans="4:17" x14ac:dyDescent="0.25">
      <c r="D419" t="s">
        <v>43</v>
      </c>
      <c r="E419" s="5">
        <f t="shared" si="45"/>
        <v>66.564542483660134</v>
      </c>
      <c r="F419" s="5">
        <f t="shared" si="60"/>
        <v>0.61111111111111116</v>
      </c>
      <c r="G419" s="10">
        <f t="shared" si="61"/>
        <v>11</v>
      </c>
      <c r="H419" s="11">
        <f t="shared" si="48"/>
        <v>61.111111111111114</v>
      </c>
      <c r="I419" s="5">
        <f t="shared" si="55"/>
        <v>0.67647058823529416</v>
      </c>
      <c r="J419" s="10">
        <f t="shared" si="54"/>
        <v>23</v>
      </c>
      <c r="K419" s="11">
        <f t="shared" si="49"/>
        <v>67.64705882352942</v>
      </c>
      <c r="L419" s="5">
        <f t="shared" si="56"/>
        <v>0.625</v>
      </c>
      <c r="M419" s="10">
        <f t="shared" si="57"/>
        <v>5</v>
      </c>
      <c r="N419" s="11">
        <f t="shared" si="50"/>
        <v>62.5</v>
      </c>
      <c r="O419" s="5">
        <f t="shared" si="58"/>
        <v>0.75</v>
      </c>
      <c r="P419" s="10">
        <f t="shared" si="59"/>
        <v>12</v>
      </c>
      <c r="Q419" s="11">
        <f t="shared" si="51"/>
        <v>75</v>
      </c>
    </row>
    <row r="420" spans="4:17" x14ac:dyDescent="0.25">
      <c r="D420" t="s">
        <v>44</v>
      </c>
      <c r="E420" s="5">
        <f t="shared" si="45"/>
        <v>67.136437908496731</v>
      </c>
      <c r="F420" s="5">
        <f t="shared" si="60"/>
        <v>0.72222222222222221</v>
      </c>
      <c r="G420" s="10">
        <f t="shared" si="61"/>
        <v>13</v>
      </c>
      <c r="H420" s="11">
        <f t="shared" si="48"/>
        <v>72.222222222222214</v>
      </c>
      <c r="I420" s="5">
        <f t="shared" si="55"/>
        <v>0.58823529411764697</v>
      </c>
      <c r="J420" s="10">
        <f t="shared" si="54"/>
        <v>20</v>
      </c>
      <c r="K420" s="11">
        <f t="shared" si="49"/>
        <v>58.82352941176471</v>
      </c>
      <c r="L420" s="5">
        <f t="shared" si="56"/>
        <v>0.75</v>
      </c>
      <c r="M420" s="10">
        <f t="shared" si="57"/>
        <v>6</v>
      </c>
      <c r="N420" s="11">
        <f t="shared" si="50"/>
        <v>75</v>
      </c>
      <c r="O420" s="5">
        <f t="shared" si="58"/>
        <v>0.625</v>
      </c>
      <c r="P420" s="10">
        <f t="shared" si="59"/>
        <v>10</v>
      </c>
      <c r="Q420" s="11">
        <f t="shared" si="51"/>
        <v>62.5</v>
      </c>
    </row>
    <row r="421" spans="4:17" x14ac:dyDescent="0.25">
      <c r="D421" t="s">
        <v>45</v>
      </c>
      <c r="E421" s="5">
        <f t="shared" si="45"/>
        <v>99.264705882352942</v>
      </c>
      <c r="F421" s="5">
        <f t="shared" si="60"/>
        <v>1</v>
      </c>
      <c r="G421" s="10">
        <f t="shared" si="61"/>
        <v>18</v>
      </c>
      <c r="H421" s="11">
        <f t="shared" si="48"/>
        <v>100</v>
      </c>
      <c r="I421" s="5">
        <f t="shared" si="55"/>
        <v>0.97058823529411764</v>
      </c>
      <c r="J421" s="10">
        <f t="shared" si="54"/>
        <v>33</v>
      </c>
      <c r="K421" s="11">
        <f t="shared" si="49"/>
        <v>97.058823529411768</v>
      </c>
      <c r="L421" s="5">
        <f t="shared" si="56"/>
        <v>1</v>
      </c>
      <c r="M421" s="10">
        <f t="shared" si="57"/>
        <v>8</v>
      </c>
      <c r="N421" s="11">
        <f t="shared" si="50"/>
        <v>100</v>
      </c>
      <c r="O421" s="5">
        <f t="shared" si="58"/>
        <v>1</v>
      </c>
      <c r="P421" s="10">
        <f t="shared" si="59"/>
        <v>16</v>
      </c>
      <c r="Q421" s="11">
        <f t="shared" si="51"/>
        <v>100</v>
      </c>
    </row>
    <row r="422" spans="4:17" x14ac:dyDescent="0.25">
      <c r="D422" t="s">
        <v>46</v>
      </c>
      <c r="E422" s="5">
        <f t="shared" si="45"/>
        <v>86.560457516339866</v>
      </c>
      <c r="F422" s="5">
        <f t="shared" si="60"/>
        <v>0.88888888888888884</v>
      </c>
      <c r="G422" s="10">
        <f t="shared" si="61"/>
        <v>16</v>
      </c>
      <c r="H422" s="11">
        <f t="shared" si="48"/>
        <v>88.888888888888886</v>
      </c>
      <c r="I422" s="5">
        <f t="shared" si="55"/>
        <v>0.82352941176470584</v>
      </c>
      <c r="J422" s="10">
        <f t="shared" si="54"/>
        <v>28</v>
      </c>
      <c r="K422" s="11">
        <f t="shared" si="49"/>
        <v>82.35294117647058</v>
      </c>
      <c r="L422" s="5">
        <f t="shared" si="56"/>
        <v>0.875</v>
      </c>
      <c r="M422" s="10">
        <f t="shared" si="57"/>
        <v>7</v>
      </c>
      <c r="N422" s="11">
        <f t="shared" si="50"/>
        <v>87.5</v>
      </c>
      <c r="O422" s="5">
        <f t="shared" si="58"/>
        <v>0.875</v>
      </c>
      <c r="P422" s="10">
        <f t="shared" si="59"/>
        <v>14</v>
      </c>
      <c r="Q422" s="11">
        <f t="shared" si="51"/>
        <v>87.5</v>
      </c>
    </row>
    <row r="423" spans="4:17" x14ac:dyDescent="0.25">
      <c r="D423" t="s">
        <v>47</v>
      </c>
      <c r="E423" s="5">
        <f t="shared" si="45"/>
        <v>62.050653594771248</v>
      </c>
      <c r="F423" s="5">
        <f t="shared" si="60"/>
        <v>0.55555555555555558</v>
      </c>
      <c r="G423" s="10">
        <f t="shared" si="61"/>
        <v>10</v>
      </c>
      <c r="H423" s="11">
        <f t="shared" si="48"/>
        <v>55.555555555555557</v>
      </c>
      <c r="I423" s="5">
        <f t="shared" si="55"/>
        <v>0.67647058823529416</v>
      </c>
      <c r="J423" s="10">
        <f t="shared" si="54"/>
        <v>23</v>
      </c>
      <c r="K423" s="11">
        <f t="shared" si="49"/>
        <v>67.64705882352942</v>
      </c>
      <c r="L423" s="5">
        <f t="shared" si="56"/>
        <v>0.625</v>
      </c>
      <c r="M423" s="10">
        <f t="shared" si="57"/>
        <v>5</v>
      </c>
      <c r="N423" s="11">
        <f t="shared" si="50"/>
        <v>62.5</v>
      </c>
      <c r="O423" s="5">
        <f t="shared" si="58"/>
        <v>0.625</v>
      </c>
      <c r="P423" s="10">
        <f t="shared" si="59"/>
        <v>10</v>
      </c>
      <c r="Q423" s="11">
        <f t="shared" si="51"/>
        <v>62.5</v>
      </c>
    </row>
    <row r="424" spans="4:17" x14ac:dyDescent="0.25">
      <c r="F424" s="5"/>
      <c r="G424" s="10"/>
      <c r="H424" s="10"/>
      <c r="I424" s="5"/>
      <c r="J424" s="10"/>
      <c r="K424" s="10"/>
      <c r="L424" s="5"/>
      <c r="M424" s="10"/>
      <c r="N424" s="10"/>
      <c r="P424" s="10"/>
      <c r="Q424" s="10"/>
    </row>
    <row r="425" spans="4:17" x14ac:dyDescent="0.25">
      <c r="D425" t="s">
        <v>69</v>
      </c>
      <c r="E425" s="5">
        <f>AVERAGE(F425,I425,L425,O425)</f>
        <v>0.46282679738562094</v>
      </c>
      <c r="F425" s="11">
        <f>M28-M235</f>
        <v>0.7777777777777779</v>
      </c>
      <c r="G425" s="10">
        <f>J28-J235</f>
        <v>7</v>
      </c>
      <c r="H425" s="10" t="s">
        <v>73</v>
      </c>
      <c r="I425" s="11">
        <f>P68-P275</f>
        <v>-0.17647058823529416</v>
      </c>
      <c r="J425" s="10">
        <f>O68-O275</f>
        <v>-3</v>
      </c>
      <c r="K425" s="10" t="s">
        <v>73</v>
      </c>
      <c r="L425" s="11">
        <f>M106-M313</f>
        <v>1.25</v>
      </c>
      <c r="M425" s="10">
        <f>J106-J313</f>
        <v>5</v>
      </c>
      <c r="N425" s="10" t="s">
        <v>73</v>
      </c>
      <c r="O425" s="11">
        <f>P183-P390</f>
        <v>0</v>
      </c>
      <c r="P425" s="10">
        <f>O183-O390</f>
        <v>0</v>
      </c>
      <c r="Q425" s="10" t="s">
        <v>73</v>
      </c>
    </row>
    <row r="426" spans="4:17" x14ac:dyDescent="0.25">
      <c r="D426" t="s">
        <v>70</v>
      </c>
      <c r="E426" s="5">
        <f>AVERAGE(H426,K426,N426,Q426)</f>
        <v>2.2118055555555554</v>
      </c>
      <c r="F426" s="5">
        <f>(M26+M27+M233+M234)/2</f>
        <v>2.2222222222222223</v>
      </c>
      <c r="G426" s="10">
        <f>J233+J234+J26+J27</f>
        <v>40</v>
      </c>
      <c r="H426" s="11">
        <f>G426/G402</f>
        <v>2.2222222222222223</v>
      </c>
      <c r="I426" s="5">
        <f>(P66+P67+P273+P274)/2</f>
        <v>2.5</v>
      </c>
      <c r="J426" s="10">
        <f>O66+O67+O273+O274</f>
        <v>85</v>
      </c>
      <c r="K426" s="11">
        <f>J426/$I$402</f>
        <v>2.5</v>
      </c>
      <c r="L426" s="5">
        <f>(M104+M105+M311+M312)/2</f>
        <v>2</v>
      </c>
      <c r="M426" s="10">
        <f>J104+J105+J311+J312</f>
        <v>16</v>
      </c>
      <c r="N426" s="11">
        <f>M426/8</f>
        <v>2</v>
      </c>
      <c r="O426" s="5">
        <f>(P389+P388+P182+P181)/2</f>
        <v>2.125</v>
      </c>
      <c r="P426" s="10">
        <f>O389+O388+O182+O181</f>
        <v>34</v>
      </c>
      <c r="Q426" s="11">
        <f>P426/16</f>
        <v>2.125</v>
      </c>
    </row>
    <row r="427" spans="4:17" x14ac:dyDescent="0.25">
      <c r="D427" t="s">
        <v>71</v>
      </c>
      <c r="E427" s="5">
        <f t="shared" ref="E427:E428" si="62">AVERAGE(H427,K427,N427,Q427)</f>
        <v>1.0654616013071896</v>
      </c>
      <c r="F427" s="5">
        <f>(M26+M234)/2</f>
        <v>1.1111111111111112</v>
      </c>
      <c r="G427" s="10">
        <f>J26+J234</f>
        <v>20</v>
      </c>
      <c r="H427" s="11">
        <f>G427/G402</f>
        <v>1.1111111111111112</v>
      </c>
      <c r="I427" s="5">
        <f>(P66+P274)/2</f>
        <v>1.0882352941176472</v>
      </c>
      <c r="J427" s="10">
        <f>O66+O274</f>
        <v>37</v>
      </c>
      <c r="K427" s="11">
        <f t="shared" ref="K427:K428" si="63">J427/$I$402</f>
        <v>1.088235294117647</v>
      </c>
      <c r="L427" s="5">
        <f>(M104+M312)/2</f>
        <v>1.125</v>
      </c>
      <c r="M427" s="10">
        <f>J104+J312</f>
        <v>9</v>
      </c>
      <c r="N427" s="11">
        <f t="shared" ref="N427:N428" si="64">M427/8</f>
        <v>1.125</v>
      </c>
      <c r="O427" s="5">
        <f>(P389+P181)/2</f>
        <v>0.9375</v>
      </c>
      <c r="P427" s="10">
        <f>O389+O181</f>
        <v>15</v>
      </c>
      <c r="Q427" s="11">
        <f t="shared" ref="Q427:Q428" si="65">P427/16</f>
        <v>0.9375</v>
      </c>
    </row>
    <row r="428" spans="4:17" x14ac:dyDescent="0.25">
      <c r="D428" t="s">
        <v>72</v>
      </c>
      <c r="E428" s="5">
        <f t="shared" si="62"/>
        <v>1.146343954248366</v>
      </c>
      <c r="F428" s="5">
        <f>(M27+M233)/2</f>
        <v>1.1111111111111112</v>
      </c>
      <c r="G428" s="10">
        <f>J27+J233</f>
        <v>20</v>
      </c>
      <c r="H428" s="11">
        <f>G428/G402</f>
        <v>1.1111111111111112</v>
      </c>
      <c r="I428" s="5">
        <f>(P67+P273)/2</f>
        <v>1.4117647058823528</v>
      </c>
      <c r="J428" s="10">
        <f>O67+O273</f>
        <v>48</v>
      </c>
      <c r="K428" s="11">
        <f t="shared" si="63"/>
        <v>1.411764705882353</v>
      </c>
      <c r="L428" s="5">
        <f>(M105+M311)/2</f>
        <v>0.875</v>
      </c>
      <c r="M428" s="10">
        <f>J105+J311</f>
        <v>7</v>
      </c>
      <c r="N428" s="11">
        <f t="shared" si="64"/>
        <v>0.875</v>
      </c>
      <c r="O428" s="5">
        <f>(P388+P182)/2</f>
        <v>1.1875</v>
      </c>
      <c r="P428" s="10">
        <f>O388+O182</f>
        <v>19</v>
      </c>
      <c r="Q428" s="11">
        <f t="shared" si="65"/>
        <v>1.1875</v>
      </c>
    </row>
    <row r="449" spans="4:17" x14ac:dyDescent="0.25">
      <c r="D449" t="s">
        <v>101</v>
      </c>
      <c r="E449" t="s">
        <v>102</v>
      </c>
      <c r="F449" t="s">
        <v>76</v>
      </c>
      <c r="G449" t="s">
        <v>93</v>
      </c>
      <c r="H449">
        <v>58.62</v>
      </c>
      <c r="I449">
        <v>63.64</v>
      </c>
      <c r="J449">
        <v>58.33</v>
      </c>
      <c r="K449">
        <v>62.5</v>
      </c>
      <c r="L449">
        <v>50</v>
      </c>
      <c r="M449" s="5">
        <v>1.96</v>
      </c>
      <c r="N449">
        <v>1.98</v>
      </c>
      <c r="O449" s="5">
        <v>2.0499999999999998</v>
      </c>
      <c r="P449" s="5">
        <v>2</v>
      </c>
      <c r="Q449">
        <v>1.82</v>
      </c>
    </row>
    <row r="450" spans="4:17" x14ac:dyDescent="0.25">
      <c r="D450" t="s">
        <v>101</v>
      </c>
      <c r="E450" t="s">
        <v>102</v>
      </c>
      <c r="F450" t="s">
        <v>76</v>
      </c>
      <c r="G450" t="s">
        <v>94</v>
      </c>
      <c r="H450">
        <v>27.98</v>
      </c>
      <c r="I450">
        <v>18.18</v>
      </c>
      <c r="J450">
        <v>37.5</v>
      </c>
      <c r="K450">
        <v>25</v>
      </c>
      <c r="L450">
        <v>31.25</v>
      </c>
      <c r="M450" s="5">
        <v>1.96</v>
      </c>
      <c r="N450">
        <v>1.98</v>
      </c>
      <c r="O450" s="5">
        <v>2.0499999999999998</v>
      </c>
      <c r="P450" s="5">
        <v>2</v>
      </c>
      <c r="Q450">
        <v>1.82</v>
      </c>
    </row>
    <row r="451" spans="4:17" x14ac:dyDescent="0.25">
      <c r="D451" t="s">
        <v>101</v>
      </c>
      <c r="E451" t="s">
        <v>102</v>
      </c>
      <c r="H451" t="s">
        <v>95</v>
      </c>
      <c r="I451">
        <v>90.96</v>
      </c>
      <c r="J451">
        <v>90.91</v>
      </c>
      <c r="K451">
        <v>91.67</v>
      </c>
      <c r="L451">
        <v>87.5</v>
      </c>
      <c r="M451" s="5">
        <v>93.75</v>
      </c>
      <c r="N451">
        <v>1.96</v>
      </c>
      <c r="O451" s="5">
        <v>1.98</v>
      </c>
      <c r="P451" s="5">
        <v>2.0499999999999998</v>
      </c>
      <c r="Q451">
        <v>2</v>
      </c>
    </row>
    <row r="452" spans="4:17" x14ac:dyDescent="0.25">
      <c r="D452" t="s">
        <v>101</v>
      </c>
      <c r="E452" t="s">
        <v>102</v>
      </c>
      <c r="H452" t="s">
        <v>96</v>
      </c>
      <c r="I452">
        <v>90.96</v>
      </c>
      <c r="J452">
        <v>90.91</v>
      </c>
      <c r="K452">
        <v>91.67</v>
      </c>
      <c r="L452">
        <v>87.5</v>
      </c>
      <c r="M452" s="5">
        <v>93.75</v>
      </c>
      <c r="N452">
        <v>1.96</v>
      </c>
      <c r="O452" s="5">
        <v>1.98</v>
      </c>
      <c r="P452" s="5">
        <v>2.0499999999999998</v>
      </c>
      <c r="Q452">
        <v>2</v>
      </c>
    </row>
    <row r="453" spans="4:17" x14ac:dyDescent="0.25">
      <c r="D453" t="s">
        <v>101</v>
      </c>
      <c r="E453" t="s">
        <v>102</v>
      </c>
      <c r="H453" t="s">
        <v>31</v>
      </c>
      <c r="I453">
        <v>67.66</v>
      </c>
      <c r="J453">
        <v>72.73</v>
      </c>
      <c r="K453">
        <v>54.17</v>
      </c>
      <c r="L453">
        <v>75</v>
      </c>
      <c r="M453" s="5">
        <v>68.75</v>
      </c>
      <c r="N453">
        <v>0.4</v>
      </c>
      <c r="O453" s="5">
        <v>0.61</v>
      </c>
      <c r="P453" s="5">
        <v>-0.25</v>
      </c>
      <c r="Q453">
        <v>0.75</v>
      </c>
    </row>
    <row r="454" spans="4:17" x14ac:dyDescent="0.25">
      <c r="D454" t="s">
        <v>101</v>
      </c>
      <c r="E454" t="s">
        <v>102</v>
      </c>
      <c r="F454" t="s">
        <v>76</v>
      </c>
      <c r="G454" t="s">
        <v>97</v>
      </c>
      <c r="H454" t="s">
        <v>98</v>
      </c>
      <c r="I454">
        <v>32.340000000000003</v>
      </c>
      <c r="J454">
        <v>27.27</v>
      </c>
      <c r="K454">
        <v>45.83</v>
      </c>
      <c r="L454">
        <v>25</v>
      </c>
      <c r="M454" s="5">
        <v>31.25</v>
      </c>
      <c r="N454">
        <v>0.4</v>
      </c>
      <c r="O454" s="5">
        <v>0.61</v>
      </c>
      <c r="Q454">
        <v>0.25</v>
      </c>
    </row>
    <row r="455" spans="4:17" x14ac:dyDescent="0.25">
      <c r="D455" t="s">
        <v>101</v>
      </c>
      <c r="E455" t="s">
        <v>102</v>
      </c>
      <c r="F455" t="s">
        <v>76</v>
      </c>
      <c r="G455" t="s">
        <v>32</v>
      </c>
      <c r="H455">
        <v>54.26</v>
      </c>
      <c r="I455">
        <v>54.55</v>
      </c>
      <c r="J455">
        <v>62.5</v>
      </c>
      <c r="K455">
        <v>50</v>
      </c>
      <c r="L455">
        <v>50</v>
      </c>
      <c r="M455" s="5">
        <v>0.4</v>
      </c>
      <c r="N455">
        <v>0.61</v>
      </c>
      <c r="P455" s="5">
        <v>0.25</v>
      </c>
      <c r="Q455">
        <v>0.75</v>
      </c>
    </row>
    <row r="456" spans="4:17" x14ac:dyDescent="0.25">
      <c r="D456" t="s">
        <v>101</v>
      </c>
      <c r="E456" t="s">
        <v>102</v>
      </c>
      <c r="H456" t="s">
        <v>97</v>
      </c>
      <c r="I456" t="s">
        <v>99</v>
      </c>
      <c r="J456">
        <v>45.74</v>
      </c>
      <c r="K456">
        <v>45.45</v>
      </c>
      <c r="L456">
        <v>37.5</v>
      </c>
      <c r="M456" s="5">
        <v>50</v>
      </c>
      <c r="N456">
        <v>50</v>
      </c>
      <c r="O456" s="5">
        <v>0.4</v>
      </c>
      <c r="P456" s="5">
        <v>0.61</v>
      </c>
    </row>
    <row r="457" spans="4:17" x14ac:dyDescent="0.25">
      <c r="D457" t="s">
        <v>101</v>
      </c>
      <c r="E457" t="s">
        <v>102</v>
      </c>
      <c r="H457" t="s">
        <v>34</v>
      </c>
      <c r="I457">
        <v>92</v>
      </c>
      <c r="J457">
        <v>90.91</v>
      </c>
      <c r="K457">
        <v>95.83</v>
      </c>
      <c r="L457">
        <v>87.5</v>
      </c>
      <c r="M457" s="5">
        <v>93.75</v>
      </c>
      <c r="N457">
        <v>0.4</v>
      </c>
      <c r="O457" s="5">
        <v>0.61</v>
      </c>
      <c r="Q457">
        <v>0.25</v>
      </c>
    </row>
    <row r="458" spans="4:17" x14ac:dyDescent="0.25">
      <c r="D458" t="s">
        <v>101</v>
      </c>
      <c r="E458" t="s">
        <v>102</v>
      </c>
      <c r="F458" t="s">
        <v>76</v>
      </c>
      <c r="G458" t="s">
        <v>35</v>
      </c>
      <c r="H458">
        <v>86.08</v>
      </c>
      <c r="I458">
        <v>81.819999999999993</v>
      </c>
      <c r="J458">
        <v>87.5</v>
      </c>
      <c r="K458">
        <v>87.5</v>
      </c>
      <c r="L458">
        <v>87.5</v>
      </c>
      <c r="M458" s="5">
        <v>0.4</v>
      </c>
      <c r="N458">
        <v>0.61</v>
      </c>
      <c r="P458" s="5">
        <v>0.25</v>
      </c>
      <c r="Q458">
        <v>0.75</v>
      </c>
    </row>
    <row r="459" spans="4:17" x14ac:dyDescent="0.25">
      <c r="D459" t="s">
        <v>101</v>
      </c>
      <c r="E459" t="s">
        <v>102</v>
      </c>
      <c r="F459" t="s">
        <v>76</v>
      </c>
      <c r="G459" t="s">
        <v>41</v>
      </c>
      <c r="H459">
        <v>63.83</v>
      </c>
      <c r="I459">
        <v>63.64</v>
      </c>
      <c r="J459">
        <v>66.67</v>
      </c>
      <c r="K459">
        <v>62.5</v>
      </c>
      <c r="L459">
        <v>62.5</v>
      </c>
      <c r="M459" s="5">
        <v>1.1000000000000001</v>
      </c>
      <c r="N459">
        <v>1.1299999999999999</v>
      </c>
      <c r="O459" s="5">
        <v>1.05</v>
      </c>
      <c r="P459" s="5">
        <v>1.1299999999999999</v>
      </c>
      <c r="Q459">
        <v>1.07</v>
      </c>
    </row>
    <row r="460" spans="4:17" x14ac:dyDescent="0.25">
      <c r="D460" t="s">
        <v>101</v>
      </c>
      <c r="E460" t="s">
        <v>102</v>
      </c>
      <c r="F460" t="s">
        <v>76</v>
      </c>
      <c r="G460" t="s">
        <v>42</v>
      </c>
      <c r="H460">
        <v>62.27</v>
      </c>
      <c r="I460">
        <v>63.64</v>
      </c>
      <c r="J460">
        <v>66.67</v>
      </c>
      <c r="K460">
        <v>62.5</v>
      </c>
      <c r="L460">
        <v>56.25</v>
      </c>
      <c r="M460" s="5">
        <v>0.87</v>
      </c>
      <c r="N460">
        <v>0.86</v>
      </c>
      <c r="O460" s="5">
        <v>1</v>
      </c>
      <c r="P460" s="5">
        <v>0.88</v>
      </c>
      <c r="Q460">
        <v>0.75</v>
      </c>
    </row>
    <row r="461" spans="4:17" x14ac:dyDescent="0.25">
      <c r="D461" t="s">
        <v>101</v>
      </c>
      <c r="E461" t="s">
        <v>102</v>
      </c>
      <c r="F461" t="s">
        <v>76</v>
      </c>
      <c r="G461" t="s">
        <v>43</v>
      </c>
      <c r="H461">
        <v>66.430000000000007</v>
      </c>
      <c r="I461">
        <v>63.64</v>
      </c>
      <c r="J461">
        <v>70.83</v>
      </c>
      <c r="K461">
        <v>62.5</v>
      </c>
      <c r="L461">
        <v>68.75</v>
      </c>
      <c r="M461" s="5">
        <v>1.1000000000000001</v>
      </c>
      <c r="N461">
        <v>1.1299999999999999</v>
      </c>
      <c r="O461" s="5">
        <v>1.05</v>
      </c>
      <c r="P461" s="5">
        <v>1.1299999999999999</v>
      </c>
      <c r="Q461">
        <v>1.07</v>
      </c>
    </row>
    <row r="462" spans="4:17" x14ac:dyDescent="0.25">
      <c r="D462" t="s">
        <v>101</v>
      </c>
      <c r="E462" t="s">
        <v>102</v>
      </c>
      <c r="H462" t="s">
        <v>100</v>
      </c>
      <c r="I462">
        <v>77.22</v>
      </c>
      <c r="J462">
        <v>81.819999999999993</v>
      </c>
      <c r="K462">
        <v>70.83</v>
      </c>
      <c r="L462">
        <v>75</v>
      </c>
      <c r="M462" s="5">
        <v>81.25</v>
      </c>
      <c r="N462">
        <v>0.87</v>
      </c>
      <c r="O462" s="5">
        <v>0.86</v>
      </c>
      <c r="P462" s="5">
        <v>1</v>
      </c>
      <c r="Q462">
        <v>0.88</v>
      </c>
    </row>
    <row r="463" spans="4:17" x14ac:dyDescent="0.25">
      <c r="D463" t="s">
        <v>101</v>
      </c>
      <c r="E463" t="s">
        <v>102</v>
      </c>
      <c r="F463" t="s">
        <v>76</v>
      </c>
      <c r="G463" t="s">
        <v>45</v>
      </c>
      <c r="H463">
        <v>89.4</v>
      </c>
      <c r="I463">
        <v>90.91</v>
      </c>
      <c r="J463">
        <v>91.67</v>
      </c>
      <c r="K463">
        <v>87.5</v>
      </c>
      <c r="L463">
        <v>87.5</v>
      </c>
      <c r="M463" s="5">
        <v>1.1000000000000001</v>
      </c>
      <c r="N463">
        <v>1.1299999999999999</v>
      </c>
      <c r="O463" s="5">
        <v>1.05</v>
      </c>
      <c r="P463" s="5">
        <v>1.1299999999999999</v>
      </c>
      <c r="Q463">
        <v>1.07</v>
      </c>
    </row>
    <row r="464" spans="4:17" x14ac:dyDescent="0.25">
      <c r="D464" t="s">
        <v>101</v>
      </c>
      <c r="E464" t="s">
        <v>102</v>
      </c>
      <c r="H464" t="s">
        <v>46</v>
      </c>
      <c r="I464">
        <v>98.96</v>
      </c>
      <c r="J464">
        <v>100</v>
      </c>
      <c r="K464">
        <v>95.83</v>
      </c>
      <c r="L464">
        <v>100</v>
      </c>
      <c r="M464" s="5">
        <v>100</v>
      </c>
      <c r="N464">
        <v>0.87</v>
      </c>
      <c r="O464" s="5">
        <v>0.86</v>
      </c>
      <c r="P464" s="5">
        <v>1</v>
      </c>
      <c r="Q464">
        <v>0.88</v>
      </c>
    </row>
    <row r="465" spans="4:17" x14ac:dyDescent="0.25">
      <c r="D465" t="s">
        <v>101</v>
      </c>
      <c r="E465" t="s">
        <v>102</v>
      </c>
      <c r="F465" t="s">
        <v>76</v>
      </c>
      <c r="G465" t="s">
        <v>47</v>
      </c>
      <c r="H465">
        <v>78.08</v>
      </c>
      <c r="I465">
        <v>72.73</v>
      </c>
      <c r="J465">
        <v>83.33</v>
      </c>
      <c r="K465">
        <v>75</v>
      </c>
      <c r="L465">
        <v>81.25</v>
      </c>
      <c r="M465" s="5">
        <v>0.4</v>
      </c>
      <c r="N465">
        <v>0.61</v>
      </c>
      <c r="P465" s="5">
        <v>0.25</v>
      </c>
      <c r="Q465">
        <v>0.75</v>
      </c>
    </row>
    <row r="470" spans="4:17" x14ac:dyDescent="0.25">
      <c r="D470" t="s">
        <v>27</v>
      </c>
      <c r="E470" s="13">
        <v>78.372035573122531</v>
      </c>
      <c r="F470" s="13">
        <v>72.727272727272734</v>
      </c>
      <c r="G470" s="13">
        <v>78.260869565217391</v>
      </c>
      <c r="H470" s="13">
        <v>75</v>
      </c>
      <c r="I470" s="13">
        <v>87.5</v>
      </c>
    </row>
    <row r="471" spans="4:17" x14ac:dyDescent="0.25">
      <c r="D471" t="s">
        <v>28</v>
      </c>
      <c r="E471" s="13">
        <v>67.181324110671937</v>
      </c>
      <c r="F471" s="13">
        <v>68.181818181818173</v>
      </c>
      <c r="G471" s="13">
        <v>63.04347826086957</v>
      </c>
      <c r="H471" s="13">
        <v>75</v>
      </c>
      <c r="I471" s="13">
        <v>62.5</v>
      </c>
    </row>
    <row r="472" spans="4:17" x14ac:dyDescent="0.25">
      <c r="D472" t="s">
        <v>29</v>
      </c>
      <c r="E472" s="13">
        <v>63.105237154150196</v>
      </c>
      <c r="F472" s="13">
        <v>68.181818181818173</v>
      </c>
      <c r="G472" s="13">
        <v>71.739130434782609</v>
      </c>
      <c r="H472" s="13">
        <v>50</v>
      </c>
      <c r="I472" s="13">
        <v>62.5</v>
      </c>
    </row>
    <row r="473" spans="4:17" x14ac:dyDescent="0.25">
      <c r="D473" t="s">
        <v>30</v>
      </c>
      <c r="E473" s="13">
        <v>89.729496047430828</v>
      </c>
      <c r="F473" s="13">
        <v>86.36363636363636</v>
      </c>
      <c r="G473" s="13">
        <v>91.304347826086953</v>
      </c>
      <c r="H473" s="13">
        <v>87.5</v>
      </c>
      <c r="I473" s="13">
        <v>93.75</v>
      </c>
    </row>
    <row r="474" spans="4:17" x14ac:dyDescent="0.25">
      <c r="D474" t="s">
        <v>31</v>
      </c>
      <c r="E474" s="13">
        <v>68.317687747035578</v>
      </c>
      <c r="F474" s="13">
        <v>72.727272727272734</v>
      </c>
      <c r="G474" s="13">
        <v>63.04347826086957</v>
      </c>
      <c r="H474" s="13">
        <v>62.5</v>
      </c>
      <c r="I474" s="13">
        <v>75</v>
      </c>
    </row>
    <row r="475" spans="4:17" x14ac:dyDescent="0.25">
      <c r="D475" t="s">
        <v>32</v>
      </c>
      <c r="E475" s="13">
        <v>51.463685770750992</v>
      </c>
      <c r="F475" s="13">
        <v>40.909090909090914</v>
      </c>
      <c r="G475" s="13">
        <v>58.695652173913047</v>
      </c>
      <c r="H475" s="13">
        <v>50</v>
      </c>
      <c r="I475" s="13">
        <v>56.25</v>
      </c>
    </row>
    <row r="476" spans="4:17" x14ac:dyDescent="0.25">
      <c r="D476" t="s">
        <v>34</v>
      </c>
      <c r="E476" s="13">
        <v>79.082262845849812</v>
      </c>
      <c r="F476" s="13">
        <v>81.818181818181827</v>
      </c>
      <c r="G476" s="13">
        <v>78.260869565217391</v>
      </c>
      <c r="H476" s="13">
        <v>75</v>
      </c>
      <c r="I476" s="13">
        <v>81.25</v>
      </c>
    </row>
    <row r="477" spans="4:17" x14ac:dyDescent="0.25">
      <c r="D477" t="s">
        <v>35</v>
      </c>
      <c r="E477" s="13">
        <v>81.799654150197625</v>
      </c>
      <c r="F477" s="13">
        <v>81.818181818181827</v>
      </c>
      <c r="G477" s="13">
        <v>89.130434782608688</v>
      </c>
      <c r="H477" s="13">
        <v>75</v>
      </c>
      <c r="I477" s="13">
        <v>81.25</v>
      </c>
    </row>
    <row r="478" spans="4:17" x14ac:dyDescent="0.25">
      <c r="D478" t="s">
        <v>37</v>
      </c>
      <c r="E478" s="13">
        <v>48.536314229249015</v>
      </c>
      <c r="F478" s="13">
        <v>59.090909090909093</v>
      </c>
      <c r="G478" s="13">
        <v>41.304347826086953</v>
      </c>
      <c r="H478" s="13">
        <v>50</v>
      </c>
      <c r="I478" s="13">
        <v>43.75</v>
      </c>
    </row>
    <row r="479" spans="4:17" x14ac:dyDescent="0.25">
      <c r="D479" t="s">
        <v>38</v>
      </c>
      <c r="E479" s="13">
        <v>31.682312252964426</v>
      </c>
      <c r="F479" s="13">
        <v>27.27272727272727</v>
      </c>
      <c r="G479" s="13">
        <v>36.95652173913043</v>
      </c>
      <c r="H479" s="13">
        <v>37.5</v>
      </c>
      <c r="I479" s="13">
        <v>25</v>
      </c>
    </row>
    <row r="480" spans="4:17" x14ac:dyDescent="0.25">
      <c r="D480" t="s">
        <v>41</v>
      </c>
      <c r="E480" s="13">
        <v>84.906126482213438</v>
      </c>
      <c r="F480" s="13">
        <v>86.36363636363636</v>
      </c>
      <c r="G480" s="13">
        <v>78.260869565217391</v>
      </c>
      <c r="H480" s="13">
        <v>87.5</v>
      </c>
      <c r="I480" s="13">
        <v>87.5</v>
      </c>
    </row>
    <row r="481" spans="4:9" x14ac:dyDescent="0.25">
      <c r="D481" t="s">
        <v>42</v>
      </c>
      <c r="E481" s="13">
        <v>66.539031620553359</v>
      </c>
      <c r="F481" s="13">
        <v>59.090909090909093</v>
      </c>
      <c r="G481" s="13">
        <v>69.565217391304344</v>
      </c>
      <c r="H481" s="13">
        <v>62.5</v>
      </c>
      <c r="I481" s="13">
        <v>75</v>
      </c>
    </row>
    <row r="482" spans="4:9" x14ac:dyDescent="0.25">
      <c r="D482" t="s">
        <v>43</v>
      </c>
      <c r="E482" s="13">
        <v>55.842391304347828</v>
      </c>
      <c r="F482" s="13">
        <v>50</v>
      </c>
      <c r="G482" s="13">
        <v>60.869565217391312</v>
      </c>
      <c r="H482" s="13">
        <v>62.5</v>
      </c>
      <c r="I482" s="13">
        <v>50</v>
      </c>
    </row>
    <row r="483" spans="4:9" x14ac:dyDescent="0.25">
      <c r="D483" t="s">
        <v>44</v>
      </c>
      <c r="E483" s="13">
        <v>62.425889328063235</v>
      </c>
      <c r="F483" s="13">
        <v>68.181818181818173</v>
      </c>
      <c r="G483" s="13">
        <v>56.521739130434781</v>
      </c>
      <c r="H483" s="13">
        <v>62.5</v>
      </c>
      <c r="I483" s="13">
        <v>62.5</v>
      </c>
    </row>
    <row r="484" spans="4:9" x14ac:dyDescent="0.25">
      <c r="D484" t="s">
        <v>45</v>
      </c>
      <c r="E484" s="13">
        <v>83.362154150197625</v>
      </c>
      <c r="F484" s="13">
        <v>81.818181818181827</v>
      </c>
      <c r="G484" s="13">
        <v>89.130434782608688</v>
      </c>
      <c r="H484" s="13">
        <v>75</v>
      </c>
      <c r="I484" s="13">
        <v>87.5</v>
      </c>
    </row>
    <row r="485" spans="4:9" x14ac:dyDescent="0.25">
      <c r="D485" t="s">
        <v>46</v>
      </c>
      <c r="E485" s="13">
        <v>77.828557312252968</v>
      </c>
      <c r="F485" s="13">
        <v>72.727272727272734</v>
      </c>
      <c r="G485" s="13">
        <v>76.08695652173914</v>
      </c>
      <c r="H485" s="13">
        <v>75</v>
      </c>
      <c r="I485" s="13">
        <v>87.5</v>
      </c>
    </row>
    <row r="486" spans="4:9" x14ac:dyDescent="0.25">
      <c r="D486" t="s">
        <v>47</v>
      </c>
      <c r="E486" s="13">
        <v>80.218626482213438</v>
      </c>
      <c r="F486" s="13">
        <v>86.36363636363636</v>
      </c>
      <c r="G486" s="13">
        <v>78.260869565217391</v>
      </c>
      <c r="H486" s="13">
        <v>87.5</v>
      </c>
      <c r="I486" s="13">
        <v>68.75</v>
      </c>
    </row>
    <row r="491" spans="4:9" x14ac:dyDescent="0.25">
      <c r="D491" t="s">
        <v>69</v>
      </c>
      <c r="E491" s="14">
        <f>AVERAGE(F491:I491)</f>
        <v>0.38253458498023718</v>
      </c>
      <c r="F491" s="14">
        <v>0.81818181818181823</v>
      </c>
      <c r="G491" s="11">
        <v>8.6956521739130599E-2</v>
      </c>
      <c r="H491" s="11">
        <v>0.25</v>
      </c>
      <c r="I491" s="11">
        <v>0.375</v>
      </c>
    </row>
    <row r="492" spans="4:9" x14ac:dyDescent="0.25">
      <c r="D492" t="s">
        <v>70</v>
      </c>
      <c r="E492" s="14">
        <v>2.9271862648221343</v>
      </c>
      <c r="F492" s="11">
        <v>2.8636363636363638</v>
      </c>
      <c r="G492" s="11">
        <v>2.7826086956521738</v>
      </c>
      <c r="H492" s="11">
        <v>3.125</v>
      </c>
      <c r="I492" s="11">
        <v>2.9375</v>
      </c>
    </row>
    <row r="493" spans="4:9" x14ac:dyDescent="0.25">
      <c r="D493" t="s">
        <v>71</v>
      </c>
      <c r="E493" s="14">
        <v>1.6480360671936758</v>
      </c>
      <c r="F493" s="11">
        <v>1.6818181818181819</v>
      </c>
      <c r="G493" s="11">
        <v>1.3478260869565217</v>
      </c>
      <c r="H493" s="11">
        <v>1.875</v>
      </c>
      <c r="I493" s="11">
        <v>1.6875</v>
      </c>
    </row>
    <row r="494" spans="4:9" x14ac:dyDescent="0.25">
      <c r="D494" t="s">
        <v>72</v>
      </c>
      <c r="E494" s="14">
        <v>1.2791501976284585</v>
      </c>
      <c r="F494" s="11">
        <v>1.1818181818181819</v>
      </c>
      <c r="G494" s="11">
        <v>1.4347826086956521</v>
      </c>
      <c r="H494" s="11">
        <v>1.25</v>
      </c>
      <c r="I494" s="11">
        <v>1.25</v>
      </c>
    </row>
    <row r="500" spans="4:9" x14ac:dyDescent="0.25">
      <c r="D500" s="16" t="s">
        <v>93</v>
      </c>
      <c r="E500" s="16">
        <v>78.37</v>
      </c>
      <c r="F500" s="16">
        <v>72.73</v>
      </c>
      <c r="G500" s="16">
        <v>78.260000000000005</v>
      </c>
      <c r="H500" s="16">
        <v>75</v>
      </c>
      <c r="I500" s="16">
        <v>87.5</v>
      </c>
    </row>
    <row r="501" spans="4:9" x14ac:dyDescent="0.25">
      <c r="D501" s="16" t="s">
        <v>94</v>
      </c>
      <c r="E501" s="16">
        <v>67.180000000000007</v>
      </c>
      <c r="F501" s="16">
        <v>68.180000000000007</v>
      </c>
      <c r="G501" s="16">
        <v>63.04</v>
      </c>
      <c r="H501" s="16">
        <v>75</v>
      </c>
      <c r="I501" s="16">
        <v>62.5</v>
      </c>
    </row>
    <row r="502" spans="4:9" x14ac:dyDescent="0.25">
      <c r="D502" s="16" t="s">
        <v>95</v>
      </c>
      <c r="E502" s="16">
        <v>63.11</v>
      </c>
      <c r="F502" s="16">
        <v>68.180000000000007</v>
      </c>
      <c r="G502" s="16">
        <v>71.739999999999995</v>
      </c>
      <c r="H502" s="16">
        <v>50</v>
      </c>
      <c r="I502" s="16">
        <v>62.5</v>
      </c>
    </row>
    <row r="503" spans="4:9" x14ac:dyDescent="0.25">
      <c r="D503" s="16" t="s">
        <v>96</v>
      </c>
      <c r="E503" s="16">
        <v>89.73</v>
      </c>
      <c r="F503" s="16">
        <v>86.36</v>
      </c>
      <c r="G503" s="16">
        <v>91.3</v>
      </c>
      <c r="H503" s="16">
        <v>87.5</v>
      </c>
      <c r="I503" s="16">
        <v>93.75</v>
      </c>
    </row>
    <row r="504" spans="4:9" x14ac:dyDescent="0.25">
      <c r="D504" s="16" t="s">
        <v>31</v>
      </c>
      <c r="E504" s="16">
        <v>68.319999999999993</v>
      </c>
      <c r="F504" s="16">
        <v>72.73</v>
      </c>
      <c r="G504" s="16">
        <v>63.04</v>
      </c>
      <c r="H504" s="16">
        <v>62.5</v>
      </c>
      <c r="I504" s="16">
        <v>75</v>
      </c>
    </row>
    <row r="505" spans="4:9" x14ac:dyDescent="0.25">
      <c r="D505" s="16" t="s">
        <v>32</v>
      </c>
      <c r="E505" s="16">
        <v>51.47</v>
      </c>
      <c r="F505" s="16">
        <v>40.909999999999997</v>
      </c>
      <c r="G505" s="16">
        <v>58.7</v>
      </c>
      <c r="H505" s="16">
        <v>50</v>
      </c>
      <c r="I505" s="16">
        <v>56.25</v>
      </c>
    </row>
    <row r="506" spans="4:9" x14ac:dyDescent="0.25">
      <c r="D506" s="16" t="s">
        <v>34</v>
      </c>
      <c r="E506" s="16">
        <v>79.08</v>
      </c>
      <c r="F506" s="16">
        <v>81.819999999999993</v>
      </c>
      <c r="G506" s="16">
        <v>78.260000000000005</v>
      </c>
      <c r="H506" s="16">
        <v>75</v>
      </c>
      <c r="I506" s="16">
        <v>81.25</v>
      </c>
    </row>
    <row r="507" spans="4:9" x14ac:dyDescent="0.25">
      <c r="D507" s="16" t="s">
        <v>35</v>
      </c>
      <c r="E507" s="16">
        <v>81.8</v>
      </c>
      <c r="F507" s="16">
        <v>81.819999999999993</v>
      </c>
      <c r="G507" s="16">
        <v>89.13</v>
      </c>
      <c r="H507" s="16">
        <v>75</v>
      </c>
      <c r="I507" s="16">
        <v>81.25</v>
      </c>
    </row>
    <row r="508" spans="4:9" x14ac:dyDescent="0.25">
      <c r="D508" s="16" t="s">
        <v>37</v>
      </c>
      <c r="E508" s="16">
        <v>48.53</v>
      </c>
      <c r="F508" s="16">
        <v>59.09</v>
      </c>
      <c r="G508" s="16">
        <v>41.3</v>
      </c>
      <c r="H508" s="16">
        <v>50</v>
      </c>
      <c r="I508" s="16">
        <v>43.75</v>
      </c>
    </row>
    <row r="509" spans="4:9" x14ac:dyDescent="0.25">
      <c r="D509" s="16" t="s">
        <v>38</v>
      </c>
      <c r="E509" s="16">
        <v>31.68</v>
      </c>
      <c r="F509" s="16">
        <v>27.27</v>
      </c>
      <c r="G509" s="16">
        <v>36.96</v>
      </c>
      <c r="H509" s="16">
        <v>37.5</v>
      </c>
      <c r="I509" s="16">
        <v>25</v>
      </c>
    </row>
    <row r="510" spans="4:9" x14ac:dyDescent="0.25">
      <c r="D510" s="16" t="s">
        <v>41</v>
      </c>
      <c r="E510" s="16">
        <v>84.91</v>
      </c>
      <c r="F510" s="16">
        <v>86.36</v>
      </c>
      <c r="G510" s="16">
        <v>78.260000000000005</v>
      </c>
      <c r="H510" s="16">
        <v>87.5</v>
      </c>
      <c r="I510" s="16">
        <v>87.5</v>
      </c>
    </row>
    <row r="511" spans="4:9" x14ac:dyDescent="0.25">
      <c r="D511" s="16" t="s">
        <v>42</v>
      </c>
      <c r="E511" s="16">
        <v>66.540000000000006</v>
      </c>
      <c r="F511" s="16">
        <v>59.09</v>
      </c>
      <c r="G511" s="16">
        <v>69.569999999999993</v>
      </c>
      <c r="H511" s="16">
        <v>62.5</v>
      </c>
      <c r="I511" s="16">
        <v>75</v>
      </c>
    </row>
    <row r="512" spans="4:9" x14ac:dyDescent="0.25">
      <c r="D512" s="16" t="s">
        <v>43</v>
      </c>
      <c r="E512" s="16">
        <v>55.84</v>
      </c>
      <c r="F512" s="16">
        <v>50</v>
      </c>
      <c r="G512" s="16">
        <v>60.87</v>
      </c>
      <c r="H512" s="16">
        <v>62.5</v>
      </c>
      <c r="I512" s="16">
        <v>50</v>
      </c>
    </row>
    <row r="513" spans="4:9" x14ac:dyDescent="0.25">
      <c r="D513" s="16" t="s">
        <v>100</v>
      </c>
      <c r="E513" s="16">
        <v>62.43</v>
      </c>
      <c r="F513" s="16">
        <v>68.180000000000007</v>
      </c>
      <c r="G513" s="16">
        <v>56.52</v>
      </c>
      <c r="H513" s="16">
        <v>62.5</v>
      </c>
      <c r="I513" s="16">
        <v>62.5</v>
      </c>
    </row>
    <row r="514" spans="4:9" x14ac:dyDescent="0.25">
      <c r="D514" s="16" t="s">
        <v>45</v>
      </c>
      <c r="E514" s="16">
        <v>83.36</v>
      </c>
      <c r="F514" s="16">
        <v>81.819999999999993</v>
      </c>
      <c r="G514" s="16">
        <v>89.13</v>
      </c>
      <c r="H514" s="16">
        <v>75</v>
      </c>
      <c r="I514" s="16">
        <v>87.5</v>
      </c>
    </row>
    <row r="515" spans="4:9" x14ac:dyDescent="0.25">
      <c r="D515" s="16" t="s">
        <v>46</v>
      </c>
      <c r="E515" s="16">
        <v>77.83</v>
      </c>
      <c r="F515" s="16">
        <v>72.73</v>
      </c>
      <c r="G515" s="16">
        <v>76.09</v>
      </c>
      <c r="H515" s="16">
        <v>75</v>
      </c>
      <c r="I515" s="16">
        <v>87.5</v>
      </c>
    </row>
    <row r="516" spans="4:9" x14ac:dyDescent="0.25">
      <c r="D516" s="16" t="s">
        <v>47</v>
      </c>
      <c r="E516" s="16">
        <v>80.22</v>
      </c>
      <c r="F516" s="16">
        <v>86.36</v>
      </c>
      <c r="G516" s="16">
        <v>78.260000000000005</v>
      </c>
      <c r="H516" s="16">
        <v>87.5</v>
      </c>
      <c r="I516" s="16">
        <v>68.75</v>
      </c>
    </row>
    <row r="517" spans="4:9" x14ac:dyDescent="0.25">
      <c r="E517" s="6">
        <v>0.38</v>
      </c>
      <c r="F517" s="6">
        <v>0.82</v>
      </c>
      <c r="G517" s="6">
        <v>0.08</v>
      </c>
      <c r="H517" s="6">
        <v>0.25</v>
      </c>
      <c r="I517" s="6">
        <v>0.37</v>
      </c>
    </row>
    <row r="518" spans="4:9" x14ac:dyDescent="0.25">
      <c r="E518" s="6">
        <v>2.93</v>
      </c>
      <c r="F518" s="6">
        <v>2.86</v>
      </c>
      <c r="G518" s="6">
        <v>2.79</v>
      </c>
      <c r="H518" s="6">
        <v>3.13</v>
      </c>
      <c r="I518" s="6">
        <v>2.94</v>
      </c>
    </row>
    <row r="519" spans="4:9" x14ac:dyDescent="0.25">
      <c r="E519" s="6">
        <v>1.65</v>
      </c>
      <c r="F519" s="6">
        <v>1.68</v>
      </c>
      <c r="G519" s="6">
        <v>1.35</v>
      </c>
      <c r="H519" s="6">
        <v>1.88</v>
      </c>
      <c r="I519" s="6">
        <v>1.69</v>
      </c>
    </row>
    <row r="520" spans="4:9" x14ac:dyDescent="0.25">
      <c r="E520" s="6">
        <v>1.28</v>
      </c>
      <c r="F520" s="6">
        <v>1.18</v>
      </c>
      <c r="G520" s="6">
        <v>1.44</v>
      </c>
      <c r="H520" s="6">
        <v>1.25</v>
      </c>
      <c r="I520" s="6">
        <v>1.25</v>
      </c>
    </row>
    <row r="528" spans="4:9" x14ac:dyDescent="0.25">
      <c r="E528" s="14">
        <f>E500-E470</f>
        <v>-2.0355731225265572E-3</v>
      </c>
      <c r="F528" s="14">
        <f>F500-F470</f>
        <v>2.7272727272702468E-3</v>
      </c>
      <c r="G528" s="14">
        <f>G500-G470</f>
        <v>-8.6956521738557058E-4</v>
      </c>
      <c r="H528" s="14">
        <f>H500-H470</f>
        <v>0</v>
      </c>
      <c r="I528" s="14">
        <f>I500-I470</f>
        <v>0</v>
      </c>
    </row>
    <row r="529" spans="5:9" x14ac:dyDescent="0.25">
      <c r="E529" s="14">
        <f t="shared" ref="E529:I544" si="66">E501-E471</f>
        <v>-1.3241106719306117E-3</v>
      </c>
      <c r="F529" s="14">
        <f t="shared" si="66"/>
        <v>-1.8181818181659537E-3</v>
      </c>
      <c r="G529" s="14">
        <f t="shared" si="66"/>
        <v>-3.478260869570704E-3</v>
      </c>
      <c r="H529" s="14">
        <f t="shared" si="66"/>
        <v>0</v>
      </c>
      <c r="I529" s="14">
        <f t="shared" si="66"/>
        <v>0</v>
      </c>
    </row>
    <row r="530" spans="5:9" x14ac:dyDescent="0.25">
      <c r="E530" s="14">
        <f t="shared" si="66"/>
        <v>4.7628458498039095E-3</v>
      </c>
      <c r="F530" s="14">
        <f t="shared" si="66"/>
        <v>-1.8181818181659537E-3</v>
      </c>
      <c r="G530" s="14">
        <f t="shared" si="66"/>
        <v>8.6956521738557058E-4</v>
      </c>
      <c r="H530" s="14">
        <f t="shared" si="66"/>
        <v>0</v>
      </c>
      <c r="I530" s="14">
        <f t="shared" si="66"/>
        <v>0</v>
      </c>
    </row>
    <row r="531" spans="5:9" x14ac:dyDescent="0.25">
      <c r="E531" s="14">
        <f t="shared" si="66"/>
        <v>5.0395256917568076E-4</v>
      </c>
      <c r="F531" s="14">
        <f t="shared" si="66"/>
        <v>-3.6363636363603291E-3</v>
      </c>
      <c r="G531" s="14">
        <f t="shared" si="66"/>
        <v>-4.3478260869562746E-3</v>
      </c>
      <c r="H531" s="14">
        <f t="shared" si="66"/>
        <v>0</v>
      </c>
      <c r="I531" s="14">
        <f t="shared" si="66"/>
        <v>0</v>
      </c>
    </row>
    <row r="532" spans="5:9" x14ac:dyDescent="0.25">
      <c r="E532" s="14">
        <f t="shared" si="66"/>
        <v>2.3122529644155065E-3</v>
      </c>
      <c r="F532" s="14">
        <f t="shared" si="66"/>
        <v>2.7272727272702468E-3</v>
      </c>
      <c r="G532" s="14">
        <f t="shared" si="66"/>
        <v>-3.478260869570704E-3</v>
      </c>
      <c r="H532" s="14">
        <f t="shared" si="66"/>
        <v>0</v>
      </c>
      <c r="I532" s="14">
        <f t="shared" si="66"/>
        <v>0</v>
      </c>
    </row>
    <row r="533" spans="5:9" x14ac:dyDescent="0.25">
      <c r="E533" s="14">
        <f t="shared" si="66"/>
        <v>6.3142292490070417E-3</v>
      </c>
      <c r="F533" s="14">
        <f t="shared" si="66"/>
        <v>9.0909090908297685E-4</v>
      </c>
      <c r="G533" s="14">
        <f t="shared" si="66"/>
        <v>4.3478260869562746E-3</v>
      </c>
      <c r="H533" s="14">
        <f t="shared" si="66"/>
        <v>0</v>
      </c>
      <c r="I533" s="14">
        <f t="shared" si="66"/>
        <v>0</v>
      </c>
    </row>
    <row r="534" spans="5:9" x14ac:dyDescent="0.25">
      <c r="E534" s="14">
        <f t="shared" si="66"/>
        <v>-2.2628458498132886E-3</v>
      </c>
      <c r="F534" s="14">
        <f t="shared" si="66"/>
        <v>1.8181818181659537E-3</v>
      </c>
      <c r="G534" s="14">
        <f t="shared" si="66"/>
        <v>-8.6956521738557058E-4</v>
      </c>
      <c r="H534" s="14">
        <f t="shared" si="66"/>
        <v>0</v>
      </c>
      <c r="I534" s="14">
        <f t="shared" si="66"/>
        <v>0</v>
      </c>
    </row>
    <row r="535" spans="5:9" x14ac:dyDescent="0.25">
      <c r="E535" s="14">
        <f t="shared" si="66"/>
        <v>3.4584980237184482E-4</v>
      </c>
      <c r="F535" s="14">
        <f t="shared" si="66"/>
        <v>1.8181818181659537E-3</v>
      </c>
      <c r="G535" s="14">
        <f t="shared" si="66"/>
        <v>-4.3478260869278529E-4</v>
      </c>
      <c r="H535" s="14">
        <f t="shared" si="66"/>
        <v>0</v>
      </c>
      <c r="I535" s="14">
        <f t="shared" si="66"/>
        <v>0</v>
      </c>
    </row>
    <row r="536" spans="5:9" x14ac:dyDescent="0.25">
      <c r="E536" s="14">
        <f t="shared" si="66"/>
        <v>-6.3142292490141472E-3</v>
      </c>
      <c r="F536" s="14">
        <f t="shared" si="66"/>
        <v>-9.0909090909008228E-4</v>
      </c>
      <c r="G536" s="14">
        <f t="shared" si="66"/>
        <v>-4.3478260869562746E-3</v>
      </c>
      <c r="H536" s="14">
        <f t="shared" si="66"/>
        <v>0</v>
      </c>
      <c r="I536" s="14">
        <f t="shared" si="66"/>
        <v>0</v>
      </c>
    </row>
    <row r="537" spans="5:9" x14ac:dyDescent="0.25">
      <c r="E537" s="14">
        <f t="shared" si="66"/>
        <v>-2.3122529644261647E-3</v>
      </c>
      <c r="F537" s="14">
        <f t="shared" si="66"/>
        <v>-2.7272727272702468E-3</v>
      </c>
      <c r="G537" s="14">
        <f t="shared" si="66"/>
        <v>3.478260869570704E-3</v>
      </c>
      <c r="H537" s="14">
        <f t="shared" si="66"/>
        <v>0</v>
      </c>
      <c r="I537" s="14">
        <f t="shared" si="66"/>
        <v>0</v>
      </c>
    </row>
    <row r="538" spans="5:9" x14ac:dyDescent="0.25">
      <c r="E538" s="14">
        <f t="shared" si="66"/>
        <v>3.8735177865589776E-3</v>
      </c>
      <c r="F538" s="14">
        <f t="shared" si="66"/>
        <v>-3.6363636363603291E-3</v>
      </c>
      <c r="G538" s="14">
        <f t="shared" si="66"/>
        <v>-8.6956521738557058E-4</v>
      </c>
      <c r="H538" s="14">
        <f t="shared" si="66"/>
        <v>0</v>
      </c>
      <c r="I538" s="14">
        <f t="shared" si="66"/>
        <v>0</v>
      </c>
    </row>
    <row r="539" spans="5:9" x14ac:dyDescent="0.25">
      <c r="E539" s="14">
        <f t="shared" si="66"/>
        <v>9.6837944664684983E-4</v>
      </c>
      <c r="F539" s="14">
        <f t="shared" si="66"/>
        <v>-9.0909090909008228E-4</v>
      </c>
      <c r="G539" s="14">
        <f t="shared" si="66"/>
        <v>4.7826086956490599E-3</v>
      </c>
      <c r="H539" s="14">
        <f t="shared" si="66"/>
        <v>0</v>
      </c>
      <c r="I539" s="14">
        <f t="shared" si="66"/>
        <v>0</v>
      </c>
    </row>
    <row r="540" spans="5:9" x14ac:dyDescent="0.25">
      <c r="E540" s="14">
        <f t="shared" si="66"/>
        <v>-2.3913043478245299E-3</v>
      </c>
      <c r="F540" s="14">
        <f t="shared" si="66"/>
        <v>0</v>
      </c>
      <c r="G540" s="14">
        <f t="shared" si="66"/>
        <v>4.3478260868567986E-4</v>
      </c>
      <c r="H540" s="14">
        <f t="shared" si="66"/>
        <v>0</v>
      </c>
      <c r="I540" s="14">
        <f t="shared" si="66"/>
        <v>0</v>
      </c>
    </row>
    <row r="541" spans="5:9" x14ac:dyDescent="0.25">
      <c r="E541" s="14">
        <f t="shared" si="66"/>
        <v>4.1106719367647315E-3</v>
      </c>
      <c r="F541" s="14">
        <f t="shared" si="66"/>
        <v>-1.8181818181659537E-3</v>
      </c>
      <c r="G541" s="14">
        <f t="shared" si="66"/>
        <v>-1.7391304347782466E-3</v>
      </c>
      <c r="H541" s="14">
        <f t="shared" si="66"/>
        <v>0</v>
      </c>
      <c r="I541" s="14">
        <f t="shared" si="66"/>
        <v>0</v>
      </c>
    </row>
    <row r="542" spans="5:9" x14ac:dyDescent="0.25">
      <c r="E542" s="14">
        <f t="shared" si="66"/>
        <v>-2.1541501976258814E-3</v>
      </c>
      <c r="F542" s="14">
        <f t="shared" si="66"/>
        <v>1.8181818181659537E-3</v>
      </c>
      <c r="G542" s="14">
        <f t="shared" si="66"/>
        <v>-4.3478260869278529E-4</v>
      </c>
      <c r="H542" s="14">
        <f t="shared" si="66"/>
        <v>0</v>
      </c>
      <c r="I542" s="14">
        <f t="shared" si="66"/>
        <v>0</v>
      </c>
    </row>
    <row r="543" spans="5:9" x14ac:dyDescent="0.25">
      <c r="E543" s="14">
        <f t="shared" si="66"/>
        <v>1.442687747029936E-3</v>
      </c>
      <c r="F543" s="14">
        <f t="shared" si="66"/>
        <v>2.7272727272702468E-3</v>
      </c>
      <c r="G543" s="14">
        <f t="shared" si="66"/>
        <v>3.0434782608637079E-3</v>
      </c>
      <c r="H543" s="14">
        <f t="shared" si="66"/>
        <v>0</v>
      </c>
      <c r="I543" s="14">
        <f t="shared" si="66"/>
        <v>0</v>
      </c>
    </row>
    <row r="544" spans="5:9" x14ac:dyDescent="0.25">
      <c r="E544" s="14">
        <f t="shared" si="66"/>
        <v>1.3735177865612513E-3</v>
      </c>
      <c r="F544" s="14">
        <f t="shared" si="66"/>
        <v>-3.6363636363603291E-3</v>
      </c>
      <c r="G544" s="14">
        <f t="shared" si="66"/>
        <v>-8.6956521738557058E-4</v>
      </c>
      <c r="H544" s="14">
        <f t="shared" si="66"/>
        <v>0</v>
      </c>
      <c r="I544" s="14">
        <f t="shared" si="66"/>
        <v>0</v>
      </c>
    </row>
    <row r="549" spans="1:16" x14ac:dyDescent="0.25">
      <c r="E549" s="14">
        <f t="shared" ref="E549:I552" si="67">E517-E491</f>
        <v>-2.5345849802371756E-3</v>
      </c>
      <c r="F549" s="14">
        <f t="shared" si="67"/>
        <v>1.8181818181817189E-3</v>
      </c>
      <c r="G549" s="14">
        <f t="shared" si="67"/>
        <v>-6.9565217391305972E-3</v>
      </c>
      <c r="H549" s="14">
        <f t="shared" si="67"/>
        <v>0</v>
      </c>
      <c r="I549" s="14">
        <f t="shared" si="67"/>
        <v>-5.0000000000000044E-3</v>
      </c>
    </row>
    <row r="550" spans="1:16" x14ac:dyDescent="0.25">
      <c r="E550" s="14">
        <f t="shared" si="67"/>
        <v>2.8137351778658726E-3</v>
      </c>
      <c r="F550" s="14">
        <f t="shared" si="67"/>
        <v>-3.6363636363638818E-3</v>
      </c>
      <c r="G550" s="14">
        <f t="shared" si="67"/>
        <v>7.3913043478261997E-3</v>
      </c>
      <c r="H550" s="14">
        <f t="shared" si="67"/>
        <v>4.9999999999998934E-3</v>
      </c>
      <c r="I550" s="14">
        <f t="shared" si="67"/>
        <v>2.4999999999999467E-3</v>
      </c>
    </row>
    <row r="551" spans="1:16" x14ac:dyDescent="0.25">
      <c r="E551" s="14">
        <f t="shared" si="67"/>
        <v>1.9639328063241202E-3</v>
      </c>
      <c r="F551" s="14">
        <f t="shared" si="67"/>
        <v>-1.8181818181819409E-3</v>
      </c>
      <c r="G551" s="14">
        <f t="shared" si="67"/>
        <v>2.1739130434783593E-3</v>
      </c>
      <c r="H551" s="14">
        <f t="shared" si="67"/>
        <v>4.9999999999998934E-3</v>
      </c>
      <c r="I551" s="14">
        <f t="shared" si="67"/>
        <v>2.4999999999999467E-3</v>
      </c>
    </row>
    <row r="552" spans="1:16" x14ac:dyDescent="0.25">
      <c r="E552" s="14">
        <f t="shared" si="67"/>
        <v>8.4980237154153038E-4</v>
      </c>
      <c r="F552" s="14">
        <f t="shared" si="67"/>
        <v>-1.8181818181819409E-3</v>
      </c>
      <c r="G552" s="14">
        <f t="shared" si="67"/>
        <v>5.2173913043478404E-3</v>
      </c>
      <c r="H552" s="14">
        <f t="shared" si="67"/>
        <v>0</v>
      </c>
      <c r="I552" s="14">
        <f t="shared" si="67"/>
        <v>0</v>
      </c>
    </row>
    <row r="555" spans="1:16" x14ac:dyDescent="0.25">
      <c r="A555">
        <v>2019</v>
      </c>
    </row>
    <row r="558" spans="1:16" x14ac:dyDescent="0.25">
      <c r="A558" t="s">
        <v>235</v>
      </c>
      <c r="B558" t="s">
        <v>76</v>
      </c>
      <c r="D558" t="s">
        <v>93</v>
      </c>
      <c r="E558">
        <v>70.75</v>
      </c>
      <c r="F558">
        <v>59.09</v>
      </c>
      <c r="G558">
        <v>73.91</v>
      </c>
      <c r="H558">
        <v>75</v>
      </c>
      <c r="I558">
        <v>75</v>
      </c>
      <c r="J558">
        <v>2.52</v>
      </c>
      <c r="K558">
        <v>2.09</v>
      </c>
      <c r="L558">
        <v>2.68</v>
      </c>
      <c r="M558">
        <v>2.5</v>
      </c>
      <c r="N558">
        <v>2.82</v>
      </c>
      <c r="O558"/>
      <c r="P558"/>
    </row>
    <row r="559" spans="1:16" x14ac:dyDescent="0.25">
      <c r="A559" t="s">
        <v>235</v>
      </c>
      <c r="B559" t="s">
        <v>76</v>
      </c>
      <c r="D559" t="s">
        <v>94</v>
      </c>
      <c r="E559">
        <v>39.68</v>
      </c>
      <c r="F559">
        <v>31.82</v>
      </c>
      <c r="G559">
        <v>45.65</v>
      </c>
      <c r="H559">
        <v>37.5</v>
      </c>
      <c r="I559">
        <v>43.75</v>
      </c>
      <c r="J559">
        <v>2.52</v>
      </c>
      <c r="K559">
        <v>2.09</v>
      </c>
      <c r="L559">
        <v>2.68</v>
      </c>
      <c r="M559">
        <v>2.5</v>
      </c>
      <c r="N559">
        <v>2.82</v>
      </c>
      <c r="O559"/>
      <c r="P559"/>
    </row>
    <row r="560" spans="1:16" x14ac:dyDescent="0.25">
      <c r="A560" t="s">
        <v>235</v>
      </c>
      <c r="B560" t="s">
        <v>76</v>
      </c>
      <c r="D560" t="s">
        <v>95</v>
      </c>
      <c r="E560">
        <v>73.19</v>
      </c>
      <c r="F560">
        <v>77.27</v>
      </c>
      <c r="G560">
        <v>71.739999999999995</v>
      </c>
      <c r="H560">
        <v>75</v>
      </c>
      <c r="I560">
        <v>68.75</v>
      </c>
      <c r="J560">
        <v>2.52</v>
      </c>
      <c r="K560">
        <v>2.09</v>
      </c>
      <c r="L560">
        <v>2.68</v>
      </c>
      <c r="M560">
        <v>2.5</v>
      </c>
      <c r="N560">
        <v>2.82</v>
      </c>
      <c r="O560"/>
      <c r="P560"/>
    </row>
    <row r="561" spans="1:16" x14ac:dyDescent="0.25">
      <c r="A561" t="s">
        <v>235</v>
      </c>
      <c r="B561" t="s">
        <v>76</v>
      </c>
      <c r="D561" t="s">
        <v>96</v>
      </c>
      <c r="E561">
        <v>78.66</v>
      </c>
      <c r="F561">
        <v>86.36</v>
      </c>
      <c r="G561">
        <v>78.260000000000005</v>
      </c>
      <c r="H561">
        <v>75</v>
      </c>
      <c r="I561">
        <v>75</v>
      </c>
      <c r="J561">
        <v>2.52</v>
      </c>
      <c r="K561">
        <v>2.09</v>
      </c>
      <c r="L561">
        <v>2.68</v>
      </c>
      <c r="M561">
        <v>2.5</v>
      </c>
      <c r="N561">
        <v>2.82</v>
      </c>
      <c r="O561"/>
      <c r="P561"/>
    </row>
    <row r="562" spans="1:16" x14ac:dyDescent="0.25">
      <c r="A562" t="s">
        <v>235</v>
      </c>
      <c r="B562" t="s">
        <v>107</v>
      </c>
      <c r="D562" t="s">
        <v>31</v>
      </c>
      <c r="E562">
        <v>67.28</v>
      </c>
      <c r="F562">
        <v>77.27</v>
      </c>
      <c r="G562">
        <v>54.35</v>
      </c>
      <c r="H562">
        <v>75</v>
      </c>
      <c r="I562">
        <v>62.5</v>
      </c>
      <c r="J562">
        <v>-0.15</v>
      </c>
      <c r="K562">
        <v>0.18</v>
      </c>
      <c r="L562">
        <v>-0.78</v>
      </c>
      <c r="M562">
        <v>0.25</v>
      </c>
      <c r="N562">
        <v>-0.25</v>
      </c>
      <c r="O562"/>
      <c r="P562"/>
    </row>
    <row r="563" spans="1:16" x14ac:dyDescent="0.25">
      <c r="A563" t="s">
        <v>235</v>
      </c>
      <c r="B563" t="s">
        <v>76</v>
      </c>
      <c r="D563" t="s">
        <v>32</v>
      </c>
      <c r="E563">
        <v>75.790000000000006</v>
      </c>
      <c r="F563">
        <v>72.73</v>
      </c>
      <c r="G563">
        <v>80.430000000000007</v>
      </c>
      <c r="H563">
        <v>75</v>
      </c>
      <c r="I563">
        <v>75</v>
      </c>
      <c r="J563">
        <v>-0.15</v>
      </c>
      <c r="K563">
        <v>0.18</v>
      </c>
      <c r="L563">
        <v>-0.78</v>
      </c>
      <c r="M563">
        <v>0.25</v>
      </c>
      <c r="N563">
        <v>-0.25</v>
      </c>
      <c r="O563"/>
      <c r="P563"/>
    </row>
    <row r="564" spans="1:16" x14ac:dyDescent="0.25">
      <c r="A564" t="s">
        <v>235</v>
      </c>
      <c r="B564" t="s">
        <v>107</v>
      </c>
      <c r="D564" t="s">
        <v>34</v>
      </c>
      <c r="E564">
        <v>82.97</v>
      </c>
      <c r="F564">
        <v>95.45</v>
      </c>
      <c r="G564">
        <v>73.91</v>
      </c>
      <c r="H564">
        <v>87.5</v>
      </c>
      <c r="I564">
        <v>75</v>
      </c>
      <c r="J564">
        <v>-0.15</v>
      </c>
      <c r="K564">
        <v>0.18</v>
      </c>
      <c r="L564">
        <v>-0.78</v>
      </c>
      <c r="M564">
        <v>0.25</v>
      </c>
      <c r="N564">
        <v>-0.25</v>
      </c>
      <c r="O564"/>
      <c r="P564"/>
    </row>
    <row r="565" spans="1:16" x14ac:dyDescent="0.25">
      <c r="A565" t="s">
        <v>235</v>
      </c>
      <c r="B565" t="s">
        <v>76</v>
      </c>
      <c r="D565" t="s">
        <v>35</v>
      </c>
      <c r="E565">
        <v>88.05</v>
      </c>
      <c r="F565">
        <v>81.819999999999993</v>
      </c>
      <c r="G565">
        <v>89.13</v>
      </c>
      <c r="H565">
        <v>87.5</v>
      </c>
      <c r="I565">
        <v>93.75</v>
      </c>
      <c r="J565">
        <v>-0.15</v>
      </c>
      <c r="K565">
        <v>0.18</v>
      </c>
      <c r="L565">
        <v>-0.78</v>
      </c>
      <c r="M565">
        <v>0.25</v>
      </c>
      <c r="N565">
        <v>-0.25</v>
      </c>
      <c r="O565"/>
      <c r="P565"/>
    </row>
    <row r="566" spans="1:16" x14ac:dyDescent="0.25">
      <c r="A566" t="s">
        <v>235</v>
      </c>
      <c r="B566" t="s">
        <v>107</v>
      </c>
      <c r="D566" t="s">
        <v>37</v>
      </c>
      <c r="E566">
        <v>24.21</v>
      </c>
      <c r="F566">
        <v>27.27</v>
      </c>
      <c r="G566">
        <v>19.57</v>
      </c>
      <c r="H566">
        <v>25</v>
      </c>
      <c r="I566">
        <v>25</v>
      </c>
      <c r="J566">
        <v>-0.15</v>
      </c>
      <c r="K566">
        <v>0.18</v>
      </c>
      <c r="L566">
        <v>-0.78</v>
      </c>
      <c r="M566">
        <v>0.25</v>
      </c>
      <c r="N566">
        <v>-0.25</v>
      </c>
      <c r="O566"/>
      <c r="P566"/>
    </row>
    <row r="567" spans="1:16" x14ac:dyDescent="0.25">
      <c r="A567" t="s">
        <v>235</v>
      </c>
      <c r="B567" t="s">
        <v>76</v>
      </c>
      <c r="D567" t="s">
        <v>38</v>
      </c>
      <c r="E567">
        <v>32.72</v>
      </c>
      <c r="F567">
        <v>22.73</v>
      </c>
      <c r="G567">
        <v>45.65</v>
      </c>
      <c r="H567">
        <v>25</v>
      </c>
      <c r="I567">
        <v>37.5</v>
      </c>
      <c r="J567">
        <v>-0.15</v>
      </c>
      <c r="K567">
        <v>0.18</v>
      </c>
      <c r="L567">
        <v>-0.78</v>
      </c>
      <c r="M567">
        <v>0.25</v>
      </c>
      <c r="N567">
        <v>-0.25</v>
      </c>
      <c r="O567"/>
      <c r="P567"/>
    </row>
    <row r="568" spans="1:16" x14ac:dyDescent="0.25">
      <c r="A568" t="s">
        <v>235</v>
      </c>
      <c r="B568" t="s">
        <v>107</v>
      </c>
      <c r="D568" t="s">
        <v>41</v>
      </c>
      <c r="E568">
        <v>61.24</v>
      </c>
      <c r="F568">
        <v>59.09</v>
      </c>
      <c r="G568">
        <v>60.87</v>
      </c>
      <c r="H568">
        <v>62.5</v>
      </c>
      <c r="I568">
        <v>62.5</v>
      </c>
      <c r="J568">
        <v>1.07</v>
      </c>
      <c r="K568">
        <v>1.1000000000000001</v>
      </c>
      <c r="L568">
        <v>0.98</v>
      </c>
      <c r="M568">
        <v>1.1299999999999999</v>
      </c>
      <c r="N568">
        <v>1.07</v>
      </c>
      <c r="O568"/>
      <c r="P568"/>
    </row>
    <row r="569" spans="1:16" x14ac:dyDescent="0.25">
      <c r="A569" t="s">
        <v>235</v>
      </c>
      <c r="B569" t="s">
        <v>76</v>
      </c>
      <c r="D569" t="s">
        <v>42</v>
      </c>
      <c r="E569">
        <v>83.13</v>
      </c>
      <c r="F569">
        <v>72.73</v>
      </c>
      <c r="G569">
        <v>84.78</v>
      </c>
      <c r="H569">
        <v>87.5</v>
      </c>
      <c r="I569">
        <v>87.5</v>
      </c>
      <c r="J569">
        <v>1.46</v>
      </c>
      <c r="K569">
        <v>1</v>
      </c>
      <c r="L569">
        <v>1.7</v>
      </c>
      <c r="M569">
        <v>1.38</v>
      </c>
      <c r="N569">
        <v>1.75</v>
      </c>
      <c r="O569"/>
      <c r="P569"/>
    </row>
    <row r="570" spans="1:16" x14ac:dyDescent="0.25">
      <c r="A570" t="s">
        <v>235</v>
      </c>
      <c r="B570" t="s">
        <v>76</v>
      </c>
      <c r="D570" t="s">
        <v>43</v>
      </c>
      <c r="E570">
        <v>75.36</v>
      </c>
      <c r="F570">
        <v>77.27</v>
      </c>
      <c r="G570">
        <v>80.430000000000007</v>
      </c>
      <c r="H570">
        <v>75</v>
      </c>
      <c r="I570">
        <v>68.75</v>
      </c>
      <c r="J570">
        <v>1.07</v>
      </c>
      <c r="K570">
        <v>1.1000000000000001</v>
      </c>
      <c r="L570">
        <v>0.98</v>
      </c>
      <c r="M570">
        <v>1.1299999999999999</v>
      </c>
      <c r="N570">
        <v>1.07</v>
      </c>
      <c r="O570"/>
      <c r="P570"/>
    </row>
    <row r="571" spans="1:16" x14ac:dyDescent="0.25">
      <c r="A571" t="s">
        <v>235</v>
      </c>
      <c r="B571" t="s">
        <v>107</v>
      </c>
      <c r="D571" t="s">
        <v>100</v>
      </c>
      <c r="E571">
        <v>75.33</v>
      </c>
      <c r="F571">
        <v>86.36</v>
      </c>
      <c r="G571">
        <v>58.7</v>
      </c>
      <c r="H571">
        <v>87.5</v>
      </c>
      <c r="I571">
        <v>68.75</v>
      </c>
      <c r="J571">
        <v>1.46</v>
      </c>
      <c r="K571">
        <v>1</v>
      </c>
      <c r="L571">
        <v>1.7</v>
      </c>
      <c r="M571">
        <v>1.38</v>
      </c>
      <c r="N571">
        <v>1.75</v>
      </c>
      <c r="O571"/>
      <c r="P571"/>
    </row>
    <row r="572" spans="1:16" x14ac:dyDescent="0.25">
      <c r="A572" t="s">
        <v>235</v>
      </c>
      <c r="B572" t="s">
        <v>76</v>
      </c>
      <c r="D572" t="s">
        <v>45</v>
      </c>
      <c r="E572">
        <v>88.05</v>
      </c>
      <c r="F572">
        <v>81.819999999999993</v>
      </c>
      <c r="G572">
        <v>89.13</v>
      </c>
      <c r="H572">
        <v>87.5</v>
      </c>
      <c r="I572">
        <v>93.75</v>
      </c>
      <c r="J572">
        <v>1.07</v>
      </c>
      <c r="K572">
        <v>1.1000000000000001</v>
      </c>
      <c r="L572">
        <v>0.98</v>
      </c>
      <c r="M572">
        <v>1.1299999999999999</v>
      </c>
      <c r="N572">
        <v>1.07</v>
      </c>
      <c r="O572"/>
      <c r="P572"/>
    </row>
    <row r="573" spans="1:16" x14ac:dyDescent="0.25">
      <c r="A573" t="s">
        <v>235</v>
      </c>
      <c r="B573" t="s">
        <v>107</v>
      </c>
      <c r="D573" t="s">
        <v>46</v>
      </c>
      <c r="E573">
        <v>86.16</v>
      </c>
      <c r="F573">
        <v>95.45</v>
      </c>
      <c r="G573">
        <v>80.430000000000007</v>
      </c>
      <c r="H573">
        <v>87.5</v>
      </c>
      <c r="I573">
        <v>81.25</v>
      </c>
      <c r="J573">
        <v>1.46</v>
      </c>
      <c r="K573">
        <v>1</v>
      </c>
      <c r="L573">
        <v>1.7</v>
      </c>
      <c r="M573">
        <v>1.38</v>
      </c>
      <c r="N573">
        <v>1.75</v>
      </c>
      <c r="O573"/>
      <c r="P573"/>
    </row>
    <row r="574" spans="1:16" x14ac:dyDescent="0.25">
      <c r="A574" t="s">
        <v>235</v>
      </c>
      <c r="B574" t="s">
        <v>76</v>
      </c>
      <c r="D574" t="s">
        <v>47</v>
      </c>
      <c r="E574">
        <v>56.93</v>
      </c>
      <c r="F574">
        <v>50</v>
      </c>
      <c r="G574">
        <v>65.22</v>
      </c>
      <c r="H574">
        <v>50</v>
      </c>
      <c r="I574">
        <v>62.5</v>
      </c>
      <c r="J574">
        <v>-0.15</v>
      </c>
      <c r="K574">
        <v>0.18</v>
      </c>
      <c r="L574">
        <v>-0.78</v>
      </c>
      <c r="M574">
        <v>0.25</v>
      </c>
      <c r="N574">
        <v>-0.25</v>
      </c>
      <c r="O574"/>
      <c r="P574"/>
    </row>
    <row r="578" spans="4:15" x14ac:dyDescent="0.25">
      <c r="D578" t="s">
        <v>27</v>
      </c>
      <c r="E578" s="13">
        <v>70.750988142292485</v>
      </c>
      <c r="F578" s="13">
        <v>59.090909090909093</v>
      </c>
      <c r="G578" s="13">
        <v>73.91304347826086</v>
      </c>
      <c r="H578" s="13">
        <v>75</v>
      </c>
      <c r="I578" s="13">
        <v>75</v>
      </c>
      <c r="K578" s="14">
        <f>E578-E558</f>
        <v>9.8814229248489482E-4</v>
      </c>
      <c r="L578" s="14">
        <f t="shared" ref="L578:O593" si="68">F578-F558</f>
        <v>9.0909090909008228E-4</v>
      </c>
      <c r="M578" s="14">
        <f t="shared" si="68"/>
        <v>3.0434782608637079E-3</v>
      </c>
      <c r="N578" s="14">
        <f t="shared" si="68"/>
        <v>0</v>
      </c>
      <c r="O578" s="14">
        <f t="shared" si="68"/>
        <v>0</v>
      </c>
    </row>
    <row r="579" spans="4:15" x14ac:dyDescent="0.25">
      <c r="D579" t="s">
        <v>28</v>
      </c>
      <c r="E579" s="13">
        <v>39.680088932806328</v>
      </c>
      <c r="F579" s="13">
        <v>31.818181818181817</v>
      </c>
      <c r="G579" s="13">
        <v>45.652173913043477</v>
      </c>
      <c r="H579" s="13">
        <v>37.5</v>
      </c>
      <c r="I579" s="13">
        <v>43.75</v>
      </c>
      <c r="K579" s="14">
        <f t="shared" ref="K579:O594" si="69">E579-E559</f>
        <v>8.8932806328045899E-5</v>
      </c>
      <c r="L579" s="14">
        <f t="shared" si="68"/>
        <v>-1.8181818181837173E-3</v>
      </c>
      <c r="M579" s="14">
        <f t="shared" si="68"/>
        <v>2.1739130434781373E-3</v>
      </c>
      <c r="N579" s="14">
        <f t="shared" si="68"/>
        <v>0</v>
      </c>
      <c r="O579" s="14">
        <f t="shared" si="68"/>
        <v>0</v>
      </c>
    </row>
    <row r="580" spans="4:15" x14ac:dyDescent="0.25">
      <c r="D580" t="s">
        <v>29</v>
      </c>
      <c r="E580" s="13">
        <v>73.190464426877469</v>
      </c>
      <c r="F580" s="13">
        <v>77.272727272727266</v>
      </c>
      <c r="G580" s="13">
        <v>71.739130434782609</v>
      </c>
      <c r="H580" s="13">
        <v>75</v>
      </c>
      <c r="I580" s="13">
        <v>68.75</v>
      </c>
      <c r="K580" s="14">
        <f t="shared" si="69"/>
        <v>4.6442687747116906E-4</v>
      </c>
      <c r="L580" s="14">
        <f t="shared" si="68"/>
        <v>2.7272727272702468E-3</v>
      </c>
      <c r="M580" s="14">
        <f t="shared" si="68"/>
        <v>-8.6956521738557058E-4</v>
      </c>
      <c r="N580" s="14">
        <f t="shared" si="68"/>
        <v>0</v>
      </c>
      <c r="O580" s="14">
        <f t="shared" si="68"/>
        <v>0</v>
      </c>
    </row>
    <row r="581" spans="4:15" x14ac:dyDescent="0.25">
      <c r="D581" t="s">
        <v>30</v>
      </c>
      <c r="E581" s="13">
        <v>78.656126482213438</v>
      </c>
      <c r="F581" s="13">
        <v>86.36363636363636</v>
      </c>
      <c r="G581" s="13">
        <v>78.260869565217391</v>
      </c>
      <c r="H581" s="13">
        <v>75</v>
      </c>
      <c r="I581" s="13">
        <v>75</v>
      </c>
      <c r="K581" s="14">
        <f t="shared" si="69"/>
        <v>-3.8735177865589776E-3</v>
      </c>
      <c r="L581" s="14">
        <f t="shared" si="68"/>
        <v>3.6363636363603291E-3</v>
      </c>
      <c r="M581" s="14">
        <f t="shared" si="68"/>
        <v>8.6956521738557058E-4</v>
      </c>
      <c r="N581" s="14">
        <f t="shared" si="68"/>
        <v>0</v>
      </c>
      <c r="O581" s="14">
        <f t="shared" si="68"/>
        <v>0</v>
      </c>
    </row>
    <row r="582" spans="4:15" x14ac:dyDescent="0.25">
      <c r="D582" t="s">
        <v>31</v>
      </c>
      <c r="E582" s="13">
        <v>67.280138339920939</v>
      </c>
      <c r="F582" s="13">
        <v>77.272727272727266</v>
      </c>
      <c r="G582" s="13">
        <v>54.347826086956516</v>
      </c>
      <c r="H582" s="13">
        <v>75</v>
      </c>
      <c r="I582" s="13">
        <v>62.5</v>
      </c>
      <c r="K582" s="14">
        <f t="shared" si="69"/>
        <v>1.3833992093736924E-4</v>
      </c>
      <c r="L582" s="14">
        <f t="shared" si="68"/>
        <v>2.7272727272702468E-3</v>
      </c>
      <c r="M582" s="14">
        <f t="shared" si="68"/>
        <v>-2.1739130434852427E-3</v>
      </c>
      <c r="N582" s="14">
        <f t="shared" si="68"/>
        <v>0</v>
      </c>
      <c r="O582" s="14">
        <f t="shared" si="68"/>
        <v>0</v>
      </c>
    </row>
    <row r="583" spans="4:15" x14ac:dyDescent="0.25">
      <c r="D583" t="s">
        <v>32</v>
      </c>
      <c r="E583" s="13">
        <v>75.790513833992094</v>
      </c>
      <c r="F583" s="13">
        <v>72.727272727272734</v>
      </c>
      <c r="G583" s="13">
        <v>80.434782608695656</v>
      </c>
      <c r="H583" s="13">
        <v>75</v>
      </c>
      <c r="I583" s="13">
        <v>75</v>
      </c>
      <c r="K583" s="14">
        <f t="shared" si="69"/>
        <v>5.1383399208759784E-4</v>
      </c>
      <c r="L583" s="14">
        <f t="shared" si="68"/>
        <v>-2.7272727272702468E-3</v>
      </c>
      <c r="M583" s="14">
        <f t="shared" si="68"/>
        <v>4.7826086956490599E-3</v>
      </c>
      <c r="N583" s="14">
        <f t="shared" si="68"/>
        <v>0</v>
      </c>
      <c r="O583" s="14">
        <f t="shared" si="68"/>
        <v>0</v>
      </c>
    </row>
    <row r="584" spans="4:15" x14ac:dyDescent="0.25">
      <c r="D584" t="s">
        <v>34</v>
      </c>
      <c r="E584" s="13">
        <v>82.966897233201578</v>
      </c>
      <c r="F584" s="13">
        <v>95.454545454545453</v>
      </c>
      <c r="G584" s="13">
        <v>73.91304347826086</v>
      </c>
      <c r="H584" s="13">
        <v>87.5</v>
      </c>
      <c r="I584" s="13">
        <v>75</v>
      </c>
      <c r="K584" s="14">
        <f t="shared" si="69"/>
        <v>-3.1027667984204754E-3</v>
      </c>
      <c r="L584" s="14">
        <f t="shared" si="68"/>
        <v>4.5454545454504114E-3</v>
      </c>
      <c r="M584" s="14">
        <f t="shared" si="68"/>
        <v>3.0434782608637079E-3</v>
      </c>
      <c r="N584" s="14">
        <f t="shared" si="68"/>
        <v>0</v>
      </c>
      <c r="O584" s="14">
        <f t="shared" si="68"/>
        <v>0</v>
      </c>
    </row>
    <row r="585" spans="4:15" x14ac:dyDescent="0.25">
      <c r="D585" t="s">
        <v>35</v>
      </c>
      <c r="E585" s="13">
        <v>88.049654150197625</v>
      </c>
      <c r="F585" s="13">
        <v>81.818181818181827</v>
      </c>
      <c r="G585" s="13">
        <v>89.130434782608688</v>
      </c>
      <c r="H585" s="13">
        <v>87.5</v>
      </c>
      <c r="I585" s="13">
        <v>93.75</v>
      </c>
      <c r="K585" s="14">
        <f t="shared" si="69"/>
        <v>-3.4584980237184482E-4</v>
      </c>
      <c r="L585" s="14">
        <f t="shared" si="68"/>
        <v>-1.8181818181659537E-3</v>
      </c>
      <c r="M585" s="14">
        <f t="shared" si="68"/>
        <v>4.3478260869278529E-4</v>
      </c>
      <c r="N585" s="14">
        <f t="shared" si="68"/>
        <v>0</v>
      </c>
      <c r="O585" s="14">
        <f t="shared" si="68"/>
        <v>0</v>
      </c>
    </row>
    <row r="586" spans="4:15" x14ac:dyDescent="0.25">
      <c r="D586" t="s">
        <v>37</v>
      </c>
      <c r="E586" s="13">
        <v>24.209486166007906</v>
      </c>
      <c r="F586" s="13">
        <v>27.27272727272727</v>
      </c>
      <c r="G586" s="13">
        <v>19.565217391304348</v>
      </c>
      <c r="H586" s="13">
        <v>25</v>
      </c>
      <c r="I586" s="13">
        <v>25</v>
      </c>
      <c r="K586" s="14">
        <f t="shared" si="69"/>
        <v>-5.1383399209470326E-4</v>
      </c>
      <c r="L586" s="14">
        <f t="shared" si="68"/>
        <v>2.7272727272702468E-3</v>
      </c>
      <c r="M586" s="14">
        <f t="shared" si="68"/>
        <v>-4.7826086956526126E-3</v>
      </c>
      <c r="N586" s="14">
        <f t="shared" si="68"/>
        <v>0</v>
      </c>
      <c r="O586" s="14">
        <f t="shared" si="68"/>
        <v>0</v>
      </c>
    </row>
    <row r="587" spans="4:15" x14ac:dyDescent="0.25">
      <c r="D587" t="s">
        <v>38</v>
      </c>
      <c r="E587" s="13">
        <v>32.719861660079047</v>
      </c>
      <c r="F587" s="13">
        <v>22.727272727272727</v>
      </c>
      <c r="G587" s="13">
        <v>45.652173913043477</v>
      </c>
      <c r="H587" s="13">
        <v>25</v>
      </c>
      <c r="I587" s="13">
        <v>37.5</v>
      </c>
      <c r="K587" s="14">
        <f t="shared" si="69"/>
        <v>-1.383399209515801E-4</v>
      </c>
      <c r="L587" s="14">
        <f t="shared" si="68"/>
        <v>-2.7272727272737995E-3</v>
      </c>
      <c r="M587" s="14">
        <f t="shared" si="68"/>
        <v>2.1739130434781373E-3</v>
      </c>
      <c r="N587" s="14">
        <f t="shared" si="68"/>
        <v>0</v>
      </c>
      <c r="O587" s="14">
        <f t="shared" si="68"/>
        <v>0</v>
      </c>
    </row>
    <row r="588" spans="4:15" x14ac:dyDescent="0.25">
      <c r="D588" t="s">
        <v>41</v>
      </c>
      <c r="E588" s="13">
        <v>61.240118577075101</v>
      </c>
      <c r="F588" s="13">
        <v>59.090909090909093</v>
      </c>
      <c r="G588" s="13">
        <v>60.869565217391312</v>
      </c>
      <c r="H588" s="13">
        <v>62.5</v>
      </c>
      <c r="I588" s="13">
        <v>62.5</v>
      </c>
      <c r="K588" s="14">
        <f t="shared" si="69"/>
        <v>1.1857707509932425E-4</v>
      </c>
      <c r="L588" s="14">
        <f t="shared" si="68"/>
        <v>9.0909090909008228E-4</v>
      </c>
      <c r="M588" s="14">
        <f t="shared" si="68"/>
        <v>-4.3478260868567986E-4</v>
      </c>
      <c r="N588" s="14">
        <f t="shared" si="68"/>
        <v>0</v>
      </c>
      <c r="O588" s="14">
        <f t="shared" si="68"/>
        <v>0</v>
      </c>
    </row>
    <row r="589" spans="4:15" x14ac:dyDescent="0.25">
      <c r="D589" t="s">
        <v>42</v>
      </c>
      <c r="E589" s="13">
        <v>82.583992094861657</v>
      </c>
      <c r="F589" s="13">
        <v>72.727272727272734</v>
      </c>
      <c r="G589" s="13">
        <v>82.608695652173907</v>
      </c>
      <c r="H589" s="13">
        <v>87.5</v>
      </c>
      <c r="I589" s="13">
        <v>87.5</v>
      </c>
      <c r="K589" s="14">
        <f t="shared" si="69"/>
        <v>-0.54600790513833886</v>
      </c>
      <c r="L589" s="14">
        <f t="shared" si="68"/>
        <v>-2.7272727272702468E-3</v>
      </c>
      <c r="M589" s="14">
        <f t="shared" si="68"/>
        <v>-2.1713043478260943</v>
      </c>
      <c r="N589" s="14">
        <f t="shared" si="68"/>
        <v>0</v>
      </c>
      <c r="O589" s="14">
        <f t="shared" si="68"/>
        <v>0</v>
      </c>
    </row>
    <row r="590" spans="4:15" x14ac:dyDescent="0.25">
      <c r="D590" t="s">
        <v>43</v>
      </c>
      <c r="E590" s="13">
        <v>75.364377470355734</v>
      </c>
      <c r="F590" s="13">
        <v>77.272727272727266</v>
      </c>
      <c r="G590" s="13">
        <v>80.434782608695656</v>
      </c>
      <c r="H590" s="13">
        <v>75</v>
      </c>
      <c r="I590" s="13">
        <v>68.75</v>
      </c>
      <c r="K590" s="14">
        <f t="shared" si="69"/>
        <v>4.3774703557346584E-3</v>
      </c>
      <c r="L590" s="14">
        <f t="shared" si="68"/>
        <v>2.7272727272702468E-3</v>
      </c>
      <c r="M590" s="14">
        <f t="shared" si="68"/>
        <v>4.7826086956490599E-3</v>
      </c>
      <c r="N590" s="14">
        <f t="shared" si="68"/>
        <v>0</v>
      </c>
      <c r="O590" s="14">
        <f t="shared" si="68"/>
        <v>0</v>
      </c>
    </row>
    <row r="591" spans="4:15" x14ac:dyDescent="0.25">
      <c r="D591" t="s">
        <v>44</v>
      </c>
      <c r="E591" s="13">
        <v>74.783843873517782</v>
      </c>
      <c r="F591" s="13">
        <v>86.36363636363636</v>
      </c>
      <c r="G591" s="13">
        <v>56.521739130434781</v>
      </c>
      <c r="H591" s="13">
        <v>87.5</v>
      </c>
      <c r="I591" s="13">
        <v>68.75</v>
      </c>
      <c r="K591" s="14">
        <f t="shared" si="69"/>
        <v>-0.54615612648221656</v>
      </c>
      <c r="L591" s="14">
        <f t="shared" si="68"/>
        <v>3.6363636363603291E-3</v>
      </c>
      <c r="M591" s="14">
        <f t="shared" si="68"/>
        <v>-2.1782608695652215</v>
      </c>
      <c r="N591" s="14">
        <f t="shared" si="68"/>
        <v>0</v>
      </c>
      <c r="O591" s="14">
        <f t="shared" si="68"/>
        <v>0</v>
      </c>
    </row>
    <row r="592" spans="4:15" x14ac:dyDescent="0.25">
      <c r="D592" t="s">
        <v>45</v>
      </c>
      <c r="E592" s="13">
        <v>88.049654150197625</v>
      </c>
      <c r="F592" s="13">
        <v>81.818181818181827</v>
      </c>
      <c r="G592" s="13">
        <v>89.130434782608688</v>
      </c>
      <c r="H592" s="13">
        <v>87.5</v>
      </c>
      <c r="I592" s="13">
        <v>93.75</v>
      </c>
      <c r="K592" s="14">
        <f t="shared" si="69"/>
        <v>-3.4584980237184482E-4</v>
      </c>
      <c r="L592" s="14">
        <f t="shared" si="68"/>
        <v>-1.8181818181659537E-3</v>
      </c>
      <c r="M592" s="14">
        <f t="shared" si="68"/>
        <v>4.3478260869278529E-4</v>
      </c>
      <c r="N592" s="14">
        <f t="shared" si="68"/>
        <v>0</v>
      </c>
      <c r="O592" s="14">
        <f t="shared" si="68"/>
        <v>0</v>
      </c>
    </row>
    <row r="593" spans="4:15" x14ac:dyDescent="0.25">
      <c r="D593" t="s">
        <v>46</v>
      </c>
      <c r="E593" s="13">
        <v>85.616353754940718</v>
      </c>
      <c r="F593" s="13">
        <v>95.454545454545453</v>
      </c>
      <c r="G593" s="13">
        <v>78.260869565217391</v>
      </c>
      <c r="H593" s="13">
        <v>87.5</v>
      </c>
      <c r="I593" s="13">
        <v>81.25</v>
      </c>
      <c r="K593" s="14">
        <f t="shared" si="69"/>
        <v>-0.5436462450592785</v>
      </c>
      <c r="L593" s="14">
        <f t="shared" si="68"/>
        <v>4.5454545454504114E-3</v>
      </c>
      <c r="M593" s="14">
        <f t="shared" si="68"/>
        <v>-2.1691304347826161</v>
      </c>
      <c r="N593" s="14">
        <f t="shared" si="68"/>
        <v>0</v>
      </c>
      <c r="O593" s="14">
        <f t="shared" si="68"/>
        <v>0</v>
      </c>
    </row>
    <row r="594" spans="4:15" x14ac:dyDescent="0.25">
      <c r="D594" t="s">
        <v>47</v>
      </c>
      <c r="E594" s="13">
        <v>56.929347826086953</v>
      </c>
      <c r="F594" s="13">
        <v>50</v>
      </c>
      <c r="G594" s="13">
        <v>65.217391304347828</v>
      </c>
      <c r="H594" s="13">
        <v>50</v>
      </c>
      <c r="I594" s="13">
        <v>62.5</v>
      </c>
      <c r="K594" s="14">
        <f t="shared" si="69"/>
        <v>-6.5217391304628336E-4</v>
      </c>
      <c r="L594" s="14">
        <f t="shared" si="69"/>
        <v>0</v>
      </c>
      <c r="M594" s="14">
        <f t="shared" si="69"/>
        <v>-2.6086956521709226E-3</v>
      </c>
      <c r="N594" s="14">
        <f t="shared" si="69"/>
        <v>0</v>
      </c>
      <c r="O594" s="14">
        <f t="shared" si="69"/>
        <v>0</v>
      </c>
    </row>
    <row r="599" spans="4:15" x14ac:dyDescent="0.25">
      <c r="D599" t="s">
        <v>69</v>
      </c>
      <c r="E599" s="14">
        <v>-0.1501976284584981</v>
      </c>
      <c r="F599" s="14">
        <v>0.18181818181818166</v>
      </c>
      <c r="G599" s="13">
        <v>-0.78260869565217406</v>
      </c>
      <c r="H599" s="13">
        <v>0.25</v>
      </c>
      <c r="I599" s="13">
        <v>-0.25</v>
      </c>
      <c r="J599" s="14"/>
    </row>
    <row r="600" spans="4:15" x14ac:dyDescent="0.25">
      <c r="D600" t="s">
        <v>70</v>
      </c>
      <c r="E600" s="14">
        <v>2.5138957509881421</v>
      </c>
      <c r="F600" s="13">
        <v>2.0909090909090908</v>
      </c>
      <c r="G600" s="13">
        <v>2.652173913043478</v>
      </c>
      <c r="H600" s="13">
        <v>2.5</v>
      </c>
      <c r="I600" s="13">
        <v>2.8125</v>
      </c>
      <c r="J600" s="14"/>
    </row>
    <row r="601" spans="4:15" x14ac:dyDescent="0.25">
      <c r="D601" t="s">
        <v>71</v>
      </c>
      <c r="E601" s="14">
        <v>1.0641674901185771</v>
      </c>
      <c r="F601" s="13">
        <v>1.0909090909090908</v>
      </c>
      <c r="G601" s="13">
        <v>0.97826086956521741</v>
      </c>
      <c r="H601" s="13">
        <v>1.125</v>
      </c>
      <c r="I601" s="13">
        <v>1.0625</v>
      </c>
      <c r="J601" s="14"/>
    </row>
    <row r="602" spans="4:15" x14ac:dyDescent="0.25">
      <c r="D602" t="s">
        <v>72</v>
      </c>
      <c r="E602" s="14">
        <v>1.4497282608695652</v>
      </c>
      <c r="F602" s="13">
        <v>1</v>
      </c>
      <c r="G602" s="13">
        <v>1.673913043478261</v>
      </c>
      <c r="H602" s="13">
        <v>1.375</v>
      </c>
      <c r="I602" s="13">
        <v>1.75</v>
      </c>
      <c r="J602" s="14"/>
    </row>
    <row r="605" spans="4:15" x14ac:dyDescent="0.25">
      <c r="E605">
        <v>-0.15</v>
      </c>
      <c r="F605">
        <v>0.18</v>
      </c>
      <c r="G605">
        <v>-0.78</v>
      </c>
      <c r="H605">
        <v>0.25</v>
      </c>
      <c r="I605">
        <v>-0.25</v>
      </c>
    </row>
    <row r="606" spans="4:15" x14ac:dyDescent="0.25">
      <c r="E606">
        <v>2.52</v>
      </c>
      <c r="F606">
        <v>2.09</v>
      </c>
      <c r="G606">
        <v>2.68</v>
      </c>
      <c r="H606">
        <v>2.5</v>
      </c>
      <c r="I606">
        <v>2.82</v>
      </c>
    </row>
    <row r="607" spans="4:15" x14ac:dyDescent="0.25">
      <c r="E607">
        <v>1.07</v>
      </c>
      <c r="F607">
        <v>1.1000000000000001</v>
      </c>
      <c r="G607">
        <v>0.98</v>
      </c>
      <c r="H607">
        <v>1.1299999999999999</v>
      </c>
      <c r="I607">
        <v>1.07</v>
      </c>
    </row>
    <row r="608" spans="4:15" x14ac:dyDescent="0.25">
      <c r="E608">
        <v>1.46</v>
      </c>
      <c r="F608">
        <v>1</v>
      </c>
      <c r="G608">
        <v>1.7</v>
      </c>
      <c r="H608">
        <v>1.38</v>
      </c>
      <c r="I608">
        <v>1.75</v>
      </c>
    </row>
    <row r="611" spans="1:14" x14ac:dyDescent="0.25">
      <c r="E611" s="14">
        <f>E599-E605</f>
        <v>-1.9762845849810584E-4</v>
      </c>
      <c r="F611" s="14">
        <f t="shared" ref="F611:I611" si="70">F599-F605</f>
        <v>1.8181818181816634E-3</v>
      </c>
      <c r="G611" s="14">
        <f t="shared" si="70"/>
        <v>-2.6086956521740312E-3</v>
      </c>
      <c r="H611" s="14">
        <f t="shared" si="70"/>
        <v>0</v>
      </c>
      <c r="I611" s="14">
        <f t="shared" si="70"/>
        <v>0</v>
      </c>
    </row>
    <row r="612" spans="1:14" x14ac:dyDescent="0.25">
      <c r="E612" s="14">
        <f t="shared" ref="E612:I614" si="71">E600-E606</f>
        <v>-6.1042490118579096E-3</v>
      </c>
      <c r="F612" s="14">
        <f t="shared" si="71"/>
        <v>9.0909090909097046E-4</v>
      </c>
      <c r="G612" s="14">
        <f t="shared" si="71"/>
        <v>-2.7826086956522111E-2</v>
      </c>
      <c r="H612" s="14">
        <f t="shared" si="71"/>
        <v>0</v>
      </c>
      <c r="I612" s="14">
        <f t="shared" si="71"/>
        <v>-7.4999999999998401E-3</v>
      </c>
    </row>
    <row r="613" spans="1:14" x14ac:dyDescent="0.25">
      <c r="E613" s="14">
        <f t="shared" si="71"/>
        <v>-5.8325098814229204E-3</v>
      </c>
      <c r="F613" s="14">
        <f t="shared" si="71"/>
        <v>-9.0909090909092605E-3</v>
      </c>
      <c r="G613" s="14">
        <f t="shared" si="71"/>
        <v>-1.7391304347825765E-3</v>
      </c>
      <c r="H613" s="14">
        <f t="shared" si="71"/>
        <v>-4.9999999999998934E-3</v>
      </c>
      <c r="I613" s="14">
        <f t="shared" si="71"/>
        <v>-7.5000000000000622E-3</v>
      </c>
    </row>
    <row r="614" spans="1:14" x14ac:dyDescent="0.25">
      <c r="E614" s="14">
        <f t="shared" si="71"/>
        <v>-1.0271739130434776E-2</v>
      </c>
      <c r="F614" s="14">
        <f t="shared" si="71"/>
        <v>0</v>
      </c>
      <c r="G614" s="14">
        <f t="shared" si="71"/>
        <v>-2.608695652173898E-2</v>
      </c>
      <c r="H614" s="14">
        <f t="shared" si="71"/>
        <v>-4.9999999999998934E-3</v>
      </c>
      <c r="I614" s="14">
        <f t="shared" si="71"/>
        <v>0</v>
      </c>
    </row>
    <row r="619" spans="1:14" x14ac:dyDescent="0.25">
      <c r="A619" t="s">
        <v>400</v>
      </c>
      <c r="B619" t="s">
        <v>76</v>
      </c>
      <c r="D619" t="s">
        <v>93</v>
      </c>
      <c r="E619">
        <v>77.930000000000007</v>
      </c>
      <c r="F619">
        <v>71.430000000000007</v>
      </c>
      <c r="G619">
        <v>77.78</v>
      </c>
      <c r="H619">
        <v>75</v>
      </c>
      <c r="I619">
        <v>87.5</v>
      </c>
      <c r="J619">
        <v>3.04</v>
      </c>
      <c r="K619">
        <v>3</v>
      </c>
      <c r="L619">
        <v>3.2</v>
      </c>
      <c r="M619">
        <v>2.63</v>
      </c>
      <c r="N619" s="5">
        <v>3.32</v>
      </c>
    </row>
    <row r="620" spans="1:14" x14ac:dyDescent="0.25">
      <c r="A620" t="s">
        <v>400</v>
      </c>
      <c r="B620" t="s">
        <v>76</v>
      </c>
      <c r="D620" t="s">
        <v>94</v>
      </c>
      <c r="E620">
        <v>68.040000000000006</v>
      </c>
      <c r="F620">
        <v>64.290000000000006</v>
      </c>
      <c r="G620">
        <v>70.37</v>
      </c>
      <c r="H620">
        <v>62.5</v>
      </c>
      <c r="I620">
        <v>75</v>
      </c>
      <c r="J620">
        <v>3.04</v>
      </c>
      <c r="K620">
        <v>3</v>
      </c>
      <c r="L620">
        <v>3.2</v>
      </c>
      <c r="M620">
        <v>2.63</v>
      </c>
      <c r="N620" s="5">
        <v>3.32</v>
      </c>
    </row>
    <row r="621" spans="1:14" x14ac:dyDescent="0.25">
      <c r="A621" t="s">
        <v>400</v>
      </c>
      <c r="B621" t="s">
        <v>76</v>
      </c>
      <c r="D621" t="s">
        <v>95</v>
      </c>
      <c r="E621">
        <v>56.08</v>
      </c>
      <c r="F621">
        <v>50</v>
      </c>
      <c r="G621">
        <v>55.56</v>
      </c>
      <c r="H621">
        <v>62.5</v>
      </c>
      <c r="I621">
        <v>56.25</v>
      </c>
      <c r="J621">
        <v>3.04</v>
      </c>
      <c r="K621">
        <v>3</v>
      </c>
      <c r="L621">
        <v>3.2</v>
      </c>
      <c r="M621">
        <v>2.63</v>
      </c>
      <c r="N621" s="5">
        <v>3.32</v>
      </c>
    </row>
    <row r="622" spans="1:14" x14ac:dyDescent="0.25">
      <c r="A622" t="s">
        <v>400</v>
      </c>
      <c r="B622" t="s">
        <v>76</v>
      </c>
      <c r="D622" t="s">
        <v>96</v>
      </c>
      <c r="E622">
        <v>80.989999999999995</v>
      </c>
      <c r="F622">
        <v>78.569999999999993</v>
      </c>
      <c r="G622">
        <v>70.37</v>
      </c>
      <c r="H622">
        <v>100</v>
      </c>
      <c r="I622">
        <v>75</v>
      </c>
      <c r="J622">
        <v>3.04</v>
      </c>
      <c r="K622">
        <v>3</v>
      </c>
      <c r="L622">
        <v>3.2</v>
      </c>
      <c r="M622">
        <v>2.63</v>
      </c>
      <c r="N622" s="5">
        <v>3.32</v>
      </c>
    </row>
    <row r="623" spans="1:14" x14ac:dyDescent="0.25">
      <c r="A623" t="s">
        <v>400</v>
      </c>
      <c r="B623" t="s">
        <v>76</v>
      </c>
      <c r="D623" t="s">
        <v>31</v>
      </c>
      <c r="E623">
        <v>54.57</v>
      </c>
      <c r="F623">
        <v>50</v>
      </c>
      <c r="G623">
        <v>37.04</v>
      </c>
      <c r="H623">
        <v>75</v>
      </c>
      <c r="I623">
        <v>56.25</v>
      </c>
      <c r="J623">
        <v>-0.17</v>
      </c>
      <c r="K623">
        <v>-0.43</v>
      </c>
      <c r="L623">
        <v>-1.1299999999999999</v>
      </c>
      <c r="M623">
        <v>1</v>
      </c>
      <c r="N623" s="5">
        <v>-0.13</v>
      </c>
    </row>
    <row r="624" spans="1:14" x14ac:dyDescent="0.25">
      <c r="A624" t="s">
        <v>400</v>
      </c>
      <c r="B624" t="s">
        <v>107</v>
      </c>
      <c r="D624" t="s">
        <v>32</v>
      </c>
      <c r="E624">
        <v>58.03</v>
      </c>
      <c r="F624">
        <v>64.290000000000006</v>
      </c>
      <c r="G624">
        <v>74.069999999999993</v>
      </c>
      <c r="H624">
        <v>37.5</v>
      </c>
      <c r="I624">
        <v>56.25</v>
      </c>
      <c r="J624">
        <v>-0.17</v>
      </c>
      <c r="K624">
        <v>-0.43</v>
      </c>
      <c r="L624">
        <v>-1.1299999999999999</v>
      </c>
      <c r="M624">
        <v>1</v>
      </c>
      <c r="N624" s="5">
        <v>-0.13</v>
      </c>
    </row>
    <row r="625" spans="1:15" x14ac:dyDescent="0.25">
      <c r="A625" t="s">
        <v>400</v>
      </c>
      <c r="B625" t="s">
        <v>76</v>
      </c>
      <c r="D625" t="s">
        <v>34</v>
      </c>
      <c r="E625">
        <v>69.12</v>
      </c>
      <c r="F625">
        <v>78.569999999999993</v>
      </c>
      <c r="G625">
        <v>66.67</v>
      </c>
      <c r="H625">
        <v>75</v>
      </c>
      <c r="I625">
        <v>56.25</v>
      </c>
      <c r="J625">
        <v>-0.17</v>
      </c>
      <c r="K625">
        <v>-0.43</v>
      </c>
      <c r="L625">
        <v>-1.1299999999999999</v>
      </c>
      <c r="M625">
        <v>1</v>
      </c>
      <c r="N625" s="5">
        <v>-0.13</v>
      </c>
    </row>
    <row r="626" spans="1:15" x14ac:dyDescent="0.25">
      <c r="A626" t="s">
        <v>400</v>
      </c>
      <c r="B626" t="s">
        <v>76</v>
      </c>
      <c r="D626" t="s">
        <v>35</v>
      </c>
      <c r="E626">
        <v>75.319999999999993</v>
      </c>
      <c r="F626">
        <v>78.569999999999993</v>
      </c>
      <c r="G626">
        <v>85.19</v>
      </c>
      <c r="H626">
        <v>62.5</v>
      </c>
      <c r="I626">
        <v>75</v>
      </c>
      <c r="J626">
        <v>-0.17</v>
      </c>
      <c r="K626">
        <v>-0.43</v>
      </c>
      <c r="L626">
        <v>-1.1299999999999999</v>
      </c>
      <c r="M626">
        <v>1</v>
      </c>
      <c r="N626" s="5">
        <v>-0.13</v>
      </c>
    </row>
    <row r="627" spans="1:15" x14ac:dyDescent="0.25">
      <c r="A627" t="s">
        <v>400</v>
      </c>
      <c r="B627" t="s">
        <v>76</v>
      </c>
      <c r="D627" t="s">
        <v>37</v>
      </c>
      <c r="E627">
        <v>41.97</v>
      </c>
      <c r="F627">
        <v>35.71</v>
      </c>
      <c r="G627">
        <v>25.93</v>
      </c>
      <c r="H627">
        <v>62.5</v>
      </c>
      <c r="I627">
        <v>43.75</v>
      </c>
      <c r="J627">
        <v>-0.17</v>
      </c>
      <c r="K627">
        <v>-0.43</v>
      </c>
      <c r="L627">
        <v>-1.1299999999999999</v>
      </c>
      <c r="M627">
        <v>1</v>
      </c>
      <c r="N627" s="5">
        <v>-0.13</v>
      </c>
    </row>
    <row r="628" spans="1:15" x14ac:dyDescent="0.25">
      <c r="A628" t="s">
        <v>400</v>
      </c>
      <c r="B628" t="s">
        <v>107</v>
      </c>
      <c r="D628" t="s">
        <v>38</v>
      </c>
      <c r="E628">
        <v>45.43</v>
      </c>
      <c r="F628">
        <v>50</v>
      </c>
      <c r="G628">
        <v>62.96</v>
      </c>
      <c r="H628">
        <v>25</v>
      </c>
      <c r="I628">
        <v>43.75</v>
      </c>
      <c r="J628">
        <v>-0.17</v>
      </c>
      <c r="K628">
        <v>-0.43</v>
      </c>
      <c r="L628">
        <v>-1.1299999999999999</v>
      </c>
      <c r="M628">
        <v>1</v>
      </c>
      <c r="N628" s="5">
        <v>-0.13</v>
      </c>
    </row>
    <row r="629" spans="1:15" x14ac:dyDescent="0.25">
      <c r="A629" t="s">
        <v>400</v>
      </c>
      <c r="B629" t="s">
        <v>76</v>
      </c>
      <c r="D629" t="s">
        <v>41</v>
      </c>
      <c r="E629">
        <v>63.06</v>
      </c>
      <c r="F629">
        <v>64.290000000000006</v>
      </c>
      <c r="G629">
        <v>62.96</v>
      </c>
      <c r="H629">
        <v>62.5</v>
      </c>
      <c r="I629">
        <v>62.5</v>
      </c>
      <c r="J629">
        <v>1.31</v>
      </c>
      <c r="K629">
        <v>1.36</v>
      </c>
      <c r="L629">
        <v>1.1100000000000001</v>
      </c>
      <c r="M629">
        <v>1.5</v>
      </c>
      <c r="N629" s="5">
        <v>1.25</v>
      </c>
    </row>
    <row r="630" spans="1:15" x14ac:dyDescent="0.25">
      <c r="A630" t="s">
        <v>400</v>
      </c>
      <c r="B630" t="s">
        <v>76</v>
      </c>
      <c r="D630" t="s">
        <v>42</v>
      </c>
      <c r="E630">
        <v>67.92</v>
      </c>
      <c r="F630">
        <v>71.430000000000007</v>
      </c>
      <c r="G630">
        <v>81.48</v>
      </c>
      <c r="H630">
        <v>50</v>
      </c>
      <c r="I630">
        <v>68.75</v>
      </c>
      <c r="J630">
        <v>1.73</v>
      </c>
      <c r="K630">
        <v>1.64</v>
      </c>
      <c r="L630">
        <v>2.09</v>
      </c>
      <c r="M630">
        <v>1.1299999999999999</v>
      </c>
      <c r="N630" s="5">
        <v>2.0699999999999998</v>
      </c>
    </row>
    <row r="631" spans="1:15" x14ac:dyDescent="0.25">
      <c r="A631" t="s">
        <v>400</v>
      </c>
      <c r="B631" t="s">
        <v>107</v>
      </c>
      <c r="D631" t="s">
        <v>43</v>
      </c>
      <c r="E631">
        <v>57.29</v>
      </c>
      <c r="F631">
        <v>50</v>
      </c>
      <c r="G631">
        <v>66.67</v>
      </c>
      <c r="H631">
        <v>50</v>
      </c>
      <c r="I631">
        <v>62.5</v>
      </c>
      <c r="J631">
        <v>1.31</v>
      </c>
      <c r="K631">
        <v>1.36</v>
      </c>
      <c r="L631">
        <v>1.1100000000000001</v>
      </c>
      <c r="M631">
        <v>1.5</v>
      </c>
      <c r="N631" s="5">
        <v>1.25</v>
      </c>
    </row>
    <row r="632" spans="1:15" x14ac:dyDescent="0.25">
      <c r="A632" t="s">
        <v>400</v>
      </c>
      <c r="B632" t="s">
        <v>76</v>
      </c>
      <c r="D632" t="s">
        <v>100</v>
      </c>
      <c r="E632">
        <v>59.14</v>
      </c>
      <c r="F632">
        <v>57.14</v>
      </c>
      <c r="G632">
        <v>48.15</v>
      </c>
      <c r="H632">
        <v>75</v>
      </c>
      <c r="I632">
        <v>56.25</v>
      </c>
      <c r="J632">
        <v>1.73</v>
      </c>
      <c r="K632">
        <v>1.64</v>
      </c>
      <c r="L632">
        <v>2.09</v>
      </c>
      <c r="M632">
        <v>1.1299999999999999</v>
      </c>
      <c r="N632" s="5">
        <v>2.0699999999999998</v>
      </c>
    </row>
    <row r="633" spans="1:15" x14ac:dyDescent="0.25">
      <c r="A633" t="s">
        <v>400</v>
      </c>
      <c r="B633" t="s">
        <v>76</v>
      </c>
      <c r="D633" t="s">
        <v>45</v>
      </c>
      <c r="E633">
        <v>82.71</v>
      </c>
      <c r="F633">
        <v>85.71</v>
      </c>
      <c r="G633">
        <v>88.89</v>
      </c>
      <c r="H633">
        <v>75</v>
      </c>
      <c r="I633">
        <v>81.25</v>
      </c>
      <c r="J633">
        <v>1.31</v>
      </c>
      <c r="K633">
        <v>1.36</v>
      </c>
      <c r="L633">
        <v>1.1100000000000001</v>
      </c>
      <c r="M633">
        <v>1.5</v>
      </c>
      <c r="N633" s="5">
        <v>1.25</v>
      </c>
    </row>
    <row r="634" spans="1:15" x14ac:dyDescent="0.25">
      <c r="A634" t="s">
        <v>400</v>
      </c>
      <c r="B634" t="s">
        <v>76</v>
      </c>
      <c r="D634" t="s">
        <v>46</v>
      </c>
      <c r="E634">
        <v>63.7</v>
      </c>
      <c r="F634">
        <v>64.290000000000006</v>
      </c>
      <c r="G634">
        <v>59.26</v>
      </c>
      <c r="H634">
        <v>75</v>
      </c>
      <c r="I634">
        <v>56.25</v>
      </c>
      <c r="J634">
        <v>1.73</v>
      </c>
      <c r="K634">
        <v>1.64</v>
      </c>
      <c r="L634">
        <v>2.09</v>
      </c>
      <c r="M634">
        <v>1.1299999999999999</v>
      </c>
      <c r="N634" s="5">
        <v>2.0699999999999998</v>
      </c>
    </row>
    <row r="635" spans="1:15" x14ac:dyDescent="0.25">
      <c r="A635" t="s">
        <v>400</v>
      </c>
      <c r="B635" t="s">
        <v>76</v>
      </c>
      <c r="D635" t="s">
        <v>47</v>
      </c>
      <c r="E635">
        <v>87.4</v>
      </c>
      <c r="F635">
        <v>85.71</v>
      </c>
      <c r="G635">
        <v>88.89</v>
      </c>
      <c r="H635">
        <v>87.5</v>
      </c>
      <c r="I635">
        <v>87.5</v>
      </c>
      <c r="J635">
        <v>-0.17</v>
      </c>
      <c r="K635">
        <v>-0.43</v>
      </c>
      <c r="L635">
        <v>-1.1299999999999999</v>
      </c>
      <c r="M635">
        <v>1</v>
      </c>
      <c r="N635" s="5">
        <v>-0.13</v>
      </c>
    </row>
    <row r="637" spans="1:15" x14ac:dyDescent="0.25">
      <c r="D637" t="s">
        <v>27</v>
      </c>
      <c r="E637">
        <v>77.926587301587304</v>
      </c>
      <c r="F637" s="11">
        <v>71.428571428571431</v>
      </c>
      <c r="G637" s="11">
        <v>77.777777777777786</v>
      </c>
      <c r="H637" s="11">
        <v>75</v>
      </c>
      <c r="I637" s="11">
        <v>87.5</v>
      </c>
      <c r="K637" s="14">
        <f>E619-E637</f>
        <v>3.4126984127027526E-3</v>
      </c>
      <c r="L637" s="14">
        <f t="shared" ref="L637:O652" si="72">F619-F637</f>
        <v>1.4285714285762197E-3</v>
      </c>
      <c r="M637" s="14">
        <f t="shared" si="72"/>
        <v>2.2222222222154642E-3</v>
      </c>
      <c r="N637" s="14">
        <f t="shared" si="72"/>
        <v>0</v>
      </c>
      <c r="O637" s="14">
        <f t="shared" si="72"/>
        <v>0</v>
      </c>
    </row>
    <row r="638" spans="1:15" x14ac:dyDescent="0.25">
      <c r="D638" t="s">
        <v>28</v>
      </c>
      <c r="E638">
        <v>68.039021164021165</v>
      </c>
      <c r="F638" s="11">
        <v>64.285714285714292</v>
      </c>
      <c r="G638" s="11">
        <v>70.370370370370367</v>
      </c>
      <c r="H638" s="11">
        <v>62.5</v>
      </c>
      <c r="I638" s="11">
        <v>75</v>
      </c>
      <c r="K638" s="14">
        <f t="shared" ref="K638:O653" si="73">E620-E638</f>
        <v>9.7883597884163009E-4</v>
      </c>
      <c r="L638" s="14">
        <f t="shared" si="72"/>
        <v>4.2857142857144481E-3</v>
      </c>
      <c r="M638" s="14">
        <f t="shared" si="72"/>
        <v>-3.703703703621386E-4</v>
      </c>
      <c r="N638" s="14">
        <f t="shared" si="72"/>
        <v>0</v>
      </c>
      <c r="O638" s="14">
        <f t="shared" si="72"/>
        <v>0</v>
      </c>
    </row>
    <row r="639" spans="1:15" x14ac:dyDescent="0.25">
      <c r="D639" t="s">
        <v>29</v>
      </c>
      <c r="E639">
        <v>56.076388888888886</v>
      </c>
      <c r="F639" s="11">
        <v>50</v>
      </c>
      <c r="G639" s="11">
        <v>55.555555555555557</v>
      </c>
      <c r="H639" s="11">
        <v>62.5</v>
      </c>
      <c r="I639" s="11">
        <v>56.25</v>
      </c>
      <c r="K639" s="14">
        <f t="shared" si="73"/>
        <v>3.6111111111125638E-3</v>
      </c>
      <c r="L639" s="14">
        <f t="shared" si="72"/>
        <v>0</v>
      </c>
      <c r="M639" s="14">
        <f t="shared" si="72"/>
        <v>4.4444444444451392E-3</v>
      </c>
      <c r="N639" s="14">
        <f t="shared" si="72"/>
        <v>0</v>
      </c>
      <c r="O639" s="14">
        <f t="shared" si="72"/>
        <v>0</v>
      </c>
    </row>
    <row r="640" spans="1:15" x14ac:dyDescent="0.25">
      <c r="D640" t="s">
        <v>30</v>
      </c>
      <c r="E640">
        <v>80.985449735449734</v>
      </c>
      <c r="F640" s="11">
        <v>78.571428571428569</v>
      </c>
      <c r="G640" s="11">
        <v>70.370370370370367</v>
      </c>
      <c r="H640" s="11">
        <v>100</v>
      </c>
      <c r="I640" s="11">
        <v>75</v>
      </c>
      <c r="K640" s="14">
        <f t="shared" si="73"/>
        <v>4.550264550260863E-3</v>
      </c>
      <c r="L640" s="14">
        <f t="shared" si="72"/>
        <v>-1.4285714285762197E-3</v>
      </c>
      <c r="M640" s="14">
        <f t="shared" si="72"/>
        <v>-3.703703703621386E-4</v>
      </c>
      <c r="N640" s="14">
        <f t="shared" si="72"/>
        <v>0</v>
      </c>
      <c r="O640" s="14">
        <f t="shared" si="72"/>
        <v>0</v>
      </c>
    </row>
    <row r="641" spans="4:15" x14ac:dyDescent="0.25">
      <c r="D641" t="s">
        <v>31</v>
      </c>
      <c r="E641">
        <v>54.57175925925926</v>
      </c>
      <c r="F641" s="11">
        <v>50</v>
      </c>
      <c r="G641" s="11">
        <v>37.037037037037038</v>
      </c>
      <c r="H641" s="11">
        <v>75</v>
      </c>
      <c r="I641" s="11">
        <v>56.25</v>
      </c>
      <c r="K641" s="14">
        <f t="shared" si="73"/>
        <v>-1.7592592592592382E-3</v>
      </c>
      <c r="L641" s="14">
        <f t="shared" si="72"/>
        <v>0</v>
      </c>
      <c r="M641" s="14">
        <f t="shared" si="72"/>
        <v>2.9629629629610577E-3</v>
      </c>
      <c r="N641" s="14">
        <f t="shared" si="72"/>
        <v>0</v>
      </c>
      <c r="O641" s="14">
        <f t="shared" si="72"/>
        <v>0</v>
      </c>
    </row>
    <row r="642" spans="4:15" x14ac:dyDescent="0.25">
      <c r="D642" t="s">
        <v>32</v>
      </c>
      <c r="E642">
        <v>58.027447089947088</v>
      </c>
      <c r="F642" s="11">
        <v>64.285714285714292</v>
      </c>
      <c r="G642" s="11">
        <v>74.074074074074076</v>
      </c>
      <c r="H642" s="11">
        <v>37.5</v>
      </c>
      <c r="I642" s="11">
        <v>56.25</v>
      </c>
      <c r="K642" s="14">
        <f t="shared" si="73"/>
        <v>2.5529100529126936E-3</v>
      </c>
      <c r="L642" s="14">
        <f t="shared" si="72"/>
        <v>4.2857142857144481E-3</v>
      </c>
      <c r="M642" s="14">
        <f t="shared" si="72"/>
        <v>-4.0740740740830006E-3</v>
      </c>
      <c r="N642" s="14">
        <f t="shared" si="72"/>
        <v>0</v>
      </c>
      <c r="O642" s="14">
        <f t="shared" si="72"/>
        <v>0</v>
      </c>
    </row>
    <row r="643" spans="4:15" x14ac:dyDescent="0.25">
      <c r="D643" t="s">
        <v>34</v>
      </c>
      <c r="E643">
        <v>69.12202380952381</v>
      </c>
      <c r="F643" s="11">
        <v>78.571428571428569</v>
      </c>
      <c r="G643" s="11">
        <v>66.666666666666657</v>
      </c>
      <c r="H643" s="11">
        <v>75</v>
      </c>
      <c r="I643" s="11">
        <v>56.25</v>
      </c>
      <c r="K643" s="14">
        <f t="shared" si="73"/>
        <v>-2.023809523805653E-3</v>
      </c>
      <c r="L643" s="14">
        <f t="shared" si="72"/>
        <v>-1.4285714285762197E-3</v>
      </c>
      <c r="M643" s="14">
        <f t="shared" si="72"/>
        <v>3.3333333333445125E-3</v>
      </c>
      <c r="N643" s="14">
        <f t="shared" si="72"/>
        <v>0</v>
      </c>
      <c r="O643" s="14">
        <f t="shared" si="72"/>
        <v>0</v>
      </c>
    </row>
    <row r="644" spans="4:15" x14ac:dyDescent="0.25">
      <c r="D644" t="s">
        <v>35</v>
      </c>
      <c r="E644">
        <v>75.314153439153444</v>
      </c>
      <c r="F644" s="11">
        <v>78.571428571428569</v>
      </c>
      <c r="G644" s="11">
        <v>85.18518518518519</v>
      </c>
      <c r="H644" s="11">
        <v>62.5</v>
      </c>
      <c r="I644" s="11">
        <v>75</v>
      </c>
      <c r="K644" s="14">
        <f t="shared" si="73"/>
        <v>5.8465608465496643E-3</v>
      </c>
      <c r="L644" s="14">
        <f t="shared" si="72"/>
        <v>-1.4285714285762197E-3</v>
      </c>
      <c r="M644" s="14">
        <f t="shared" si="72"/>
        <v>4.8148148148072778E-3</v>
      </c>
      <c r="N644" s="14">
        <f t="shared" si="72"/>
        <v>0</v>
      </c>
      <c r="O644" s="14">
        <f t="shared" si="72"/>
        <v>0</v>
      </c>
    </row>
    <row r="645" spans="4:15" x14ac:dyDescent="0.25">
      <c r="D645" t="s">
        <v>37</v>
      </c>
      <c r="E645">
        <v>41.972552910052912</v>
      </c>
      <c r="F645" s="11">
        <v>35.714285714285715</v>
      </c>
      <c r="G645" s="11">
        <v>25.925925925925924</v>
      </c>
      <c r="H645" s="11">
        <v>62.5</v>
      </c>
      <c r="I645" s="11">
        <v>43.75</v>
      </c>
      <c r="K645" s="14">
        <f t="shared" si="73"/>
        <v>-2.5529100529126936E-3</v>
      </c>
      <c r="L645" s="14">
        <f t="shared" si="72"/>
        <v>-4.2857142857144481E-3</v>
      </c>
      <c r="M645" s="14">
        <f t="shared" si="72"/>
        <v>4.0740740740758952E-3</v>
      </c>
      <c r="N645" s="14">
        <f t="shared" si="72"/>
        <v>0</v>
      </c>
      <c r="O645" s="14">
        <f t="shared" si="72"/>
        <v>0</v>
      </c>
    </row>
    <row r="646" spans="4:15" x14ac:dyDescent="0.25">
      <c r="D646" t="s">
        <v>38</v>
      </c>
      <c r="E646">
        <v>45.42824074074074</v>
      </c>
      <c r="F646" s="11">
        <v>50</v>
      </c>
      <c r="G646" s="11">
        <v>62.962962962962962</v>
      </c>
      <c r="H646" s="11">
        <v>25</v>
      </c>
      <c r="I646" s="11">
        <v>43.75</v>
      </c>
      <c r="K646" s="14">
        <f t="shared" si="73"/>
        <v>1.7592592592592382E-3</v>
      </c>
      <c r="L646" s="14">
        <f t="shared" si="72"/>
        <v>0</v>
      </c>
      <c r="M646" s="14">
        <f t="shared" si="72"/>
        <v>-2.9629629629610577E-3</v>
      </c>
      <c r="N646" s="14">
        <f t="shared" si="72"/>
        <v>0</v>
      </c>
      <c r="O646" s="14">
        <f t="shared" si="72"/>
        <v>0</v>
      </c>
    </row>
    <row r="647" spans="4:15" x14ac:dyDescent="0.25">
      <c r="D647" t="s">
        <v>41</v>
      </c>
      <c r="E647">
        <v>63.062169312169317</v>
      </c>
      <c r="F647" s="11">
        <v>64.285714285714292</v>
      </c>
      <c r="G647" s="11">
        <v>62.962962962962962</v>
      </c>
      <c r="H647" s="11">
        <v>62.5</v>
      </c>
      <c r="I647" s="11">
        <v>62.5</v>
      </c>
      <c r="K647" s="14">
        <f t="shared" si="73"/>
        <v>-2.1693121693147077E-3</v>
      </c>
      <c r="L647" s="14">
        <f t="shared" si="72"/>
        <v>4.2857142857144481E-3</v>
      </c>
      <c r="M647" s="14">
        <f t="shared" si="72"/>
        <v>-2.9629629629610577E-3</v>
      </c>
      <c r="N647" s="14">
        <f t="shared" si="72"/>
        <v>0</v>
      </c>
      <c r="O647" s="14">
        <f t="shared" si="72"/>
        <v>0</v>
      </c>
    </row>
    <row r="648" spans="4:15" x14ac:dyDescent="0.25">
      <c r="D648" t="s">
        <v>42</v>
      </c>
      <c r="E648">
        <v>67.915013227513228</v>
      </c>
      <c r="F648" s="11">
        <v>71.428571428571431</v>
      </c>
      <c r="G648" s="11">
        <v>81.481481481481481</v>
      </c>
      <c r="H648" s="11">
        <v>50</v>
      </c>
      <c r="I648" s="11">
        <v>68.75</v>
      </c>
      <c r="K648" s="14">
        <f t="shared" si="73"/>
        <v>4.9867724867738161E-3</v>
      </c>
      <c r="L648" s="14">
        <f t="shared" si="72"/>
        <v>1.4285714285762197E-3</v>
      </c>
      <c r="M648" s="14">
        <f t="shared" si="72"/>
        <v>-1.4814814814769761E-3</v>
      </c>
      <c r="N648" s="14">
        <f t="shared" si="72"/>
        <v>0</v>
      </c>
      <c r="O648" s="14">
        <f t="shared" si="72"/>
        <v>0</v>
      </c>
    </row>
    <row r="649" spans="4:15" x14ac:dyDescent="0.25">
      <c r="D649" t="s">
        <v>43</v>
      </c>
      <c r="E649">
        <v>57.291666666666664</v>
      </c>
      <c r="F649" s="11">
        <v>50</v>
      </c>
      <c r="G649" s="11">
        <v>66.666666666666657</v>
      </c>
      <c r="H649" s="11">
        <v>50</v>
      </c>
      <c r="I649" s="11">
        <v>62.5</v>
      </c>
      <c r="K649" s="14">
        <f t="shared" si="73"/>
        <v>-1.6666666666651508E-3</v>
      </c>
      <c r="L649" s="14">
        <f t="shared" si="72"/>
        <v>0</v>
      </c>
      <c r="M649" s="14">
        <f t="shared" si="72"/>
        <v>3.3333333333445125E-3</v>
      </c>
      <c r="N649" s="14">
        <f t="shared" si="72"/>
        <v>0</v>
      </c>
      <c r="O649" s="14">
        <f t="shared" si="72"/>
        <v>0</v>
      </c>
    </row>
    <row r="650" spans="4:15" x14ac:dyDescent="0.25">
      <c r="D650" t="s">
        <v>44</v>
      </c>
      <c r="E650">
        <v>59.135251322751323</v>
      </c>
      <c r="F650" s="11">
        <v>57.142857142857139</v>
      </c>
      <c r="G650" s="11">
        <v>48.148148148148145</v>
      </c>
      <c r="H650" s="11">
        <v>75</v>
      </c>
      <c r="I650" s="11">
        <v>56.25</v>
      </c>
      <c r="K650" s="14">
        <f t="shared" si="73"/>
        <v>4.7486772486777795E-3</v>
      </c>
      <c r="L650" s="14">
        <f t="shared" si="72"/>
        <v>-2.8571428571382285E-3</v>
      </c>
      <c r="M650" s="14">
        <f t="shared" si="72"/>
        <v>1.8518518518533256E-3</v>
      </c>
      <c r="N650" s="14">
        <f t="shared" si="72"/>
        <v>0</v>
      </c>
      <c r="O650" s="14">
        <f t="shared" si="72"/>
        <v>0</v>
      </c>
    </row>
    <row r="651" spans="4:15" x14ac:dyDescent="0.25">
      <c r="D651" t="s">
        <v>45</v>
      </c>
      <c r="E651">
        <v>82.713293650793645</v>
      </c>
      <c r="F651" s="11">
        <v>85.714285714285708</v>
      </c>
      <c r="G651" s="11">
        <v>88.888888888888886</v>
      </c>
      <c r="H651" s="11">
        <v>75</v>
      </c>
      <c r="I651" s="11">
        <v>81.25</v>
      </c>
      <c r="K651" s="14">
        <f t="shared" si="73"/>
        <v>-3.2936507936511816E-3</v>
      </c>
      <c r="L651" s="14">
        <f t="shared" si="72"/>
        <v>-4.2857142857144481E-3</v>
      </c>
      <c r="M651" s="14">
        <f t="shared" si="72"/>
        <v>1.1111111111148375E-3</v>
      </c>
      <c r="N651" s="14">
        <f t="shared" si="72"/>
        <v>0</v>
      </c>
      <c r="O651" s="14">
        <f t="shared" si="72"/>
        <v>0</v>
      </c>
    </row>
    <row r="652" spans="4:15" x14ac:dyDescent="0.25">
      <c r="D652" t="s">
        <v>46</v>
      </c>
      <c r="E652">
        <v>63.698743386243386</v>
      </c>
      <c r="F652" s="11">
        <v>64.285714285714292</v>
      </c>
      <c r="G652" s="11">
        <v>59.259259259259252</v>
      </c>
      <c r="H652" s="11">
        <v>75</v>
      </c>
      <c r="I652" s="11">
        <v>56.25</v>
      </c>
      <c r="K652" s="14">
        <f t="shared" si="73"/>
        <v>1.2566137566167868E-3</v>
      </c>
      <c r="L652" s="14">
        <f t="shared" si="72"/>
        <v>4.2857142857144481E-3</v>
      </c>
      <c r="M652" s="14">
        <f t="shared" si="72"/>
        <v>7.4074074074559348E-4</v>
      </c>
      <c r="N652" s="14">
        <f t="shared" si="72"/>
        <v>0</v>
      </c>
      <c r="O652" s="14">
        <f t="shared" si="72"/>
        <v>0</v>
      </c>
    </row>
    <row r="653" spans="4:15" x14ac:dyDescent="0.25">
      <c r="D653" t="s">
        <v>47</v>
      </c>
      <c r="E653">
        <v>87.400793650793645</v>
      </c>
      <c r="F653" s="11">
        <v>85.714285714285708</v>
      </c>
      <c r="G653" s="11">
        <v>88.888888888888886</v>
      </c>
      <c r="H653" s="11">
        <v>87.5</v>
      </c>
      <c r="I653" s="11">
        <v>87.5</v>
      </c>
      <c r="K653" s="14">
        <f t="shared" si="73"/>
        <v>-7.9365079363924451E-4</v>
      </c>
      <c r="L653" s="14">
        <f t="shared" si="73"/>
        <v>-4.2857142857144481E-3</v>
      </c>
      <c r="M653" s="14">
        <f t="shared" si="73"/>
        <v>1.1111111111148375E-3</v>
      </c>
      <c r="N653" s="14">
        <f t="shared" si="73"/>
        <v>0</v>
      </c>
      <c r="O653" s="14">
        <f t="shared" si="73"/>
        <v>0</v>
      </c>
    </row>
    <row r="658" spans="4:14" x14ac:dyDescent="0.25">
      <c r="E658">
        <v>3.04</v>
      </c>
      <c r="F658">
        <v>3</v>
      </c>
      <c r="G658">
        <v>3.2</v>
      </c>
      <c r="H658">
        <v>2.63</v>
      </c>
      <c r="I658" s="5">
        <v>3.32</v>
      </c>
    </row>
    <row r="659" spans="4:14" x14ac:dyDescent="0.25">
      <c r="E659">
        <v>-0.17</v>
      </c>
      <c r="F659">
        <v>-0.43</v>
      </c>
      <c r="G659">
        <v>-1.1299999999999999</v>
      </c>
      <c r="H659">
        <v>1</v>
      </c>
      <c r="I659" s="5">
        <v>-0.13</v>
      </c>
    </row>
    <row r="660" spans="4:14" x14ac:dyDescent="0.25">
      <c r="E660">
        <v>1.31</v>
      </c>
      <c r="F660">
        <v>1.36</v>
      </c>
      <c r="G660">
        <v>1.1100000000000001</v>
      </c>
      <c r="H660">
        <v>1.5</v>
      </c>
      <c r="I660" s="5">
        <v>1.25</v>
      </c>
    </row>
    <row r="661" spans="4:14" x14ac:dyDescent="0.25">
      <c r="E661">
        <v>1.73</v>
      </c>
      <c r="F661">
        <v>1.64</v>
      </c>
      <c r="G661">
        <v>2.09</v>
      </c>
      <c r="H661">
        <v>1.1299999999999999</v>
      </c>
      <c r="I661" s="5">
        <v>2.0699999999999998</v>
      </c>
    </row>
    <row r="663" spans="4:14" x14ac:dyDescent="0.25">
      <c r="L663" s="24" t="s">
        <v>401</v>
      </c>
      <c r="M663" s="24"/>
      <c r="N663" s="24"/>
    </row>
    <row r="664" spans="4:14" x14ac:dyDescent="0.25">
      <c r="D664" t="s">
        <v>69</v>
      </c>
      <c r="E664">
        <v>3.0399305555555554</v>
      </c>
      <c r="F664" s="11">
        <v>3</v>
      </c>
      <c r="G664" s="11">
        <v>3.2222222222222223</v>
      </c>
      <c r="H664" s="11">
        <v>2.625</v>
      </c>
      <c r="I664" s="11">
        <v>3.3125</v>
      </c>
      <c r="L664" s="24"/>
      <c r="M664" s="24"/>
      <c r="N664" s="24"/>
    </row>
    <row r="665" spans="4:14" x14ac:dyDescent="0.25">
      <c r="D665" t="s">
        <v>70</v>
      </c>
      <c r="E665">
        <v>-0.17273351648351654</v>
      </c>
      <c r="F665">
        <v>-0.4285714285714286</v>
      </c>
      <c r="G665" s="11">
        <v>-1.1373626373626375</v>
      </c>
      <c r="H665" s="11">
        <v>1</v>
      </c>
      <c r="I665" s="11">
        <v>-0.125</v>
      </c>
      <c r="L665" s="24"/>
      <c r="M665" s="24"/>
      <c r="N665" s="24"/>
    </row>
    <row r="666" spans="4:14" x14ac:dyDescent="0.25">
      <c r="D666" t="s">
        <v>71</v>
      </c>
      <c r="E666">
        <v>1.3045634920634921</v>
      </c>
      <c r="F666" s="11">
        <v>1.3571428571428572</v>
      </c>
      <c r="G666" s="11">
        <v>1.1111111111111112</v>
      </c>
      <c r="H666" s="11">
        <v>1.5</v>
      </c>
      <c r="I666" s="11">
        <v>1.25</v>
      </c>
      <c r="L666" s="24"/>
      <c r="M666" s="24"/>
      <c r="N666" s="24"/>
    </row>
    <row r="667" spans="4:14" x14ac:dyDescent="0.25">
      <c r="D667" t="s">
        <v>72</v>
      </c>
      <c r="E667">
        <v>1.7353670634920635</v>
      </c>
      <c r="F667" s="11">
        <v>1.6428571428571428</v>
      </c>
      <c r="G667" s="11">
        <v>2.1111111111111112</v>
      </c>
      <c r="H667" s="11">
        <v>1.125</v>
      </c>
      <c r="I667" s="11">
        <v>2.0625</v>
      </c>
      <c r="L667" s="24"/>
      <c r="M667" s="24"/>
      <c r="N667" s="24"/>
    </row>
    <row r="668" spans="4:14" x14ac:dyDescent="0.25">
      <c r="L668" s="24"/>
      <c r="M668" s="24"/>
      <c r="N668" s="24"/>
    </row>
    <row r="669" spans="4:14" x14ac:dyDescent="0.25">
      <c r="L669" s="24"/>
      <c r="M669" s="24"/>
      <c r="N669" s="24"/>
    </row>
    <row r="670" spans="4:14" x14ac:dyDescent="0.25">
      <c r="L670" s="24"/>
      <c r="M670" s="24"/>
      <c r="N670" s="24"/>
    </row>
    <row r="671" spans="4:14" x14ac:dyDescent="0.25">
      <c r="E671" s="14">
        <f>E658-E664</f>
        <v>6.9444444444677345E-5</v>
      </c>
      <c r="F671" s="14">
        <f t="shared" ref="F671:I671" si="74">F658-F664</f>
        <v>0</v>
      </c>
      <c r="G671" s="14">
        <f t="shared" si="74"/>
        <v>-2.2222222222222143E-2</v>
      </c>
      <c r="H671" s="14">
        <f t="shared" si="74"/>
        <v>4.9999999999998934E-3</v>
      </c>
      <c r="I671" s="14">
        <f t="shared" si="74"/>
        <v>7.4999999999998401E-3</v>
      </c>
    </row>
    <row r="672" spans="4:14" x14ac:dyDescent="0.25">
      <c r="E672" s="14">
        <f t="shared" ref="E672:I674" si="75">E659-E665</f>
        <v>2.7335164835165238E-3</v>
      </c>
      <c r="F672" s="14">
        <f t="shared" si="75"/>
        <v>-1.4285714285713902E-3</v>
      </c>
      <c r="G672" s="14">
        <f t="shared" si="75"/>
        <v>7.3626373626376473E-3</v>
      </c>
      <c r="H672" s="14">
        <f t="shared" si="75"/>
        <v>0</v>
      </c>
      <c r="I672" s="14">
        <f t="shared" si="75"/>
        <v>-5.0000000000000044E-3</v>
      </c>
    </row>
    <row r="673" spans="1:14" x14ac:dyDescent="0.25">
      <c r="E673" s="14">
        <f t="shared" si="75"/>
        <v>5.4365079365079616E-3</v>
      </c>
      <c r="F673" s="14">
        <f t="shared" si="75"/>
        <v>2.8571428571428914E-3</v>
      </c>
      <c r="G673" s="14">
        <f t="shared" si="75"/>
        <v>-1.1111111111110628E-3</v>
      </c>
      <c r="H673" s="14">
        <f t="shared" si="75"/>
        <v>0</v>
      </c>
      <c r="I673" s="14">
        <f t="shared" si="75"/>
        <v>0</v>
      </c>
    </row>
    <row r="674" spans="1:14" x14ac:dyDescent="0.25">
      <c r="E674" s="14">
        <f t="shared" si="75"/>
        <v>-5.3670634920635063E-3</v>
      </c>
      <c r="F674" s="14">
        <f t="shared" si="75"/>
        <v>-2.8571428571428914E-3</v>
      </c>
      <c r="G674" s="14">
        <f t="shared" si="75"/>
        <v>-2.1111111111111303E-2</v>
      </c>
      <c r="H674" s="14">
        <f t="shared" si="75"/>
        <v>4.9999999999998934E-3</v>
      </c>
      <c r="I674" s="14">
        <f t="shared" si="75"/>
        <v>7.4999999999998401E-3</v>
      </c>
    </row>
    <row r="679" spans="1:14" x14ac:dyDescent="0.25">
      <c r="A679" t="s">
        <v>402</v>
      </c>
      <c r="B679" t="s">
        <v>76</v>
      </c>
      <c r="D679" t="s">
        <v>93</v>
      </c>
      <c r="E679">
        <v>81.44</v>
      </c>
      <c r="F679">
        <v>68.75</v>
      </c>
      <c r="G679">
        <v>75.760000000000005</v>
      </c>
      <c r="H679">
        <v>87.5</v>
      </c>
      <c r="I679">
        <v>93.75</v>
      </c>
      <c r="J679">
        <v>2.72</v>
      </c>
      <c r="K679">
        <v>2.5299999999999998</v>
      </c>
      <c r="L679">
        <v>2.61</v>
      </c>
      <c r="M679">
        <v>2.75</v>
      </c>
      <c r="N679" s="5">
        <v>3.01</v>
      </c>
    </row>
    <row r="680" spans="1:14" x14ac:dyDescent="0.25">
      <c r="A680" t="s">
        <v>402</v>
      </c>
      <c r="B680" t="s">
        <v>107</v>
      </c>
      <c r="D680" t="s">
        <v>94</v>
      </c>
      <c r="E680">
        <v>63.64</v>
      </c>
      <c r="F680">
        <v>56.25</v>
      </c>
      <c r="G680">
        <v>54.55</v>
      </c>
      <c r="H680">
        <v>75</v>
      </c>
      <c r="I680">
        <v>68.75</v>
      </c>
      <c r="J680">
        <v>2.72</v>
      </c>
      <c r="K680">
        <v>2.5299999999999998</v>
      </c>
      <c r="L680">
        <v>2.61</v>
      </c>
      <c r="M680">
        <v>2.75</v>
      </c>
      <c r="N680" s="5">
        <v>3.01</v>
      </c>
    </row>
    <row r="681" spans="1:14" x14ac:dyDescent="0.25">
      <c r="A681" t="s">
        <v>402</v>
      </c>
      <c r="B681" t="s">
        <v>76</v>
      </c>
      <c r="D681" t="s">
        <v>95</v>
      </c>
      <c r="E681">
        <v>80.66</v>
      </c>
      <c r="F681">
        <v>84.38</v>
      </c>
      <c r="G681">
        <v>75.760000000000005</v>
      </c>
      <c r="H681">
        <v>87.5</v>
      </c>
      <c r="I681">
        <v>75</v>
      </c>
      <c r="J681">
        <v>2.72</v>
      </c>
      <c r="K681">
        <v>2.5299999999999998</v>
      </c>
      <c r="L681">
        <v>2.61</v>
      </c>
      <c r="M681">
        <v>2.75</v>
      </c>
      <c r="N681" s="5">
        <v>3.01</v>
      </c>
    </row>
    <row r="682" spans="1:14" x14ac:dyDescent="0.25">
      <c r="A682" t="s">
        <v>402</v>
      </c>
      <c r="B682" t="s">
        <v>76</v>
      </c>
      <c r="D682" t="s">
        <v>96</v>
      </c>
      <c r="E682">
        <v>91.86</v>
      </c>
      <c r="F682">
        <v>93.75</v>
      </c>
      <c r="G682">
        <v>92.42</v>
      </c>
      <c r="H682">
        <v>100</v>
      </c>
      <c r="I682">
        <v>81.25</v>
      </c>
      <c r="J682">
        <v>2.72</v>
      </c>
      <c r="K682">
        <v>2.5299999999999998</v>
      </c>
      <c r="L682">
        <v>2.61</v>
      </c>
      <c r="M682">
        <v>2.75</v>
      </c>
      <c r="N682" s="5">
        <v>3.01</v>
      </c>
    </row>
    <row r="683" spans="1:14" x14ac:dyDescent="0.25">
      <c r="A683" t="s">
        <v>402</v>
      </c>
      <c r="B683" t="s">
        <v>76</v>
      </c>
      <c r="D683" t="s">
        <v>31</v>
      </c>
      <c r="E683">
        <v>70.62</v>
      </c>
      <c r="F683">
        <v>59.38</v>
      </c>
      <c r="G683">
        <v>60.61</v>
      </c>
      <c r="H683">
        <v>87.5</v>
      </c>
      <c r="I683">
        <v>75</v>
      </c>
      <c r="J683">
        <v>0.56999999999999995</v>
      </c>
      <c r="K683">
        <v>0.12</v>
      </c>
      <c r="L683">
        <v>-0.34</v>
      </c>
      <c r="M683">
        <v>2</v>
      </c>
      <c r="N683" s="5">
        <v>0.5</v>
      </c>
    </row>
    <row r="684" spans="1:14" x14ac:dyDescent="0.25">
      <c r="A684" t="s">
        <v>402</v>
      </c>
      <c r="B684" t="s">
        <v>76</v>
      </c>
      <c r="D684" t="s">
        <v>32</v>
      </c>
      <c r="E684">
        <v>51.8</v>
      </c>
      <c r="F684">
        <v>56.25</v>
      </c>
      <c r="G684">
        <v>69.7</v>
      </c>
      <c r="H684">
        <v>25</v>
      </c>
      <c r="I684">
        <v>56.25</v>
      </c>
      <c r="J684">
        <v>0.56999999999999995</v>
      </c>
      <c r="K684">
        <v>0.12</v>
      </c>
      <c r="L684">
        <v>-0.34</v>
      </c>
      <c r="M684">
        <v>2</v>
      </c>
      <c r="N684" s="5">
        <v>0.5</v>
      </c>
    </row>
    <row r="685" spans="1:14" x14ac:dyDescent="0.25">
      <c r="A685" t="s">
        <v>402</v>
      </c>
      <c r="B685" t="s">
        <v>76</v>
      </c>
      <c r="D685" t="s">
        <v>34</v>
      </c>
      <c r="E685">
        <v>83.74</v>
      </c>
      <c r="F685">
        <v>90.63</v>
      </c>
      <c r="G685">
        <v>81.819999999999993</v>
      </c>
      <c r="H685">
        <v>87.5</v>
      </c>
      <c r="I685">
        <v>75</v>
      </c>
      <c r="J685">
        <v>0.56999999999999995</v>
      </c>
      <c r="K685">
        <v>0.12</v>
      </c>
      <c r="L685">
        <v>-0.34</v>
      </c>
      <c r="M685">
        <v>2</v>
      </c>
      <c r="N685" s="5">
        <v>0.5</v>
      </c>
    </row>
    <row r="686" spans="1:14" x14ac:dyDescent="0.25">
      <c r="A686" t="s">
        <v>402</v>
      </c>
      <c r="B686" t="s">
        <v>76</v>
      </c>
      <c r="D686" t="s">
        <v>35</v>
      </c>
      <c r="E686">
        <v>85.23</v>
      </c>
      <c r="F686">
        <v>87.5</v>
      </c>
      <c r="G686">
        <v>90.91</v>
      </c>
      <c r="H686">
        <v>75</v>
      </c>
      <c r="I686">
        <v>87.5</v>
      </c>
      <c r="J686">
        <v>0.56999999999999995</v>
      </c>
      <c r="K686">
        <v>0.12</v>
      </c>
      <c r="L686">
        <v>-0.34</v>
      </c>
      <c r="M686">
        <v>2</v>
      </c>
      <c r="N686" s="5">
        <v>0.5</v>
      </c>
    </row>
    <row r="687" spans="1:14" x14ac:dyDescent="0.25">
      <c r="A687" t="s">
        <v>402</v>
      </c>
      <c r="B687" t="s">
        <v>107</v>
      </c>
      <c r="D687" t="s">
        <v>37</v>
      </c>
      <c r="E687">
        <v>48.2</v>
      </c>
      <c r="F687">
        <v>43.75</v>
      </c>
      <c r="G687">
        <v>30.3</v>
      </c>
      <c r="H687">
        <v>75</v>
      </c>
      <c r="I687">
        <v>43.75</v>
      </c>
      <c r="J687">
        <v>0.56999999999999995</v>
      </c>
      <c r="K687">
        <v>0.12</v>
      </c>
      <c r="L687">
        <v>-0.34</v>
      </c>
      <c r="M687">
        <v>2</v>
      </c>
      <c r="N687" s="5">
        <v>0.5</v>
      </c>
    </row>
    <row r="688" spans="1:14" x14ac:dyDescent="0.25">
      <c r="A688" t="s">
        <v>402</v>
      </c>
      <c r="B688" t="s">
        <v>107</v>
      </c>
      <c r="D688" t="s">
        <v>38</v>
      </c>
      <c r="E688">
        <v>29.38</v>
      </c>
      <c r="F688">
        <v>40.619999999999997</v>
      </c>
      <c r="G688">
        <v>39.39</v>
      </c>
      <c r="H688">
        <v>12.5</v>
      </c>
      <c r="I688">
        <v>25</v>
      </c>
      <c r="J688">
        <v>0.56999999999999995</v>
      </c>
      <c r="K688">
        <v>0.12</v>
      </c>
      <c r="L688">
        <v>-0.34</v>
      </c>
      <c r="M688">
        <v>2</v>
      </c>
      <c r="N688" s="5">
        <v>0.5</v>
      </c>
    </row>
    <row r="689" spans="1:15" x14ac:dyDescent="0.25">
      <c r="A689" t="s">
        <v>402</v>
      </c>
      <c r="B689" t="s">
        <v>76</v>
      </c>
      <c r="D689" t="s">
        <v>41</v>
      </c>
      <c r="E689">
        <v>84.59</v>
      </c>
      <c r="F689">
        <v>78.13</v>
      </c>
      <c r="G689">
        <v>72.73</v>
      </c>
      <c r="H689">
        <v>100</v>
      </c>
      <c r="I689">
        <v>87.5</v>
      </c>
      <c r="J689">
        <v>1.45</v>
      </c>
      <c r="K689">
        <v>1.28</v>
      </c>
      <c r="L689">
        <v>1.1499999999999999</v>
      </c>
      <c r="M689">
        <v>1.88</v>
      </c>
      <c r="N689" s="5">
        <v>1.51</v>
      </c>
    </row>
    <row r="690" spans="1:15" x14ac:dyDescent="0.25">
      <c r="A690" t="s">
        <v>402</v>
      </c>
      <c r="B690" t="s">
        <v>76</v>
      </c>
      <c r="D690" t="s">
        <v>42</v>
      </c>
      <c r="E690">
        <v>74.760000000000005</v>
      </c>
      <c r="F690">
        <v>75</v>
      </c>
      <c r="G690">
        <v>80.3</v>
      </c>
      <c r="H690">
        <v>62.5</v>
      </c>
      <c r="I690">
        <v>81.25</v>
      </c>
      <c r="J690">
        <v>1.27</v>
      </c>
      <c r="K690">
        <v>1.25</v>
      </c>
      <c r="L690">
        <v>1.46</v>
      </c>
      <c r="M690">
        <v>0.88</v>
      </c>
      <c r="N690" s="5">
        <v>1.5</v>
      </c>
    </row>
    <row r="691" spans="1:15" x14ac:dyDescent="0.25">
      <c r="A691" t="s">
        <v>402</v>
      </c>
      <c r="B691" t="s">
        <v>76</v>
      </c>
      <c r="D691" t="s">
        <v>43</v>
      </c>
      <c r="E691">
        <v>55.73</v>
      </c>
      <c r="F691">
        <v>62.5</v>
      </c>
      <c r="G691">
        <v>66.67</v>
      </c>
      <c r="H691">
        <v>37.5</v>
      </c>
      <c r="I691">
        <v>56.25</v>
      </c>
      <c r="J691">
        <v>1.45</v>
      </c>
      <c r="K691">
        <v>1.28</v>
      </c>
      <c r="L691">
        <v>1.1499999999999999</v>
      </c>
      <c r="M691">
        <v>1.88</v>
      </c>
      <c r="N691" s="5">
        <v>1.51</v>
      </c>
    </row>
    <row r="692" spans="1:15" x14ac:dyDescent="0.25">
      <c r="A692" t="s">
        <v>402</v>
      </c>
      <c r="B692" t="s">
        <v>76</v>
      </c>
      <c r="D692" t="s">
        <v>100</v>
      </c>
      <c r="E692">
        <v>72.19</v>
      </c>
      <c r="F692">
        <v>71.88</v>
      </c>
      <c r="G692">
        <v>60.61</v>
      </c>
      <c r="H692">
        <v>87.5</v>
      </c>
      <c r="I692">
        <v>68.75</v>
      </c>
      <c r="J692">
        <v>1.27</v>
      </c>
      <c r="K692">
        <v>1.25</v>
      </c>
      <c r="L692">
        <v>1.46</v>
      </c>
      <c r="M692">
        <v>0.88</v>
      </c>
      <c r="N692" s="5">
        <v>1.5</v>
      </c>
    </row>
    <row r="693" spans="1:15" x14ac:dyDescent="0.25">
      <c r="A693" t="s">
        <v>402</v>
      </c>
      <c r="B693" t="s">
        <v>76</v>
      </c>
      <c r="D693" t="s">
        <v>45</v>
      </c>
      <c r="E693">
        <v>84.83</v>
      </c>
      <c r="F693">
        <v>90.63</v>
      </c>
      <c r="G693">
        <v>92.42</v>
      </c>
      <c r="H693">
        <v>75</v>
      </c>
      <c r="I693">
        <v>81.25</v>
      </c>
      <c r="J693">
        <v>1.45</v>
      </c>
      <c r="K693">
        <v>1.28</v>
      </c>
      <c r="L693">
        <v>1.1499999999999999</v>
      </c>
      <c r="M693">
        <v>1.88</v>
      </c>
      <c r="N693" s="5">
        <v>1.51</v>
      </c>
    </row>
    <row r="694" spans="1:15" x14ac:dyDescent="0.25">
      <c r="A694" t="s">
        <v>402</v>
      </c>
      <c r="B694" t="s">
        <v>76</v>
      </c>
      <c r="D694" t="s">
        <v>46</v>
      </c>
      <c r="E694">
        <v>84.5</v>
      </c>
      <c r="F694">
        <v>90.63</v>
      </c>
      <c r="G694">
        <v>84.85</v>
      </c>
      <c r="H694">
        <v>87.5</v>
      </c>
      <c r="I694">
        <v>75</v>
      </c>
      <c r="J694">
        <v>1.27</v>
      </c>
      <c r="K694">
        <v>1.25</v>
      </c>
      <c r="L694">
        <v>1.46</v>
      </c>
      <c r="M694">
        <v>0.88</v>
      </c>
      <c r="N694" s="5">
        <v>1.5</v>
      </c>
    </row>
    <row r="695" spans="1:15" x14ac:dyDescent="0.25">
      <c r="A695" t="s">
        <v>402</v>
      </c>
      <c r="B695" t="s">
        <v>107</v>
      </c>
      <c r="D695" t="s">
        <v>47</v>
      </c>
      <c r="E695">
        <v>77.58</v>
      </c>
      <c r="F695">
        <v>84.37</v>
      </c>
      <c r="G695">
        <v>69.7</v>
      </c>
      <c r="H695">
        <v>87.5</v>
      </c>
      <c r="I695">
        <v>68.75</v>
      </c>
      <c r="J695">
        <v>0.56999999999999995</v>
      </c>
      <c r="K695">
        <v>0.12</v>
      </c>
      <c r="L695">
        <v>-0.34</v>
      </c>
      <c r="M695">
        <v>2</v>
      </c>
      <c r="N695" s="5">
        <v>0.5</v>
      </c>
    </row>
    <row r="698" spans="1:15" x14ac:dyDescent="0.25">
      <c r="D698" t="s">
        <v>27</v>
      </c>
      <c r="E698" s="11">
        <v>81.439393939393938</v>
      </c>
      <c r="F698" s="11">
        <v>68.75</v>
      </c>
      <c r="G698" s="11">
        <v>75.757575757575751</v>
      </c>
      <c r="H698" s="11">
        <v>87.5</v>
      </c>
      <c r="I698" s="11">
        <v>93.75</v>
      </c>
      <c r="K698" s="5">
        <f>E679-E698</f>
        <v>6.0606060606005485E-4</v>
      </c>
      <c r="L698" s="5">
        <f t="shared" ref="L698:O713" si="76">F679-F698</f>
        <v>0</v>
      </c>
      <c r="M698" s="5">
        <f t="shared" si="76"/>
        <v>2.4242424242544303E-3</v>
      </c>
      <c r="N698" s="5">
        <f t="shared" si="76"/>
        <v>0</v>
      </c>
      <c r="O698" s="5">
        <f t="shared" si="76"/>
        <v>0</v>
      </c>
    </row>
    <row r="699" spans="1:15" x14ac:dyDescent="0.25">
      <c r="D699" t="s">
        <v>28</v>
      </c>
      <c r="E699" s="11">
        <v>63.636363636363633</v>
      </c>
      <c r="F699" s="11">
        <v>56.25</v>
      </c>
      <c r="G699" s="11">
        <v>54.54545454545454</v>
      </c>
      <c r="H699" s="11">
        <v>75</v>
      </c>
      <c r="I699" s="11">
        <v>68.75</v>
      </c>
      <c r="K699" s="5">
        <f t="shared" ref="K699:O714" si="77">E680-E699</f>
        <v>3.6363636363674345E-3</v>
      </c>
      <c r="L699" s="5">
        <f t="shared" si="76"/>
        <v>0</v>
      </c>
      <c r="M699" s="5">
        <f t="shared" si="76"/>
        <v>4.5454545454575168E-3</v>
      </c>
      <c r="N699" s="5">
        <f t="shared" si="76"/>
        <v>0</v>
      </c>
      <c r="O699" s="5">
        <f t="shared" si="76"/>
        <v>0</v>
      </c>
    </row>
    <row r="700" spans="1:15" x14ac:dyDescent="0.25">
      <c r="D700" t="s">
        <v>29</v>
      </c>
      <c r="E700" s="11">
        <v>80.658143939393938</v>
      </c>
      <c r="F700" s="11">
        <v>84.375</v>
      </c>
      <c r="G700" s="11">
        <v>75.757575757575751</v>
      </c>
      <c r="H700" s="11">
        <v>87.5</v>
      </c>
      <c r="I700" s="11">
        <v>75</v>
      </c>
      <c r="K700" s="5">
        <f t="shared" si="77"/>
        <v>1.856060606058918E-3</v>
      </c>
      <c r="L700" s="5">
        <f t="shared" si="76"/>
        <v>4.9999999999954525E-3</v>
      </c>
      <c r="M700" s="5">
        <f t="shared" si="76"/>
        <v>2.4242424242544303E-3</v>
      </c>
      <c r="N700" s="5">
        <f t="shared" si="76"/>
        <v>0</v>
      </c>
      <c r="O700" s="5">
        <f t="shared" si="76"/>
        <v>0</v>
      </c>
    </row>
    <row r="701" spans="1:15" x14ac:dyDescent="0.25">
      <c r="D701" t="s">
        <v>30</v>
      </c>
      <c r="E701" s="11">
        <v>91.856060606060609</v>
      </c>
      <c r="F701" s="11">
        <v>93.75</v>
      </c>
      <c r="G701" s="11">
        <v>92.424242424242422</v>
      </c>
      <c r="H701" s="11">
        <v>100</v>
      </c>
      <c r="I701" s="11">
        <v>81.25</v>
      </c>
      <c r="K701" s="5">
        <f t="shared" si="77"/>
        <v>3.9393939393903565E-3</v>
      </c>
      <c r="L701" s="5">
        <f t="shared" si="76"/>
        <v>0</v>
      </c>
      <c r="M701" s="5">
        <f t="shared" si="76"/>
        <v>-4.242424242420384E-3</v>
      </c>
      <c r="N701" s="5">
        <f t="shared" si="76"/>
        <v>0</v>
      </c>
      <c r="O701" s="5">
        <f t="shared" si="76"/>
        <v>0</v>
      </c>
    </row>
    <row r="702" spans="1:15" x14ac:dyDescent="0.25">
      <c r="D702" t="s">
        <v>31</v>
      </c>
      <c r="E702" s="11">
        <v>70.620265151515156</v>
      </c>
      <c r="F702" s="11">
        <v>59.375</v>
      </c>
      <c r="G702" s="11">
        <v>60.606060606060609</v>
      </c>
      <c r="H702" s="11">
        <v>87.5</v>
      </c>
      <c r="I702" s="11">
        <v>75</v>
      </c>
      <c r="K702" s="5">
        <f t="shared" si="77"/>
        <v>-2.65151515151274E-4</v>
      </c>
      <c r="L702" s="5">
        <f t="shared" si="76"/>
        <v>5.000000000002558E-3</v>
      </c>
      <c r="M702" s="5">
        <f t="shared" si="76"/>
        <v>3.9393939393903565E-3</v>
      </c>
      <c r="N702" s="5">
        <f t="shared" si="76"/>
        <v>0</v>
      </c>
      <c r="O702" s="5">
        <f t="shared" si="76"/>
        <v>0</v>
      </c>
    </row>
    <row r="703" spans="1:15" x14ac:dyDescent="0.25">
      <c r="D703" t="s">
        <v>32</v>
      </c>
      <c r="E703" s="11">
        <v>51.799242424242422</v>
      </c>
      <c r="F703" s="11">
        <v>56.25</v>
      </c>
      <c r="G703" s="11">
        <v>69.696969696969703</v>
      </c>
      <c r="H703" s="11">
        <v>25</v>
      </c>
      <c r="I703" s="11">
        <v>56.25</v>
      </c>
      <c r="K703" s="5">
        <f t="shared" si="77"/>
        <v>7.5757575757506856E-4</v>
      </c>
      <c r="L703" s="5">
        <f t="shared" si="76"/>
        <v>0</v>
      </c>
      <c r="M703" s="5">
        <f t="shared" si="76"/>
        <v>3.0303030303002743E-3</v>
      </c>
      <c r="N703" s="5">
        <f t="shared" si="76"/>
        <v>0</v>
      </c>
      <c r="O703" s="5">
        <f t="shared" si="76"/>
        <v>0</v>
      </c>
    </row>
    <row r="704" spans="1:15" x14ac:dyDescent="0.25">
      <c r="D704" t="s">
        <v>34</v>
      </c>
      <c r="E704" s="11">
        <v>83.735795454545453</v>
      </c>
      <c r="F704" s="11">
        <v>90.625</v>
      </c>
      <c r="G704" s="11">
        <v>81.818181818181827</v>
      </c>
      <c r="H704" s="11">
        <v>87.5</v>
      </c>
      <c r="I704" s="11">
        <v>75</v>
      </c>
      <c r="K704" s="5">
        <f t="shared" si="77"/>
        <v>4.2045454545416305E-3</v>
      </c>
      <c r="L704" s="5">
        <f t="shared" si="76"/>
        <v>4.9999999999954525E-3</v>
      </c>
      <c r="M704" s="5">
        <f t="shared" si="76"/>
        <v>1.8181818181659537E-3</v>
      </c>
      <c r="N704" s="5">
        <f t="shared" si="76"/>
        <v>0</v>
      </c>
      <c r="O704" s="5">
        <f t="shared" si="76"/>
        <v>0</v>
      </c>
    </row>
    <row r="705" spans="4:15" x14ac:dyDescent="0.25">
      <c r="D705" t="s">
        <v>35</v>
      </c>
      <c r="E705" s="11">
        <v>85.22727272727272</v>
      </c>
      <c r="F705" s="11">
        <v>87.5</v>
      </c>
      <c r="G705" s="11">
        <v>90.909090909090907</v>
      </c>
      <c r="H705" s="11">
        <v>75</v>
      </c>
      <c r="I705" s="11">
        <v>87.5</v>
      </c>
      <c r="K705" s="5">
        <f t="shared" si="77"/>
        <v>2.7272727272844577E-3</v>
      </c>
      <c r="L705" s="5">
        <f t="shared" si="76"/>
        <v>0</v>
      </c>
      <c r="M705" s="5">
        <f t="shared" si="76"/>
        <v>9.0909090909008228E-4</v>
      </c>
      <c r="N705" s="5">
        <f t="shared" si="76"/>
        <v>0</v>
      </c>
      <c r="O705" s="5">
        <f t="shared" si="76"/>
        <v>0</v>
      </c>
    </row>
    <row r="706" spans="4:15" x14ac:dyDescent="0.25">
      <c r="D706" t="s">
        <v>37</v>
      </c>
      <c r="E706" s="11">
        <v>48.200757575757578</v>
      </c>
      <c r="F706" s="11">
        <v>43.75</v>
      </c>
      <c r="G706" s="11">
        <v>30.303030303030305</v>
      </c>
      <c r="H706" s="11">
        <v>75</v>
      </c>
      <c r="I706" s="11">
        <v>43.75</v>
      </c>
      <c r="K706" s="5">
        <f t="shared" si="77"/>
        <v>-7.5757575757506856E-4</v>
      </c>
      <c r="L706" s="5">
        <f t="shared" si="76"/>
        <v>0</v>
      </c>
      <c r="M706" s="5">
        <f t="shared" si="76"/>
        <v>-3.030303030303827E-3</v>
      </c>
      <c r="N706" s="5">
        <f t="shared" si="76"/>
        <v>0</v>
      </c>
      <c r="O706" s="5">
        <f t="shared" si="76"/>
        <v>0</v>
      </c>
    </row>
    <row r="707" spans="4:15" x14ac:dyDescent="0.25">
      <c r="D707" t="s">
        <v>38</v>
      </c>
      <c r="E707" s="11">
        <v>29.379734848484848</v>
      </c>
      <c r="F707" s="11">
        <v>40.625</v>
      </c>
      <c r="G707" s="11">
        <v>39.393939393939391</v>
      </c>
      <c r="H707" s="11">
        <v>12.5</v>
      </c>
      <c r="I707" s="11">
        <v>25</v>
      </c>
      <c r="K707" s="5">
        <f t="shared" si="77"/>
        <v>2.65151515151274E-4</v>
      </c>
      <c r="L707" s="5">
        <f t="shared" si="76"/>
        <v>-5.000000000002558E-3</v>
      </c>
      <c r="M707" s="5">
        <f t="shared" si="76"/>
        <v>-3.9393939393903565E-3</v>
      </c>
      <c r="N707" s="5">
        <f t="shared" si="76"/>
        <v>0</v>
      </c>
      <c r="O707" s="5">
        <f t="shared" si="76"/>
        <v>0</v>
      </c>
    </row>
    <row r="708" spans="4:15" x14ac:dyDescent="0.25">
      <c r="D708" t="s">
        <v>41</v>
      </c>
      <c r="E708" s="11">
        <v>84.588068181818187</v>
      </c>
      <c r="F708" s="11">
        <v>78.125</v>
      </c>
      <c r="G708" s="11">
        <v>72.727272727272734</v>
      </c>
      <c r="H708" s="11">
        <v>100</v>
      </c>
      <c r="I708" s="11">
        <v>87.5</v>
      </c>
      <c r="K708" s="5">
        <f t="shared" si="77"/>
        <v>1.9318181818164248E-3</v>
      </c>
      <c r="L708" s="5">
        <f t="shared" si="76"/>
        <v>4.9999999999954525E-3</v>
      </c>
      <c r="M708" s="5">
        <f t="shared" si="76"/>
        <v>2.7272727272702468E-3</v>
      </c>
      <c r="N708" s="5">
        <f t="shared" si="76"/>
        <v>0</v>
      </c>
      <c r="O708" s="5">
        <f t="shared" si="76"/>
        <v>0</v>
      </c>
    </row>
    <row r="709" spans="4:15" x14ac:dyDescent="0.25">
      <c r="D709" t="s">
        <v>42</v>
      </c>
      <c r="E709" s="11">
        <v>74.763257575757578</v>
      </c>
      <c r="F709" s="11">
        <v>75</v>
      </c>
      <c r="G709" s="11">
        <v>80.303030303030297</v>
      </c>
      <c r="H709" s="11">
        <v>62.5</v>
      </c>
      <c r="I709" s="11">
        <v>81.25</v>
      </c>
      <c r="K709" s="5">
        <f t="shared" si="77"/>
        <v>-3.2575757575727948E-3</v>
      </c>
      <c r="L709" s="5">
        <f t="shared" si="76"/>
        <v>0</v>
      </c>
      <c r="M709" s="5">
        <f t="shared" si="76"/>
        <v>-3.0303030303002743E-3</v>
      </c>
      <c r="N709" s="5">
        <f t="shared" si="76"/>
        <v>0</v>
      </c>
      <c r="O709" s="5">
        <f t="shared" si="76"/>
        <v>0</v>
      </c>
    </row>
    <row r="710" spans="4:15" x14ac:dyDescent="0.25">
      <c r="D710" t="s">
        <v>43</v>
      </c>
      <c r="E710" s="11">
        <v>55.729166666666664</v>
      </c>
      <c r="F710" s="11">
        <v>62.5</v>
      </c>
      <c r="G710" s="11">
        <v>66.666666666666657</v>
      </c>
      <c r="H710" s="11">
        <v>37.5</v>
      </c>
      <c r="I710" s="11">
        <v>56.25</v>
      </c>
      <c r="K710" s="5">
        <f t="shared" si="77"/>
        <v>8.3333333333257542E-4</v>
      </c>
      <c r="L710" s="5">
        <f t="shared" si="76"/>
        <v>0</v>
      </c>
      <c r="M710" s="5">
        <f t="shared" si="76"/>
        <v>3.3333333333445125E-3</v>
      </c>
      <c r="N710" s="5">
        <f t="shared" si="76"/>
        <v>0</v>
      </c>
      <c r="O710" s="5">
        <f t="shared" si="76"/>
        <v>0</v>
      </c>
    </row>
    <row r="711" spans="4:15" x14ac:dyDescent="0.25">
      <c r="D711" t="s">
        <v>44</v>
      </c>
      <c r="E711" s="11">
        <v>72.182765151515156</v>
      </c>
      <c r="F711" s="11">
        <v>71.875</v>
      </c>
      <c r="G711" s="11">
        <v>60.606060606060609</v>
      </c>
      <c r="H711" s="11">
        <v>87.5</v>
      </c>
      <c r="I711" s="11">
        <v>68.75</v>
      </c>
      <c r="K711" s="5">
        <f t="shared" si="77"/>
        <v>7.2348484848419048E-3</v>
      </c>
      <c r="L711" s="5">
        <f t="shared" si="76"/>
        <v>4.9999999999954525E-3</v>
      </c>
      <c r="M711" s="5">
        <f t="shared" si="76"/>
        <v>3.9393939393903565E-3</v>
      </c>
      <c r="N711" s="5">
        <f t="shared" si="76"/>
        <v>0</v>
      </c>
      <c r="O711" s="5">
        <f t="shared" si="76"/>
        <v>0</v>
      </c>
    </row>
    <row r="712" spans="4:15" x14ac:dyDescent="0.25">
      <c r="D712" t="s">
        <v>45</v>
      </c>
      <c r="E712" s="11">
        <v>84.824810606060609</v>
      </c>
      <c r="F712" s="11">
        <v>90.625</v>
      </c>
      <c r="G712" s="11">
        <v>92.424242424242422</v>
      </c>
      <c r="H712" s="11">
        <v>75</v>
      </c>
      <c r="I712" s="11">
        <v>81.25</v>
      </c>
      <c r="K712" s="5">
        <f t="shared" si="77"/>
        <v>5.1893939393892197E-3</v>
      </c>
      <c r="L712" s="5">
        <f t="shared" si="76"/>
        <v>4.9999999999954525E-3</v>
      </c>
      <c r="M712" s="5">
        <f t="shared" si="76"/>
        <v>-4.242424242420384E-3</v>
      </c>
      <c r="N712" s="5">
        <f t="shared" si="76"/>
        <v>0</v>
      </c>
      <c r="O712" s="5">
        <f t="shared" si="76"/>
        <v>0</v>
      </c>
    </row>
    <row r="713" spans="4:15" x14ac:dyDescent="0.25">
      <c r="D713" t="s">
        <v>46</v>
      </c>
      <c r="E713" s="11">
        <v>84.493371212121218</v>
      </c>
      <c r="F713" s="11">
        <v>90.625</v>
      </c>
      <c r="G713" s="11">
        <v>84.848484848484844</v>
      </c>
      <c r="H713" s="11">
        <v>87.5</v>
      </c>
      <c r="I713" s="11">
        <v>75</v>
      </c>
      <c r="K713" s="5">
        <f t="shared" si="77"/>
        <v>6.6287878787818499E-3</v>
      </c>
      <c r="L713" s="5">
        <f t="shared" si="76"/>
        <v>4.9999999999954525E-3</v>
      </c>
      <c r="M713" s="5">
        <f t="shared" si="76"/>
        <v>1.5151515151501371E-3</v>
      </c>
      <c r="N713" s="5">
        <f t="shared" si="76"/>
        <v>0</v>
      </c>
      <c r="O713" s="5">
        <f t="shared" si="76"/>
        <v>0</v>
      </c>
    </row>
    <row r="714" spans="4:15" x14ac:dyDescent="0.25">
      <c r="D714" t="s">
        <v>47</v>
      </c>
      <c r="E714" s="11">
        <v>77.580492424242422</v>
      </c>
      <c r="F714" s="11">
        <v>84.375</v>
      </c>
      <c r="G714" s="11">
        <v>69.696969696969703</v>
      </c>
      <c r="H714" s="11">
        <v>87.5</v>
      </c>
      <c r="I714" s="11">
        <v>68.75</v>
      </c>
      <c r="K714" s="5">
        <f t="shared" si="77"/>
        <v>-4.9242424242379457E-4</v>
      </c>
      <c r="L714" s="5">
        <f t="shared" si="77"/>
        <v>-4.9999999999954525E-3</v>
      </c>
      <c r="M714" s="5">
        <f t="shared" si="77"/>
        <v>3.0303030303002743E-3</v>
      </c>
      <c r="N714" s="5">
        <f t="shared" si="77"/>
        <v>0</v>
      </c>
      <c r="O714" s="5">
        <f t="shared" si="77"/>
        <v>0</v>
      </c>
    </row>
    <row r="719" spans="4:15" x14ac:dyDescent="0.25">
      <c r="E719">
        <v>0.56999999999999995</v>
      </c>
      <c r="F719">
        <v>0.12</v>
      </c>
      <c r="G719">
        <v>-0.34</v>
      </c>
      <c r="H719">
        <v>2</v>
      </c>
      <c r="I719" s="5">
        <v>0.5</v>
      </c>
    </row>
    <row r="720" spans="4:15" x14ac:dyDescent="0.25">
      <c r="E720">
        <v>2.72</v>
      </c>
      <c r="F720">
        <v>2.5299999999999998</v>
      </c>
      <c r="G720">
        <v>2.61</v>
      </c>
      <c r="H720">
        <v>2.75</v>
      </c>
      <c r="I720" s="5">
        <v>3.01</v>
      </c>
    </row>
    <row r="721" spans="4:9" x14ac:dyDescent="0.25">
      <c r="E721">
        <v>1.45</v>
      </c>
      <c r="F721">
        <v>1.28</v>
      </c>
      <c r="G721">
        <v>1.1499999999999999</v>
      </c>
      <c r="H721">
        <v>1.88</v>
      </c>
      <c r="I721" s="5">
        <v>1.51</v>
      </c>
    </row>
    <row r="722" spans="4:9" x14ac:dyDescent="0.25">
      <c r="E722">
        <v>1.27</v>
      </c>
      <c r="F722">
        <v>1.25</v>
      </c>
      <c r="G722">
        <v>1.46</v>
      </c>
      <c r="H722">
        <v>0.88</v>
      </c>
      <c r="I722" s="5">
        <v>1.5</v>
      </c>
    </row>
    <row r="725" spans="4:9" x14ac:dyDescent="0.25">
      <c r="D725" t="s">
        <v>69</v>
      </c>
      <c r="E725">
        <v>0.57291666666666674</v>
      </c>
      <c r="F725">
        <v>0.125</v>
      </c>
      <c r="G725" s="11">
        <v>-0.33333333333333326</v>
      </c>
      <c r="H725" s="11">
        <v>2</v>
      </c>
      <c r="I725" s="11">
        <v>0.5</v>
      </c>
    </row>
    <row r="726" spans="4:9" x14ac:dyDescent="0.25">
      <c r="D726" t="s">
        <v>70</v>
      </c>
      <c r="E726">
        <v>2.7218276515151514</v>
      </c>
      <c r="F726" s="11">
        <v>2.53125</v>
      </c>
      <c r="G726" s="11">
        <v>2.606060606060606</v>
      </c>
      <c r="H726" s="11">
        <v>2.75</v>
      </c>
      <c r="I726" s="11">
        <v>3</v>
      </c>
    </row>
    <row r="727" spans="4:9" x14ac:dyDescent="0.25">
      <c r="D727" t="s">
        <v>71</v>
      </c>
      <c r="E727">
        <v>1.4519412878787878</v>
      </c>
      <c r="F727" s="11">
        <v>1.28125</v>
      </c>
      <c r="G727" s="11">
        <v>1.1515151515151516</v>
      </c>
      <c r="H727" s="11">
        <v>1.875</v>
      </c>
      <c r="I727" s="11">
        <v>1.5</v>
      </c>
    </row>
    <row r="728" spans="4:9" x14ac:dyDescent="0.25">
      <c r="D728" t="s">
        <v>72</v>
      </c>
      <c r="E728">
        <v>1.2698863636363638</v>
      </c>
      <c r="F728" s="11">
        <v>1.25</v>
      </c>
      <c r="G728" s="11">
        <v>1.4545454545454546</v>
      </c>
      <c r="H728" s="11">
        <v>0.875</v>
      </c>
      <c r="I728" s="11">
        <v>1.5</v>
      </c>
    </row>
    <row r="731" spans="4:9" x14ac:dyDescent="0.25">
      <c r="E731" s="14">
        <f>E719-E725</f>
        <v>-2.9166666666667895E-3</v>
      </c>
      <c r="F731" s="14">
        <f t="shared" ref="F731:I731" si="78">F719-F725</f>
        <v>-5.0000000000000044E-3</v>
      </c>
      <c r="G731" s="14">
        <f t="shared" si="78"/>
        <v>-6.6666666666667651E-3</v>
      </c>
      <c r="H731" s="14">
        <f t="shared" si="78"/>
        <v>0</v>
      </c>
      <c r="I731" s="14">
        <f t="shared" si="78"/>
        <v>0</v>
      </c>
    </row>
    <row r="732" spans="4:9" x14ac:dyDescent="0.25">
      <c r="E732" s="14">
        <f t="shared" ref="E732:I734" si="79">E720-E726</f>
        <v>-1.8276515151511852E-3</v>
      </c>
      <c r="F732" s="14">
        <f t="shared" si="79"/>
        <v>-1.2500000000001954E-3</v>
      </c>
      <c r="G732" s="14">
        <f t="shared" si="79"/>
        <v>3.9393939393939092E-3</v>
      </c>
      <c r="H732" s="14">
        <f t="shared" si="79"/>
        <v>0</v>
      </c>
      <c r="I732" s="14">
        <f t="shared" si="79"/>
        <v>9.9999999999997868E-3</v>
      </c>
    </row>
    <row r="733" spans="4:9" x14ac:dyDescent="0.25">
      <c r="E733" s="14">
        <f t="shared" si="79"/>
        <v>-1.9412878787878896E-3</v>
      </c>
      <c r="F733" s="14">
        <f t="shared" si="79"/>
        <v>-1.2499999999999734E-3</v>
      </c>
      <c r="G733" s="14">
        <f t="shared" si="79"/>
        <v>-1.5151515151516914E-3</v>
      </c>
      <c r="H733" s="14">
        <f t="shared" si="79"/>
        <v>4.9999999999998934E-3</v>
      </c>
      <c r="I733" s="14">
        <f t="shared" si="79"/>
        <v>1.0000000000000009E-2</v>
      </c>
    </row>
    <row r="734" spans="4:9" x14ac:dyDescent="0.25">
      <c r="E734" s="14">
        <f t="shared" si="79"/>
        <v>1.1363636363626028E-4</v>
      </c>
      <c r="F734" s="14">
        <f t="shared" si="79"/>
        <v>0</v>
      </c>
      <c r="G734" s="14">
        <f t="shared" si="79"/>
        <v>5.4545454545453786E-3</v>
      </c>
      <c r="H734" s="14">
        <f t="shared" si="79"/>
        <v>5.0000000000000044E-3</v>
      </c>
      <c r="I734" s="14">
        <f t="shared" si="79"/>
        <v>0</v>
      </c>
    </row>
    <row r="739" spans="3:15" x14ac:dyDescent="0.25">
      <c r="C739" t="s">
        <v>403</v>
      </c>
      <c r="D739" t="s">
        <v>93</v>
      </c>
      <c r="E739" t="s">
        <v>404</v>
      </c>
      <c r="F739">
        <v>72.89</v>
      </c>
      <c r="G739">
        <v>69.23</v>
      </c>
      <c r="H739">
        <v>66.069999999999993</v>
      </c>
      <c r="I739">
        <v>75</v>
      </c>
      <c r="J739">
        <v>81.25</v>
      </c>
      <c r="K739">
        <v>2.39</v>
      </c>
      <c r="L739">
        <v>2.19</v>
      </c>
      <c r="M739">
        <v>2.34</v>
      </c>
      <c r="N739">
        <v>2.38</v>
      </c>
      <c r="O739">
        <v>2.64</v>
      </c>
    </row>
    <row r="740" spans="3:15" x14ac:dyDescent="0.25">
      <c r="C740" t="s">
        <v>403</v>
      </c>
      <c r="D740" t="s">
        <v>94</v>
      </c>
      <c r="E740" t="s">
        <v>404</v>
      </c>
      <c r="F740">
        <v>39.24</v>
      </c>
      <c r="G740">
        <v>34.619999999999997</v>
      </c>
      <c r="H740">
        <v>41.07</v>
      </c>
      <c r="I740">
        <v>37.5</v>
      </c>
      <c r="J740">
        <v>43.75</v>
      </c>
      <c r="K740">
        <v>2.39</v>
      </c>
      <c r="L740">
        <v>2.19</v>
      </c>
      <c r="M740">
        <v>2.34</v>
      </c>
      <c r="N740">
        <v>2.38</v>
      </c>
      <c r="O740">
        <v>2.64</v>
      </c>
    </row>
    <row r="741" spans="3:15" x14ac:dyDescent="0.25">
      <c r="C741" t="s">
        <v>403</v>
      </c>
      <c r="D741" t="s">
        <v>95</v>
      </c>
      <c r="E741" t="s">
        <v>404</v>
      </c>
      <c r="F741">
        <v>78.540000000000006</v>
      </c>
      <c r="G741">
        <v>73.08</v>
      </c>
      <c r="H741">
        <v>78.569999999999993</v>
      </c>
      <c r="I741">
        <v>75</v>
      </c>
      <c r="J741">
        <v>87.5</v>
      </c>
      <c r="K741">
        <v>2.39</v>
      </c>
      <c r="L741">
        <v>2.19</v>
      </c>
      <c r="M741">
        <v>2.34</v>
      </c>
      <c r="N741">
        <v>2.38</v>
      </c>
      <c r="O741">
        <v>2.64</v>
      </c>
    </row>
    <row r="742" spans="3:15" x14ac:dyDescent="0.25">
      <c r="C742" t="s">
        <v>403</v>
      </c>
      <c r="D742" t="s">
        <v>96</v>
      </c>
      <c r="E742" t="s">
        <v>404</v>
      </c>
      <c r="F742">
        <v>96.65</v>
      </c>
      <c r="G742">
        <v>100</v>
      </c>
      <c r="H742">
        <v>92.86</v>
      </c>
      <c r="I742">
        <v>100</v>
      </c>
      <c r="J742">
        <v>93.75</v>
      </c>
      <c r="K742">
        <v>2.39</v>
      </c>
      <c r="L742">
        <v>2.19</v>
      </c>
      <c r="M742">
        <v>2.34</v>
      </c>
      <c r="N742">
        <v>2.38</v>
      </c>
      <c r="O742">
        <v>2.64</v>
      </c>
    </row>
    <row r="743" spans="3:15" x14ac:dyDescent="0.25">
      <c r="C743" t="s">
        <v>403</v>
      </c>
      <c r="D743" t="s">
        <v>31</v>
      </c>
      <c r="E743" t="s">
        <v>404</v>
      </c>
      <c r="F743">
        <v>79.19</v>
      </c>
      <c r="G743">
        <v>84.62</v>
      </c>
      <c r="H743">
        <v>69.64</v>
      </c>
      <c r="I743">
        <v>87.5</v>
      </c>
      <c r="J743">
        <v>75</v>
      </c>
      <c r="K743">
        <v>0.79</v>
      </c>
      <c r="L743">
        <v>0.92</v>
      </c>
      <c r="M743">
        <v>0.36</v>
      </c>
      <c r="N743">
        <v>1.25</v>
      </c>
      <c r="O743">
        <v>0.62999999999999901</v>
      </c>
    </row>
    <row r="744" spans="3:15" x14ac:dyDescent="0.25">
      <c r="C744" t="s">
        <v>403</v>
      </c>
      <c r="D744" t="s">
        <v>38</v>
      </c>
      <c r="E744" t="s">
        <v>404</v>
      </c>
      <c r="F744">
        <v>20.81</v>
      </c>
      <c r="G744">
        <v>15.38</v>
      </c>
      <c r="H744">
        <v>30.36</v>
      </c>
      <c r="I744">
        <v>12.5</v>
      </c>
      <c r="J744">
        <v>25</v>
      </c>
      <c r="K744">
        <v>0.79</v>
      </c>
      <c r="L744">
        <v>0.92</v>
      </c>
      <c r="M744">
        <v>0.36</v>
      </c>
      <c r="N744">
        <v>1.25</v>
      </c>
      <c r="O744">
        <v>0.62999999999999901</v>
      </c>
    </row>
    <row r="745" spans="3:15" x14ac:dyDescent="0.25">
      <c r="C745" t="s">
        <v>403</v>
      </c>
      <c r="D745" t="s">
        <v>32</v>
      </c>
      <c r="E745" t="s">
        <v>404</v>
      </c>
      <c r="F745">
        <v>54.76</v>
      </c>
      <c r="G745">
        <v>53.85</v>
      </c>
      <c r="H745">
        <v>58.93</v>
      </c>
      <c r="I745">
        <v>50</v>
      </c>
      <c r="J745">
        <v>56.25</v>
      </c>
      <c r="K745">
        <v>0.79</v>
      </c>
      <c r="L745">
        <v>0.92</v>
      </c>
      <c r="M745">
        <v>0.36</v>
      </c>
      <c r="N745">
        <v>1.25</v>
      </c>
      <c r="O745">
        <v>0.62999999999999901</v>
      </c>
    </row>
    <row r="746" spans="3:15" x14ac:dyDescent="0.25">
      <c r="C746" t="s">
        <v>403</v>
      </c>
      <c r="D746" t="s">
        <v>37</v>
      </c>
      <c r="E746" t="s">
        <v>404</v>
      </c>
      <c r="F746">
        <v>45.24</v>
      </c>
      <c r="G746">
        <v>46.15</v>
      </c>
      <c r="H746">
        <v>41.07</v>
      </c>
      <c r="I746">
        <v>50</v>
      </c>
      <c r="J746">
        <v>43.75</v>
      </c>
      <c r="K746">
        <v>0.79</v>
      </c>
      <c r="L746">
        <v>0.92</v>
      </c>
      <c r="M746">
        <v>0.36</v>
      </c>
      <c r="N746">
        <v>1.25</v>
      </c>
      <c r="O746">
        <v>0.62999999999999901</v>
      </c>
    </row>
    <row r="747" spans="3:15" x14ac:dyDescent="0.25">
      <c r="C747" t="s">
        <v>403</v>
      </c>
      <c r="D747" t="s">
        <v>34</v>
      </c>
      <c r="E747" t="s">
        <v>404</v>
      </c>
      <c r="F747">
        <v>85.29</v>
      </c>
      <c r="G747">
        <v>88.46</v>
      </c>
      <c r="H747">
        <v>83.93</v>
      </c>
      <c r="I747">
        <v>87.5</v>
      </c>
      <c r="J747">
        <v>81.25</v>
      </c>
      <c r="K747">
        <v>0.79</v>
      </c>
      <c r="L747">
        <v>0.92</v>
      </c>
      <c r="M747">
        <v>0.36</v>
      </c>
      <c r="N747">
        <v>1.25</v>
      </c>
      <c r="O747">
        <v>0.62999999999999901</v>
      </c>
    </row>
    <row r="748" spans="3:15" x14ac:dyDescent="0.25">
      <c r="C748" t="s">
        <v>403</v>
      </c>
      <c r="D748" t="s">
        <v>35</v>
      </c>
      <c r="E748" t="s">
        <v>404</v>
      </c>
      <c r="F748">
        <v>79.430000000000007</v>
      </c>
      <c r="G748">
        <v>73.08</v>
      </c>
      <c r="H748">
        <v>82.14</v>
      </c>
      <c r="I748">
        <v>75</v>
      </c>
      <c r="J748">
        <v>87.5</v>
      </c>
      <c r="K748">
        <v>0.79</v>
      </c>
      <c r="L748">
        <v>0.92</v>
      </c>
      <c r="M748">
        <v>0.36</v>
      </c>
      <c r="N748">
        <v>1.25</v>
      </c>
      <c r="O748">
        <v>0.62999999999999901</v>
      </c>
    </row>
    <row r="749" spans="3:15" x14ac:dyDescent="0.25">
      <c r="C749" t="s">
        <v>403</v>
      </c>
      <c r="D749" t="s">
        <v>41</v>
      </c>
      <c r="E749" t="s">
        <v>404</v>
      </c>
      <c r="F749">
        <v>77.709999999999994</v>
      </c>
      <c r="G749">
        <v>76.92</v>
      </c>
      <c r="H749">
        <v>71.430000000000007</v>
      </c>
      <c r="I749">
        <v>87.5</v>
      </c>
      <c r="J749">
        <v>75</v>
      </c>
      <c r="K749">
        <v>1.36</v>
      </c>
      <c r="L749">
        <v>1.35</v>
      </c>
      <c r="M749">
        <v>1.21</v>
      </c>
      <c r="N749">
        <v>1.5</v>
      </c>
      <c r="O749">
        <v>1.38</v>
      </c>
    </row>
    <row r="750" spans="3:15" x14ac:dyDescent="0.25">
      <c r="C750" t="s">
        <v>403</v>
      </c>
      <c r="D750" t="s">
        <v>42</v>
      </c>
      <c r="E750" t="s">
        <v>404</v>
      </c>
      <c r="F750">
        <v>61.75</v>
      </c>
      <c r="G750">
        <v>57.69</v>
      </c>
      <c r="H750">
        <v>64.290000000000006</v>
      </c>
      <c r="I750">
        <v>50</v>
      </c>
      <c r="J750">
        <v>75</v>
      </c>
      <c r="K750">
        <v>1.03</v>
      </c>
      <c r="L750">
        <v>0.85</v>
      </c>
      <c r="M750">
        <v>1.1299999999999999</v>
      </c>
      <c r="N750">
        <v>0.88</v>
      </c>
      <c r="O750">
        <v>1.25</v>
      </c>
    </row>
    <row r="751" spans="3:15" x14ac:dyDescent="0.25">
      <c r="C751" t="s">
        <v>403</v>
      </c>
      <c r="D751" t="s">
        <v>43</v>
      </c>
      <c r="E751" t="s">
        <v>404</v>
      </c>
      <c r="F751">
        <v>59.96</v>
      </c>
      <c r="G751">
        <v>57.69</v>
      </c>
      <c r="H751">
        <v>69.64</v>
      </c>
      <c r="I751">
        <v>50</v>
      </c>
      <c r="J751">
        <v>62.5</v>
      </c>
      <c r="K751">
        <v>1.36</v>
      </c>
      <c r="L751">
        <v>1.35</v>
      </c>
      <c r="M751">
        <v>1.21</v>
      </c>
      <c r="N751">
        <v>1.5</v>
      </c>
      <c r="O751">
        <v>1.38</v>
      </c>
    </row>
    <row r="752" spans="3:15" x14ac:dyDescent="0.25">
      <c r="C752" t="s">
        <v>403</v>
      </c>
      <c r="D752" t="s">
        <v>100</v>
      </c>
      <c r="E752" t="s">
        <v>404</v>
      </c>
      <c r="F752">
        <v>67.89</v>
      </c>
      <c r="G752">
        <v>76.92</v>
      </c>
      <c r="H752">
        <v>69.64</v>
      </c>
      <c r="I752">
        <v>62.5</v>
      </c>
      <c r="J752">
        <v>62.5</v>
      </c>
      <c r="K752">
        <v>1.03</v>
      </c>
      <c r="L752">
        <v>0.85</v>
      </c>
      <c r="M752">
        <v>1.1299999999999999</v>
      </c>
      <c r="N752">
        <v>0.88</v>
      </c>
      <c r="O752">
        <v>1.25</v>
      </c>
    </row>
    <row r="753" spans="3:15" x14ac:dyDescent="0.25">
      <c r="C753" t="s">
        <v>403</v>
      </c>
      <c r="D753" t="s">
        <v>45</v>
      </c>
      <c r="E753" t="s">
        <v>404</v>
      </c>
      <c r="F753">
        <v>88.34</v>
      </c>
      <c r="G753">
        <v>84.62</v>
      </c>
      <c r="H753">
        <v>87.5</v>
      </c>
      <c r="I753">
        <v>87.5</v>
      </c>
      <c r="J753">
        <v>93.75</v>
      </c>
      <c r="K753">
        <v>1.36</v>
      </c>
      <c r="L753">
        <v>1.35</v>
      </c>
      <c r="M753">
        <v>1.21</v>
      </c>
      <c r="N753">
        <v>1.5</v>
      </c>
      <c r="O753">
        <v>1.38</v>
      </c>
    </row>
    <row r="754" spans="3:15" x14ac:dyDescent="0.25">
      <c r="C754" t="s">
        <v>403</v>
      </c>
      <c r="D754" t="s">
        <v>46</v>
      </c>
      <c r="E754" t="s">
        <v>404</v>
      </c>
      <c r="F754">
        <v>93.24</v>
      </c>
      <c r="G754">
        <v>96.15</v>
      </c>
      <c r="H754">
        <v>89.29</v>
      </c>
      <c r="I754">
        <v>100</v>
      </c>
      <c r="J754">
        <v>87.5</v>
      </c>
      <c r="K754">
        <v>1.03</v>
      </c>
      <c r="L754">
        <v>0.85</v>
      </c>
      <c r="M754">
        <v>1.1299999999999999</v>
      </c>
      <c r="N754">
        <v>0.88</v>
      </c>
      <c r="O754">
        <v>1.25</v>
      </c>
    </row>
    <row r="755" spans="3:15" x14ac:dyDescent="0.25">
      <c r="C755" t="s">
        <v>403</v>
      </c>
      <c r="D755" t="s">
        <v>47</v>
      </c>
      <c r="E755" t="s">
        <v>404</v>
      </c>
      <c r="F755">
        <v>66.05</v>
      </c>
      <c r="G755">
        <v>61.54</v>
      </c>
      <c r="H755">
        <v>71.430000000000007</v>
      </c>
      <c r="I755">
        <v>62.5</v>
      </c>
      <c r="J755">
        <v>68.75</v>
      </c>
      <c r="K755">
        <v>0.79</v>
      </c>
      <c r="L755">
        <v>0.92</v>
      </c>
      <c r="M755">
        <v>0.36</v>
      </c>
      <c r="N755">
        <v>1.25</v>
      </c>
      <c r="O755">
        <v>0.62999999999999901</v>
      </c>
    </row>
    <row r="759" spans="3:15" x14ac:dyDescent="0.25">
      <c r="D759" t="s">
        <v>27</v>
      </c>
      <c r="E759" s="11">
        <v>72.598262483130895</v>
      </c>
      <c r="F759" s="11">
        <v>69.230769230769226</v>
      </c>
      <c r="G759" s="11">
        <v>64.912280701754383</v>
      </c>
      <c r="H759" s="11"/>
      <c r="I759" s="11">
        <v>72.888049450549445</v>
      </c>
    </row>
    <row r="760" spans="3:15" x14ac:dyDescent="0.25">
      <c r="D760" t="s">
        <v>28</v>
      </c>
      <c r="E760" s="11">
        <v>39.054065452091763</v>
      </c>
      <c r="F760" s="11">
        <v>34.615384615384613</v>
      </c>
      <c r="G760" s="11">
        <v>40.350877192982452</v>
      </c>
      <c r="H760" s="11"/>
      <c r="I760" s="11">
        <v>39.234203296703299</v>
      </c>
    </row>
    <row r="761" spans="3:15" x14ac:dyDescent="0.25">
      <c r="D761" t="s">
        <v>29</v>
      </c>
      <c r="E761" s="11">
        <v>78.631072874493924</v>
      </c>
      <c r="F761" s="11">
        <v>73.076923076923066</v>
      </c>
      <c r="G761" s="11">
        <v>78.94736842105263</v>
      </c>
      <c r="H761" s="11"/>
      <c r="I761" s="11">
        <v>78.537087912087912</v>
      </c>
    </row>
    <row r="762" spans="3:15" x14ac:dyDescent="0.25">
      <c r="D762" t="s">
        <v>30</v>
      </c>
      <c r="E762" s="11">
        <v>96.683114035087726</v>
      </c>
      <c r="F762" s="11">
        <v>100</v>
      </c>
      <c r="G762" s="11">
        <v>92.982456140350877</v>
      </c>
      <c r="H762" s="11"/>
      <c r="I762" s="11">
        <v>96.651785714285722</v>
      </c>
    </row>
    <row r="763" spans="3:15" x14ac:dyDescent="0.25">
      <c r="D763" t="s">
        <v>31</v>
      </c>
      <c r="E763" s="11">
        <v>78.884109311740886</v>
      </c>
      <c r="F763" s="11">
        <v>84.615384615384613</v>
      </c>
      <c r="G763" s="11">
        <v>68.421052631578945</v>
      </c>
      <c r="H763" s="11"/>
      <c r="I763" s="11">
        <v>79.189560439560438</v>
      </c>
    </row>
    <row r="764" spans="3:15" x14ac:dyDescent="0.25">
      <c r="D764" t="s">
        <v>32</v>
      </c>
      <c r="E764" s="11">
        <v>54.93631916329285</v>
      </c>
      <c r="F764" s="11">
        <v>53.846153846153847</v>
      </c>
      <c r="G764" s="11">
        <v>59.649122807017541</v>
      </c>
      <c r="H764" s="11"/>
      <c r="I764" s="11">
        <v>54.756181318681321</v>
      </c>
    </row>
    <row r="765" spans="3:15" x14ac:dyDescent="0.25">
      <c r="D765" t="s">
        <v>34</v>
      </c>
      <c r="E765" s="11">
        <v>85.355516194331983</v>
      </c>
      <c r="F765" s="11">
        <v>88.461538461538453</v>
      </c>
      <c r="G765" s="11">
        <v>84.210526315789465</v>
      </c>
      <c r="H765" s="11"/>
      <c r="I765" s="11">
        <v>85.285027472527474</v>
      </c>
    </row>
    <row r="766" spans="3:15" x14ac:dyDescent="0.25">
      <c r="D766" t="s">
        <v>35</v>
      </c>
      <c r="E766" s="11">
        <v>79.508265856950061</v>
      </c>
      <c r="F766" s="11">
        <v>73.076923076923066</v>
      </c>
      <c r="G766" s="11">
        <v>82.456140350877192</v>
      </c>
      <c r="H766" s="11"/>
      <c r="I766" s="11">
        <v>79.429945054945051</v>
      </c>
    </row>
    <row r="767" spans="3:15" x14ac:dyDescent="0.25">
      <c r="D767" t="s">
        <v>36</v>
      </c>
      <c r="E767" s="11">
        <v>100</v>
      </c>
      <c r="F767" s="11">
        <v>100</v>
      </c>
      <c r="G767" s="11">
        <v>100</v>
      </c>
      <c r="H767" s="11"/>
      <c r="I767" s="11">
        <v>100</v>
      </c>
    </row>
    <row r="768" spans="3:15" x14ac:dyDescent="0.25">
      <c r="D768" t="s">
        <v>37</v>
      </c>
      <c r="E768" s="11">
        <v>45.06368083670715</v>
      </c>
      <c r="F768" s="11">
        <v>46.153846153846153</v>
      </c>
      <c r="G768" s="11">
        <v>40.350877192982452</v>
      </c>
      <c r="H768" s="11"/>
      <c r="I768" s="11">
        <v>45.243818681318679</v>
      </c>
    </row>
    <row r="769" spans="4:9" x14ac:dyDescent="0.25">
      <c r="D769" t="s">
        <v>38</v>
      </c>
      <c r="E769" s="11">
        <v>21.115890688259107</v>
      </c>
      <c r="F769" s="11">
        <v>15.384615384615385</v>
      </c>
      <c r="G769" s="11">
        <v>31.578947368421051</v>
      </c>
      <c r="H769" s="11"/>
      <c r="I769" s="11">
        <v>20.810439560439562</v>
      </c>
    </row>
    <row r="770" spans="4:9" x14ac:dyDescent="0.25">
      <c r="D770" t="s">
        <v>39</v>
      </c>
      <c r="E770" s="11">
        <v>20.491734143049932</v>
      </c>
      <c r="F770" s="11">
        <v>26.923076923076923</v>
      </c>
      <c r="G770" s="11">
        <v>17.543859649122805</v>
      </c>
      <c r="H770" s="11"/>
      <c r="I770" s="11">
        <v>20.570054945054945</v>
      </c>
    </row>
    <row r="771" spans="4:9" x14ac:dyDescent="0.25">
      <c r="D771" t="s">
        <v>40</v>
      </c>
      <c r="E771" s="11">
        <v>14.644483805668017</v>
      </c>
      <c r="F771" s="11">
        <v>11.538461538461538</v>
      </c>
      <c r="G771" s="11">
        <v>15.789473684210526</v>
      </c>
      <c r="H771" s="11"/>
      <c r="I771" s="11">
        <v>14.714972527472527</v>
      </c>
    </row>
    <row r="772" spans="4:9" x14ac:dyDescent="0.25">
      <c r="D772" t="s">
        <v>41</v>
      </c>
      <c r="E772" s="11">
        <v>77.399628879892035</v>
      </c>
      <c r="F772" s="11">
        <v>76.923076923076934</v>
      </c>
      <c r="G772" s="11">
        <v>70.175438596491219</v>
      </c>
      <c r="H772" s="11"/>
      <c r="I772" s="11">
        <v>77.712912087912088</v>
      </c>
    </row>
    <row r="773" spans="4:9" x14ac:dyDescent="0.25">
      <c r="D773" t="s">
        <v>42</v>
      </c>
      <c r="E773" s="11">
        <v>61.901147098515516</v>
      </c>
      <c r="F773" s="11">
        <v>57.692307692307686</v>
      </c>
      <c r="G773" s="11">
        <v>64.912280701754383</v>
      </c>
      <c r="H773" s="11"/>
      <c r="I773" s="11">
        <v>61.744505494505496</v>
      </c>
    </row>
    <row r="774" spans="4:9" x14ac:dyDescent="0.25">
      <c r="D774" t="s">
        <v>43</v>
      </c>
      <c r="E774" s="11">
        <v>60.091936572199728</v>
      </c>
      <c r="F774" s="11">
        <v>57.692307692307686</v>
      </c>
      <c r="G774" s="11">
        <v>70.175438596491219</v>
      </c>
      <c r="H774" s="11"/>
      <c r="I774" s="11">
        <v>59.958791208791204</v>
      </c>
    </row>
    <row r="775" spans="4:9" x14ac:dyDescent="0.25">
      <c r="D775" t="s">
        <v>44</v>
      </c>
      <c r="E775" s="11">
        <v>68.024628879892035</v>
      </c>
      <c r="F775" s="11">
        <v>76.923076923076934</v>
      </c>
      <c r="G775" s="11">
        <v>70.175438596491219</v>
      </c>
      <c r="H775" s="11"/>
      <c r="I775" s="11">
        <v>67.891483516483518</v>
      </c>
    </row>
    <row r="776" spans="4:9" x14ac:dyDescent="0.25">
      <c r="D776" t="s">
        <v>45</v>
      </c>
      <c r="E776" s="11">
        <v>88.396170715249667</v>
      </c>
      <c r="F776" s="11">
        <v>84.615384615384613</v>
      </c>
      <c r="G776" s="11">
        <v>87.719298245614027</v>
      </c>
      <c r="H776" s="11"/>
      <c r="I776" s="11">
        <v>88.34134615384616</v>
      </c>
    </row>
    <row r="777" spans="4:9" x14ac:dyDescent="0.25">
      <c r="D777" t="s">
        <v>46</v>
      </c>
      <c r="E777" s="11">
        <v>93.281882591093122</v>
      </c>
      <c r="F777" s="11">
        <v>96.15384615384616</v>
      </c>
      <c r="G777" s="11">
        <v>89.473684210526315</v>
      </c>
      <c r="H777" s="11"/>
      <c r="I777" s="11">
        <v>93.234890109890117</v>
      </c>
    </row>
    <row r="778" spans="4:9" x14ac:dyDescent="0.25">
      <c r="D778" t="s">
        <v>47</v>
      </c>
      <c r="E778" s="11">
        <v>66.179571524966263</v>
      </c>
      <c r="F778" s="11">
        <v>61.53846153846154</v>
      </c>
      <c r="G778" s="11">
        <v>71.929824561403507</v>
      </c>
      <c r="H778" s="11"/>
      <c r="I778" s="11">
        <v>66.054258241758248</v>
      </c>
    </row>
  </sheetData>
  <mergeCells count="15">
    <mergeCell ref="A82:F82"/>
    <mergeCell ref="A1:F2"/>
    <mergeCell ref="A4:F4"/>
    <mergeCell ref="A31:F31"/>
    <mergeCell ref="A44:F44"/>
    <mergeCell ref="A63:F63"/>
    <mergeCell ref="A289:F289"/>
    <mergeCell ref="A327:F327"/>
    <mergeCell ref="L663:N670"/>
    <mergeCell ref="A120:F120"/>
    <mergeCell ref="A208:P209"/>
    <mergeCell ref="A211:F211"/>
    <mergeCell ref="A238:F238"/>
    <mergeCell ref="A251:F251"/>
    <mergeCell ref="A270:F2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calculos</vt:lpstr>
      <vt:lpstr>Sheet2 (2)</vt:lpstr>
      <vt:lpstr>Sheet2</vt:lpstr>
      <vt:lpstr>elfsborg-marlo (14)</vt:lpstr>
      <vt:lpstr>elfsborg-marlo (13)</vt:lpstr>
      <vt:lpstr>elfsborg-marlo (12)</vt:lpstr>
      <vt:lpstr>elfsborg-marlo (11)</vt:lpstr>
      <vt:lpstr>elfsborg-marlo (10)</vt:lpstr>
      <vt:lpstr>elfsborg-marlo (9)</vt:lpstr>
      <vt:lpstr>elfsborg-marlo (8)</vt:lpstr>
      <vt:lpstr>elfsborg-marlo (7)</vt:lpstr>
      <vt:lpstr>elfsborg-marlo (6)</vt:lpstr>
      <vt:lpstr>elfsborg-marlo (5)</vt:lpstr>
      <vt:lpstr>elfsborg-marlo (4)</vt:lpstr>
      <vt:lpstr>elfsborg-marlo (3)</vt:lpstr>
      <vt:lpstr>elfsborg-marlo</vt:lpstr>
      <vt:lpstr>sarps-mjon</vt:lpstr>
      <vt:lpstr>chap-atletico mg</vt:lpstr>
      <vt:lpstr>kawa-yoko</vt:lpstr>
      <vt:lpstr>vancuver-houston</vt:lpstr>
      <vt:lpstr>botafogo-ceara</vt:lpstr>
      <vt:lpstr>seoul-jeju</vt:lpstr>
      <vt:lpstr>previo</vt:lpstr>
      <vt:lpstr>Hoja2</vt:lpstr>
      <vt:lpstr>Hoja2 (2)</vt:lpstr>
      <vt:lpstr>Hoja2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JOSE MARIA LOZANO OLMEDO</cp:lastModifiedBy>
  <dcterms:created xsi:type="dcterms:W3CDTF">2022-07-24T09:11:28Z</dcterms:created>
  <dcterms:modified xsi:type="dcterms:W3CDTF">2024-05-01T12:26:38Z</dcterms:modified>
</cp:coreProperties>
</file>