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mlozanoo\Documents\GitHub\PR-48-TFM\pruebas\csv\validar partidos\337\"/>
    </mc:Choice>
  </mc:AlternateContent>
  <xr:revisionPtr revIDLastSave="0" documentId="13_ncr:1_{07A135BE-901F-4B4B-9668-A318CCEAEF94}" xr6:coauthVersionLast="47" xr6:coauthVersionMax="47" xr10:uidLastSave="{00000000-0000-0000-0000-000000000000}"/>
  <bookViews>
    <workbookView xWindow="-120" yWindow="-120" windowWidth="20730" windowHeight="11040" activeTab="2" xr2:uid="{D003C150-504D-43BE-B031-4E55D2DE9D7A}"/>
  </bookViews>
  <sheets>
    <sheet name="validacion general" sheetId="1" r:id="rId1"/>
    <sheet name="cambios generales" sheetId="4" r:id="rId2"/>
    <sheet name="indicadores generados" sheetId="6" r:id="rId3"/>
    <sheet name="otros indicadores" sheetId="7" r:id="rId4"/>
    <sheet name="local" sheetId="2" r:id="rId5"/>
    <sheet name="visitante" sheetId="3" r:id="rId6"/>
    <sheet name="cambios alineacion" sheetId="5" r:id="rId7"/>
  </sheets>
  <definedNames>
    <definedName name="_xlnm._FilterDatabase" localSheetId="4" hidden="1">local!$A$1:$D$34</definedName>
    <definedName name="_xlnm._FilterDatabase" localSheetId="5" hidden="1">visitante!$A$1:$D$34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Z10" i="6" l="1"/>
  <c r="EL10" i="6"/>
  <c r="EW10" i="6"/>
  <c r="FA6" i="6"/>
  <c r="FB6" i="6"/>
  <c r="FC6" i="6"/>
  <c r="FC8" i="6" s="1"/>
  <c r="FC10" i="6" s="1"/>
  <c r="FD6" i="6"/>
  <c r="FE6" i="6"/>
  <c r="FF6" i="6"/>
  <c r="FG6" i="6"/>
  <c r="FH6" i="6"/>
  <c r="FI6" i="6"/>
  <c r="FJ6" i="6"/>
  <c r="FK6" i="6"/>
  <c r="FK8" i="6" s="1"/>
  <c r="FK10" i="6" s="1"/>
  <c r="FL6" i="6"/>
  <c r="FL8" i="6" s="1"/>
  <c r="FL10" i="6" s="1"/>
  <c r="FM6" i="6"/>
  <c r="FN6" i="6"/>
  <c r="FA8" i="6"/>
  <c r="FA10" i="6" s="1"/>
  <c r="FB8" i="6"/>
  <c r="FB10" i="6" s="1"/>
  <c r="FD8" i="6"/>
  <c r="FD10" i="6" s="1"/>
  <c r="FE8" i="6"/>
  <c r="FE10" i="6" s="1"/>
  <c r="FF8" i="6"/>
  <c r="FF10" i="6" s="1"/>
  <c r="FG8" i="6"/>
  <c r="FG10" i="6" s="1"/>
  <c r="FH8" i="6"/>
  <c r="FH10" i="6" s="1"/>
  <c r="FI8" i="6"/>
  <c r="FI10" i="6" s="1"/>
  <c r="FJ8" i="6"/>
  <c r="FJ10" i="6" s="1"/>
  <c r="FM8" i="6"/>
  <c r="FM10" i="6" s="1"/>
  <c r="FN8" i="6"/>
  <c r="FN10" i="6" s="1"/>
  <c r="FN4" i="6"/>
  <c r="FM4" i="6"/>
  <c r="D41" i="5"/>
  <c r="FK4" i="6"/>
  <c r="FJ4" i="6"/>
  <c r="FI4" i="6"/>
  <c r="FH4" i="6"/>
  <c r="FG4" i="6"/>
  <c r="FF4" i="6"/>
  <c r="FE4" i="6"/>
  <c r="FD4" i="6"/>
  <c r="FC4" i="6"/>
  <c r="C88" i="5"/>
  <c r="D88" i="5" s="1"/>
  <c r="C89" i="5"/>
  <c r="D89" i="5" s="1"/>
  <c r="C87" i="5"/>
  <c r="D87" i="5" s="1"/>
  <c r="C66" i="5"/>
  <c r="C67" i="5"/>
  <c r="C65" i="5"/>
  <c r="E42" i="5"/>
  <c r="E41" i="5"/>
  <c r="FL4" i="6" s="1"/>
  <c r="D43" i="5"/>
  <c r="E43" i="5" s="1"/>
  <c r="D42" i="5"/>
  <c r="C21" i="5"/>
  <c r="C20" i="5"/>
  <c r="C19" i="5"/>
  <c r="CV6" i="6"/>
  <c r="CW6" i="6"/>
  <c r="CW8" i="6" s="1"/>
  <c r="CW10" i="6" s="1"/>
  <c r="CX6" i="6"/>
  <c r="CY6" i="6"/>
  <c r="CZ6" i="6"/>
  <c r="DA6" i="6"/>
  <c r="DA8" i="6" s="1"/>
  <c r="DA10" i="6" s="1"/>
  <c r="DB6" i="6"/>
  <c r="DB8" i="6" s="1"/>
  <c r="DB10" i="6" s="1"/>
  <c r="DC6" i="6"/>
  <c r="DC8" i="6" s="1"/>
  <c r="DC10" i="6" s="1"/>
  <c r="DD6" i="6"/>
  <c r="DD8" i="6" s="1"/>
  <c r="DD10" i="6" s="1"/>
  <c r="DE6" i="6"/>
  <c r="DE8" i="6" s="1"/>
  <c r="DE10" i="6" s="1"/>
  <c r="DF6" i="6"/>
  <c r="DF8" i="6" s="1"/>
  <c r="DF10" i="6" s="1"/>
  <c r="DG6" i="6"/>
  <c r="DG8" i="6" s="1"/>
  <c r="DG10" i="6" s="1"/>
  <c r="DH6" i="6"/>
  <c r="DI6" i="6"/>
  <c r="DI8" i="6" s="1"/>
  <c r="DI10" i="6" s="1"/>
  <c r="DJ6" i="6"/>
  <c r="DK6" i="6"/>
  <c r="DL6" i="6"/>
  <c r="DM6" i="6"/>
  <c r="DM8" i="6" s="1"/>
  <c r="DM10" i="6" s="1"/>
  <c r="DN6" i="6"/>
  <c r="DN8" i="6" s="1"/>
  <c r="DN10" i="6" s="1"/>
  <c r="DO6" i="6"/>
  <c r="DO8" i="6" s="1"/>
  <c r="DO10" i="6" s="1"/>
  <c r="DP6" i="6"/>
  <c r="DP8" i="6" s="1"/>
  <c r="DP10" i="6" s="1"/>
  <c r="DQ6" i="6"/>
  <c r="DQ8" i="6" s="1"/>
  <c r="DQ10" i="6" s="1"/>
  <c r="DR6" i="6"/>
  <c r="DR8" i="6" s="1"/>
  <c r="DR10" i="6" s="1"/>
  <c r="DS6" i="6"/>
  <c r="DS8" i="6" s="1"/>
  <c r="DS10" i="6" s="1"/>
  <c r="DT6" i="6"/>
  <c r="DU6" i="6"/>
  <c r="DU8" i="6" s="1"/>
  <c r="DU10" i="6" s="1"/>
  <c r="DV6" i="6"/>
  <c r="DW6" i="6"/>
  <c r="DX6" i="6"/>
  <c r="DY6" i="6"/>
  <c r="DY8" i="6" s="1"/>
  <c r="DY10" i="6" s="1"/>
  <c r="DZ6" i="6"/>
  <c r="DZ8" i="6" s="1"/>
  <c r="EA6" i="6"/>
  <c r="EA8" i="6" s="1"/>
  <c r="EA10" i="6" s="1"/>
  <c r="EB6" i="6"/>
  <c r="EB8" i="6" s="1"/>
  <c r="EB10" i="6" s="1"/>
  <c r="EC6" i="6"/>
  <c r="EC8" i="6" s="1"/>
  <c r="EC10" i="6" s="1"/>
  <c r="ED6" i="6"/>
  <c r="ED8" i="6" s="1"/>
  <c r="ED10" i="6" s="1"/>
  <c r="EE6" i="6"/>
  <c r="EE8" i="6" s="1"/>
  <c r="EE10" i="6" s="1"/>
  <c r="EF6" i="6"/>
  <c r="EG6" i="6"/>
  <c r="EG8" i="6" s="1"/>
  <c r="EG10" i="6" s="1"/>
  <c r="EH6" i="6"/>
  <c r="EI6" i="6"/>
  <c r="EJ6" i="6"/>
  <c r="EK6" i="6"/>
  <c r="EK8" i="6" s="1"/>
  <c r="EK10" i="6" s="1"/>
  <c r="EL6" i="6"/>
  <c r="EL8" i="6" s="1"/>
  <c r="EM6" i="6"/>
  <c r="EM8" i="6" s="1"/>
  <c r="EM10" i="6" s="1"/>
  <c r="EN6" i="6"/>
  <c r="EN8" i="6" s="1"/>
  <c r="EN10" i="6" s="1"/>
  <c r="EO6" i="6"/>
  <c r="EO8" i="6" s="1"/>
  <c r="EO10" i="6" s="1"/>
  <c r="EP6" i="6"/>
  <c r="EP8" i="6" s="1"/>
  <c r="EP10" i="6" s="1"/>
  <c r="EQ6" i="6"/>
  <c r="EQ8" i="6" s="1"/>
  <c r="EQ10" i="6" s="1"/>
  <c r="ER6" i="6"/>
  <c r="ES6" i="6"/>
  <c r="ES8" i="6" s="1"/>
  <c r="ES10" i="6" s="1"/>
  <c r="ET6" i="6"/>
  <c r="EU6" i="6"/>
  <c r="EV6" i="6"/>
  <c r="EW6" i="6"/>
  <c r="EW8" i="6" s="1"/>
  <c r="EX6" i="6"/>
  <c r="EX8" i="6" s="1"/>
  <c r="EX10" i="6" s="1"/>
  <c r="EY6" i="6"/>
  <c r="EY8" i="6" s="1"/>
  <c r="EY10" i="6" s="1"/>
  <c r="EZ6" i="6"/>
  <c r="EZ8" i="6" s="1"/>
  <c r="EZ10" i="6" s="1"/>
  <c r="CV8" i="6"/>
  <c r="CV10" i="6" s="1"/>
  <c r="CX8" i="6"/>
  <c r="CX10" i="6" s="1"/>
  <c r="CY8" i="6"/>
  <c r="CY10" i="6" s="1"/>
  <c r="CZ8" i="6"/>
  <c r="CZ10" i="6" s="1"/>
  <c r="DH8" i="6"/>
  <c r="DH10" i="6" s="1"/>
  <c r="DJ8" i="6"/>
  <c r="DJ10" i="6" s="1"/>
  <c r="DK8" i="6"/>
  <c r="DK10" i="6" s="1"/>
  <c r="DL8" i="6"/>
  <c r="DL10" i="6" s="1"/>
  <c r="DT8" i="6"/>
  <c r="DT10" i="6" s="1"/>
  <c r="DV8" i="6"/>
  <c r="DV10" i="6" s="1"/>
  <c r="DW8" i="6"/>
  <c r="DW10" i="6" s="1"/>
  <c r="DX8" i="6"/>
  <c r="DX10" i="6" s="1"/>
  <c r="EF8" i="6"/>
  <c r="EF10" i="6" s="1"/>
  <c r="EH8" i="6"/>
  <c r="EH10" i="6" s="1"/>
  <c r="EI8" i="6"/>
  <c r="EI10" i="6" s="1"/>
  <c r="EJ8" i="6"/>
  <c r="EJ10" i="6" s="1"/>
  <c r="ER8" i="6"/>
  <c r="ER10" i="6" s="1"/>
  <c r="ET8" i="6"/>
  <c r="ET10" i="6" s="1"/>
  <c r="EU8" i="6"/>
  <c r="EU10" i="6" s="1"/>
  <c r="EV8" i="6"/>
  <c r="EV10" i="6" s="1"/>
  <c r="CU6" i="6"/>
  <c r="CU8" i="6" s="1"/>
  <c r="CU10" i="6" s="1"/>
  <c r="BT6" i="6"/>
  <c r="BU6" i="6"/>
  <c r="BU8" i="6" s="1"/>
  <c r="BU10" i="6" s="1"/>
  <c r="BV6" i="6"/>
  <c r="BV8" i="6" s="1"/>
  <c r="BV10" i="6" s="1"/>
  <c r="BW6" i="6"/>
  <c r="BW8" i="6" s="1"/>
  <c r="BW10" i="6" s="1"/>
  <c r="BX6" i="6"/>
  <c r="BY6" i="6"/>
  <c r="BZ6" i="6"/>
  <c r="CA6" i="6"/>
  <c r="CB6" i="6"/>
  <c r="CC6" i="6"/>
  <c r="CC8" i="6" s="1"/>
  <c r="CC10" i="6" s="1"/>
  <c r="CD6" i="6"/>
  <c r="CD8" i="6" s="1"/>
  <c r="CD10" i="6" s="1"/>
  <c r="CE6" i="6"/>
  <c r="CE8" i="6" s="1"/>
  <c r="CE10" i="6" s="1"/>
  <c r="CF6" i="6"/>
  <c r="CG6" i="6"/>
  <c r="CG8" i="6" s="1"/>
  <c r="CG10" i="6" s="1"/>
  <c r="CH6" i="6"/>
  <c r="CH8" i="6" s="1"/>
  <c r="CH10" i="6" s="1"/>
  <c r="CI6" i="6"/>
  <c r="CI8" i="6" s="1"/>
  <c r="CI10" i="6" s="1"/>
  <c r="CJ6" i="6"/>
  <c r="CK6" i="6"/>
  <c r="CL6" i="6"/>
  <c r="CM6" i="6"/>
  <c r="CN6" i="6"/>
  <c r="CO6" i="6"/>
  <c r="CO8" i="6" s="1"/>
  <c r="CO10" i="6" s="1"/>
  <c r="CP6" i="6"/>
  <c r="CP8" i="6" s="1"/>
  <c r="CP10" i="6" s="1"/>
  <c r="CQ6" i="6"/>
  <c r="CQ8" i="6" s="1"/>
  <c r="CQ10" i="6" s="1"/>
  <c r="CR6" i="6"/>
  <c r="CS6" i="6"/>
  <c r="CS8" i="6" s="1"/>
  <c r="CS10" i="6" s="1"/>
  <c r="CT6" i="6"/>
  <c r="CT8" i="6" s="1"/>
  <c r="CT10" i="6" s="1"/>
  <c r="BT8" i="6"/>
  <c r="BT10" i="6" s="1"/>
  <c r="BX8" i="6"/>
  <c r="BX10" i="6" s="1"/>
  <c r="BY8" i="6"/>
  <c r="BY10" i="6" s="1"/>
  <c r="BZ8" i="6"/>
  <c r="BZ10" i="6" s="1"/>
  <c r="CA8" i="6"/>
  <c r="CA10" i="6" s="1"/>
  <c r="CB8" i="6"/>
  <c r="CB10" i="6" s="1"/>
  <c r="CF8" i="6"/>
  <c r="CF10" i="6" s="1"/>
  <c r="CJ8" i="6"/>
  <c r="CJ10" i="6" s="1"/>
  <c r="CK8" i="6"/>
  <c r="CK10" i="6" s="1"/>
  <c r="CL8" i="6"/>
  <c r="CL10" i="6" s="1"/>
  <c r="CM8" i="6"/>
  <c r="CM10" i="6" s="1"/>
  <c r="CN8" i="6"/>
  <c r="CN10" i="6" s="1"/>
  <c r="CR8" i="6"/>
  <c r="CR10" i="6" s="1"/>
  <c r="BS8" i="6"/>
  <c r="BS10" i="6" s="1"/>
  <c r="BS6" i="6"/>
  <c r="BR8" i="6"/>
  <c r="BR10" i="6" s="1"/>
  <c r="CT4" i="6"/>
  <c r="CS4" i="6"/>
  <c r="CP4" i="6"/>
  <c r="CO4" i="6"/>
  <c r="AA218" i="7"/>
  <c r="AA217" i="7"/>
  <c r="CL4" i="6"/>
  <c r="CK4" i="6"/>
  <c r="CH4" i="6"/>
  <c r="CG4" i="6"/>
  <c r="AA216" i="7"/>
  <c r="AA215" i="7"/>
  <c r="CD4" i="6"/>
  <c r="CC4" i="6"/>
  <c r="BZ4" i="6"/>
  <c r="BY4" i="6"/>
  <c r="BV4" i="6"/>
  <c r="BU4" i="6"/>
  <c r="AM218" i="7"/>
  <c r="AM217" i="7"/>
  <c r="AM216" i="7"/>
  <c r="AM215" i="7"/>
  <c r="AM214" i="7"/>
  <c r="AM213" i="7"/>
  <c r="AM212" i="7"/>
  <c r="AO204" i="7"/>
  <c r="AO200" i="7"/>
  <c r="AO206" i="7"/>
  <c r="AM206" i="7"/>
  <c r="AO199" i="7"/>
  <c r="AN199" i="7"/>
  <c r="AM199" i="7"/>
  <c r="AA214" i="7"/>
  <c r="AA213" i="7"/>
  <c r="AA212" i="7"/>
  <c r="AI206" i="7"/>
  <c r="AG206" i="7"/>
  <c r="AG204" i="7"/>
  <c r="AG200" i="7"/>
  <c r="AI199" i="7"/>
  <c r="AH199" i="7"/>
  <c r="AG199" i="7"/>
  <c r="AC206" i="7"/>
  <c r="AA206" i="7"/>
  <c r="AC204" i="7"/>
  <c r="AC200" i="7"/>
  <c r="AC199" i="7"/>
  <c r="AB199" i="7"/>
  <c r="AA199" i="7"/>
  <c r="B204" i="7"/>
  <c r="B216" i="7" s="1"/>
  <c r="CI4" i="6" s="1"/>
  <c r="B200" i="7"/>
  <c r="B215" i="7" s="1"/>
  <c r="CE4" i="6" s="1"/>
  <c r="N199" i="7"/>
  <c r="N212" i="7" s="1"/>
  <c r="BT4" i="6" s="1"/>
  <c r="D206" i="7"/>
  <c r="B218" i="7" s="1"/>
  <c r="CQ4" i="6" s="1"/>
  <c r="B206" i="7"/>
  <c r="B217" i="7" s="1"/>
  <c r="CM4" i="6" s="1"/>
  <c r="D199" i="7"/>
  <c r="B214" i="7" s="1"/>
  <c r="CA4" i="6" s="1"/>
  <c r="C199" i="7"/>
  <c r="B213" i="7" s="1"/>
  <c r="BW4" i="6" s="1"/>
  <c r="B199" i="7"/>
  <c r="B212" i="7" s="1"/>
  <c r="BS4" i="6" s="1"/>
  <c r="H206" i="7"/>
  <c r="J204" i="7"/>
  <c r="J206" i="7"/>
  <c r="J200" i="7"/>
  <c r="J199" i="7"/>
  <c r="I199" i="7"/>
  <c r="H199" i="7"/>
  <c r="K269" i="7"/>
  <c r="K267" i="7"/>
  <c r="K263" i="7"/>
  <c r="K262" i="7"/>
  <c r="FB4" i="6"/>
  <c r="FA4" i="6"/>
  <c r="EZ4" i="6"/>
  <c r="EY4" i="6"/>
  <c r="EX4" i="6"/>
  <c r="EW4" i="6"/>
  <c r="EV4" i="6"/>
  <c r="EU4" i="6"/>
  <c r="ET4" i="6"/>
  <c r="ES4" i="6"/>
  <c r="ER4" i="6"/>
  <c r="EQ4" i="6"/>
  <c r="EP4" i="6"/>
  <c r="EO4" i="6"/>
  <c r="EN4" i="6"/>
  <c r="EM4" i="6"/>
  <c r="EL4" i="6"/>
  <c r="EK4" i="6"/>
  <c r="EJ4" i="6"/>
  <c r="EI4" i="6"/>
  <c r="EH4" i="6"/>
  <c r="EG4" i="6"/>
  <c r="EF4" i="6"/>
  <c r="EE4" i="6"/>
  <c r="ED4" i="6"/>
  <c r="EC4" i="6"/>
  <c r="EB4" i="6"/>
  <c r="EA4" i="6"/>
  <c r="DZ4" i="6"/>
  <c r="DY4" i="6"/>
  <c r="DX4" i="6"/>
  <c r="DW4" i="6"/>
  <c r="DV4" i="6"/>
  <c r="DU4" i="6"/>
  <c r="DT4" i="6"/>
  <c r="DS4" i="6"/>
  <c r="DR4" i="6"/>
  <c r="DQ4" i="6"/>
  <c r="DP4" i="6"/>
  <c r="DO4" i="6"/>
  <c r="DN4" i="6"/>
  <c r="DM4" i="6"/>
  <c r="DL4" i="6"/>
  <c r="DK4" i="6"/>
  <c r="DJ4" i="6"/>
  <c r="DI4" i="6"/>
  <c r="DH4" i="6"/>
  <c r="DG4" i="6"/>
  <c r="F398" i="4"/>
  <c r="DE4" i="6"/>
  <c r="DD4" i="6"/>
  <c r="DC4" i="6"/>
  <c r="DB4" i="6"/>
  <c r="DA4" i="6"/>
  <c r="CZ4" i="6"/>
  <c r="CY4" i="6"/>
  <c r="I398" i="4"/>
  <c r="J398" i="4"/>
  <c r="K398" i="4"/>
  <c r="L398" i="4"/>
  <c r="M398" i="4"/>
  <c r="N398" i="4"/>
  <c r="O398" i="4"/>
  <c r="O399" i="4" s="1"/>
  <c r="P398" i="4"/>
  <c r="P399" i="4" s="1"/>
  <c r="Q398" i="4"/>
  <c r="Q399" i="4" s="1"/>
  <c r="R398" i="4"/>
  <c r="R399" i="4" s="1"/>
  <c r="S398" i="4"/>
  <c r="S399" i="4" s="1"/>
  <c r="G398" i="4"/>
  <c r="H398" i="4"/>
  <c r="CW4" i="6"/>
  <c r="CV4" i="6"/>
  <c r="CU4" i="6"/>
  <c r="G399" i="4"/>
  <c r="H399" i="4"/>
  <c r="CX4" i="6" s="1"/>
  <c r="I399" i="4"/>
  <c r="J399" i="4"/>
  <c r="K399" i="4"/>
  <c r="L399" i="4"/>
  <c r="M399" i="4"/>
  <c r="N399" i="4"/>
  <c r="F399" i="4"/>
  <c r="DF4" i="6" s="1"/>
  <c r="E398" i="4"/>
  <c r="G298" i="4"/>
  <c r="H298" i="4"/>
  <c r="I298" i="4"/>
  <c r="I299" i="4" s="1"/>
  <c r="J298" i="4"/>
  <c r="K298" i="4"/>
  <c r="L298" i="4"/>
  <c r="M298" i="4"/>
  <c r="N298" i="4"/>
  <c r="O298" i="4"/>
  <c r="P298" i="4"/>
  <c r="Q298" i="4"/>
  <c r="R298" i="4"/>
  <c r="R299" i="4" s="1"/>
  <c r="S298" i="4"/>
  <c r="S299" i="4" s="1"/>
  <c r="G299" i="4"/>
  <c r="H299" i="4"/>
  <c r="J299" i="4"/>
  <c r="K299" i="4"/>
  <c r="L299" i="4"/>
  <c r="M299" i="4"/>
  <c r="N299" i="4"/>
  <c r="O299" i="4"/>
  <c r="P299" i="4"/>
  <c r="Q299" i="4"/>
  <c r="F299" i="4"/>
  <c r="F298" i="4"/>
  <c r="E298" i="4"/>
  <c r="J306" i="4"/>
  <c r="K306" i="4"/>
  <c r="L306" i="4"/>
  <c r="M306" i="4"/>
  <c r="N306" i="4"/>
  <c r="O306" i="4"/>
  <c r="P306" i="4"/>
  <c r="Q306" i="4"/>
  <c r="R306" i="4"/>
  <c r="S306" i="4"/>
  <c r="J307" i="4"/>
  <c r="K307" i="4"/>
  <c r="L307" i="4"/>
  <c r="M307" i="4"/>
  <c r="N307" i="4"/>
  <c r="O307" i="4"/>
  <c r="P307" i="4"/>
  <c r="Q307" i="4"/>
  <c r="R307" i="4"/>
  <c r="S307" i="4"/>
  <c r="J308" i="4"/>
  <c r="K308" i="4"/>
  <c r="L308" i="4"/>
  <c r="M308" i="4"/>
  <c r="N308" i="4"/>
  <c r="O308" i="4"/>
  <c r="P308" i="4"/>
  <c r="Q308" i="4"/>
  <c r="R308" i="4"/>
  <c r="S308" i="4"/>
  <c r="J309" i="4"/>
  <c r="K309" i="4"/>
  <c r="L309" i="4"/>
  <c r="M309" i="4"/>
  <c r="N309" i="4"/>
  <c r="O309" i="4"/>
  <c r="P309" i="4"/>
  <c r="Q309" i="4"/>
  <c r="R309" i="4"/>
  <c r="S309" i="4"/>
  <c r="J310" i="4"/>
  <c r="K310" i="4"/>
  <c r="L310" i="4"/>
  <c r="M310" i="4"/>
  <c r="N310" i="4"/>
  <c r="O310" i="4"/>
  <c r="P310" i="4"/>
  <c r="Q310" i="4"/>
  <c r="R310" i="4"/>
  <c r="S310" i="4"/>
  <c r="J311" i="4"/>
  <c r="K311" i="4"/>
  <c r="L311" i="4"/>
  <c r="M311" i="4"/>
  <c r="N311" i="4"/>
  <c r="O311" i="4"/>
  <c r="P311" i="4"/>
  <c r="Q311" i="4"/>
  <c r="R311" i="4"/>
  <c r="S311" i="4"/>
  <c r="J312" i="4"/>
  <c r="K312" i="4"/>
  <c r="L312" i="4"/>
  <c r="M312" i="4"/>
  <c r="N312" i="4"/>
  <c r="O312" i="4"/>
  <c r="P312" i="4"/>
  <c r="Q312" i="4"/>
  <c r="R312" i="4"/>
  <c r="S312" i="4"/>
  <c r="J313" i="4"/>
  <c r="K313" i="4"/>
  <c r="L313" i="4"/>
  <c r="M313" i="4"/>
  <c r="N313" i="4"/>
  <c r="O313" i="4"/>
  <c r="P313" i="4"/>
  <c r="Q313" i="4"/>
  <c r="R313" i="4"/>
  <c r="S313" i="4"/>
  <c r="J314" i="4"/>
  <c r="K314" i="4"/>
  <c r="L314" i="4"/>
  <c r="M314" i="4"/>
  <c r="N314" i="4"/>
  <c r="O314" i="4"/>
  <c r="P314" i="4"/>
  <c r="Q314" i="4"/>
  <c r="R314" i="4"/>
  <c r="S314" i="4"/>
  <c r="J315" i="4"/>
  <c r="K315" i="4"/>
  <c r="L315" i="4"/>
  <c r="M315" i="4"/>
  <c r="N315" i="4"/>
  <c r="O315" i="4"/>
  <c r="P315" i="4"/>
  <c r="Q315" i="4"/>
  <c r="R315" i="4"/>
  <c r="S315" i="4"/>
  <c r="J316" i="4"/>
  <c r="K316" i="4"/>
  <c r="L316" i="4"/>
  <c r="M316" i="4"/>
  <c r="N316" i="4"/>
  <c r="O316" i="4"/>
  <c r="P316" i="4"/>
  <c r="Q316" i="4"/>
  <c r="R316" i="4"/>
  <c r="S316" i="4"/>
  <c r="J317" i="4"/>
  <c r="K317" i="4"/>
  <c r="L317" i="4"/>
  <c r="M317" i="4"/>
  <c r="N317" i="4"/>
  <c r="O317" i="4"/>
  <c r="P317" i="4"/>
  <c r="Q317" i="4"/>
  <c r="R317" i="4"/>
  <c r="S317" i="4"/>
  <c r="J318" i="4"/>
  <c r="K318" i="4"/>
  <c r="L318" i="4"/>
  <c r="M318" i="4"/>
  <c r="N318" i="4"/>
  <c r="O318" i="4"/>
  <c r="P318" i="4"/>
  <c r="Q318" i="4"/>
  <c r="R318" i="4"/>
  <c r="S318" i="4"/>
  <c r="J319" i="4"/>
  <c r="K319" i="4"/>
  <c r="L319" i="4"/>
  <c r="M319" i="4"/>
  <c r="N319" i="4"/>
  <c r="O319" i="4"/>
  <c r="P319" i="4"/>
  <c r="Q319" i="4"/>
  <c r="R319" i="4"/>
  <c r="S319" i="4"/>
  <c r="J320" i="4"/>
  <c r="K320" i="4"/>
  <c r="L320" i="4"/>
  <c r="M320" i="4"/>
  <c r="N320" i="4"/>
  <c r="O320" i="4"/>
  <c r="P320" i="4"/>
  <c r="Q320" i="4"/>
  <c r="R320" i="4"/>
  <c r="S320" i="4"/>
  <c r="J321" i="4"/>
  <c r="K321" i="4"/>
  <c r="L321" i="4"/>
  <c r="M321" i="4"/>
  <c r="N321" i="4"/>
  <c r="O321" i="4"/>
  <c r="P321" i="4"/>
  <c r="Q321" i="4"/>
  <c r="R321" i="4"/>
  <c r="S321" i="4"/>
  <c r="J322" i="4"/>
  <c r="K322" i="4"/>
  <c r="L322" i="4"/>
  <c r="M322" i="4"/>
  <c r="N322" i="4"/>
  <c r="O322" i="4"/>
  <c r="P322" i="4"/>
  <c r="Q322" i="4"/>
  <c r="R322" i="4"/>
  <c r="S322" i="4"/>
  <c r="J323" i="4"/>
  <c r="K323" i="4"/>
  <c r="L323" i="4"/>
  <c r="M323" i="4"/>
  <c r="N323" i="4"/>
  <c r="O323" i="4"/>
  <c r="P323" i="4"/>
  <c r="Q323" i="4"/>
  <c r="R323" i="4"/>
  <c r="S323" i="4"/>
  <c r="J324" i="4"/>
  <c r="K324" i="4"/>
  <c r="L324" i="4"/>
  <c r="M324" i="4"/>
  <c r="N324" i="4"/>
  <c r="O324" i="4"/>
  <c r="P324" i="4"/>
  <c r="Q324" i="4"/>
  <c r="R324" i="4"/>
  <c r="S324" i="4"/>
  <c r="J325" i="4"/>
  <c r="K325" i="4"/>
  <c r="L325" i="4"/>
  <c r="M325" i="4"/>
  <c r="N325" i="4"/>
  <c r="O325" i="4"/>
  <c r="P325" i="4"/>
  <c r="Q325" i="4"/>
  <c r="R325" i="4"/>
  <c r="S325" i="4"/>
  <c r="J326" i="4"/>
  <c r="K326" i="4"/>
  <c r="L326" i="4"/>
  <c r="M326" i="4"/>
  <c r="N326" i="4"/>
  <c r="O326" i="4"/>
  <c r="P326" i="4"/>
  <c r="Q326" i="4"/>
  <c r="R326" i="4"/>
  <c r="S326" i="4"/>
  <c r="J327" i="4"/>
  <c r="K327" i="4"/>
  <c r="L327" i="4"/>
  <c r="M327" i="4"/>
  <c r="N327" i="4"/>
  <c r="O327" i="4"/>
  <c r="P327" i="4"/>
  <c r="Q327" i="4"/>
  <c r="R327" i="4"/>
  <c r="S327" i="4"/>
  <c r="J328" i="4"/>
  <c r="K328" i="4"/>
  <c r="L328" i="4"/>
  <c r="M328" i="4"/>
  <c r="N328" i="4"/>
  <c r="O328" i="4"/>
  <c r="P328" i="4"/>
  <c r="Q328" i="4"/>
  <c r="R328" i="4"/>
  <c r="S328" i="4"/>
  <c r="J329" i="4"/>
  <c r="K329" i="4"/>
  <c r="L329" i="4"/>
  <c r="M329" i="4"/>
  <c r="N329" i="4"/>
  <c r="O329" i="4"/>
  <c r="P329" i="4"/>
  <c r="Q329" i="4"/>
  <c r="R329" i="4"/>
  <c r="S329" i="4"/>
  <c r="J330" i="4"/>
  <c r="K330" i="4"/>
  <c r="L330" i="4"/>
  <c r="M330" i="4"/>
  <c r="N330" i="4"/>
  <c r="O330" i="4"/>
  <c r="P330" i="4"/>
  <c r="Q330" i="4"/>
  <c r="R330" i="4"/>
  <c r="S330" i="4"/>
  <c r="J331" i="4"/>
  <c r="K331" i="4"/>
  <c r="L331" i="4"/>
  <c r="M331" i="4"/>
  <c r="N331" i="4"/>
  <c r="O331" i="4"/>
  <c r="P331" i="4"/>
  <c r="Q331" i="4"/>
  <c r="R331" i="4"/>
  <c r="S331" i="4"/>
  <c r="J332" i="4"/>
  <c r="K332" i="4"/>
  <c r="L332" i="4"/>
  <c r="M332" i="4"/>
  <c r="N332" i="4"/>
  <c r="O332" i="4"/>
  <c r="P332" i="4"/>
  <c r="Q332" i="4"/>
  <c r="R332" i="4"/>
  <c r="S332" i="4"/>
  <c r="J333" i="4"/>
  <c r="K333" i="4"/>
  <c r="L333" i="4"/>
  <c r="M333" i="4"/>
  <c r="N333" i="4"/>
  <c r="O333" i="4"/>
  <c r="P333" i="4"/>
  <c r="Q333" i="4"/>
  <c r="R333" i="4"/>
  <c r="S333" i="4"/>
  <c r="J334" i="4"/>
  <c r="K334" i="4"/>
  <c r="L334" i="4"/>
  <c r="M334" i="4"/>
  <c r="N334" i="4"/>
  <c r="O334" i="4"/>
  <c r="P334" i="4"/>
  <c r="Q334" i="4"/>
  <c r="R334" i="4"/>
  <c r="S334" i="4"/>
  <c r="J335" i="4"/>
  <c r="K335" i="4"/>
  <c r="L335" i="4"/>
  <c r="M335" i="4"/>
  <c r="N335" i="4"/>
  <c r="O335" i="4"/>
  <c r="P335" i="4"/>
  <c r="Q335" i="4"/>
  <c r="R335" i="4"/>
  <c r="S335" i="4"/>
  <c r="J336" i="4"/>
  <c r="K336" i="4"/>
  <c r="L336" i="4"/>
  <c r="M336" i="4"/>
  <c r="N336" i="4"/>
  <c r="O336" i="4"/>
  <c r="P336" i="4"/>
  <c r="Q336" i="4"/>
  <c r="R336" i="4"/>
  <c r="S336" i="4"/>
  <c r="J337" i="4"/>
  <c r="K337" i="4"/>
  <c r="L337" i="4"/>
  <c r="M337" i="4"/>
  <c r="N337" i="4"/>
  <c r="O337" i="4"/>
  <c r="P337" i="4"/>
  <c r="Q337" i="4"/>
  <c r="R337" i="4"/>
  <c r="S337" i="4"/>
  <c r="J338" i="4"/>
  <c r="K338" i="4"/>
  <c r="L338" i="4"/>
  <c r="M338" i="4"/>
  <c r="N338" i="4"/>
  <c r="O338" i="4"/>
  <c r="P338" i="4"/>
  <c r="Q338" i="4"/>
  <c r="R338" i="4"/>
  <c r="S338" i="4"/>
  <c r="J339" i="4"/>
  <c r="K339" i="4"/>
  <c r="L339" i="4"/>
  <c r="M339" i="4"/>
  <c r="N339" i="4"/>
  <c r="O339" i="4"/>
  <c r="P339" i="4"/>
  <c r="Q339" i="4"/>
  <c r="R339" i="4"/>
  <c r="S339" i="4"/>
  <c r="J340" i="4"/>
  <c r="K340" i="4"/>
  <c r="L340" i="4"/>
  <c r="M340" i="4"/>
  <c r="N340" i="4"/>
  <c r="O340" i="4"/>
  <c r="P340" i="4"/>
  <c r="Q340" i="4"/>
  <c r="R340" i="4"/>
  <c r="S340" i="4"/>
  <c r="J341" i="4"/>
  <c r="K341" i="4"/>
  <c r="L341" i="4"/>
  <c r="M341" i="4"/>
  <c r="N341" i="4"/>
  <c r="O341" i="4"/>
  <c r="P341" i="4"/>
  <c r="Q341" i="4"/>
  <c r="R341" i="4"/>
  <c r="S341" i="4"/>
  <c r="J342" i="4"/>
  <c r="K342" i="4"/>
  <c r="L342" i="4"/>
  <c r="M342" i="4"/>
  <c r="N342" i="4"/>
  <c r="O342" i="4"/>
  <c r="P342" i="4"/>
  <c r="Q342" i="4"/>
  <c r="R342" i="4"/>
  <c r="S342" i="4"/>
  <c r="J343" i="4"/>
  <c r="K343" i="4"/>
  <c r="L343" i="4"/>
  <c r="M343" i="4"/>
  <c r="N343" i="4"/>
  <c r="O343" i="4"/>
  <c r="P343" i="4"/>
  <c r="Q343" i="4"/>
  <c r="R343" i="4"/>
  <c r="S343" i="4"/>
  <c r="J344" i="4"/>
  <c r="K344" i="4"/>
  <c r="L344" i="4"/>
  <c r="M344" i="4"/>
  <c r="N344" i="4"/>
  <c r="O344" i="4"/>
  <c r="P344" i="4"/>
  <c r="Q344" i="4"/>
  <c r="R344" i="4"/>
  <c r="S344" i="4"/>
  <c r="J345" i="4"/>
  <c r="K345" i="4"/>
  <c r="L345" i="4"/>
  <c r="M345" i="4"/>
  <c r="N345" i="4"/>
  <c r="O345" i="4"/>
  <c r="P345" i="4"/>
  <c r="Q345" i="4"/>
  <c r="R345" i="4"/>
  <c r="S345" i="4"/>
  <c r="J346" i="4"/>
  <c r="K346" i="4"/>
  <c r="L346" i="4"/>
  <c r="M346" i="4"/>
  <c r="N346" i="4"/>
  <c r="O346" i="4"/>
  <c r="P346" i="4"/>
  <c r="Q346" i="4"/>
  <c r="R346" i="4"/>
  <c r="S346" i="4"/>
  <c r="J347" i="4"/>
  <c r="K347" i="4"/>
  <c r="L347" i="4"/>
  <c r="M347" i="4"/>
  <c r="N347" i="4"/>
  <c r="O347" i="4"/>
  <c r="P347" i="4"/>
  <c r="Q347" i="4"/>
  <c r="R347" i="4"/>
  <c r="S347" i="4"/>
  <c r="J348" i="4"/>
  <c r="K348" i="4"/>
  <c r="L348" i="4"/>
  <c r="M348" i="4"/>
  <c r="N348" i="4"/>
  <c r="O348" i="4"/>
  <c r="P348" i="4"/>
  <c r="Q348" i="4"/>
  <c r="R348" i="4"/>
  <c r="S348" i="4"/>
  <c r="J349" i="4"/>
  <c r="K349" i="4"/>
  <c r="L349" i="4"/>
  <c r="M349" i="4"/>
  <c r="N349" i="4"/>
  <c r="O349" i="4"/>
  <c r="P349" i="4"/>
  <c r="Q349" i="4"/>
  <c r="R349" i="4"/>
  <c r="S349" i="4"/>
  <c r="J350" i="4"/>
  <c r="K350" i="4"/>
  <c r="L350" i="4"/>
  <c r="M350" i="4"/>
  <c r="N350" i="4"/>
  <c r="O350" i="4"/>
  <c r="P350" i="4"/>
  <c r="Q350" i="4"/>
  <c r="R350" i="4"/>
  <c r="S350" i="4"/>
  <c r="J351" i="4"/>
  <c r="K351" i="4"/>
  <c r="L351" i="4"/>
  <c r="M351" i="4"/>
  <c r="N351" i="4"/>
  <c r="O351" i="4"/>
  <c r="P351" i="4"/>
  <c r="Q351" i="4"/>
  <c r="R351" i="4"/>
  <c r="S351" i="4"/>
  <c r="J352" i="4"/>
  <c r="K352" i="4"/>
  <c r="L352" i="4"/>
  <c r="M352" i="4"/>
  <c r="N352" i="4"/>
  <c r="O352" i="4"/>
  <c r="P352" i="4"/>
  <c r="Q352" i="4"/>
  <c r="R352" i="4"/>
  <c r="S352" i="4"/>
  <c r="J353" i="4"/>
  <c r="K353" i="4"/>
  <c r="L353" i="4"/>
  <c r="M353" i="4"/>
  <c r="N353" i="4"/>
  <c r="O353" i="4"/>
  <c r="P353" i="4"/>
  <c r="Q353" i="4"/>
  <c r="R353" i="4"/>
  <c r="S353" i="4"/>
  <c r="J354" i="4"/>
  <c r="K354" i="4"/>
  <c r="L354" i="4"/>
  <c r="M354" i="4"/>
  <c r="N354" i="4"/>
  <c r="O354" i="4"/>
  <c r="P354" i="4"/>
  <c r="Q354" i="4"/>
  <c r="R354" i="4"/>
  <c r="S354" i="4"/>
  <c r="J355" i="4"/>
  <c r="K355" i="4"/>
  <c r="L355" i="4"/>
  <c r="M355" i="4"/>
  <c r="N355" i="4"/>
  <c r="O355" i="4"/>
  <c r="P355" i="4"/>
  <c r="Q355" i="4"/>
  <c r="R355" i="4"/>
  <c r="S355" i="4"/>
  <c r="J356" i="4"/>
  <c r="K356" i="4"/>
  <c r="L356" i="4"/>
  <c r="M356" i="4"/>
  <c r="N356" i="4"/>
  <c r="O356" i="4"/>
  <c r="P356" i="4"/>
  <c r="Q356" i="4"/>
  <c r="R356" i="4"/>
  <c r="S356" i="4"/>
  <c r="J357" i="4"/>
  <c r="K357" i="4"/>
  <c r="L357" i="4"/>
  <c r="M357" i="4"/>
  <c r="N357" i="4"/>
  <c r="O357" i="4"/>
  <c r="P357" i="4"/>
  <c r="Q357" i="4"/>
  <c r="R357" i="4"/>
  <c r="S357" i="4"/>
  <c r="J358" i="4"/>
  <c r="K358" i="4"/>
  <c r="L358" i="4"/>
  <c r="M358" i="4"/>
  <c r="N358" i="4"/>
  <c r="O358" i="4"/>
  <c r="P358" i="4"/>
  <c r="Q358" i="4"/>
  <c r="R358" i="4"/>
  <c r="S358" i="4"/>
  <c r="J359" i="4"/>
  <c r="K359" i="4"/>
  <c r="L359" i="4"/>
  <c r="M359" i="4"/>
  <c r="N359" i="4"/>
  <c r="O359" i="4"/>
  <c r="P359" i="4"/>
  <c r="Q359" i="4"/>
  <c r="R359" i="4"/>
  <c r="S359" i="4"/>
  <c r="J360" i="4"/>
  <c r="K360" i="4"/>
  <c r="L360" i="4"/>
  <c r="M360" i="4"/>
  <c r="N360" i="4"/>
  <c r="O360" i="4"/>
  <c r="P360" i="4"/>
  <c r="Q360" i="4"/>
  <c r="R360" i="4"/>
  <c r="S360" i="4"/>
  <c r="J361" i="4"/>
  <c r="K361" i="4"/>
  <c r="L361" i="4"/>
  <c r="M361" i="4"/>
  <c r="N361" i="4"/>
  <c r="O361" i="4"/>
  <c r="P361" i="4"/>
  <c r="Q361" i="4"/>
  <c r="R361" i="4"/>
  <c r="S361" i="4"/>
  <c r="J362" i="4"/>
  <c r="K362" i="4"/>
  <c r="L362" i="4"/>
  <c r="M362" i="4"/>
  <c r="N362" i="4"/>
  <c r="O362" i="4"/>
  <c r="P362" i="4"/>
  <c r="Q362" i="4"/>
  <c r="R362" i="4"/>
  <c r="S362" i="4"/>
  <c r="J363" i="4"/>
  <c r="K363" i="4"/>
  <c r="L363" i="4"/>
  <c r="M363" i="4"/>
  <c r="N363" i="4"/>
  <c r="O363" i="4"/>
  <c r="P363" i="4"/>
  <c r="Q363" i="4"/>
  <c r="R363" i="4"/>
  <c r="S363" i="4"/>
  <c r="J364" i="4"/>
  <c r="K364" i="4"/>
  <c r="L364" i="4"/>
  <c r="M364" i="4"/>
  <c r="N364" i="4"/>
  <c r="O364" i="4"/>
  <c r="P364" i="4"/>
  <c r="Q364" i="4"/>
  <c r="R364" i="4"/>
  <c r="S364" i="4"/>
  <c r="J365" i="4"/>
  <c r="K365" i="4"/>
  <c r="L365" i="4"/>
  <c r="M365" i="4"/>
  <c r="N365" i="4"/>
  <c r="O365" i="4"/>
  <c r="P365" i="4"/>
  <c r="Q365" i="4"/>
  <c r="R365" i="4"/>
  <c r="S365" i="4"/>
  <c r="J366" i="4"/>
  <c r="K366" i="4"/>
  <c r="L366" i="4"/>
  <c r="M366" i="4"/>
  <c r="N366" i="4"/>
  <c r="O366" i="4"/>
  <c r="P366" i="4"/>
  <c r="Q366" i="4"/>
  <c r="R366" i="4"/>
  <c r="S366" i="4"/>
  <c r="J367" i="4"/>
  <c r="K367" i="4"/>
  <c r="L367" i="4"/>
  <c r="M367" i="4"/>
  <c r="N367" i="4"/>
  <c r="O367" i="4"/>
  <c r="P367" i="4"/>
  <c r="Q367" i="4"/>
  <c r="R367" i="4"/>
  <c r="S367" i="4"/>
  <c r="J368" i="4"/>
  <c r="K368" i="4"/>
  <c r="L368" i="4"/>
  <c r="M368" i="4"/>
  <c r="N368" i="4"/>
  <c r="O368" i="4"/>
  <c r="P368" i="4"/>
  <c r="Q368" i="4"/>
  <c r="R368" i="4"/>
  <c r="S368" i="4"/>
  <c r="J369" i="4"/>
  <c r="K369" i="4"/>
  <c r="L369" i="4"/>
  <c r="M369" i="4"/>
  <c r="N369" i="4"/>
  <c r="O369" i="4"/>
  <c r="P369" i="4"/>
  <c r="Q369" i="4"/>
  <c r="R369" i="4"/>
  <c r="S369" i="4"/>
  <c r="J370" i="4"/>
  <c r="K370" i="4"/>
  <c r="L370" i="4"/>
  <c r="M370" i="4"/>
  <c r="N370" i="4"/>
  <c r="O370" i="4"/>
  <c r="P370" i="4"/>
  <c r="Q370" i="4"/>
  <c r="R370" i="4"/>
  <c r="S370" i="4"/>
  <c r="J371" i="4"/>
  <c r="K371" i="4"/>
  <c r="L371" i="4"/>
  <c r="M371" i="4"/>
  <c r="N371" i="4"/>
  <c r="O371" i="4"/>
  <c r="P371" i="4"/>
  <c r="Q371" i="4"/>
  <c r="R371" i="4"/>
  <c r="S371" i="4"/>
  <c r="J372" i="4"/>
  <c r="K372" i="4"/>
  <c r="L372" i="4"/>
  <c r="M372" i="4"/>
  <c r="N372" i="4"/>
  <c r="O372" i="4"/>
  <c r="P372" i="4"/>
  <c r="Q372" i="4"/>
  <c r="R372" i="4"/>
  <c r="S372" i="4"/>
  <c r="J373" i="4"/>
  <c r="K373" i="4"/>
  <c r="L373" i="4"/>
  <c r="M373" i="4"/>
  <c r="N373" i="4"/>
  <c r="O373" i="4"/>
  <c r="P373" i="4"/>
  <c r="Q373" i="4"/>
  <c r="R373" i="4"/>
  <c r="S373" i="4"/>
  <c r="J374" i="4"/>
  <c r="K374" i="4"/>
  <c r="L374" i="4"/>
  <c r="M374" i="4"/>
  <c r="N374" i="4"/>
  <c r="O374" i="4"/>
  <c r="P374" i="4"/>
  <c r="Q374" i="4"/>
  <c r="R374" i="4"/>
  <c r="S374" i="4"/>
  <c r="J375" i="4"/>
  <c r="K375" i="4"/>
  <c r="L375" i="4"/>
  <c r="M375" i="4"/>
  <c r="N375" i="4"/>
  <c r="O375" i="4"/>
  <c r="P375" i="4"/>
  <c r="Q375" i="4"/>
  <c r="R375" i="4"/>
  <c r="S375" i="4"/>
  <c r="J376" i="4"/>
  <c r="K376" i="4"/>
  <c r="L376" i="4"/>
  <c r="M376" i="4"/>
  <c r="N376" i="4"/>
  <c r="O376" i="4"/>
  <c r="P376" i="4"/>
  <c r="Q376" i="4"/>
  <c r="R376" i="4"/>
  <c r="S376" i="4"/>
  <c r="J377" i="4"/>
  <c r="K377" i="4"/>
  <c r="L377" i="4"/>
  <c r="M377" i="4"/>
  <c r="N377" i="4"/>
  <c r="O377" i="4"/>
  <c r="P377" i="4"/>
  <c r="Q377" i="4"/>
  <c r="R377" i="4"/>
  <c r="S377" i="4"/>
  <c r="J378" i="4"/>
  <c r="K378" i="4"/>
  <c r="L378" i="4"/>
  <c r="M378" i="4"/>
  <c r="N378" i="4"/>
  <c r="O378" i="4"/>
  <c r="P378" i="4"/>
  <c r="Q378" i="4"/>
  <c r="R378" i="4"/>
  <c r="S378" i="4"/>
  <c r="J379" i="4"/>
  <c r="K379" i="4"/>
  <c r="L379" i="4"/>
  <c r="M379" i="4"/>
  <c r="N379" i="4"/>
  <c r="O379" i="4"/>
  <c r="P379" i="4"/>
  <c r="Q379" i="4"/>
  <c r="R379" i="4"/>
  <c r="S379" i="4"/>
  <c r="J380" i="4"/>
  <c r="K380" i="4"/>
  <c r="L380" i="4"/>
  <c r="M380" i="4"/>
  <c r="N380" i="4"/>
  <c r="O380" i="4"/>
  <c r="P380" i="4"/>
  <c r="Q380" i="4"/>
  <c r="R380" i="4"/>
  <c r="S380" i="4"/>
  <c r="J381" i="4"/>
  <c r="K381" i="4"/>
  <c r="L381" i="4"/>
  <c r="M381" i="4"/>
  <c r="N381" i="4"/>
  <c r="O381" i="4"/>
  <c r="P381" i="4"/>
  <c r="Q381" i="4"/>
  <c r="R381" i="4"/>
  <c r="S381" i="4"/>
  <c r="J382" i="4"/>
  <c r="K382" i="4"/>
  <c r="L382" i="4"/>
  <c r="M382" i="4"/>
  <c r="N382" i="4"/>
  <c r="O382" i="4"/>
  <c r="P382" i="4"/>
  <c r="Q382" i="4"/>
  <c r="R382" i="4"/>
  <c r="S382" i="4"/>
  <c r="J383" i="4"/>
  <c r="K383" i="4"/>
  <c r="L383" i="4"/>
  <c r="M383" i="4"/>
  <c r="N383" i="4"/>
  <c r="O383" i="4"/>
  <c r="P383" i="4"/>
  <c r="Q383" i="4"/>
  <c r="R383" i="4"/>
  <c r="S383" i="4"/>
  <c r="S305" i="4"/>
  <c r="R305" i="4"/>
  <c r="Q305" i="4"/>
  <c r="P305" i="4"/>
  <c r="O305" i="4"/>
  <c r="N305" i="4"/>
  <c r="M305" i="4"/>
  <c r="L305" i="4"/>
  <c r="K305" i="4"/>
  <c r="J305" i="4"/>
  <c r="J211" i="4"/>
  <c r="K211" i="4"/>
  <c r="L211" i="4"/>
  <c r="M211" i="4"/>
  <c r="N211" i="4"/>
  <c r="O211" i="4"/>
  <c r="P211" i="4"/>
  <c r="Q211" i="4"/>
  <c r="R211" i="4"/>
  <c r="S211" i="4"/>
  <c r="J212" i="4"/>
  <c r="K212" i="4"/>
  <c r="L212" i="4"/>
  <c r="M212" i="4"/>
  <c r="N212" i="4"/>
  <c r="O212" i="4"/>
  <c r="P212" i="4"/>
  <c r="Q212" i="4"/>
  <c r="R212" i="4"/>
  <c r="S212" i="4"/>
  <c r="J213" i="4"/>
  <c r="K213" i="4"/>
  <c r="L213" i="4"/>
  <c r="M213" i="4"/>
  <c r="N213" i="4"/>
  <c r="O213" i="4"/>
  <c r="P213" i="4"/>
  <c r="Q213" i="4"/>
  <c r="R213" i="4"/>
  <c r="S213" i="4"/>
  <c r="J214" i="4"/>
  <c r="K214" i="4"/>
  <c r="L214" i="4"/>
  <c r="M214" i="4"/>
  <c r="N214" i="4"/>
  <c r="O214" i="4"/>
  <c r="P214" i="4"/>
  <c r="Q214" i="4"/>
  <c r="R214" i="4"/>
  <c r="S214" i="4"/>
  <c r="J215" i="4"/>
  <c r="K215" i="4"/>
  <c r="L215" i="4"/>
  <c r="M215" i="4"/>
  <c r="N215" i="4"/>
  <c r="O215" i="4"/>
  <c r="P215" i="4"/>
  <c r="Q215" i="4"/>
  <c r="R215" i="4"/>
  <c r="S215" i="4"/>
  <c r="J216" i="4"/>
  <c r="K216" i="4"/>
  <c r="L216" i="4"/>
  <c r="M216" i="4"/>
  <c r="N216" i="4"/>
  <c r="O216" i="4"/>
  <c r="P216" i="4"/>
  <c r="Q216" i="4"/>
  <c r="R216" i="4"/>
  <c r="S216" i="4"/>
  <c r="J217" i="4"/>
  <c r="K217" i="4"/>
  <c r="L217" i="4"/>
  <c r="M217" i="4"/>
  <c r="N217" i="4"/>
  <c r="O217" i="4"/>
  <c r="P217" i="4"/>
  <c r="Q217" i="4"/>
  <c r="R217" i="4"/>
  <c r="S217" i="4"/>
  <c r="J218" i="4"/>
  <c r="K218" i="4"/>
  <c r="L218" i="4"/>
  <c r="M218" i="4"/>
  <c r="N218" i="4"/>
  <c r="O218" i="4"/>
  <c r="P218" i="4"/>
  <c r="Q218" i="4"/>
  <c r="R218" i="4"/>
  <c r="S218" i="4"/>
  <c r="J219" i="4"/>
  <c r="K219" i="4"/>
  <c r="L219" i="4"/>
  <c r="M219" i="4"/>
  <c r="N219" i="4"/>
  <c r="O219" i="4"/>
  <c r="P219" i="4"/>
  <c r="Q219" i="4"/>
  <c r="R219" i="4"/>
  <c r="S219" i="4"/>
  <c r="J220" i="4"/>
  <c r="K220" i="4"/>
  <c r="L220" i="4"/>
  <c r="M220" i="4"/>
  <c r="N220" i="4"/>
  <c r="O220" i="4"/>
  <c r="P220" i="4"/>
  <c r="Q220" i="4"/>
  <c r="R220" i="4"/>
  <c r="S220" i="4"/>
  <c r="J221" i="4"/>
  <c r="K221" i="4"/>
  <c r="L221" i="4"/>
  <c r="M221" i="4"/>
  <c r="N221" i="4"/>
  <c r="O221" i="4"/>
  <c r="P221" i="4"/>
  <c r="Q221" i="4"/>
  <c r="R221" i="4"/>
  <c r="S221" i="4"/>
  <c r="J222" i="4"/>
  <c r="K222" i="4"/>
  <c r="L222" i="4"/>
  <c r="M222" i="4"/>
  <c r="N222" i="4"/>
  <c r="O222" i="4"/>
  <c r="P222" i="4"/>
  <c r="Q222" i="4"/>
  <c r="R222" i="4"/>
  <c r="S222" i="4"/>
  <c r="J223" i="4"/>
  <c r="K223" i="4"/>
  <c r="L223" i="4"/>
  <c r="M223" i="4"/>
  <c r="N223" i="4"/>
  <c r="O223" i="4"/>
  <c r="P223" i="4"/>
  <c r="Q223" i="4"/>
  <c r="R223" i="4"/>
  <c r="S223" i="4"/>
  <c r="J224" i="4"/>
  <c r="K224" i="4"/>
  <c r="L224" i="4"/>
  <c r="M224" i="4"/>
  <c r="N224" i="4"/>
  <c r="O224" i="4"/>
  <c r="P224" i="4"/>
  <c r="Q224" i="4"/>
  <c r="R224" i="4"/>
  <c r="S224" i="4"/>
  <c r="J225" i="4"/>
  <c r="K225" i="4"/>
  <c r="L225" i="4"/>
  <c r="M225" i="4"/>
  <c r="N225" i="4"/>
  <c r="O225" i="4"/>
  <c r="P225" i="4"/>
  <c r="Q225" i="4"/>
  <c r="R225" i="4"/>
  <c r="S225" i="4"/>
  <c r="J226" i="4"/>
  <c r="K226" i="4"/>
  <c r="L226" i="4"/>
  <c r="M226" i="4"/>
  <c r="N226" i="4"/>
  <c r="O226" i="4"/>
  <c r="P226" i="4"/>
  <c r="Q226" i="4"/>
  <c r="R226" i="4"/>
  <c r="S226" i="4"/>
  <c r="J227" i="4"/>
  <c r="K227" i="4"/>
  <c r="L227" i="4"/>
  <c r="M227" i="4"/>
  <c r="N227" i="4"/>
  <c r="O227" i="4"/>
  <c r="P227" i="4"/>
  <c r="Q227" i="4"/>
  <c r="R227" i="4"/>
  <c r="S227" i="4"/>
  <c r="J228" i="4"/>
  <c r="K228" i="4"/>
  <c r="L228" i="4"/>
  <c r="M228" i="4"/>
  <c r="N228" i="4"/>
  <c r="O228" i="4"/>
  <c r="P228" i="4"/>
  <c r="Q228" i="4"/>
  <c r="R228" i="4"/>
  <c r="S228" i="4"/>
  <c r="J229" i="4"/>
  <c r="K229" i="4"/>
  <c r="L229" i="4"/>
  <c r="M229" i="4"/>
  <c r="N229" i="4"/>
  <c r="O229" i="4"/>
  <c r="P229" i="4"/>
  <c r="Q229" i="4"/>
  <c r="R229" i="4"/>
  <c r="S229" i="4"/>
  <c r="J230" i="4"/>
  <c r="K230" i="4"/>
  <c r="L230" i="4"/>
  <c r="M230" i="4"/>
  <c r="N230" i="4"/>
  <c r="O230" i="4"/>
  <c r="P230" i="4"/>
  <c r="Q230" i="4"/>
  <c r="R230" i="4"/>
  <c r="S230" i="4"/>
  <c r="J231" i="4"/>
  <c r="K231" i="4"/>
  <c r="L231" i="4"/>
  <c r="M231" i="4"/>
  <c r="N231" i="4"/>
  <c r="O231" i="4"/>
  <c r="P231" i="4"/>
  <c r="Q231" i="4"/>
  <c r="R231" i="4"/>
  <c r="S231" i="4"/>
  <c r="J232" i="4"/>
  <c r="K232" i="4"/>
  <c r="L232" i="4"/>
  <c r="M232" i="4"/>
  <c r="N232" i="4"/>
  <c r="O232" i="4"/>
  <c r="P232" i="4"/>
  <c r="Q232" i="4"/>
  <c r="R232" i="4"/>
  <c r="S232" i="4"/>
  <c r="J233" i="4"/>
  <c r="K233" i="4"/>
  <c r="L233" i="4"/>
  <c r="M233" i="4"/>
  <c r="N233" i="4"/>
  <c r="O233" i="4"/>
  <c r="P233" i="4"/>
  <c r="Q233" i="4"/>
  <c r="R233" i="4"/>
  <c r="S233" i="4"/>
  <c r="J234" i="4"/>
  <c r="K234" i="4"/>
  <c r="L234" i="4"/>
  <c r="M234" i="4"/>
  <c r="N234" i="4"/>
  <c r="O234" i="4"/>
  <c r="P234" i="4"/>
  <c r="Q234" i="4"/>
  <c r="R234" i="4"/>
  <c r="S234" i="4"/>
  <c r="J235" i="4"/>
  <c r="K235" i="4"/>
  <c r="L235" i="4"/>
  <c r="M235" i="4"/>
  <c r="N235" i="4"/>
  <c r="O235" i="4"/>
  <c r="P235" i="4"/>
  <c r="Q235" i="4"/>
  <c r="R235" i="4"/>
  <c r="S235" i="4"/>
  <c r="J236" i="4"/>
  <c r="K236" i="4"/>
  <c r="L236" i="4"/>
  <c r="M236" i="4"/>
  <c r="N236" i="4"/>
  <c r="O236" i="4"/>
  <c r="P236" i="4"/>
  <c r="Q236" i="4"/>
  <c r="R236" i="4"/>
  <c r="S236" i="4"/>
  <c r="J237" i="4"/>
  <c r="K237" i="4"/>
  <c r="L237" i="4"/>
  <c r="M237" i="4"/>
  <c r="N237" i="4"/>
  <c r="O237" i="4"/>
  <c r="P237" i="4"/>
  <c r="Q237" i="4"/>
  <c r="R237" i="4"/>
  <c r="S237" i="4"/>
  <c r="J238" i="4"/>
  <c r="K238" i="4"/>
  <c r="L238" i="4"/>
  <c r="M238" i="4"/>
  <c r="N238" i="4"/>
  <c r="O238" i="4"/>
  <c r="P238" i="4"/>
  <c r="Q238" i="4"/>
  <c r="R238" i="4"/>
  <c r="S238" i="4"/>
  <c r="J239" i="4"/>
  <c r="K239" i="4"/>
  <c r="L239" i="4"/>
  <c r="M239" i="4"/>
  <c r="N239" i="4"/>
  <c r="O239" i="4"/>
  <c r="P239" i="4"/>
  <c r="Q239" i="4"/>
  <c r="R239" i="4"/>
  <c r="S239" i="4"/>
  <c r="J240" i="4"/>
  <c r="K240" i="4"/>
  <c r="L240" i="4"/>
  <c r="M240" i="4"/>
  <c r="N240" i="4"/>
  <c r="O240" i="4"/>
  <c r="P240" i="4"/>
  <c r="Q240" i="4"/>
  <c r="R240" i="4"/>
  <c r="S240" i="4"/>
  <c r="J241" i="4"/>
  <c r="K241" i="4"/>
  <c r="L241" i="4"/>
  <c r="M241" i="4"/>
  <c r="N241" i="4"/>
  <c r="O241" i="4"/>
  <c r="P241" i="4"/>
  <c r="Q241" i="4"/>
  <c r="R241" i="4"/>
  <c r="S241" i="4"/>
  <c r="J242" i="4"/>
  <c r="K242" i="4"/>
  <c r="L242" i="4"/>
  <c r="M242" i="4"/>
  <c r="N242" i="4"/>
  <c r="O242" i="4"/>
  <c r="P242" i="4"/>
  <c r="Q242" i="4"/>
  <c r="R242" i="4"/>
  <c r="S242" i="4"/>
  <c r="J243" i="4"/>
  <c r="K243" i="4"/>
  <c r="L243" i="4"/>
  <c r="M243" i="4"/>
  <c r="N243" i="4"/>
  <c r="O243" i="4"/>
  <c r="P243" i="4"/>
  <c r="Q243" i="4"/>
  <c r="R243" i="4"/>
  <c r="S243" i="4"/>
  <c r="J244" i="4"/>
  <c r="K244" i="4"/>
  <c r="L244" i="4"/>
  <c r="M244" i="4"/>
  <c r="N244" i="4"/>
  <c r="O244" i="4"/>
  <c r="P244" i="4"/>
  <c r="Q244" i="4"/>
  <c r="R244" i="4"/>
  <c r="S244" i="4"/>
  <c r="J245" i="4"/>
  <c r="K245" i="4"/>
  <c r="L245" i="4"/>
  <c r="M245" i="4"/>
  <c r="N245" i="4"/>
  <c r="O245" i="4"/>
  <c r="P245" i="4"/>
  <c r="Q245" i="4"/>
  <c r="R245" i="4"/>
  <c r="S245" i="4"/>
  <c r="J246" i="4"/>
  <c r="K246" i="4"/>
  <c r="L246" i="4"/>
  <c r="M246" i="4"/>
  <c r="N246" i="4"/>
  <c r="O246" i="4"/>
  <c r="P246" i="4"/>
  <c r="Q246" i="4"/>
  <c r="R246" i="4"/>
  <c r="S246" i="4"/>
  <c r="J247" i="4"/>
  <c r="K247" i="4"/>
  <c r="L247" i="4"/>
  <c r="M247" i="4"/>
  <c r="N247" i="4"/>
  <c r="O247" i="4"/>
  <c r="P247" i="4"/>
  <c r="Q247" i="4"/>
  <c r="R247" i="4"/>
  <c r="S247" i="4"/>
  <c r="J248" i="4"/>
  <c r="K248" i="4"/>
  <c r="L248" i="4"/>
  <c r="M248" i="4"/>
  <c r="N248" i="4"/>
  <c r="O248" i="4"/>
  <c r="P248" i="4"/>
  <c r="Q248" i="4"/>
  <c r="R248" i="4"/>
  <c r="S248" i="4"/>
  <c r="J249" i="4"/>
  <c r="K249" i="4"/>
  <c r="L249" i="4"/>
  <c r="M249" i="4"/>
  <c r="N249" i="4"/>
  <c r="O249" i="4"/>
  <c r="P249" i="4"/>
  <c r="Q249" i="4"/>
  <c r="R249" i="4"/>
  <c r="S249" i="4"/>
  <c r="J250" i="4"/>
  <c r="K250" i="4"/>
  <c r="L250" i="4"/>
  <c r="M250" i="4"/>
  <c r="N250" i="4"/>
  <c r="O250" i="4"/>
  <c r="P250" i="4"/>
  <c r="Q250" i="4"/>
  <c r="R250" i="4"/>
  <c r="S250" i="4"/>
  <c r="J251" i="4"/>
  <c r="K251" i="4"/>
  <c r="L251" i="4"/>
  <c r="M251" i="4"/>
  <c r="N251" i="4"/>
  <c r="O251" i="4"/>
  <c r="P251" i="4"/>
  <c r="Q251" i="4"/>
  <c r="R251" i="4"/>
  <c r="S251" i="4"/>
  <c r="J252" i="4"/>
  <c r="K252" i="4"/>
  <c r="L252" i="4"/>
  <c r="M252" i="4"/>
  <c r="N252" i="4"/>
  <c r="O252" i="4"/>
  <c r="P252" i="4"/>
  <c r="Q252" i="4"/>
  <c r="R252" i="4"/>
  <c r="S252" i="4"/>
  <c r="J253" i="4"/>
  <c r="K253" i="4"/>
  <c r="L253" i="4"/>
  <c r="M253" i="4"/>
  <c r="N253" i="4"/>
  <c r="O253" i="4"/>
  <c r="P253" i="4"/>
  <c r="Q253" i="4"/>
  <c r="R253" i="4"/>
  <c r="S253" i="4"/>
  <c r="J254" i="4"/>
  <c r="K254" i="4"/>
  <c r="L254" i="4"/>
  <c r="M254" i="4"/>
  <c r="N254" i="4"/>
  <c r="O254" i="4"/>
  <c r="P254" i="4"/>
  <c r="Q254" i="4"/>
  <c r="R254" i="4"/>
  <c r="S254" i="4"/>
  <c r="J255" i="4"/>
  <c r="K255" i="4"/>
  <c r="L255" i="4"/>
  <c r="M255" i="4"/>
  <c r="N255" i="4"/>
  <c r="O255" i="4"/>
  <c r="P255" i="4"/>
  <c r="Q255" i="4"/>
  <c r="R255" i="4"/>
  <c r="S255" i="4"/>
  <c r="J256" i="4"/>
  <c r="K256" i="4"/>
  <c r="L256" i="4"/>
  <c r="M256" i="4"/>
  <c r="N256" i="4"/>
  <c r="O256" i="4"/>
  <c r="P256" i="4"/>
  <c r="Q256" i="4"/>
  <c r="R256" i="4"/>
  <c r="S256" i="4"/>
  <c r="J257" i="4"/>
  <c r="K257" i="4"/>
  <c r="L257" i="4"/>
  <c r="M257" i="4"/>
  <c r="N257" i="4"/>
  <c r="O257" i="4"/>
  <c r="P257" i="4"/>
  <c r="Q257" i="4"/>
  <c r="R257" i="4"/>
  <c r="S257" i="4"/>
  <c r="J258" i="4"/>
  <c r="K258" i="4"/>
  <c r="L258" i="4"/>
  <c r="M258" i="4"/>
  <c r="N258" i="4"/>
  <c r="O258" i="4"/>
  <c r="P258" i="4"/>
  <c r="Q258" i="4"/>
  <c r="R258" i="4"/>
  <c r="S258" i="4"/>
  <c r="J259" i="4"/>
  <c r="K259" i="4"/>
  <c r="L259" i="4"/>
  <c r="M259" i="4"/>
  <c r="N259" i="4"/>
  <c r="O259" i="4"/>
  <c r="P259" i="4"/>
  <c r="Q259" i="4"/>
  <c r="R259" i="4"/>
  <c r="S259" i="4"/>
  <c r="J260" i="4"/>
  <c r="K260" i="4"/>
  <c r="L260" i="4"/>
  <c r="M260" i="4"/>
  <c r="N260" i="4"/>
  <c r="O260" i="4"/>
  <c r="P260" i="4"/>
  <c r="Q260" i="4"/>
  <c r="R260" i="4"/>
  <c r="S260" i="4"/>
  <c r="J261" i="4"/>
  <c r="K261" i="4"/>
  <c r="L261" i="4"/>
  <c r="M261" i="4"/>
  <c r="N261" i="4"/>
  <c r="O261" i="4"/>
  <c r="P261" i="4"/>
  <c r="Q261" i="4"/>
  <c r="R261" i="4"/>
  <c r="S261" i="4"/>
  <c r="J262" i="4"/>
  <c r="K262" i="4"/>
  <c r="L262" i="4"/>
  <c r="M262" i="4"/>
  <c r="N262" i="4"/>
  <c r="O262" i="4"/>
  <c r="P262" i="4"/>
  <c r="Q262" i="4"/>
  <c r="R262" i="4"/>
  <c r="S262" i="4"/>
  <c r="J263" i="4"/>
  <c r="K263" i="4"/>
  <c r="L263" i="4"/>
  <c r="M263" i="4"/>
  <c r="N263" i="4"/>
  <c r="O263" i="4"/>
  <c r="P263" i="4"/>
  <c r="Q263" i="4"/>
  <c r="R263" i="4"/>
  <c r="S263" i="4"/>
  <c r="J264" i="4"/>
  <c r="K264" i="4"/>
  <c r="L264" i="4"/>
  <c r="M264" i="4"/>
  <c r="N264" i="4"/>
  <c r="O264" i="4"/>
  <c r="P264" i="4"/>
  <c r="Q264" i="4"/>
  <c r="R264" i="4"/>
  <c r="S264" i="4"/>
  <c r="J265" i="4"/>
  <c r="K265" i="4"/>
  <c r="L265" i="4"/>
  <c r="M265" i="4"/>
  <c r="N265" i="4"/>
  <c r="O265" i="4"/>
  <c r="P265" i="4"/>
  <c r="Q265" i="4"/>
  <c r="R265" i="4"/>
  <c r="S265" i="4"/>
  <c r="J266" i="4"/>
  <c r="K266" i="4"/>
  <c r="L266" i="4"/>
  <c r="M266" i="4"/>
  <c r="N266" i="4"/>
  <c r="O266" i="4"/>
  <c r="P266" i="4"/>
  <c r="Q266" i="4"/>
  <c r="R266" i="4"/>
  <c r="S266" i="4"/>
  <c r="J267" i="4"/>
  <c r="K267" i="4"/>
  <c r="L267" i="4"/>
  <c r="M267" i="4"/>
  <c r="N267" i="4"/>
  <c r="O267" i="4"/>
  <c r="P267" i="4"/>
  <c r="Q267" i="4"/>
  <c r="R267" i="4"/>
  <c r="S267" i="4"/>
  <c r="J268" i="4"/>
  <c r="K268" i="4"/>
  <c r="L268" i="4"/>
  <c r="M268" i="4"/>
  <c r="N268" i="4"/>
  <c r="O268" i="4"/>
  <c r="P268" i="4"/>
  <c r="Q268" i="4"/>
  <c r="R268" i="4"/>
  <c r="S268" i="4"/>
  <c r="J269" i="4"/>
  <c r="K269" i="4"/>
  <c r="L269" i="4"/>
  <c r="M269" i="4"/>
  <c r="N269" i="4"/>
  <c r="O269" i="4"/>
  <c r="P269" i="4"/>
  <c r="Q269" i="4"/>
  <c r="R269" i="4"/>
  <c r="S269" i="4"/>
  <c r="J270" i="4"/>
  <c r="K270" i="4"/>
  <c r="L270" i="4"/>
  <c r="M270" i="4"/>
  <c r="N270" i="4"/>
  <c r="O270" i="4"/>
  <c r="P270" i="4"/>
  <c r="Q270" i="4"/>
  <c r="R270" i="4"/>
  <c r="S270" i="4"/>
  <c r="J271" i="4"/>
  <c r="K271" i="4"/>
  <c r="L271" i="4"/>
  <c r="M271" i="4"/>
  <c r="N271" i="4"/>
  <c r="O271" i="4"/>
  <c r="P271" i="4"/>
  <c r="Q271" i="4"/>
  <c r="R271" i="4"/>
  <c r="S271" i="4"/>
  <c r="J272" i="4"/>
  <c r="K272" i="4"/>
  <c r="L272" i="4"/>
  <c r="M272" i="4"/>
  <c r="N272" i="4"/>
  <c r="O272" i="4"/>
  <c r="P272" i="4"/>
  <c r="Q272" i="4"/>
  <c r="R272" i="4"/>
  <c r="S272" i="4"/>
  <c r="J273" i="4"/>
  <c r="K273" i="4"/>
  <c r="L273" i="4"/>
  <c r="M273" i="4"/>
  <c r="N273" i="4"/>
  <c r="O273" i="4"/>
  <c r="P273" i="4"/>
  <c r="Q273" i="4"/>
  <c r="R273" i="4"/>
  <c r="S273" i="4"/>
  <c r="J274" i="4"/>
  <c r="K274" i="4"/>
  <c r="L274" i="4"/>
  <c r="M274" i="4"/>
  <c r="N274" i="4"/>
  <c r="O274" i="4"/>
  <c r="P274" i="4"/>
  <c r="Q274" i="4"/>
  <c r="R274" i="4"/>
  <c r="S274" i="4"/>
  <c r="J275" i="4"/>
  <c r="K275" i="4"/>
  <c r="L275" i="4"/>
  <c r="M275" i="4"/>
  <c r="N275" i="4"/>
  <c r="O275" i="4"/>
  <c r="P275" i="4"/>
  <c r="Q275" i="4"/>
  <c r="R275" i="4"/>
  <c r="S275" i="4"/>
  <c r="J276" i="4"/>
  <c r="K276" i="4"/>
  <c r="L276" i="4"/>
  <c r="M276" i="4"/>
  <c r="N276" i="4"/>
  <c r="O276" i="4"/>
  <c r="P276" i="4"/>
  <c r="Q276" i="4"/>
  <c r="R276" i="4"/>
  <c r="S276" i="4"/>
  <c r="J277" i="4"/>
  <c r="K277" i="4"/>
  <c r="L277" i="4"/>
  <c r="M277" i="4"/>
  <c r="N277" i="4"/>
  <c r="O277" i="4"/>
  <c r="P277" i="4"/>
  <c r="Q277" i="4"/>
  <c r="R277" i="4"/>
  <c r="S277" i="4"/>
  <c r="J278" i="4"/>
  <c r="K278" i="4"/>
  <c r="L278" i="4"/>
  <c r="M278" i="4"/>
  <c r="N278" i="4"/>
  <c r="O278" i="4"/>
  <c r="P278" i="4"/>
  <c r="Q278" i="4"/>
  <c r="R278" i="4"/>
  <c r="S278" i="4"/>
  <c r="J279" i="4"/>
  <c r="K279" i="4"/>
  <c r="L279" i="4"/>
  <c r="M279" i="4"/>
  <c r="N279" i="4"/>
  <c r="O279" i="4"/>
  <c r="P279" i="4"/>
  <c r="Q279" i="4"/>
  <c r="R279" i="4"/>
  <c r="S279" i="4"/>
  <c r="J280" i="4"/>
  <c r="K280" i="4"/>
  <c r="L280" i="4"/>
  <c r="M280" i="4"/>
  <c r="N280" i="4"/>
  <c r="O280" i="4"/>
  <c r="P280" i="4"/>
  <c r="Q280" i="4"/>
  <c r="R280" i="4"/>
  <c r="S280" i="4"/>
  <c r="J281" i="4"/>
  <c r="K281" i="4"/>
  <c r="L281" i="4"/>
  <c r="M281" i="4"/>
  <c r="N281" i="4"/>
  <c r="O281" i="4"/>
  <c r="P281" i="4"/>
  <c r="Q281" i="4"/>
  <c r="R281" i="4"/>
  <c r="S281" i="4"/>
  <c r="J282" i="4"/>
  <c r="K282" i="4"/>
  <c r="L282" i="4"/>
  <c r="M282" i="4"/>
  <c r="N282" i="4"/>
  <c r="O282" i="4"/>
  <c r="P282" i="4"/>
  <c r="Q282" i="4"/>
  <c r="R282" i="4"/>
  <c r="S282" i="4"/>
  <c r="J283" i="4"/>
  <c r="K283" i="4"/>
  <c r="L283" i="4"/>
  <c r="M283" i="4"/>
  <c r="N283" i="4"/>
  <c r="O283" i="4"/>
  <c r="P283" i="4"/>
  <c r="Q283" i="4"/>
  <c r="R283" i="4"/>
  <c r="S283" i="4"/>
  <c r="S210" i="4"/>
  <c r="R210" i="4"/>
  <c r="Q210" i="4"/>
  <c r="P210" i="4"/>
  <c r="O210" i="4"/>
  <c r="N210" i="4"/>
  <c r="M210" i="4"/>
  <c r="L210" i="4"/>
  <c r="K210" i="4"/>
  <c r="J210" i="4"/>
  <c r="G202" i="4"/>
  <c r="G203" i="4" s="1"/>
  <c r="H202" i="4"/>
  <c r="I202" i="4"/>
  <c r="J202" i="4"/>
  <c r="K202" i="4"/>
  <c r="L202" i="4"/>
  <c r="M202" i="4"/>
  <c r="N202" i="4"/>
  <c r="O202" i="4"/>
  <c r="P202" i="4"/>
  <c r="Q202" i="4"/>
  <c r="R202" i="4"/>
  <c r="S202" i="4"/>
  <c r="F202" i="4"/>
  <c r="E202" i="4"/>
  <c r="H97" i="4"/>
  <c r="I97" i="4"/>
  <c r="G97" i="4"/>
  <c r="F97" i="4"/>
  <c r="E97" i="4"/>
  <c r="H203" i="4"/>
  <c r="I203" i="4"/>
  <c r="F203" i="4"/>
  <c r="J110" i="4"/>
  <c r="K110" i="4"/>
  <c r="L110" i="4"/>
  <c r="M110" i="4"/>
  <c r="N110" i="4"/>
  <c r="O110" i="4"/>
  <c r="P110" i="4"/>
  <c r="Q110" i="4"/>
  <c r="R110" i="4"/>
  <c r="S110" i="4"/>
  <c r="J111" i="4"/>
  <c r="K111" i="4"/>
  <c r="L111" i="4"/>
  <c r="M111" i="4"/>
  <c r="N111" i="4"/>
  <c r="O111" i="4"/>
  <c r="P111" i="4"/>
  <c r="Q111" i="4"/>
  <c r="R111" i="4"/>
  <c r="S111" i="4"/>
  <c r="J112" i="4"/>
  <c r="K112" i="4"/>
  <c r="K203" i="4" s="1"/>
  <c r="L112" i="4"/>
  <c r="M112" i="4"/>
  <c r="N112" i="4"/>
  <c r="O112" i="4"/>
  <c r="P112" i="4"/>
  <c r="Q112" i="4"/>
  <c r="R112" i="4"/>
  <c r="S112" i="4"/>
  <c r="J113" i="4"/>
  <c r="K113" i="4"/>
  <c r="L113" i="4"/>
  <c r="M113" i="4"/>
  <c r="N113" i="4"/>
  <c r="O113" i="4"/>
  <c r="P113" i="4"/>
  <c r="Q113" i="4"/>
  <c r="R113" i="4"/>
  <c r="S113" i="4"/>
  <c r="J114" i="4"/>
  <c r="K114" i="4"/>
  <c r="L114" i="4"/>
  <c r="M114" i="4"/>
  <c r="N114" i="4"/>
  <c r="O114" i="4"/>
  <c r="P114" i="4"/>
  <c r="Q114" i="4"/>
  <c r="R114" i="4"/>
  <c r="S114" i="4"/>
  <c r="J115" i="4"/>
  <c r="K115" i="4"/>
  <c r="L115" i="4"/>
  <c r="M115" i="4"/>
  <c r="N115" i="4"/>
  <c r="O115" i="4"/>
  <c r="P115" i="4"/>
  <c r="Q115" i="4"/>
  <c r="R115" i="4"/>
  <c r="S115" i="4"/>
  <c r="J116" i="4"/>
  <c r="K116" i="4"/>
  <c r="L116" i="4"/>
  <c r="M116" i="4"/>
  <c r="N116" i="4"/>
  <c r="O116" i="4"/>
  <c r="P116" i="4"/>
  <c r="Q116" i="4"/>
  <c r="R116" i="4"/>
  <c r="S116" i="4"/>
  <c r="J117" i="4"/>
  <c r="K117" i="4"/>
  <c r="L117" i="4"/>
  <c r="M117" i="4"/>
  <c r="N117" i="4"/>
  <c r="O117" i="4"/>
  <c r="P117" i="4"/>
  <c r="Q117" i="4"/>
  <c r="R117" i="4"/>
  <c r="S117" i="4"/>
  <c r="J118" i="4"/>
  <c r="K118" i="4"/>
  <c r="L118" i="4"/>
  <c r="M118" i="4"/>
  <c r="N118" i="4"/>
  <c r="O118" i="4"/>
  <c r="P118" i="4"/>
  <c r="Q118" i="4"/>
  <c r="R118" i="4"/>
  <c r="S118" i="4"/>
  <c r="J119" i="4"/>
  <c r="K119" i="4"/>
  <c r="L119" i="4"/>
  <c r="M119" i="4"/>
  <c r="N119" i="4"/>
  <c r="O119" i="4"/>
  <c r="P119" i="4"/>
  <c r="Q119" i="4"/>
  <c r="R119" i="4"/>
  <c r="S119" i="4"/>
  <c r="J120" i="4"/>
  <c r="K120" i="4"/>
  <c r="L120" i="4"/>
  <c r="M120" i="4"/>
  <c r="N120" i="4"/>
  <c r="O120" i="4"/>
  <c r="P120" i="4"/>
  <c r="Q120" i="4"/>
  <c r="R120" i="4"/>
  <c r="S120" i="4"/>
  <c r="J121" i="4"/>
  <c r="K121" i="4"/>
  <c r="L121" i="4"/>
  <c r="M121" i="4"/>
  <c r="N121" i="4"/>
  <c r="O121" i="4"/>
  <c r="P121" i="4"/>
  <c r="Q121" i="4"/>
  <c r="R121" i="4"/>
  <c r="S121" i="4"/>
  <c r="J122" i="4"/>
  <c r="K122" i="4"/>
  <c r="L122" i="4"/>
  <c r="M122" i="4"/>
  <c r="N122" i="4"/>
  <c r="O122" i="4"/>
  <c r="P122" i="4"/>
  <c r="Q122" i="4"/>
  <c r="R122" i="4"/>
  <c r="S122" i="4"/>
  <c r="J123" i="4"/>
  <c r="K123" i="4"/>
  <c r="L123" i="4"/>
  <c r="M123" i="4"/>
  <c r="N123" i="4"/>
  <c r="O123" i="4"/>
  <c r="P123" i="4"/>
  <c r="Q123" i="4"/>
  <c r="R123" i="4"/>
  <c r="S123" i="4"/>
  <c r="J124" i="4"/>
  <c r="K124" i="4"/>
  <c r="L124" i="4"/>
  <c r="M124" i="4"/>
  <c r="N124" i="4"/>
  <c r="O124" i="4"/>
  <c r="P124" i="4"/>
  <c r="Q124" i="4"/>
  <c r="R124" i="4"/>
  <c r="S124" i="4"/>
  <c r="J125" i="4"/>
  <c r="K125" i="4"/>
  <c r="L125" i="4"/>
  <c r="M125" i="4"/>
  <c r="N125" i="4"/>
  <c r="O125" i="4"/>
  <c r="P125" i="4"/>
  <c r="Q125" i="4"/>
  <c r="R125" i="4"/>
  <c r="S125" i="4"/>
  <c r="J126" i="4"/>
  <c r="K126" i="4"/>
  <c r="L126" i="4"/>
  <c r="M126" i="4"/>
  <c r="N126" i="4"/>
  <c r="O126" i="4"/>
  <c r="P126" i="4"/>
  <c r="Q126" i="4"/>
  <c r="R126" i="4"/>
  <c r="S126" i="4"/>
  <c r="J127" i="4"/>
  <c r="K127" i="4"/>
  <c r="L127" i="4"/>
  <c r="M127" i="4"/>
  <c r="N127" i="4"/>
  <c r="O127" i="4"/>
  <c r="P127" i="4"/>
  <c r="Q127" i="4"/>
  <c r="R127" i="4"/>
  <c r="S127" i="4"/>
  <c r="J128" i="4"/>
  <c r="K128" i="4"/>
  <c r="L128" i="4"/>
  <c r="M128" i="4"/>
  <c r="N128" i="4"/>
  <c r="O128" i="4"/>
  <c r="P128" i="4"/>
  <c r="Q128" i="4"/>
  <c r="R128" i="4"/>
  <c r="S128" i="4"/>
  <c r="J129" i="4"/>
  <c r="K129" i="4"/>
  <c r="L129" i="4"/>
  <c r="M129" i="4"/>
  <c r="N129" i="4"/>
  <c r="O129" i="4"/>
  <c r="P129" i="4"/>
  <c r="Q129" i="4"/>
  <c r="R129" i="4"/>
  <c r="S129" i="4"/>
  <c r="J130" i="4"/>
  <c r="K130" i="4"/>
  <c r="L130" i="4"/>
  <c r="M130" i="4"/>
  <c r="N130" i="4"/>
  <c r="O130" i="4"/>
  <c r="P130" i="4"/>
  <c r="Q130" i="4"/>
  <c r="R130" i="4"/>
  <c r="S130" i="4"/>
  <c r="J131" i="4"/>
  <c r="K131" i="4"/>
  <c r="L131" i="4"/>
  <c r="M131" i="4"/>
  <c r="N131" i="4"/>
  <c r="O131" i="4"/>
  <c r="P131" i="4"/>
  <c r="Q131" i="4"/>
  <c r="R131" i="4"/>
  <c r="S131" i="4"/>
  <c r="J132" i="4"/>
  <c r="K132" i="4"/>
  <c r="L132" i="4"/>
  <c r="M132" i="4"/>
  <c r="N132" i="4"/>
  <c r="O132" i="4"/>
  <c r="P132" i="4"/>
  <c r="Q132" i="4"/>
  <c r="R132" i="4"/>
  <c r="S132" i="4"/>
  <c r="J133" i="4"/>
  <c r="K133" i="4"/>
  <c r="L133" i="4"/>
  <c r="M133" i="4"/>
  <c r="N133" i="4"/>
  <c r="O133" i="4"/>
  <c r="P133" i="4"/>
  <c r="Q133" i="4"/>
  <c r="R133" i="4"/>
  <c r="S133" i="4"/>
  <c r="J134" i="4"/>
  <c r="K134" i="4"/>
  <c r="L134" i="4"/>
  <c r="M134" i="4"/>
  <c r="N134" i="4"/>
  <c r="O134" i="4"/>
  <c r="P134" i="4"/>
  <c r="Q134" i="4"/>
  <c r="R134" i="4"/>
  <c r="S134" i="4"/>
  <c r="J135" i="4"/>
  <c r="K135" i="4"/>
  <c r="L135" i="4"/>
  <c r="M135" i="4"/>
  <c r="N135" i="4"/>
  <c r="O135" i="4"/>
  <c r="P135" i="4"/>
  <c r="Q135" i="4"/>
  <c r="R135" i="4"/>
  <c r="S135" i="4"/>
  <c r="J136" i="4"/>
  <c r="K136" i="4"/>
  <c r="L136" i="4"/>
  <c r="M136" i="4"/>
  <c r="N136" i="4"/>
  <c r="O136" i="4"/>
  <c r="P136" i="4"/>
  <c r="Q136" i="4"/>
  <c r="R136" i="4"/>
  <c r="S136" i="4"/>
  <c r="J137" i="4"/>
  <c r="K137" i="4"/>
  <c r="L137" i="4"/>
  <c r="M137" i="4"/>
  <c r="N137" i="4"/>
  <c r="O137" i="4"/>
  <c r="P137" i="4"/>
  <c r="Q137" i="4"/>
  <c r="R137" i="4"/>
  <c r="S137" i="4"/>
  <c r="J138" i="4"/>
  <c r="K138" i="4"/>
  <c r="L138" i="4"/>
  <c r="M138" i="4"/>
  <c r="N138" i="4"/>
  <c r="O138" i="4"/>
  <c r="P138" i="4"/>
  <c r="Q138" i="4"/>
  <c r="R138" i="4"/>
  <c r="S138" i="4"/>
  <c r="J139" i="4"/>
  <c r="K139" i="4"/>
  <c r="L139" i="4"/>
  <c r="M139" i="4"/>
  <c r="N139" i="4"/>
  <c r="O139" i="4"/>
  <c r="P139" i="4"/>
  <c r="Q139" i="4"/>
  <c r="R139" i="4"/>
  <c r="S139" i="4"/>
  <c r="J140" i="4"/>
  <c r="K140" i="4"/>
  <c r="L140" i="4"/>
  <c r="M140" i="4"/>
  <c r="N140" i="4"/>
  <c r="O140" i="4"/>
  <c r="P140" i="4"/>
  <c r="Q140" i="4"/>
  <c r="R140" i="4"/>
  <c r="S140" i="4"/>
  <c r="J141" i="4"/>
  <c r="K141" i="4"/>
  <c r="L141" i="4"/>
  <c r="M141" i="4"/>
  <c r="N141" i="4"/>
  <c r="O141" i="4"/>
  <c r="P141" i="4"/>
  <c r="Q141" i="4"/>
  <c r="R141" i="4"/>
  <c r="S141" i="4"/>
  <c r="J142" i="4"/>
  <c r="K142" i="4"/>
  <c r="L142" i="4"/>
  <c r="M142" i="4"/>
  <c r="N142" i="4"/>
  <c r="O142" i="4"/>
  <c r="P142" i="4"/>
  <c r="Q142" i="4"/>
  <c r="R142" i="4"/>
  <c r="S142" i="4"/>
  <c r="J143" i="4"/>
  <c r="K143" i="4"/>
  <c r="L143" i="4"/>
  <c r="M143" i="4"/>
  <c r="N143" i="4"/>
  <c r="O143" i="4"/>
  <c r="P143" i="4"/>
  <c r="Q143" i="4"/>
  <c r="R143" i="4"/>
  <c r="S143" i="4"/>
  <c r="J144" i="4"/>
  <c r="K144" i="4"/>
  <c r="L144" i="4"/>
  <c r="M144" i="4"/>
  <c r="N144" i="4"/>
  <c r="O144" i="4"/>
  <c r="P144" i="4"/>
  <c r="Q144" i="4"/>
  <c r="R144" i="4"/>
  <c r="S144" i="4"/>
  <c r="J145" i="4"/>
  <c r="K145" i="4"/>
  <c r="L145" i="4"/>
  <c r="M145" i="4"/>
  <c r="N145" i="4"/>
  <c r="O145" i="4"/>
  <c r="P145" i="4"/>
  <c r="Q145" i="4"/>
  <c r="R145" i="4"/>
  <c r="S145" i="4"/>
  <c r="J146" i="4"/>
  <c r="K146" i="4"/>
  <c r="L146" i="4"/>
  <c r="M146" i="4"/>
  <c r="N146" i="4"/>
  <c r="O146" i="4"/>
  <c r="P146" i="4"/>
  <c r="Q146" i="4"/>
  <c r="R146" i="4"/>
  <c r="S146" i="4"/>
  <c r="J147" i="4"/>
  <c r="K147" i="4"/>
  <c r="L147" i="4"/>
  <c r="M147" i="4"/>
  <c r="N147" i="4"/>
  <c r="O147" i="4"/>
  <c r="P147" i="4"/>
  <c r="Q147" i="4"/>
  <c r="R147" i="4"/>
  <c r="S147" i="4"/>
  <c r="J148" i="4"/>
  <c r="K148" i="4"/>
  <c r="L148" i="4"/>
  <c r="M148" i="4"/>
  <c r="N148" i="4"/>
  <c r="O148" i="4"/>
  <c r="P148" i="4"/>
  <c r="Q148" i="4"/>
  <c r="R148" i="4"/>
  <c r="S148" i="4"/>
  <c r="J149" i="4"/>
  <c r="K149" i="4"/>
  <c r="L149" i="4"/>
  <c r="M149" i="4"/>
  <c r="N149" i="4"/>
  <c r="O149" i="4"/>
  <c r="P149" i="4"/>
  <c r="Q149" i="4"/>
  <c r="R149" i="4"/>
  <c r="S149" i="4"/>
  <c r="J150" i="4"/>
  <c r="K150" i="4"/>
  <c r="L150" i="4"/>
  <c r="M150" i="4"/>
  <c r="N150" i="4"/>
  <c r="O150" i="4"/>
  <c r="P150" i="4"/>
  <c r="Q150" i="4"/>
  <c r="R150" i="4"/>
  <c r="S150" i="4"/>
  <c r="J151" i="4"/>
  <c r="K151" i="4"/>
  <c r="L151" i="4"/>
  <c r="M151" i="4"/>
  <c r="N151" i="4"/>
  <c r="O151" i="4"/>
  <c r="P151" i="4"/>
  <c r="Q151" i="4"/>
  <c r="R151" i="4"/>
  <c r="S151" i="4"/>
  <c r="J152" i="4"/>
  <c r="K152" i="4"/>
  <c r="L152" i="4"/>
  <c r="M152" i="4"/>
  <c r="N152" i="4"/>
  <c r="O152" i="4"/>
  <c r="P152" i="4"/>
  <c r="Q152" i="4"/>
  <c r="R152" i="4"/>
  <c r="S152" i="4"/>
  <c r="J153" i="4"/>
  <c r="K153" i="4"/>
  <c r="L153" i="4"/>
  <c r="M153" i="4"/>
  <c r="N153" i="4"/>
  <c r="O153" i="4"/>
  <c r="P153" i="4"/>
  <c r="Q153" i="4"/>
  <c r="R153" i="4"/>
  <c r="S153" i="4"/>
  <c r="J154" i="4"/>
  <c r="K154" i="4"/>
  <c r="L154" i="4"/>
  <c r="M154" i="4"/>
  <c r="N154" i="4"/>
  <c r="O154" i="4"/>
  <c r="P154" i="4"/>
  <c r="Q154" i="4"/>
  <c r="R154" i="4"/>
  <c r="S154" i="4"/>
  <c r="J155" i="4"/>
  <c r="K155" i="4"/>
  <c r="L155" i="4"/>
  <c r="M155" i="4"/>
  <c r="N155" i="4"/>
  <c r="O155" i="4"/>
  <c r="P155" i="4"/>
  <c r="Q155" i="4"/>
  <c r="R155" i="4"/>
  <c r="S155" i="4"/>
  <c r="J156" i="4"/>
  <c r="K156" i="4"/>
  <c r="L156" i="4"/>
  <c r="M156" i="4"/>
  <c r="N156" i="4"/>
  <c r="O156" i="4"/>
  <c r="P156" i="4"/>
  <c r="Q156" i="4"/>
  <c r="R156" i="4"/>
  <c r="S156" i="4"/>
  <c r="J157" i="4"/>
  <c r="K157" i="4"/>
  <c r="L157" i="4"/>
  <c r="M157" i="4"/>
  <c r="N157" i="4"/>
  <c r="O157" i="4"/>
  <c r="P157" i="4"/>
  <c r="Q157" i="4"/>
  <c r="R157" i="4"/>
  <c r="S157" i="4"/>
  <c r="J158" i="4"/>
  <c r="K158" i="4"/>
  <c r="L158" i="4"/>
  <c r="M158" i="4"/>
  <c r="N158" i="4"/>
  <c r="O158" i="4"/>
  <c r="P158" i="4"/>
  <c r="Q158" i="4"/>
  <c r="R158" i="4"/>
  <c r="S158" i="4"/>
  <c r="J159" i="4"/>
  <c r="K159" i="4"/>
  <c r="L159" i="4"/>
  <c r="M159" i="4"/>
  <c r="N159" i="4"/>
  <c r="O159" i="4"/>
  <c r="P159" i="4"/>
  <c r="Q159" i="4"/>
  <c r="R159" i="4"/>
  <c r="S159" i="4"/>
  <c r="J160" i="4"/>
  <c r="K160" i="4"/>
  <c r="L160" i="4"/>
  <c r="M160" i="4"/>
  <c r="N160" i="4"/>
  <c r="O160" i="4"/>
  <c r="P160" i="4"/>
  <c r="Q160" i="4"/>
  <c r="R160" i="4"/>
  <c r="S160" i="4"/>
  <c r="J161" i="4"/>
  <c r="K161" i="4"/>
  <c r="L161" i="4"/>
  <c r="M161" i="4"/>
  <c r="N161" i="4"/>
  <c r="O161" i="4"/>
  <c r="P161" i="4"/>
  <c r="Q161" i="4"/>
  <c r="R161" i="4"/>
  <c r="S161" i="4"/>
  <c r="J162" i="4"/>
  <c r="K162" i="4"/>
  <c r="L162" i="4"/>
  <c r="M162" i="4"/>
  <c r="N162" i="4"/>
  <c r="O162" i="4"/>
  <c r="P162" i="4"/>
  <c r="Q162" i="4"/>
  <c r="R162" i="4"/>
  <c r="S162" i="4"/>
  <c r="J163" i="4"/>
  <c r="K163" i="4"/>
  <c r="L163" i="4"/>
  <c r="M163" i="4"/>
  <c r="N163" i="4"/>
  <c r="O163" i="4"/>
  <c r="P163" i="4"/>
  <c r="Q163" i="4"/>
  <c r="R163" i="4"/>
  <c r="S163" i="4"/>
  <c r="J164" i="4"/>
  <c r="K164" i="4"/>
  <c r="L164" i="4"/>
  <c r="M164" i="4"/>
  <c r="N164" i="4"/>
  <c r="O164" i="4"/>
  <c r="P164" i="4"/>
  <c r="Q164" i="4"/>
  <c r="R164" i="4"/>
  <c r="S164" i="4"/>
  <c r="J165" i="4"/>
  <c r="K165" i="4"/>
  <c r="L165" i="4"/>
  <c r="M165" i="4"/>
  <c r="N165" i="4"/>
  <c r="O165" i="4"/>
  <c r="P165" i="4"/>
  <c r="Q165" i="4"/>
  <c r="R165" i="4"/>
  <c r="S165" i="4"/>
  <c r="J166" i="4"/>
  <c r="K166" i="4"/>
  <c r="L166" i="4"/>
  <c r="M166" i="4"/>
  <c r="N166" i="4"/>
  <c r="O166" i="4"/>
  <c r="P166" i="4"/>
  <c r="Q166" i="4"/>
  <c r="R166" i="4"/>
  <c r="S166" i="4"/>
  <c r="J167" i="4"/>
  <c r="K167" i="4"/>
  <c r="L167" i="4"/>
  <c r="M167" i="4"/>
  <c r="N167" i="4"/>
  <c r="O167" i="4"/>
  <c r="P167" i="4"/>
  <c r="Q167" i="4"/>
  <c r="R167" i="4"/>
  <c r="S167" i="4"/>
  <c r="J168" i="4"/>
  <c r="K168" i="4"/>
  <c r="L168" i="4"/>
  <c r="M168" i="4"/>
  <c r="N168" i="4"/>
  <c r="O168" i="4"/>
  <c r="P168" i="4"/>
  <c r="Q168" i="4"/>
  <c r="R168" i="4"/>
  <c r="S168" i="4"/>
  <c r="J169" i="4"/>
  <c r="K169" i="4"/>
  <c r="L169" i="4"/>
  <c r="M169" i="4"/>
  <c r="N169" i="4"/>
  <c r="O169" i="4"/>
  <c r="P169" i="4"/>
  <c r="Q169" i="4"/>
  <c r="R169" i="4"/>
  <c r="S169" i="4"/>
  <c r="J170" i="4"/>
  <c r="K170" i="4"/>
  <c r="L170" i="4"/>
  <c r="M170" i="4"/>
  <c r="N170" i="4"/>
  <c r="O170" i="4"/>
  <c r="P170" i="4"/>
  <c r="Q170" i="4"/>
  <c r="R170" i="4"/>
  <c r="S170" i="4"/>
  <c r="J171" i="4"/>
  <c r="K171" i="4"/>
  <c r="L171" i="4"/>
  <c r="M171" i="4"/>
  <c r="N171" i="4"/>
  <c r="O171" i="4"/>
  <c r="P171" i="4"/>
  <c r="Q171" i="4"/>
  <c r="R171" i="4"/>
  <c r="S171" i="4"/>
  <c r="J172" i="4"/>
  <c r="K172" i="4"/>
  <c r="L172" i="4"/>
  <c r="M172" i="4"/>
  <c r="N172" i="4"/>
  <c r="O172" i="4"/>
  <c r="P172" i="4"/>
  <c r="Q172" i="4"/>
  <c r="R172" i="4"/>
  <c r="S172" i="4"/>
  <c r="J173" i="4"/>
  <c r="K173" i="4"/>
  <c r="L173" i="4"/>
  <c r="M173" i="4"/>
  <c r="N173" i="4"/>
  <c r="O173" i="4"/>
  <c r="P173" i="4"/>
  <c r="Q173" i="4"/>
  <c r="R173" i="4"/>
  <c r="S173" i="4"/>
  <c r="J174" i="4"/>
  <c r="K174" i="4"/>
  <c r="L174" i="4"/>
  <c r="M174" i="4"/>
  <c r="N174" i="4"/>
  <c r="O174" i="4"/>
  <c r="P174" i="4"/>
  <c r="Q174" i="4"/>
  <c r="R174" i="4"/>
  <c r="S174" i="4"/>
  <c r="J175" i="4"/>
  <c r="K175" i="4"/>
  <c r="L175" i="4"/>
  <c r="M175" i="4"/>
  <c r="N175" i="4"/>
  <c r="O175" i="4"/>
  <c r="P175" i="4"/>
  <c r="Q175" i="4"/>
  <c r="R175" i="4"/>
  <c r="S175" i="4"/>
  <c r="J176" i="4"/>
  <c r="K176" i="4"/>
  <c r="L176" i="4"/>
  <c r="M176" i="4"/>
  <c r="N176" i="4"/>
  <c r="O176" i="4"/>
  <c r="P176" i="4"/>
  <c r="Q176" i="4"/>
  <c r="R176" i="4"/>
  <c r="S176" i="4"/>
  <c r="J177" i="4"/>
  <c r="K177" i="4"/>
  <c r="L177" i="4"/>
  <c r="M177" i="4"/>
  <c r="N177" i="4"/>
  <c r="O177" i="4"/>
  <c r="P177" i="4"/>
  <c r="Q177" i="4"/>
  <c r="R177" i="4"/>
  <c r="S177" i="4"/>
  <c r="J178" i="4"/>
  <c r="K178" i="4"/>
  <c r="L178" i="4"/>
  <c r="M178" i="4"/>
  <c r="N178" i="4"/>
  <c r="O178" i="4"/>
  <c r="P178" i="4"/>
  <c r="Q178" i="4"/>
  <c r="R178" i="4"/>
  <c r="S178" i="4"/>
  <c r="J179" i="4"/>
  <c r="K179" i="4"/>
  <c r="L179" i="4"/>
  <c r="M179" i="4"/>
  <c r="N179" i="4"/>
  <c r="O179" i="4"/>
  <c r="P179" i="4"/>
  <c r="Q179" i="4"/>
  <c r="R179" i="4"/>
  <c r="S179" i="4"/>
  <c r="J180" i="4"/>
  <c r="K180" i="4"/>
  <c r="L180" i="4"/>
  <c r="M180" i="4"/>
  <c r="N180" i="4"/>
  <c r="O180" i="4"/>
  <c r="P180" i="4"/>
  <c r="Q180" i="4"/>
  <c r="R180" i="4"/>
  <c r="S180" i="4"/>
  <c r="J181" i="4"/>
  <c r="K181" i="4"/>
  <c r="L181" i="4"/>
  <c r="M181" i="4"/>
  <c r="N181" i="4"/>
  <c r="O181" i="4"/>
  <c r="P181" i="4"/>
  <c r="Q181" i="4"/>
  <c r="R181" i="4"/>
  <c r="S181" i="4"/>
  <c r="J182" i="4"/>
  <c r="K182" i="4"/>
  <c r="L182" i="4"/>
  <c r="M182" i="4"/>
  <c r="N182" i="4"/>
  <c r="O182" i="4"/>
  <c r="P182" i="4"/>
  <c r="Q182" i="4"/>
  <c r="R182" i="4"/>
  <c r="S182" i="4"/>
  <c r="J183" i="4"/>
  <c r="K183" i="4"/>
  <c r="L183" i="4"/>
  <c r="M183" i="4"/>
  <c r="N183" i="4"/>
  <c r="O183" i="4"/>
  <c r="P183" i="4"/>
  <c r="Q183" i="4"/>
  <c r="R183" i="4"/>
  <c r="S183" i="4"/>
  <c r="J184" i="4"/>
  <c r="K184" i="4"/>
  <c r="L184" i="4"/>
  <c r="M184" i="4"/>
  <c r="N184" i="4"/>
  <c r="O184" i="4"/>
  <c r="P184" i="4"/>
  <c r="Q184" i="4"/>
  <c r="R184" i="4"/>
  <c r="S184" i="4"/>
  <c r="J185" i="4"/>
  <c r="K185" i="4"/>
  <c r="L185" i="4"/>
  <c r="M185" i="4"/>
  <c r="N185" i="4"/>
  <c r="O185" i="4"/>
  <c r="P185" i="4"/>
  <c r="Q185" i="4"/>
  <c r="R185" i="4"/>
  <c r="S185" i="4"/>
  <c r="S109" i="4"/>
  <c r="R109" i="4"/>
  <c r="Q109" i="4"/>
  <c r="P109" i="4"/>
  <c r="O109" i="4"/>
  <c r="N109" i="4"/>
  <c r="M109" i="4"/>
  <c r="L109" i="4"/>
  <c r="K109" i="4"/>
  <c r="J109" i="4"/>
  <c r="J8" i="4"/>
  <c r="K8" i="4"/>
  <c r="L8" i="4"/>
  <c r="M8" i="4"/>
  <c r="M97" i="4" s="1"/>
  <c r="M98" i="4" s="1"/>
  <c r="N8" i="4"/>
  <c r="O8" i="4"/>
  <c r="P8" i="4"/>
  <c r="Q8" i="4"/>
  <c r="R8" i="4"/>
  <c r="S8" i="4"/>
  <c r="J9" i="4"/>
  <c r="K9" i="4"/>
  <c r="L9" i="4"/>
  <c r="M9" i="4"/>
  <c r="N9" i="4"/>
  <c r="N97" i="4" s="1"/>
  <c r="N98" i="4" s="1"/>
  <c r="O9" i="4"/>
  <c r="O97" i="4" s="1"/>
  <c r="O98" i="4" s="1"/>
  <c r="P9" i="4"/>
  <c r="Q9" i="4"/>
  <c r="R9" i="4"/>
  <c r="S9" i="4"/>
  <c r="J10" i="4"/>
  <c r="K10" i="4"/>
  <c r="L10" i="4"/>
  <c r="M10" i="4"/>
  <c r="N10" i="4"/>
  <c r="O10" i="4"/>
  <c r="P10" i="4"/>
  <c r="Q10" i="4"/>
  <c r="R10" i="4"/>
  <c r="S10" i="4"/>
  <c r="J11" i="4"/>
  <c r="K11" i="4"/>
  <c r="L11" i="4"/>
  <c r="M11" i="4"/>
  <c r="N11" i="4"/>
  <c r="O11" i="4"/>
  <c r="P11" i="4"/>
  <c r="Q11" i="4"/>
  <c r="R11" i="4"/>
  <c r="R97" i="4" s="1"/>
  <c r="S11" i="4"/>
  <c r="S97" i="4" s="1"/>
  <c r="S98" i="4" s="1"/>
  <c r="J12" i="4"/>
  <c r="K12" i="4"/>
  <c r="L12" i="4"/>
  <c r="M12" i="4"/>
  <c r="N12" i="4"/>
  <c r="O12" i="4"/>
  <c r="P12" i="4"/>
  <c r="Q12" i="4"/>
  <c r="R12" i="4"/>
  <c r="S12" i="4"/>
  <c r="J13" i="4"/>
  <c r="K13" i="4"/>
  <c r="L13" i="4"/>
  <c r="M13" i="4"/>
  <c r="N13" i="4"/>
  <c r="O13" i="4"/>
  <c r="P13" i="4"/>
  <c r="Q13" i="4"/>
  <c r="R13" i="4"/>
  <c r="S13" i="4"/>
  <c r="J14" i="4"/>
  <c r="K14" i="4"/>
  <c r="L14" i="4"/>
  <c r="M14" i="4"/>
  <c r="N14" i="4"/>
  <c r="O14" i="4"/>
  <c r="P14" i="4"/>
  <c r="Q14" i="4"/>
  <c r="R14" i="4"/>
  <c r="S14" i="4"/>
  <c r="J15" i="4"/>
  <c r="K15" i="4"/>
  <c r="L15" i="4"/>
  <c r="M15" i="4"/>
  <c r="N15" i="4"/>
  <c r="O15" i="4"/>
  <c r="P15" i="4"/>
  <c r="Q15" i="4"/>
  <c r="R15" i="4"/>
  <c r="S15" i="4"/>
  <c r="J16" i="4"/>
  <c r="K16" i="4"/>
  <c r="L16" i="4"/>
  <c r="M16" i="4"/>
  <c r="N16" i="4"/>
  <c r="O16" i="4"/>
  <c r="P16" i="4"/>
  <c r="Q16" i="4"/>
  <c r="R16" i="4"/>
  <c r="S16" i="4"/>
  <c r="J17" i="4"/>
  <c r="K17" i="4"/>
  <c r="L17" i="4"/>
  <c r="M17" i="4"/>
  <c r="N17" i="4"/>
  <c r="O17" i="4"/>
  <c r="P17" i="4"/>
  <c r="Q17" i="4"/>
  <c r="R17" i="4"/>
  <c r="S17" i="4"/>
  <c r="J18" i="4"/>
  <c r="K18" i="4"/>
  <c r="L18" i="4"/>
  <c r="M18" i="4"/>
  <c r="N18" i="4"/>
  <c r="O18" i="4"/>
  <c r="P18" i="4"/>
  <c r="Q18" i="4"/>
  <c r="R18" i="4"/>
  <c r="S18" i="4"/>
  <c r="J19" i="4"/>
  <c r="K19" i="4"/>
  <c r="L19" i="4"/>
  <c r="M19" i="4"/>
  <c r="N19" i="4"/>
  <c r="O19" i="4"/>
  <c r="P19" i="4"/>
  <c r="Q19" i="4"/>
  <c r="R19" i="4"/>
  <c r="S19" i="4"/>
  <c r="J20" i="4"/>
  <c r="K20" i="4"/>
  <c r="L20" i="4"/>
  <c r="M20" i="4"/>
  <c r="N20" i="4"/>
  <c r="O20" i="4"/>
  <c r="P20" i="4"/>
  <c r="Q20" i="4"/>
  <c r="R20" i="4"/>
  <c r="S20" i="4"/>
  <c r="J21" i="4"/>
  <c r="K21" i="4"/>
  <c r="L21" i="4"/>
  <c r="M21" i="4"/>
  <c r="N21" i="4"/>
  <c r="O21" i="4"/>
  <c r="P21" i="4"/>
  <c r="Q21" i="4"/>
  <c r="R21" i="4"/>
  <c r="S21" i="4"/>
  <c r="J22" i="4"/>
  <c r="K22" i="4"/>
  <c r="L22" i="4"/>
  <c r="M22" i="4"/>
  <c r="N22" i="4"/>
  <c r="O22" i="4"/>
  <c r="P22" i="4"/>
  <c r="Q22" i="4"/>
  <c r="R22" i="4"/>
  <c r="S22" i="4"/>
  <c r="J23" i="4"/>
  <c r="K23" i="4"/>
  <c r="L23" i="4"/>
  <c r="M23" i="4"/>
  <c r="N23" i="4"/>
  <c r="O23" i="4"/>
  <c r="P23" i="4"/>
  <c r="Q23" i="4"/>
  <c r="R23" i="4"/>
  <c r="S23" i="4"/>
  <c r="J24" i="4"/>
  <c r="K24" i="4"/>
  <c r="L24" i="4"/>
  <c r="M24" i="4"/>
  <c r="N24" i="4"/>
  <c r="O24" i="4"/>
  <c r="P24" i="4"/>
  <c r="Q24" i="4"/>
  <c r="R24" i="4"/>
  <c r="S24" i="4"/>
  <c r="J25" i="4"/>
  <c r="K25" i="4"/>
  <c r="L25" i="4"/>
  <c r="M25" i="4"/>
  <c r="N25" i="4"/>
  <c r="O25" i="4"/>
  <c r="P25" i="4"/>
  <c r="Q25" i="4"/>
  <c r="R25" i="4"/>
  <c r="S25" i="4"/>
  <c r="J26" i="4"/>
  <c r="K26" i="4"/>
  <c r="L26" i="4"/>
  <c r="M26" i="4"/>
  <c r="N26" i="4"/>
  <c r="O26" i="4"/>
  <c r="P26" i="4"/>
  <c r="Q26" i="4"/>
  <c r="R26" i="4"/>
  <c r="S26" i="4"/>
  <c r="J27" i="4"/>
  <c r="K27" i="4"/>
  <c r="L27" i="4"/>
  <c r="M27" i="4"/>
  <c r="N27" i="4"/>
  <c r="O27" i="4"/>
  <c r="P27" i="4"/>
  <c r="Q27" i="4"/>
  <c r="R27" i="4"/>
  <c r="S27" i="4"/>
  <c r="J28" i="4"/>
  <c r="K28" i="4"/>
  <c r="L28" i="4"/>
  <c r="M28" i="4"/>
  <c r="N28" i="4"/>
  <c r="O28" i="4"/>
  <c r="P28" i="4"/>
  <c r="Q28" i="4"/>
  <c r="R28" i="4"/>
  <c r="S28" i="4"/>
  <c r="J29" i="4"/>
  <c r="K29" i="4"/>
  <c r="L29" i="4"/>
  <c r="M29" i="4"/>
  <c r="N29" i="4"/>
  <c r="O29" i="4"/>
  <c r="P29" i="4"/>
  <c r="Q29" i="4"/>
  <c r="R29" i="4"/>
  <c r="S29" i="4"/>
  <c r="J30" i="4"/>
  <c r="K30" i="4"/>
  <c r="L30" i="4"/>
  <c r="M30" i="4"/>
  <c r="N30" i="4"/>
  <c r="O30" i="4"/>
  <c r="P30" i="4"/>
  <c r="Q30" i="4"/>
  <c r="R30" i="4"/>
  <c r="S30" i="4"/>
  <c r="J31" i="4"/>
  <c r="K31" i="4"/>
  <c r="L31" i="4"/>
  <c r="M31" i="4"/>
  <c r="N31" i="4"/>
  <c r="O31" i="4"/>
  <c r="P31" i="4"/>
  <c r="Q31" i="4"/>
  <c r="R31" i="4"/>
  <c r="S31" i="4"/>
  <c r="J32" i="4"/>
  <c r="K32" i="4"/>
  <c r="L32" i="4"/>
  <c r="M32" i="4"/>
  <c r="N32" i="4"/>
  <c r="O32" i="4"/>
  <c r="P32" i="4"/>
  <c r="Q32" i="4"/>
  <c r="R32" i="4"/>
  <c r="S32" i="4"/>
  <c r="J33" i="4"/>
  <c r="K33" i="4"/>
  <c r="L33" i="4"/>
  <c r="M33" i="4"/>
  <c r="N33" i="4"/>
  <c r="O33" i="4"/>
  <c r="P33" i="4"/>
  <c r="Q33" i="4"/>
  <c r="R33" i="4"/>
  <c r="S33" i="4"/>
  <c r="J34" i="4"/>
  <c r="K34" i="4"/>
  <c r="L34" i="4"/>
  <c r="M34" i="4"/>
  <c r="N34" i="4"/>
  <c r="O34" i="4"/>
  <c r="P34" i="4"/>
  <c r="Q34" i="4"/>
  <c r="R34" i="4"/>
  <c r="S34" i="4"/>
  <c r="J35" i="4"/>
  <c r="K35" i="4"/>
  <c r="L35" i="4"/>
  <c r="M35" i="4"/>
  <c r="N35" i="4"/>
  <c r="O35" i="4"/>
  <c r="P35" i="4"/>
  <c r="Q35" i="4"/>
  <c r="R35" i="4"/>
  <c r="S35" i="4"/>
  <c r="J36" i="4"/>
  <c r="K36" i="4"/>
  <c r="L36" i="4"/>
  <c r="M36" i="4"/>
  <c r="N36" i="4"/>
  <c r="O36" i="4"/>
  <c r="P36" i="4"/>
  <c r="Q36" i="4"/>
  <c r="R36" i="4"/>
  <c r="S36" i="4"/>
  <c r="J37" i="4"/>
  <c r="K37" i="4"/>
  <c r="L37" i="4"/>
  <c r="M37" i="4"/>
  <c r="N37" i="4"/>
  <c r="O37" i="4"/>
  <c r="P37" i="4"/>
  <c r="Q37" i="4"/>
  <c r="R37" i="4"/>
  <c r="S37" i="4"/>
  <c r="J38" i="4"/>
  <c r="K38" i="4"/>
  <c r="L38" i="4"/>
  <c r="M38" i="4"/>
  <c r="N38" i="4"/>
  <c r="O38" i="4"/>
  <c r="P38" i="4"/>
  <c r="Q38" i="4"/>
  <c r="R38" i="4"/>
  <c r="S38" i="4"/>
  <c r="J39" i="4"/>
  <c r="K39" i="4"/>
  <c r="L39" i="4"/>
  <c r="M39" i="4"/>
  <c r="N39" i="4"/>
  <c r="O39" i="4"/>
  <c r="P39" i="4"/>
  <c r="Q39" i="4"/>
  <c r="R39" i="4"/>
  <c r="S39" i="4"/>
  <c r="J40" i="4"/>
  <c r="K40" i="4"/>
  <c r="L40" i="4"/>
  <c r="M40" i="4"/>
  <c r="N40" i="4"/>
  <c r="O40" i="4"/>
  <c r="P40" i="4"/>
  <c r="Q40" i="4"/>
  <c r="R40" i="4"/>
  <c r="S40" i="4"/>
  <c r="J41" i="4"/>
  <c r="K41" i="4"/>
  <c r="L41" i="4"/>
  <c r="M41" i="4"/>
  <c r="N41" i="4"/>
  <c r="O41" i="4"/>
  <c r="P41" i="4"/>
  <c r="Q41" i="4"/>
  <c r="R41" i="4"/>
  <c r="S41" i="4"/>
  <c r="J42" i="4"/>
  <c r="K42" i="4"/>
  <c r="L42" i="4"/>
  <c r="M42" i="4"/>
  <c r="N42" i="4"/>
  <c r="O42" i="4"/>
  <c r="P42" i="4"/>
  <c r="Q42" i="4"/>
  <c r="R42" i="4"/>
  <c r="S42" i="4"/>
  <c r="J43" i="4"/>
  <c r="K43" i="4"/>
  <c r="L43" i="4"/>
  <c r="M43" i="4"/>
  <c r="N43" i="4"/>
  <c r="O43" i="4"/>
  <c r="P43" i="4"/>
  <c r="Q43" i="4"/>
  <c r="R43" i="4"/>
  <c r="S43" i="4"/>
  <c r="J44" i="4"/>
  <c r="K44" i="4"/>
  <c r="L44" i="4"/>
  <c r="M44" i="4"/>
  <c r="N44" i="4"/>
  <c r="O44" i="4"/>
  <c r="P44" i="4"/>
  <c r="Q44" i="4"/>
  <c r="R44" i="4"/>
  <c r="S44" i="4"/>
  <c r="J45" i="4"/>
  <c r="K45" i="4"/>
  <c r="L45" i="4"/>
  <c r="M45" i="4"/>
  <c r="N45" i="4"/>
  <c r="O45" i="4"/>
  <c r="P45" i="4"/>
  <c r="Q45" i="4"/>
  <c r="R45" i="4"/>
  <c r="S45" i="4"/>
  <c r="J46" i="4"/>
  <c r="K46" i="4"/>
  <c r="L46" i="4"/>
  <c r="M46" i="4"/>
  <c r="N46" i="4"/>
  <c r="O46" i="4"/>
  <c r="P46" i="4"/>
  <c r="Q46" i="4"/>
  <c r="R46" i="4"/>
  <c r="S46" i="4"/>
  <c r="J47" i="4"/>
  <c r="K47" i="4"/>
  <c r="L47" i="4"/>
  <c r="M47" i="4"/>
  <c r="N47" i="4"/>
  <c r="O47" i="4"/>
  <c r="P47" i="4"/>
  <c r="Q47" i="4"/>
  <c r="R47" i="4"/>
  <c r="S47" i="4"/>
  <c r="J48" i="4"/>
  <c r="K48" i="4"/>
  <c r="L48" i="4"/>
  <c r="M48" i="4"/>
  <c r="N48" i="4"/>
  <c r="O48" i="4"/>
  <c r="P48" i="4"/>
  <c r="Q48" i="4"/>
  <c r="R48" i="4"/>
  <c r="S48" i="4"/>
  <c r="J49" i="4"/>
  <c r="K49" i="4"/>
  <c r="L49" i="4"/>
  <c r="M49" i="4"/>
  <c r="N49" i="4"/>
  <c r="O49" i="4"/>
  <c r="P49" i="4"/>
  <c r="Q49" i="4"/>
  <c r="R49" i="4"/>
  <c r="S49" i="4"/>
  <c r="J50" i="4"/>
  <c r="K50" i="4"/>
  <c r="L50" i="4"/>
  <c r="M50" i="4"/>
  <c r="N50" i="4"/>
  <c r="O50" i="4"/>
  <c r="P50" i="4"/>
  <c r="Q50" i="4"/>
  <c r="R50" i="4"/>
  <c r="S50" i="4"/>
  <c r="J51" i="4"/>
  <c r="K51" i="4"/>
  <c r="L51" i="4"/>
  <c r="M51" i="4"/>
  <c r="N51" i="4"/>
  <c r="O51" i="4"/>
  <c r="P51" i="4"/>
  <c r="Q51" i="4"/>
  <c r="R51" i="4"/>
  <c r="S51" i="4"/>
  <c r="J52" i="4"/>
  <c r="K52" i="4"/>
  <c r="L52" i="4"/>
  <c r="M52" i="4"/>
  <c r="N52" i="4"/>
  <c r="O52" i="4"/>
  <c r="P52" i="4"/>
  <c r="Q52" i="4"/>
  <c r="R52" i="4"/>
  <c r="S52" i="4"/>
  <c r="J53" i="4"/>
  <c r="K53" i="4"/>
  <c r="L53" i="4"/>
  <c r="M53" i="4"/>
  <c r="N53" i="4"/>
  <c r="O53" i="4"/>
  <c r="P53" i="4"/>
  <c r="Q53" i="4"/>
  <c r="R53" i="4"/>
  <c r="S53" i="4"/>
  <c r="J54" i="4"/>
  <c r="K54" i="4"/>
  <c r="L54" i="4"/>
  <c r="M54" i="4"/>
  <c r="N54" i="4"/>
  <c r="O54" i="4"/>
  <c r="P54" i="4"/>
  <c r="Q54" i="4"/>
  <c r="R54" i="4"/>
  <c r="S54" i="4"/>
  <c r="J55" i="4"/>
  <c r="K55" i="4"/>
  <c r="L55" i="4"/>
  <c r="M55" i="4"/>
  <c r="N55" i="4"/>
  <c r="O55" i="4"/>
  <c r="P55" i="4"/>
  <c r="Q55" i="4"/>
  <c r="R55" i="4"/>
  <c r="S55" i="4"/>
  <c r="J56" i="4"/>
  <c r="K56" i="4"/>
  <c r="L56" i="4"/>
  <c r="M56" i="4"/>
  <c r="N56" i="4"/>
  <c r="O56" i="4"/>
  <c r="P56" i="4"/>
  <c r="Q56" i="4"/>
  <c r="R56" i="4"/>
  <c r="S56" i="4"/>
  <c r="J57" i="4"/>
  <c r="K57" i="4"/>
  <c r="L57" i="4"/>
  <c r="M57" i="4"/>
  <c r="N57" i="4"/>
  <c r="O57" i="4"/>
  <c r="P57" i="4"/>
  <c r="Q57" i="4"/>
  <c r="R57" i="4"/>
  <c r="S57" i="4"/>
  <c r="J58" i="4"/>
  <c r="K58" i="4"/>
  <c r="L58" i="4"/>
  <c r="M58" i="4"/>
  <c r="N58" i="4"/>
  <c r="O58" i="4"/>
  <c r="P58" i="4"/>
  <c r="Q58" i="4"/>
  <c r="R58" i="4"/>
  <c r="S58" i="4"/>
  <c r="J59" i="4"/>
  <c r="K59" i="4"/>
  <c r="L59" i="4"/>
  <c r="M59" i="4"/>
  <c r="N59" i="4"/>
  <c r="O59" i="4"/>
  <c r="P59" i="4"/>
  <c r="Q59" i="4"/>
  <c r="R59" i="4"/>
  <c r="S59" i="4"/>
  <c r="J60" i="4"/>
  <c r="K60" i="4"/>
  <c r="L60" i="4"/>
  <c r="M60" i="4"/>
  <c r="N60" i="4"/>
  <c r="O60" i="4"/>
  <c r="P60" i="4"/>
  <c r="Q60" i="4"/>
  <c r="R60" i="4"/>
  <c r="S60" i="4"/>
  <c r="J61" i="4"/>
  <c r="K61" i="4"/>
  <c r="L61" i="4"/>
  <c r="M61" i="4"/>
  <c r="N61" i="4"/>
  <c r="O61" i="4"/>
  <c r="P61" i="4"/>
  <c r="Q61" i="4"/>
  <c r="R61" i="4"/>
  <c r="S61" i="4"/>
  <c r="J62" i="4"/>
  <c r="K62" i="4"/>
  <c r="L62" i="4"/>
  <c r="M62" i="4"/>
  <c r="N62" i="4"/>
  <c r="O62" i="4"/>
  <c r="P62" i="4"/>
  <c r="Q62" i="4"/>
  <c r="R62" i="4"/>
  <c r="S62" i="4"/>
  <c r="J63" i="4"/>
  <c r="K63" i="4"/>
  <c r="L63" i="4"/>
  <c r="M63" i="4"/>
  <c r="N63" i="4"/>
  <c r="O63" i="4"/>
  <c r="P63" i="4"/>
  <c r="Q63" i="4"/>
  <c r="R63" i="4"/>
  <c r="S63" i="4"/>
  <c r="J64" i="4"/>
  <c r="K64" i="4"/>
  <c r="L64" i="4"/>
  <c r="M64" i="4"/>
  <c r="N64" i="4"/>
  <c r="O64" i="4"/>
  <c r="P64" i="4"/>
  <c r="Q64" i="4"/>
  <c r="R64" i="4"/>
  <c r="S64" i="4"/>
  <c r="J65" i="4"/>
  <c r="K65" i="4"/>
  <c r="L65" i="4"/>
  <c r="M65" i="4"/>
  <c r="N65" i="4"/>
  <c r="O65" i="4"/>
  <c r="P65" i="4"/>
  <c r="Q65" i="4"/>
  <c r="R65" i="4"/>
  <c r="S65" i="4"/>
  <c r="J66" i="4"/>
  <c r="K66" i="4"/>
  <c r="L66" i="4"/>
  <c r="M66" i="4"/>
  <c r="N66" i="4"/>
  <c r="O66" i="4"/>
  <c r="P66" i="4"/>
  <c r="Q66" i="4"/>
  <c r="R66" i="4"/>
  <c r="S66" i="4"/>
  <c r="J67" i="4"/>
  <c r="K67" i="4"/>
  <c r="L67" i="4"/>
  <c r="M67" i="4"/>
  <c r="N67" i="4"/>
  <c r="O67" i="4"/>
  <c r="P67" i="4"/>
  <c r="Q67" i="4"/>
  <c r="R67" i="4"/>
  <c r="S67" i="4"/>
  <c r="J68" i="4"/>
  <c r="K68" i="4"/>
  <c r="L68" i="4"/>
  <c r="M68" i="4"/>
  <c r="N68" i="4"/>
  <c r="O68" i="4"/>
  <c r="P68" i="4"/>
  <c r="Q68" i="4"/>
  <c r="R68" i="4"/>
  <c r="S68" i="4"/>
  <c r="J69" i="4"/>
  <c r="K69" i="4"/>
  <c r="L69" i="4"/>
  <c r="M69" i="4"/>
  <c r="N69" i="4"/>
  <c r="O69" i="4"/>
  <c r="P69" i="4"/>
  <c r="Q69" i="4"/>
  <c r="R69" i="4"/>
  <c r="S69" i="4"/>
  <c r="J70" i="4"/>
  <c r="K70" i="4"/>
  <c r="L70" i="4"/>
  <c r="M70" i="4"/>
  <c r="N70" i="4"/>
  <c r="O70" i="4"/>
  <c r="P70" i="4"/>
  <c r="Q70" i="4"/>
  <c r="R70" i="4"/>
  <c r="S70" i="4"/>
  <c r="J71" i="4"/>
  <c r="K71" i="4"/>
  <c r="L71" i="4"/>
  <c r="M71" i="4"/>
  <c r="N71" i="4"/>
  <c r="O71" i="4"/>
  <c r="P71" i="4"/>
  <c r="Q71" i="4"/>
  <c r="R71" i="4"/>
  <c r="S71" i="4"/>
  <c r="J72" i="4"/>
  <c r="K72" i="4"/>
  <c r="L72" i="4"/>
  <c r="M72" i="4"/>
  <c r="N72" i="4"/>
  <c r="O72" i="4"/>
  <c r="P72" i="4"/>
  <c r="Q72" i="4"/>
  <c r="R72" i="4"/>
  <c r="S72" i="4"/>
  <c r="J73" i="4"/>
  <c r="K73" i="4"/>
  <c r="L73" i="4"/>
  <c r="M73" i="4"/>
  <c r="N73" i="4"/>
  <c r="O73" i="4"/>
  <c r="P73" i="4"/>
  <c r="Q73" i="4"/>
  <c r="R73" i="4"/>
  <c r="S73" i="4"/>
  <c r="J74" i="4"/>
  <c r="K74" i="4"/>
  <c r="L74" i="4"/>
  <c r="M74" i="4"/>
  <c r="N74" i="4"/>
  <c r="O74" i="4"/>
  <c r="P74" i="4"/>
  <c r="Q74" i="4"/>
  <c r="R74" i="4"/>
  <c r="S74" i="4"/>
  <c r="J75" i="4"/>
  <c r="K75" i="4"/>
  <c r="L75" i="4"/>
  <c r="M75" i="4"/>
  <c r="N75" i="4"/>
  <c r="O75" i="4"/>
  <c r="P75" i="4"/>
  <c r="Q75" i="4"/>
  <c r="R75" i="4"/>
  <c r="S75" i="4"/>
  <c r="J76" i="4"/>
  <c r="K76" i="4"/>
  <c r="L76" i="4"/>
  <c r="M76" i="4"/>
  <c r="N76" i="4"/>
  <c r="O76" i="4"/>
  <c r="P76" i="4"/>
  <c r="Q76" i="4"/>
  <c r="R76" i="4"/>
  <c r="S76" i="4"/>
  <c r="J77" i="4"/>
  <c r="K77" i="4"/>
  <c r="L77" i="4"/>
  <c r="M77" i="4"/>
  <c r="N77" i="4"/>
  <c r="O77" i="4"/>
  <c r="P77" i="4"/>
  <c r="Q77" i="4"/>
  <c r="R77" i="4"/>
  <c r="S77" i="4"/>
  <c r="J78" i="4"/>
  <c r="K78" i="4"/>
  <c r="L78" i="4"/>
  <c r="M78" i="4"/>
  <c r="N78" i="4"/>
  <c r="O78" i="4"/>
  <c r="P78" i="4"/>
  <c r="Q78" i="4"/>
  <c r="R78" i="4"/>
  <c r="S78" i="4"/>
  <c r="J79" i="4"/>
  <c r="K79" i="4"/>
  <c r="L79" i="4"/>
  <c r="M79" i="4"/>
  <c r="N79" i="4"/>
  <c r="O79" i="4"/>
  <c r="P79" i="4"/>
  <c r="Q79" i="4"/>
  <c r="R79" i="4"/>
  <c r="S79" i="4"/>
  <c r="J80" i="4"/>
  <c r="K80" i="4"/>
  <c r="L80" i="4"/>
  <c r="M80" i="4"/>
  <c r="N80" i="4"/>
  <c r="O80" i="4"/>
  <c r="P80" i="4"/>
  <c r="Q80" i="4"/>
  <c r="R80" i="4"/>
  <c r="S80" i="4"/>
  <c r="J81" i="4"/>
  <c r="K81" i="4"/>
  <c r="L81" i="4"/>
  <c r="M81" i="4"/>
  <c r="N81" i="4"/>
  <c r="O81" i="4"/>
  <c r="P81" i="4"/>
  <c r="Q81" i="4"/>
  <c r="R81" i="4"/>
  <c r="S81" i="4"/>
  <c r="J82" i="4"/>
  <c r="K82" i="4"/>
  <c r="L82" i="4"/>
  <c r="M82" i="4"/>
  <c r="N82" i="4"/>
  <c r="O82" i="4"/>
  <c r="P82" i="4"/>
  <c r="Q82" i="4"/>
  <c r="R82" i="4"/>
  <c r="S82" i="4"/>
  <c r="O7" i="4"/>
  <c r="N7" i="4"/>
  <c r="M7" i="4"/>
  <c r="L7" i="4"/>
  <c r="L97" i="4" s="1"/>
  <c r="L98" i="4" s="1"/>
  <c r="K7" i="4"/>
  <c r="K97" i="4" s="1"/>
  <c r="K98" i="4" s="1"/>
  <c r="J7" i="4"/>
  <c r="J97" i="4" s="1"/>
  <c r="J98" i="4" s="1"/>
  <c r="S7" i="4"/>
  <c r="R7" i="4"/>
  <c r="Q7" i="4"/>
  <c r="Q97" i="4" s="1"/>
  <c r="Q98" i="4" s="1"/>
  <c r="P7" i="4"/>
  <c r="P97" i="4" s="1"/>
  <c r="P203" i="4" s="1"/>
  <c r="G98" i="4"/>
  <c r="H98" i="4"/>
  <c r="I98" i="4"/>
  <c r="F98" i="4"/>
  <c r="AT6" i="6"/>
  <c r="AT8" i="6" s="1"/>
  <c r="AT10" i="6" s="1"/>
  <c r="AS6" i="6"/>
  <c r="AS8" i="6" s="1"/>
  <c r="AS10" i="6" s="1"/>
  <c r="AR6" i="6"/>
  <c r="AR8" i="6" s="1"/>
  <c r="AR10" i="6" s="1"/>
  <c r="AQ6" i="6"/>
  <c r="AQ8" i="6" s="1"/>
  <c r="AQ10" i="6" s="1"/>
  <c r="AP6" i="6"/>
  <c r="AO6" i="6"/>
  <c r="AN6" i="6"/>
  <c r="AM6" i="6"/>
  <c r="AL6" i="6"/>
  <c r="AK6" i="6"/>
  <c r="AJ6" i="6"/>
  <c r="AI6" i="6"/>
  <c r="R6" i="6"/>
  <c r="Q6" i="6"/>
  <c r="Q8" i="6" s="1"/>
  <c r="Q10" i="6" s="1"/>
  <c r="P6" i="6"/>
  <c r="P8" i="6" s="1"/>
  <c r="P10" i="6" s="1"/>
  <c r="O6" i="6"/>
  <c r="D8" i="6"/>
  <c r="D10" i="6" s="1"/>
  <c r="E8" i="6"/>
  <c r="E10" i="6" s="1"/>
  <c r="F8" i="6"/>
  <c r="F10" i="6" s="1"/>
  <c r="G8" i="6"/>
  <c r="G10" i="6" s="1"/>
  <c r="H8" i="6"/>
  <c r="H10" i="6" s="1"/>
  <c r="I8" i="6"/>
  <c r="I10" i="6" s="1"/>
  <c r="J8" i="6"/>
  <c r="J10" i="6" s="1"/>
  <c r="K8" i="6"/>
  <c r="K10" i="6" s="1"/>
  <c r="L8" i="6"/>
  <c r="L10" i="6" s="1"/>
  <c r="M8" i="6"/>
  <c r="M10" i="6" s="1"/>
  <c r="N8" i="6"/>
  <c r="N10" i="6" s="1"/>
  <c r="O8" i="6"/>
  <c r="O10" i="6" s="1"/>
  <c r="R8" i="6"/>
  <c r="R10" i="6" s="1"/>
  <c r="S8" i="6"/>
  <c r="S10" i="6" s="1"/>
  <c r="T8" i="6"/>
  <c r="T10" i="6" s="1"/>
  <c r="U8" i="6"/>
  <c r="U10" i="6" s="1"/>
  <c r="V8" i="6"/>
  <c r="V10" i="6" s="1"/>
  <c r="W8" i="6"/>
  <c r="W10" i="6" s="1"/>
  <c r="X8" i="6"/>
  <c r="X10" i="6" s="1"/>
  <c r="Y8" i="6"/>
  <c r="Y10" i="6" s="1"/>
  <c r="Z8" i="6"/>
  <c r="Z10" i="6" s="1"/>
  <c r="AA8" i="6"/>
  <c r="AA10" i="6" s="1"/>
  <c r="AB8" i="6"/>
  <c r="AB10" i="6" s="1"/>
  <c r="AC8" i="6"/>
  <c r="AC10" i="6" s="1"/>
  <c r="AD8" i="6"/>
  <c r="AD10" i="6" s="1"/>
  <c r="AE8" i="6"/>
  <c r="AE10" i="6" s="1"/>
  <c r="AF8" i="6"/>
  <c r="AF10" i="6" s="1"/>
  <c r="AG8" i="6"/>
  <c r="AG10" i="6" s="1"/>
  <c r="AH8" i="6"/>
  <c r="AH10" i="6" s="1"/>
  <c r="AI8" i="6"/>
  <c r="AI10" i="6" s="1"/>
  <c r="AJ8" i="6"/>
  <c r="AJ10" i="6" s="1"/>
  <c r="AK8" i="6"/>
  <c r="AK10" i="6" s="1"/>
  <c r="AL8" i="6"/>
  <c r="AL10" i="6" s="1"/>
  <c r="AM8" i="6"/>
  <c r="AM10" i="6" s="1"/>
  <c r="AN8" i="6"/>
  <c r="AN10" i="6" s="1"/>
  <c r="AO8" i="6"/>
  <c r="AO10" i="6" s="1"/>
  <c r="AP8" i="6"/>
  <c r="AP10" i="6" s="1"/>
  <c r="AU8" i="6"/>
  <c r="AU10" i="6" s="1"/>
  <c r="AV8" i="6"/>
  <c r="AV10" i="6" s="1"/>
  <c r="AW8" i="6"/>
  <c r="AW10" i="6" s="1"/>
  <c r="AX8" i="6"/>
  <c r="AX10" i="6" s="1"/>
  <c r="AY8" i="6"/>
  <c r="AY10" i="6" s="1"/>
  <c r="AZ8" i="6"/>
  <c r="AZ10" i="6" s="1"/>
  <c r="BA8" i="6"/>
  <c r="BA10" i="6" s="1"/>
  <c r="BB8" i="6"/>
  <c r="BB10" i="6" s="1"/>
  <c r="BC8" i="6"/>
  <c r="BC10" i="6" s="1"/>
  <c r="BD8" i="6"/>
  <c r="BD10" i="6" s="1"/>
  <c r="BE8" i="6"/>
  <c r="BE10" i="6" s="1"/>
  <c r="BF8" i="6"/>
  <c r="BF10" i="6" s="1"/>
  <c r="BG8" i="6"/>
  <c r="BG10" i="6" s="1"/>
  <c r="BH8" i="6"/>
  <c r="BH10" i="6" s="1"/>
  <c r="BI8" i="6"/>
  <c r="BI10" i="6" s="1"/>
  <c r="BJ8" i="6"/>
  <c r="BJ10" i="6" s="1"/>
  <c r="BK8" i="6"/>
  <c r="BK10" i="6" s="1"/>
  <c r="BL8" i="6"/>
  <c r="BL10" i="6" s="1"/>
  <c r="BM8" i="6"/>
  <c r="BM10" i="6" s="1"/>
  <c r="BN8" i="6"/>
  <c r="BN10" i="6" s="1"/>
  <c r="BO8" i="6"/>
  <c r="BO10" i="6" s="1"/>
  <c r="BP8" i="6"/>
  <c r="BP10" i="6" s="1"/>
  <c r="BQ8" i="6"/>
  <c r="BQ10" i="6" s="1"/>
  <c r="C8" i="6"/>
  <c r="C10" i="6" s="1"/>
  <c r="D6" i="6"/>
  <c r="E6" i="6"/>
  <c r="F6" i="6"/>
  <c r="G6" i="6"/>
  <c r="H6" i="6"/>
  <c r="I6" i="6"/>
  <c r="J6" i="6"/>
  <c r="K6" i="6"/>
  <c r="L6" i="6"/>
  <c r="M6" i="6"/>
  <c r="N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C6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Q412" i="1"/>
  <c r="N412" i="1"/>
  <c r="J389" i="1"/>
  <c r="J388" i="1"/>
  <c r="J386" i="1"/>
  <c r="J385" i="1"/>
  <c r="J384" i="1"/>
  <c r="J383" i="1"/>
  <c r="O383" i="1" s="1"/>
  <c r="J382" i="1"/>
  <c r="J381" i="1"/>
  <c r="J374" i="1"/>
  <c r="G371" i="1"/>
  <c r="F371" i="1"/>
  <c r="E371" i="1"/>
  <c r="G370" i="1"/>
  <c r="F370" i="1"/>
  <c r="E370" i="1"/>
  <c r="G369" i="1"/>
  <c r="F369" i="1"/>
  <c r="E369" i="1"/>
  <c r="G368" i="1"/>
  <c r="F368" i="1"/>
  <c r="J373" i="1" s="1"/>
  <c r="E368" i="1"/>
  <c r="J371" i="1" s="1"/>
  <c r="J350" i="1"/>
  <c r="O389" i="1" s="1"/>
  <c r="J349" i="1"/>
  <c r="J347" i="1"/>
  <c r="J346" i="1"/>
  <c r="J345" i="1"/>
  <c r="J344" i="1"/>
  <c r="J343" i="1"/>
  <c r="J342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J312" i="1"/>
  <c r="M312" i="1" s="1"/>
  <c r="J311" i="1"/>
  <c r="M311" i="1" s="1"/>
  <c r="J309" i="1"/>
  <c r="M309" i="1" s="1"/>
  <c r="J308" i="1"/>
  <c r="J307" i="1"/>
  <c r="J306" i="1"/>
  <c r="J305" i="1"/>
  <c r="J304" i="1"/>
  <c r="M304" i="1" s="1"/>
  <c r="G294" i="1"/>
  <c r="F294" i="1"/>
  <c r="E294" i="1"/>
  <c r="G293" i="1"/>
  <c r="F293" i="1"/>
  <c r="E293" i="1"/>
  <c r="G292" i="1"/>
  <c r="F292" i="1"/>
  <c r="E292" i="1"/>
  <c r="G291" i="1"/>
  <c r="F291" i="1"/>
  <c r="E291" i="1"/>
  <c r="J274" i="1"/>
  <c r="J273" i="1"/>
  <c r="J271" i="1"/>
  <c r="J270" i="1"/>
  <c r="O270" i="1" s="1"/>
  <c r="J269" i="1"/>
  <c r="G269" i="1"/>
  <c r="F269" i="1"/>
  <c r="E269" i="1"/>
  <c r="J268" i="1"/>
  <c r="G268" i="1"/>
  <c r="F268" i="1"/>
  <c r="E268" i="1"/>
  <c r="J267" i="1"/>
  <c r="G267" i="1"/>
  <c r="F267" i="1"/>
  <c r="E267" i="1"/>
  <c r="J266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J234" i="1"/>
  <c r="J233" i="1"/>
  <c r="J231" i="1"/>
  <c r="J230" i="1"/>
  <c r="J229" i="1"/>
  <c r="J228" i="1"/>
  <c r="G228" i="1"/>
  <c r="F228" i="1"/>
  <c r="E228" i="1"/>
  <c r="J227" i="1"/>
  <c r="G227" i="1"/>
  <c r="F227" i="1"/>
  <c r="E227" i="1"/>
  <c r="J226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J182" i="1"/>
  <c r="O182" i="1" s="1"/>
  <c r="J181" i="1"/>
  <c r="J179" i="1"/>
  <c r="J178" i="1"/>
  <c r="J177" i="1"/>
  <c r="J176" i="1"/>
  <c r="J175" i="1"/>
  <c r="O175" i="1" s="1"/>
  <c r="J174" i="1"/>
  <c r="G164" i="1"/>
  <c r="F164" i="1"/>
  <c r="E164" i="1"/>
  <c r="J162" i="1" s="1"/>
  <c r="G163" i="1"/>
  <c r="F163" i="1"/>
  <c r="E163" i="1"/>
  <c r="G162" i="1"/>
  <c r="F162" i="1"/>
  <c r="E162" i="1"/>
  <c r="G161" i="1"/>
  <c r="F161" i="1"/>
  <c r="E161" i="1"/>
  <c r="J143" i="1"/>
  <c r="J142" i="1"/>
  <c r="J140" i="1"/>
  <c r="J139" i="1"/>
  <c r="J138" i="1"/>
  <c r="J137" i="1"/>
  <c r="J136" i="1"/>
  <c r="J135" i="1"/>
  <c r="G125" i="1"/>
  <c r="F125" i="1"/>
  <c r="E125" i="1"/>
  <c r="G124" i="1"/>
  <c r="F124" i="1"/>
  <c r="E124" i="1"/>
  <c r="G123" i="1"/>
  <c r="F123" i="1"/>
  <c r="J128" i="1" s="1"/>
  <c r="E123" i="1"/>
  <c r="G122" i="1"/>
  <c r="F122" i="1"/>
  <c r="E122" i="1"/>
  <c r="J105" i="1"/>
  <c r="J104" i="1"/>
  <c r="M104" i="1" s="1"/>
  <c r="J102" i="1"/>
  <c r="M102" i="1" s="1"/>
  <c r="J101" i="1"/>
  <c r="M101" i="1" s="1"/>
  <c r="J100" i="1"/>
  <c r="M100" i="1" s="1"/>
  <c r="J99" i="1"/>
  <c r="M99" i="1" s="1"/>
  <c r="J98" i="1"/>
  <c r="M98" i="1" s="1"/>
  <c r="J97" i="1"/>
  <c r="M97" i="1" s="1"/>
  <c r="G87" i="1"/>
  <c r="F87" i="1"/>
  <c r="E87" i="1"/>
  <c r="G86" i="1"/>
  <c r="F86" i="1"/>
  <c r="E86" i="1"/>
  <c r="G85" i="1"/>
  <c r="F85" i="1"/>
  <c r="E85" i="1"/>
  <c r="G84" i="1"/>
  <c r="F84" i="1"/>
  <c r="J88" i="1" s="1"/>
  <c r="E84" i="1"/>
  <c r="J84" i="1" s="1"/>
  <c r="J67" i="1"/>
  <c r="J66" i="1"/>
  <c r="J64" i="1"/>
  <c r="J63" i="1"/>
  <c r="J62" i="1"/>
  <c r="G62" i="1"/>
  <c r="F62" i="1"/>
  <c r="E62" i="1"/>
  <c r="J61" i="1"/>
  <c r="G61" i="1"/>
  <c r="F61" i="1"/>
  <c r="E61" i="1"/>
  <c r="J60" i="1"/>
  <c r="G60" i="1"/>
  <c r="F60" i="1"/>
  <c r="E60" i="1"/>
  <c r="J59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J27" i="1"/>
  <c r="J26" i="1"/>
  <c r="J24" i="1"/>
  <c r="J23" i="1"/>
  <c r="J22" i="1"/>
  <c r="J21" i="1"/>
  <c r="G21" i="1"/>
  <c r="F21" i="1"/>
  <c r="E21" i="1"/>
  <c r="J20" i="1"/>
  <c r="G20" i="1"/>
  <c r="F20" i="1"/>
  <c r="E20" i="1"/>
  <c r="J19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FQ10" i="6" l="1"/>
  <c r="P206" i="7"/>
  <c r="N217" i="7" s="1"/>
  <c r="CN4" i="6" s="1"/>
  <c r="P204" i="7"/>
  <c r="N216" i="7" s="1"/>
  <c r="CJ4" i="6" s="1"/>
  <c r="N206" i="7"/>
  <c r="N218" i="7" s="1"/>
  <c r="CR4" i="6" s="1"/>
  <c r="P199" i="7"/>
  <c r="N214" i="7" s="1"/>
  <c r="CB4" i="6" s="1"/>
  <c r="O199" i="7"/>
  <c r="N213" i="7" s="1"/>
  <c r="BX4" i="6" s="1"/>
  <c r="P200" i="7"/>
  <c r="N215" i="7" s="1"/>
  <c r="CF4" i="6" s="1"/>
  <c r="Q203" i="4"/>
  <c r="L203" i="4"/>
  <c r="J203" i="4"/>
  <c r="R203" i="4"/>
  <c r="R98" i="4"/>
  <c r="O203" i="4"/>
  <c r="N203" i="4"/>
  <c r="P98" i="4"/>
  <c r="M203" i="4"/>
  <c r="S203" i="4"/>
  <c r="J7" i="1"/>
  <c r="O176" i="1"/>
  <c r="P419" i="1" s="1"/>
  <c r="Q419" i="1" s="1"/>
  <c r="Q439" i="1" s="1"/>
  <c r="G417" i="1"/>
  <c r="O267" i="1"/>
  <c r="M429" i="1"/>
  <c r="N429" i="1" s="1"/>
  <c r="J375" i="1"/>
  <c r="O64" i="1"/>
  <c r="J253" i="1"/>
  <c r="J299" i="1"/>
  <c r="J302" i="1" s="1"/>
  <c r="L417" i="1"/>
  <c r="J129" i="1"/>
  <c r="O179" i="1"/>
  <c r="M418" i="1"/>
  <c r="N418" i="1" s="1"/>
  <c r="N438" i="1" s="1"/>
  <c r="J329" i="1"/>
  <c r="J161" i="1"/>
  <c r="O181" i="1"/>
  <c r="O268" i="1"/>
  <c r="J294" i="1"/>
  <c r="M294" i="1" s="1"/>
  <c r="O266" i="1"/>
  <c r="J296" i="1"/>
  <c r="M296" i="1" s="1"/>
  <c r="J86" i="1"/>
  <c r="M406" i="1" s="1"/>
  <c r="N406" i="1" s="1"/>
  <c r="N435" i="1" s="1"/>
  <c r="G421" i="1"/>
  <c r="M305" i="1"/>
  <c r="L418" i="1" s="1"/>
  <c r="J352" i="1"/>
  <c r="M352" i="1" s="1"/>
  <c r="O381" i="1"/>
  <c r="O67" i="1"/>
  <c r="O269" i="1"/>
  <c r="M419" i="1"/>
  <c r="N419" i="1" s="1"/>
  <c r="N439" i="1" s="1"/>
  <c r="M420" i="1"/>
  <c r="N420" i="1" s="1"/>
  <c r="N440" i="1" s="1"/>
  <c r="O384" i="1"/>
  <c r="O61" i="1"/>
  <c r="J419" i="1" s="1"/>
  <c r="M421" i="1"/>
  <c r="N421" i="1" s="1"/>
  <c r="N441" i="1" s="1"/>
  <c r="O385" i="1"/>
  <c r="J163" i="1"/>
  <c r="M163" i="1" s="1"/>
  <c r="M308" i="1"/>
  <c r="L421" i="1" s="1"/>
  <c r="O386" i="1"/>
  <c r="P422" i="1" s="1"/>
  <c r="Q422" i="1" s="1"/>
  <c r="Q442" i="1" s="1"/>
  <c r="J6" i="1"/>
  <c r="J90" i="1"/>
  <c r="M90" i="1" s="1"/>
  <c r="M105" i="1"/>
  <c r="L429" i="1" s="1"/>
  <c r="J169" i="1"/>
  <c r="M177" i="1" s="1"/>
  <c r="O274" i="1"/>
  <c r="J69" i="1"/>
  <c r="M307" i="1"/>
  <c r="L420" i="1" s="1"/>
  <c r="J184" i="1"/>
  <c r="O184" i="1" s="1"/>
  <c r="J298" i="1"/>
  <c r="M298" i="1" s="1"/>
  <c r="J332" i="1"/>
  <c r="O371" i="1" s="1"/>
  <c r="O62" i="1"/>
  <c r="J85" i="1"/>
  <c r="M85" i="1" s="1"/>
  <c r="J372" i="1"/>
  <c r="O63" i="1"/>
  <c r="J421" i="1" s="1"/>
  <c r="J145" i="1"/>
  <c r="M417" i="1"/>
  <c r="N417" i="1" s="1"/>
  <c r="N437" i="1" s="1"/>
  <c r="J391" i="1"/>
  <c r="O177" i="1"/>
  <c r="P420" i="1" s="1"/>
  <c r="Q420" i="1" s="1"/>
  <c r="Q440" i="1" s="1"/>
  <c r="J213" i="1"/>
  <c r="M213" i="1" s="1"/>
  <c r="O388" i="1"/>
  <c r="P427" i="1" s="1"/>
  <c r="Q427" i="1" s="1"/>
  <c r="J54" i="1"/>
  <c r="J49" i="1"/>
  <c r="J47" i="1"/>
  <c r="J48" i="1"/>
  <c r="J46" i="1"/>
  <c r="J92" i="1"/>
  <c r="L428" i="1"/>
  <c r="L427" i="1"/>
  <c r="J218" i="1"/>
  <c r="P428" i="1"/>
  <c r="Q428" i="1" s="1"/>
  <c r="J168" i="1"/>
  <c r="J172" i="1" s="1"/>
  <c r="J165" i="1"/>
  <c r="J167" i="1"/>
  <c r="J166" i="1"/>
  <c r="J50" i="1"/>
  <c r="J259" i="1"/>
  <c r="J260" i="1"/>
  <c r="J257" i="1"/>
  <c r="J258" i="1"/>
  <c r="J51" i="1"/>
  <c r="J53" i="1"/>
  <c r="J52" i="1"/>
  <c r="M88" i="1"/>
  <c r="M179" i="1"/>
  <c r="M176" i="1"/>
  <c r="M175" i="1"/>
  <c r="M178" i="1"/>
  <c r="O178" i="1"/>
  <c r="J14" i="1"/>
  <c r="J13" i="1"/>
  <c r="J12" i="1"/>
  <c r="J10" i="1"/>
  <c r="J11" i="1"/>
  <c r="J8" i="1"/>
  <c r="J122" i="1"/>
  <c r="J125" i="1"/>
  <c r="J123" i="1"/>
  <c r="J124" i="1"/>
  <c r="J29" i="1"/>
  <c r="O174" i="1"/>
  <c r="J216" i="1"/>
  <c r="J276" i="1"/>
  <c r="M181" i="1"/>
  <c r="J219" i="1"/>
  <c r="J221" i="1"/>
  <c r="M228" i="1" s="1"/>
  <c r="N228" i="1" s="1"/>
  <c r="J9" i="1"/>
  <c r="M162" i="1"/>
  <c r="J220" i="1"/>
  <c r="O161" i="1"/>
  <c r="M161" i="1"/>
  <c r="J236" i="1"/>
  <c r="G422" i="1"/>
  <c r="J336" i="1"/>
  <c r="J335" i="1"/>
  <c r="J334" i="1"/>
  <c r="O373" i="1" s="1"/>
  <c r="J368" i="1"/>
  <c r="J369" i="1"/>
  <c r="J376" i="1"/>
  <c r="M371" i="1" s="1"/>
  <c r="J370" i="1"/>
  <c r="O382" i="1"/>
  <c r="M382" i="1"/>
  <c r="O59" i="1"/>
  <c r="G418" i="1"/>
  <c r="L422" i="1"/>
  <c r="J130" i="1"/>
  <c r="M142" i="1" s="1"/>
  <c r="J127" i="1"/>
  <c r="G427" i="1"/>
  <c r="O273" i="1"/>
  <c r="G428" i="1"/>
  <c r="G419" i="1"/>
  <c r="J293" i="1"/>
  <c r="M293" i="1" s="1"/>
  <c r="J214" i="1"/>
  <c r="G405" i="1" s="1"/>
  <c r="O271" i="1"/>
  <c r="J215" i="1"/>
  <c r="M215" i="1" s="1"/>
  <c r="N215" i="1" s="1"/>
  <c r="J297" i="1"/>
  <c r="M297" i="1" s="1"/>
  <c r="J331" i="1"/>
  <c r="G429" i="1"/>
  <c r="O60" i="1"/>
  <c r="J91" i="1"/>
  <c r="J89" i="1"/>
  <c r="O66" i="1"/>
  <c r="J107" i="1"/>
  <c r="M107" i="1" s="1"/>
  <c r="J126" i="1"/>
  <c r="M84" i="1"/>
  <c r="J87" i="1"/>
  <c r="M428" i="1"/>
  <c r="N428" i="1" s="1"/>
  <c r="M137" i="1"/>
  <c r="G420" i="1"/>
  <c r="J254" i="1"/>
  <c r="J255" i="1"/>
  <c r="J261" i="1"/>
  <c r="M269" i="1" s="1"/>
  <c r="J256" i="1"/>
  <c r="J314" i="1"/>
  <c r="M306" i="1"/>
  <c r="L419" i="1" s="1"/>
  <c r="J333" i="1"/>
  <c r="J291" i="1"/>
  <c r="M291" i="1" s="1"/>
  <c r="J337" i="1"/>
  <c r="M345" i="1" s="1"/>
  <c r="M375" i="1"/>
  <c r="J330" i="1"/>
  <c r="M422" i="1"/>
  <c r="N422" i="1" s="1"/>
  <c r="N442" i="1" s="1"/>
  <c r="M427" i="1"/>
  <c r="N427" i="1" s="1"/>
  <c r="J164" i="1"/>
  <c r="J217" i="1"/>
  <c r="J292" i="1"/>
  <c r="M292" i="1" s="1"/>
  <c r="J295" i="1"/>
  <c r="M295" i="1" s="1"/>
  <c r="M374" i="1"/>
  <c r="M218" i="1" l="1"/>
  <c r="M233" i="1"/>
  <c r="M231" i="1"/>
  <c r="N231" i="1" s="1"/>
  <c r="M216" i="1"/>
  <c r="N216" i="1" s="1"/>
  <c r="M184" i="1"/>
  <c r="L408" i="1"/>
  <c r="M145" i="1"/>
  <c r="M128" i="1"/>
  <c r="M126" i="1"/>
  <c r="M143" i="1"/>
  <c r="M124" i="1"/>
  <c r="J300" i="1"/>
  <c r="M300" i="1" s="1"/>
  <c r="M86" i="1"/>
  <c r="L406" i="1" s="1"/>
  <c r="M123" i="1"/>
  <c r="M125" i="1"/>
  <c r="M122" i="1"/>
  <c r="M182" i="1"/>
  <c r="O372" i="1"/>
  <c r="P417" i="1"/>
  <c r="Q417" i="1" s="1"/>
  <c r="Q437" i="1" s="1"/>
  <c r="M383" i="1"/>
  <c r="M127" i="1"/>
  <c r="O391" i="1"/>
  <c r="M372" i="1"/>
  <c r="M386" i="1"/>
  <c r="J417" i="1"/>
  <c r="M217" i="1"/>
  <c r="M389" i="1"/>
  <c r="M385" i="1"/>
  <c r="M174" i="1"/>
  <c r="J170" i="1"/>
  <c r="M349" i="1"/>
  <c r="J420" i="1"/>
  <c r="M343" i="1"/>
  <c r="J173" i="1"/>
  <c r="J303" i="1"/>
  <c r="M303" i="1" s="1"/>
  <c r="L410" i="1"/>
  <c r="O163" i="1"/>
  <c r="P163" i="1" s="1"/>
  <c r="M391" i="1"/>
  <c r="M384" i="1"/>
  <c r="O169" i="1"/>
  <c r="P181" i="1" s="1"/>
  <c r="M129" i="1"/>
  <c r="M381" i="1"/>
  <c r="M336" i="1"/>
  <c r="M29" i="1"/>
  <c r="O162" i="1"/>
  <c r="M335" i="1"/>
  <c r="M136" i="1"/>
  <c r="M139" i="1"/>
  <c r="M408" i="1"/>
  <c r="N408" i="1" s="1"/>
  <c r="M135" i="1"/>
  <c r="M256" i="1"/>
  <c r="O256" i="1"/>
  <c r="M276" i="1"/>
  <c r="O276" i="1"/>
  <c r="G402" i="1"/>
  <c r="H420" i="1" s="1"/>
  <c r="J18" i="1"/>
  <c r="M18" i="1" s="1"/>
  <c r="J17" i="1"/>
  <c r="M17" i="1" s="1"/>
  <c r="J15" i="1"/>
  <c r="M24" i="1"/>
  <c r="M19" i="1"/>
  <c r="J16" i="1"/>
  <c r="M16" i="1" s="1"/>
  <c r="M172" i="1"/>
  <c r="O52" i="1"/>
  <c r="M52" i="1"/>
  <c r="M165" i="1"/>
  <c r="O165" i="1"/>
  <c r="P408" i="1" s="1"/>
  <c r="Q408" i="1" s="1"/>
  <c r="M49" i="1"/>
  <c r="O49" i="1"/>
  <c r="H405" i="1"/>
  <c r="M267" i="1"/>
  <c r="J262" i="1"/>
  <c r="M273" i="1"/>
  <c r="M268" i="1"/>
  <c r="J264" i="1"/>
  <c r="M271" i="1"/>
  <c r="M266" i="1"/>
  <c r="J263" i="1"/>
  <c r="J265" i="1"/>
  <c r="O261" i="1"/>
  <c r="P271" i="1" s="1"/>
  <c r="M170" i="1"/>
  <c r="O53" i="1"/>
  <c r="M53" i="1"/>
  <c r="M168" i="1"/>
  <c r="O168" i="1"/>
  <c r="M64" i="1"/>
  <c r="J55" i="1"/>
  <c r="J58" i="1"/>
  <c r="J56" i="1"/>
  <c r="J57" i="1"/>
  <c r="M61" i="1"/>
  <c r="O54" i="1"/>
  <c r="P59" i="1" s="1"/>
  <c r="M7" i="1"/>
  <c r="O255" i="1"/>
  <c r="M255" i="1"/>
  <c r="O374" i="1"/>
  <c r="P421" i="1"/>
  <c r="Q421" i="1" s="1"/>
  <c r="Q441" i="1" s="1"/>
  <c r="M173" i="1"/>
  <c r="O51" i="1"/>
  <c r="M51" i="1"/>
  <c r="M63" i="1"/>
  <c r="M342" i="1"/>
  <c r="M346" i="1"/>
  <c r="J340" i="1"/>
  <c r="M340" i="1" s="1"/>
  <c r="J339" i="1"/>
  <c r="M344" i="1"/>
  <c r="J341" i="1"/>
  <c r="M341" i="1" s="1"/>
  <c r="J338" i="1"/>
  <c r="M350" i="1"/>
  <c r="M254" i="1"/>
  <c r="O254" i="1"/>
  <c r="J428" i="1"/>
  <c r="J427" i="1"/>
  <c r="M331" i="1"/>
  <c r="M26" i="1"/>
  <c r="M59" i="1"/>
  <c r="P429" i="1"/>
  <c r="Q429" i="1" s="1"/>
  <c r="P388" i="1"/>
  <c r="M6" i="1"/>
  <c r="F404" i="1" s="1"/>
  <c r="M21" i="1"/>
  <c r="M214" i="1"/>
  <c r="M236" i="1"/>
  <c r="F424" i="1" s="1"/>
  <c r="G424" i="1"/>
  <c r="M69" i="1"/>
  <c r="J301" i="1"/>
  <c r="O258" i="1"/>
  <c r="M258" i="1"/>
  <c r="G404" i="1"/>
  <c r="G407" i="1"/>
  <c r="H407" i="1" s="1"/>
  <c r="M9" i="1"/>
  <c r="O69" i="1"/>
  <c r="O164" i="1"/>
  <c r="M164" i="1"/>
  <c r="M370" i="1"/>
  <c r="O370" i="1"/>
  <c r="O253" i="1"/>
  <c r="M347" i="1"/>
  <c r="M60" i="1"/>
  <c r="M405" i="1"/>
  <c r="N405" i="1" s="1"/>
  <c r="N434" i="1" s="1"/>
  <c r="M329" i="1"/>
  <c r="M333" i="1"/>
  <c r="L404" i="1"/>
  <c r="M404" i="1"/>
  <c r="N404" i="1" s="1"/>
  <c r="N433" i="1" s="1"/>
  <c r="M369" i="1"/>
  <c r="O369" i="1"/>
  <c r="M220" i="1"/>
  <c r="M219" i="1"/>
  <c r="G408" i="1"/>
  <c r="M10" i="1"/>
  <c r="J418" i="1"/>
  <c r="M27" i="1"/>
  <c r="M46" i="1"/>
  <c r="O46" i="1"/>
  <c r="M302" i="1"/>
  <c r="O257" i="1"/>
  <c r="M257" i="1"/>
  <c r="M409" i="1"/>
  <c r="N409" i="1" s="1"/>
  <c r="M89" i="1"/>
  <c r="L409" i="1" s="1"/>
  <c r="P418" i="1"/>
  <c r="Q418" i="1" s="1"/>
  <c r="Q438" i="1" s="1"/>
  <c r="M253" i="1"/>
  <c r="M260" i="1"/>
  <c r="O260" i="1"/>
  <c r="O375" i="1"/>
  <c r="J422" i="1"/>
  <c r="G406" i="1"/>
  <c r="M8" i="1"/>
  <c r="O259" i="1"/>
  <c r="M259" i="1"/>
  <c r="M407" i="1"/>
  <c r="N407" i="1" s="1"/>
  <c r="N436" i="1" s="1"/>
  <c r="M87" i="1"/>
  <c r="L407" i="1" s="1"/>
  <c r="J378" i="1"/>
  <c r="J380" i="1"/>
  <c r="J377" i="1"/>
  <c r="O376" i="1"/>
  <c r="P373" i="1" s="1"/>
  <c r="M388" i="1"/>
  <c r="J379" i="1"/>
  <c r="G409" i="1"/>
  <c r="M11" i="1"/>
  <c r="M270" i="1"/>
  <c r="O50" i="1"/>
  <c r="M50" i="1"/>
  <c r="M373" i="1"/>
  <c r="M66" i="1"/>
  <c r="J134" i="1"/>
  <c r="M134" i="1" s="1"/>
  <c r="J133" i="1"/>
  <c r="M133" i="1" s="1"/>
  <c r="M140" i="1"/>
  <c r="J132" i="1"/>
  <c r="M132" i="1" s="1"/>
  <c r="J131" i="1"/>
  <c r="O170" i="1" s="1"/>
  <c r="M138" i="1"/>
  <c r="O368" i="1"/>
  <c r="M368" i="1"/>
  <c r="G410" i="1"/>
  <c r="M12" i="1"/>
  <c r="M166" i="1"/>
  <c r="O166" i="1"/>
  <c r="O48" i="1"/>
  <c r="M48" i="1"/>
  <c r="M410" i="1"/>
  <c r="N410" i="1" s="1"/>
  <c r="M62" i="1"/>
  <c r="M91" i="1"/>
  <c r="L411" i="1" s="1"/>
  <c r="M411" i="1"/>
  <c r="N411" i="1" s="1"/>
  <c r="L405" i="1"/>
  <c r="P424" i="1"/>
  <c r="Q424" i="1" s="1"/>
  <c r="Q444" i="1" s="1"/>
  <c r="J429" i="1"/>
  <c r="J223" i="1"/>
  <c r="M230" i="1"/>
  <c r="N230" i="1" s="1"/>
  <c r="G412" i="1"/>
  <c r="M234" i="1"/>
  <c r="J222" i="1"/>
  <c r="J225" i="1"/>
  <c r="J224" i="1"/>
  <c r="M227" i="1"/>
  <c r="M226" i="1"/>
  <c r="M229" i="1"/>
  <c r="N229" i="1" s="1"/>
  <c r="J95" i="1"/>
  <c r="M95" i="1" s="1"/>
  <c r="J93" i="1"/>
  <c r="J96" i="1"/>
  <c r="M96" i="1" s="1"/>
  <c r="J94" i="1"/>
  <c r="M94" i="1" s="1"/>
  <c r="M274" i="1"/>
  <c r="M330" i="1"/>
  <c r="M424" i="1"/>
  <c r="N424" i="1" s="1"/>
  <c r="N444" i="1" s="1"/>
  <c r="M314" i="1"/>
  <c r="L424" i="1" s="1"/>
  <c r="M22" i="1"/>
  <c r="M334" i="1"/>
  <c r="M332" i="1"/>
  <c r="M67" i="1"/>
  <c r="G411" i="1"/>
  <c r="M13" i="1"/>
  <c r="J171" i="1"/>
  <c r="M20" i="1"/>
  <c r="M167" i="1"/>
  <c r="O167" i="1"/>
  <c r="M47" i="1"/>
  <c r="O47" i="1"/>
  <c r="M23" i="1"/>
  <c r="F409" i="1" l="1"/>
  <c r="F429" i="1"/>
  <c r="N234" i="1"/>
  <c r="H427" i="1"/>
  <c r="P260" i="1"/>
  <c r="H404" i="1"/>
  <c r="H419" i="1"/>
  <c r="H439" i="1" s="1"/>
  <c r="J310" i="1"/>
  <c r="J180" i="1"/>
  <c r="M180" i="1" s="1"/>
  <c r="P184" i="1"/>
  <c r="H411" i="1"/>
  <c r="P169" i="1"/>
  <c r="P162" i="1"/>
  <c r="P254" i="1"/>
  <c r="P176" i="1"/>
  <c r="P372" i="1"/>
  <c r="O408" i="1" s="1"/>
  <c r="P175" i="1"/>
  <c r="P170" i="1"/>
  <c r="H410" i="1"/>
  <c r="H418" i="1"/>
  <c r="H438" i="1" s="1"/>
  <c r="P253" i="1"/>
  <c r="H422" i="1"/>
  <c r="H442" i="1" s="1"/>
  <c r="P168" i="1"/>
  <c r="P258" i="1"/>
  <c r="H428" i="1"/>
  <c r="P259" i="1"/>
  <c r="H429" i="1"/>
  <c r="H408" i="1"/>
  <c r="P165" i="1"/>
  <c r="P174" i="1"/>
  <c r="H409" i="1"/>
  <c r="H406" i="1"/>
  <c r="H435" i="1" s="1"/>
  <c r="H424" i="1"/>
  <c r="H444" i="1" s="1"/>
  <c r="P256" i="1"/>
  <c r="Q256" i="1" s="1"/>
  <c r="P273" i="1"/>
  <c r="P257" i="1"/>
  <c r="P255" i="1"/>
  <c r="Q255" i="1" s="1"/>
  <c r="P167" i="1"/>
  <c r="P164" i="1"/>
  <c r="F405" i="1"/>
  <c r="F417" i="1"/>
  <c r="P179" i="1"/>
  <c r="P161" i="1"/>
  <c r="P182" i="1"/>
  <c r="O429" i="1" s="1"/>
  <c r="F418" i="1"/>
  <c r="H412" i="1"/>
  <c r="P166" i="1"/>
  <c r="O409" i="1" s="1"/>
  <c r="P177" i="1"/>
  <c r="P66" i="1"/>
  <c r="P178" i="1"/>
  <c r="M310" i="1"/>
  <c r="H440" i="1"/>
  <c r="P276" i="1"/>
  <c r="J424" i="1"/>
  <c r="O379" i="1"/>
  <c r="M379" i="1"/>
  <c r="H433" i="1"/>
  <c r="P60" i="1"/>
  <c r="F410" i="1"/>
  <c r="M224" i="1"/>
  <c r="F415" i="1" s="1"/>
  <c r="G415" i="1"/>
  <c r="H415" i="1" s="1"/>
  <c r="M225" i="1"/>
  <c r="F416" i="1" s="1"/>
  <c r="G416" i="1"/>
  <c r="H416" i="1" s="1"/>
  <c r="P404" i="1"/>
  <c r="Q404" i="1" s="1"/>
  <c r="Q433" i="1" s="1"/>
  <c r="P368" i="1"/>
  <c r="O404" i="1" s="1"/>
  <c r="J408" i="1"/>
  <c r="P50" i="1"/>
  <c r="J412" i="1"/>
  <c r="I402" i="1"/>
  <c r="K422" i="1" s="1"/>
  <c r="P261" i="1"/>
  <c r="P267" i="1"/>
  <c r="P268" i="1"/>
  <c r="P266" i="1"/>
  <c r="I417" i="1" s="1"/>
  <c r="P274" i="1"/>
  <c r="P269" i="1"/>
  <c r="P270" i="1"/>
  <c r="H436" i="1"/>
  <c r="F411" i="1"/>
  <c r="P48" i="1"/>
  <c r="J406" i="1"/>
  <c r="P405" i="1"/>
  <c r="Q405" i="1" s="1"/>
  <c r="Q434" i="1" s="1"/>
  <c r="P369" i="1"/>
  <c r="O405" i="1" s="1"/>
  <c r="O264" i="1"/>
  <c r="M264" i="1"/>
  <c r="J103" i="1"/>
  <c r="M103" i="1" s="1"/>
  <c r="M93" i="1"/>
  <c r="L413" i="1" s="1"/>
  <c r="P376" i="1"/>
  <c r="P386" i="1"/>
  <c r="P381" i="1"/>
  <c r="P384" i="1"/>
  <c r="P389" i="1"/>
  <c r="P385" i="1"/>
  <c r="P383" i="1"/>
  <c r="P391" i="1"/>
  <c r="O424" i="1" s="1"/>
  <c r="P411" i="1"/>
  <c r="Q411" i="1" s="1"/>
  <c r="P375" i="1"/>
  <c r="L415" i="1"/>
  <c r="J409" i="1"/>
  <c r="P51" i="1"/>
  <c r="M413" i="1"/>
  <c r="N413" i="1" s="1"/>
  <c r="O173" i="1"/>
  <c r="P173" i="1" s="1"/>
  <c r="J348" i="1"/>
  <c r="M348" i="1" s="1"/>
  <c r="M338" i="1"/>
  <c r="M58" i="1"/>
  <c r="O58" i="1"/>
  <c r="P58" i="1" s="1"/>
  <c r="H434" i="1"/>
  <c r="M416" i="1"/>
  <c r="N416" i="1" s="1"/>
  <c r="P409" i="1"/>
  <c r="Q409" i="1" s="1"/>
  <c r="G413" i="1"/>
  <c r="H413" i="1" s="1"/>
  <c r="M222" i="1"/>
  <c r="J232" i="1"/>
  <c r="P371" i="1"/>
  <c r="F408" i="1"/>
  <c r="N10" i="1"/>
  <c r="P69" i="1"/>
  <c r="F428" i="1"/>
  <c r="F427" i="1"/>
  <c r="N27" i="1"/>
  <c r="M339" i="1"/>
  <c r="O265" i="1"/>
  <c r="M265" i="1"/>
  <c r="H417" i="1"/>
  <c r="H421" i="1"/>
  <c r="O171" i="1"/>
  <c r="P171" i="1" s="1"/>
  <c r="M171" i="1"/>
  <c r="J411" i="1"/>
  <c r="P53" i="1"/>
  <c r="I411" i="1" s="1"/>
  <c r="J410" i="1"/>
  <c r="P52" i="1"/>
  <c r="G414" i="1"/>
  <c r="H414" i="1" s="1"/>
  <c r="M223" i="1"/>
  <c r="F414" i="1" s="1"/>
  <c r="Q271" i="1"/>
  <c r="P406" i="1"/>
  <c r="Q406" i="1" s="1"/>
  <c r="Q435" i="1" s="1"/>
  <c r="P370" i="1"/>
  <c r="O406" i="1" s="1"/>
  <c r="P54" i="1"/>
  <c r="P64" i="1"/>
  <c r="Q64" i="1" s="1"/>
  <c r="P67" i="1"/>
  <c r="P62" i="1"/>
  <c r="Q62" i="1" s="1"/>
  <c r="P61" i="1"/>
  <c r="Q61" i="1" s="1"/>
  <c r="P63" i="1"/>
  <c r="Q63" i="1" s="1"/>
  <c r="O172" i="1"/>
  <c r="P172" i="1" s="1"/>
  <c r="J387" i="1"/>
  <c r="J390" i="1" s="1"/>
  <c r="O377" i="1"/>
  <c r="M377" i="1"/>
  <c r="O380" i="1"/>
  <c r="M380" i="1"/>
  <c r="M415" i="1"/>
  <c r="N415" i="1" s="1"/>
  <c r="M414" i="1"/>
  <c r="N414" i="1" s="1"/>
  <c r="M301" i="1"/>
  <c r="L414" i="1" s="1"/>
  <c r="J313" i="1"/>
  <c r="M313" i="1" s="1"/>
  <c r="O57" i="1"/>
  <c r="P57" i="1" s="1"/>
  <c r="M57" i="1"/>
  <c r="O262" i="1"/>
  <c r="M262" i="1"/>
  <c r="J272" i="1"/>
  <c r="J275" i="1" s="1"/>
  <c r="O378" i="1"/>
  <c r="M378" i="1"/>
  <c r="J404" i="1"/>
  <c r="P46" i="1"/>
  <c r="M56" i="1"/>
  <c r="O56" i="1"/>
  <c r="P56" i="1" s="1"/>
  <c r="F422" i="1"/>
  <c r="N24" i="1"/>
  <c r="F421" i="1"/>
  <c r="N23" i="1"/>
  <c r="L416" i="1"/>
  <c r="M15" i="1"/>
  <c r="J25" i="1"/>
  <c r="M25" i="1" s="1"/>
  <c r="P47" i="1"/>
  <c r="J405" i="1"/>
  <c r="F420" i="1"/>
  <c r="N22" i="1"/>
  <c r="J65" i="1"/>
  <c r="J68" i="1" s="1"/>
  <c r="M55" i="1"/>
  <c r="O55" i="1"/>
  <c r="P55" i="1" s="1"/>
  <c r="J407" i="1"/>
  <c r="P49" i="1"/>
  <c r="P407" i="1"/>
  <c r="Q407" i="1" s="1"/>
  <c r="Q436" i="1" s="1"/>
  <c r="M131" i="1"/>
  <c r="J141" i="1"/>
  <c r="M141" i="1" s="1"/>
  <c r="F406" i="1"/>
  <c r="N8" i="1"/>
  <c r="P382" i="1"/>
  <c r="N9" i="1"/>
  <c r="F407" i="1"/>
  <c r="N21" i="1"/>
  <c r="F419" i="1"/>
  <c r="P374" i="1"/>
  <c r="P410" i="1"/>
  <c r="Q410" i="1" s="1"/>
  <c r="M263" i="1"/>
  <c r="O263" i="1"/>
  <c r="I418" i="1" l="1"/>
  <c r="K411" i="1"/>
  <c r="E411" i="1" s="1"/>
  <c r="K427" i="1"/>
  <c r="E427" i="1" s="1"/>
  <c r="I405" i="1"/>
  <c r="O419" i="1"/>
  <c r="I409" i="1"/>
  <c r="K409" i="1"/>
  <c r="E409" i="1" s="1"/>
  <c r="O410" i="1"/>
  <c r="J106" i="1"/>
  <c r="J183" i="1"/>
  <c r="M183" i="1" s="1"/>
  <c r="I410" i="1"/>
  <c r="J351" i="1"/>
  <c r="M351" i="1" s="1"/>
  <c r="O418" i="1"/>
  <c r="K406" i="1"/>
  <c r="K435" i="1" s="1"/>
  <c r="K404" i="1"/>
  <c r="K433" i="1" s="1"/>
  <c r="O420" i="1"/>
  <c r="O417" i="1"/>
  <c r="O422" i="1"/>
  <c r="I404" i="1"/>
  <c r="F413" i="1"/>
  <c r="O421" i="1"/>
  <c r="O411" i="1"/>
  <c r="I429" i="1"/>
  <c r="Q274" i="1"/>
  <c r="Q67" i="1"/>
  <c r="J28" i="1"/>
  <c r="O68" i="1" s="1"/>
  <c r="O407" i="1"/>
  <c r="M275" i="1"/>
  <c r="K442" i="1"/>
  <c r="E422" i="1"/>
  <c r="E442" i="1" s="1"/>
  <c r="M390" i="1"/>
  <c r="M68" i="1"/>
  <c r="H441" i="1"/>
  <c r="J415" i="1"/>
  <c r="K415" i="1" s="1"/>
  <c r="P264" i="1"/>
  <c r="I415" i="1" s="1"/>
  <c r="I420" i="1"/>
  <c r="Q269" i="1"/>
  <c r="H437" i="1"/>
  <c r="M232" i="1"/>
  <c r="N232" i="1" s="1"/>
  <c r="G423" i="1"/>
  <c r="H423" i="1" s="1"/>
  <c r="P379" i="1"/>
  <c r="O415" i="1" s="1"/>
  <c r="P415" i="1"/>
  <c r="Q415" i="1" s="1"/>
  <c r="M65" i="1"/>
  <c r="O65" i="1"/>
  <c r="P65" i="1" s="1"/>
  <c r="Q65" i="1" s="1"/>
  <c r="P378" i="1"/>
  <c r="O414" i="1" s="1"/>
  <c r="P414" i="1"/>
  <c r="Q414" i="1" s="1"/>
  <c r="P380" i="1"/>
  <c r="O416" i="1" s="1"/>
  <c r="P416" i="1"/>
  <c r="Q416" i="1" s="1"/>
  <c r="I427" i="1"/>
  <c r="K424" i="1"/>
  <c r="I428" i="1"/>
  <c r="K410" i="1"/>
  <c r="E410" i="1" s="1"/>
  <c r="J416" i="1"/>
  <c r="K416" i="1" s="1"/>
  <c r="P265" i="1"/>
  <c r="I416" i="1" s="1"/>
  <c r="O428" i="1"/>
  <c r="O427" i="1"/>
  <c r="I419" i="1"/>
  <c r="Q268" i="1"/>
  <c r="I424" i="1"/>
  <c r="J414" i="1"/>
  <c r="K414" i="1" s="1"/>
  <c r="E414" i="1" s="1"/>
  <c r="P263" i="1"/>
  <c r="I414" i="1" s="1"/>
  <c r="M272" i="1"/>
  <c r="O272" i="1"/>
  <c r="P413" i="1"/>
  <c r="Q413" i="1" s="1"/>
  <c r="P377" i="1"/>
  <c r="O413" i="1" s="1"/>
  <c r="Q48" i="1"/>
  <c r="I406" i="1"/>
  <c r="J144" i="1"/>
  <c r="M144" i="1" s="1"/>
  <c r="P262" i="1"/>
  <c r="I413" i="1" s="1"/>
  <c r="J413" i="1"/>
  <c r="K413" i="1" s="1"/>
  <c r="O387" i="1"/>
  <c r="M387" i="1"/>
  <c r="K420" i="1"/>
  <c r="K417" i="1"/>
  <c r="K437" i="1" s="1"/>
  <c r="K419" i="1"/>
  <c r="K421" i="1"/>
  <c r="K441" i="1" s="1"/>
  <c r="I422" i="1"/>
  <c r="M426" i="1"/>
  <c r="M106" i="1"/>
  <c r="L426" i="1" s="1"/>
  <c r="I407" i="1"/>
  <c r="Q49" i="1"/>
  <c r="K405" i="1"/>
  <c r="K418" i="1"/>
  <c r="K429" i="1"/>
  <c r="E429" i="1" s="1"/>
  <c r="O180" i="1"/>
  <c r="P180" i="1" s="1"/>
  <c r="K412" i="1"/>
  <c r="E412" i="1" s="1"/>
  <c r="K407" i="1"/>
  <c r="K428" i="1"/>
  <c r="E428" i="1" s="1"/>
  <c r="Q50" i="1"/>
  <c r="I408" i="1"/>
  <c r="L423" i="1"/>
  <c r="N25" i="1"/>
  <c r="J235" i="1"/>
  <c r="M235" i="1" s="1"/>
  <c r="Q270" i="1"/>
  <c r="I421" i="1"/>
  <c r="K408" i="1"/>
  <c r="E408" i="1" s="1"/>
  <c r="M423" i="1"/>
  <c r="N423" i="1" s="1"/>
  <c r="N443" i="1" s="1"/>
  <c r="O390" i="1" l="1"/>
  <c r="P390" i="1" s="1"/>
  <c r="E416" i="1"/>
  <c r="E406" i="1"/>
  <c r="E435" i="1" s="1"/>
  <c r="E404" i="1"/>
  <c r="E433" i="1" s="1"/>
  <c r="M28" i="1"/>
  <c r="E413" i="1"/>
  <c r="E417" i="1"/>
  <c r="E437" i="1" s="1"/>
  <c r="E415" i="1"/>
  <c r="F426" i="1"/>
  <c r="F423" i="1"/>
  <c r="G426" i="1"/>
  <c r="O275" i="1"/>
  <c r="P275" i="1" s="1"/>
  <c r="K438" i="1"/>
  <c r="E418" i="1"/>
  <c r="E438" i="1" s="1"/>
  <c r="K440" i="1"/>
  <c r="E420" i="1"/>
  <c r="E440" i="1" s="1"/>
  <c r="H443" i="1"/>
  <c r="E421" i="1"/>
  <c r="E441" i="1" s="1"/>
  <c r="K439" i="1"/>
  <c r="E419" i="1"/>
  <c r="E439" i="1" s="1"/>
  <c r="J423" i="1"/>
  <c r="K423" i="1" s="1"/>
  <c r="K443" i="1" s="1"/>
  <c r="P272" i="1"/>
  <c r="K434" i="1"/>
  <c r="E405" i="1"/>
  <c r="E434" i="1" s="1"/>
  <c r="K444" i="1"/>
  <c r="E424" i="1"/>
  <c r="E444" i="1" s="1"/>
  <c r="P68" i="1"/>
  <c r="O183" i="1"/>
  <c r="P423" i="1"/>
  <c r="Q423" i="1" s="1"/>
  <c r="Q443" i="1" s="1"/>
  <c r="P387" i="1"/>
  <c r="O423" i="1" s="1"/>
  <c r="K436" i="1"/>
  <c r="E407" i="1"/>
  <c r="E436" i="1" s="1"/>
  <c r="I426" i="1" l="1"/>
  <c r="J426" i="1"/>
  <c r="I423" i="1"/>
  <c r="Q272" i="1"/>
  <c r="E423" i="1"/>
  <c r="E443" i="1" s="1"/>
  <c r="P426" i="1"/>
  <c r="P183" i="1"/>
  <c r="O426" i="1" s="1"/>
  <c r="E426" i="1" l="1"/>
</calcChain>
</file>

<file path=xl/sharedStrings.xml><?xml version="1.0" encoding="utf-8"?>
<sst xmlns="http://schemas.openxmlformats.org/spreadsheetml/2006/main" count="4437" uniqueCount="414">
  <si>
    <t>local</t>
  </si>
  <si>
    <t>Getafe</t>
  </si>
  <si>
    <t>FC Barcelona</t>
  </si>
  <si>
    <t>Tianjin T.</t>
  </si>
  <si>
    <t>Cangzhou</t>
  </si>
  <si>
    <t>Girona</t>
  </si>
  <si>
    <t>Zhejiang</t>
  </si>
  <si>
    <t>Alaves</t>
  </si>
  <si>
    <t>Shenzhen</t>
  </si>
  <si>
    <t>sit</t>
  </si>
  <si>
    <t>Real Madrid</t>
  </si>
  <si>
    <t>Changchun Yatai</t>
  </si>
  <si>
    <t>goles totales</t>
  </si>
  <si>
    <t>diferencia</t>
  </si>
  <si>
    <t>ambos</t>
  </si>
  <si>
    <t>contador</t>
  </si>
  <si>
    <t>local apuesta juega como local</t>
  </si>
  <si>
    <t>Osasuna</t>
  </si>
  <si>
    <t>Shanghai Port</t>
  </si>
  <si>
    <t>mas 1,5</t>
  </si>
  <si>
    <t>Real Sociedad</t>
  </si>
  <si>
    <t>Beijing Guoan</t>
  </si>
  <si>
    <t>mas 2,5</t>
  </si>
  <si>
    <t>Athletic Bilbao</t>
  </si>
  <si>
    <t>Henan SL</t>
  </si>
  <si>
    <t>menos 3,5</t>
  </si>
  <si>
    <t>Villarreal</t>
  </si>
  <si>
    <t>S. Taishan</t>
  </si>
  <si>
    <t>menos 4,5</t>
  </si>
  <si>
    <t>Celta Vigo</t>
  </si>
  <si>
    <t>Meizhou Hakka</t>
  </si>
  <si>
    <t>Real Betis</t>
  </si>
  <si>
    <t>handicap +0,5 local</t>
  </si>
  <si>
    <t>Dalian P.</t>
  </si>
  <si>
    <t>Cadiz</t>
  </si>
  <si>
    <t>handicap +0,5 visitante</t>
  </si>
  <si>
    <t>Mallorca</t>
  </si>
  <si>
    <t>Wuhan Three T.</t>
  </si>
  <si>
    <t>Almeria</t>
  </si>
  <si>
    <t>handicap +1,5 local</t>
  </si>
  <si>
    <t>Chengdu</t>
  </si>
  <si>
    <t>Valencia</t>
  </si>
  <si>
    <t>handicap +1,5 visitante</t>
  </si>
  <si>
    <t>Granada</t>
  </si>
  <si>
    <t>Qingdao Jonoon</t>
  </si>
  <si>
    <t>Rayo Vallecano</t>
  </si>
  <si>
    <t>partidos</t>
  </si>
  <si>
    <t>S. Shenhua</t>
  </si>
  <si>
    <t>handicap -0,5 local</t>
  </si>
  <si>
    <t>Las Palmas</t>
  </si>
  <si>
    <t>Nantong Zhiyun</t>
  </si>
  <si>
    <t>handicap -0,5 visitante</t>
  </si>
  <si>
    <t>handicap -1,5 local</t>
  </si>
  <si>
    <t>Sevilla FC</t>
  </si>
  <si>
    <t>handicap -1,5 visitante</t>
  </si>
  <si>
    <t>Atletico Madrid</t>
  </si>
  <si>
    <t>mas 0,5 goles local</t>
  </si>
  <si>
    <t>mas 0,5 goles visitante</t>
  </si>
  <si>
    <t>menos 1,5 goles local</t>
  </si>
  <si>
    <t>menos 1,5 voles visitante</t>
  </si>
  <si>
    <t>menos 2,5 goles local</t>
  </si>
  <si>
    <t>menos 2,5 goles visitante</t>
  </si>
  <si>
    <t>no empate</t>
  </si>
  <si>
    <t>goles marcados</t>
  </si>
  <si>
    <t>goles encajados</t>
  </si>
  <si>
    <t>puntos</t>
  </si>
  <si>
    <t>ambos marcan</t>
  </si>
  <si>
    <t>limite</t>
  </si>
  <si>
    <t>visitante</t>
  </si>
  <si>
    <t>local apuesta juega como visitante</t>
  </si>
  <si>
    <t>total</t>
  </si>
  <si>
    <t>4 sit</t>
  </si>
  <si>
    <t>8tot</t>
  </si>
  <si>
    <t>visitante apuesta juega como visitante</t>
  </si>
  <si>
    <t>kaw no gana</t>
  </si>
  <si>
    <t>kaw no pierde</t>
  </si>
  <si>
    <t>kaw pierde</t>
  </si>
  <si>
    <t>kaw gana</t>
  </si>
  <si>
    <t>visitante apuesta juega como local</t>
  </si>
  <si>
    <t>kaw no gana de 2</t>
  </si>
  <si>
    <t>kaw no pierde de 2</t>
  </si>
  <si>
    <t>media</t>
  </si>
  <si>
    <t>sit contador</t>
  </si>
  <si>
    <t>tot</t>
  </si>
  <si>
    <t>tot contador</t>
  </si>
  <si>
    <t>8sit</t>
  </si>
  <si>
    <t>8sit contador</t>
  </si>
  <si>
    <t>16tot</t>
  </si>
  <si>
    <t>16tot contador</t>
  </si>
  <si>
    <t>prop puntos</t>
  </si>
  <si>
    <t>xx</t>
  </si>
  <si>
    <t>prop goles</t>
  </si>
  <si>
    <t>marcados local</t>
  </si>
  <si>
    <t>marcados visitante</t>
  </si>
  <si>
    <t>menos 1,5</t>
  </si>
  <si>
    <t>menos 2,5</t>
  </si>
  <si>
    <t>mas 3,5</t>
  </si>
  <si>
    <t>mas 4,5</t>
  </si>
  <si>
    <t>menos 0,5 goles local</t>
  </si>
  <si>
    <t>menos 0,5 goles visitante</t>
  </si>
  <si>
    <t>mas 1,5 goles local</t>
  </si>
  <si>
    <t>mas 1,5 goles visitante</t>
  </si>
  <si>
    <t>mas 2,5 goles local</t>
  </si>
  <si>
    <t>mas 2,5 goles visitante</t>
  </si>
  <si>
    <t>empate</t>
  </si>
  <si>
    <t>ambos no marcan</t>
  </si>
  <si>
    <t>mas 1,5 local sitio</t>
  </si>
  <si>
    <t>mas 1,5 local general</t>
  </si>
  <si>
    <t>mas 1,5 visitante sitio</t>
  </si>
  <si>
    <t>mas 1,5 visitante general</t>
  </si>
  <si>
    <t>mas 2,5 local sitio</t>
  </si>
  <si>
    <t>mas 2,5 local general</t>
  </si>
  <si>
    <t>mas 2,5 visitante sitio</t>
  </si>
  <si>
    <t>mas 2,5 visitante general</t>
  </si>
  <si>
    <t>mas 3,5 local sitio</t>
  </si>
  <si>
    <t>mas 3,5 local general</t>
  </si>
  <si>
    <t>mas 3,5 visitante sitio</t>
  </si>
  <si>
    <t>mas 3,5 visitante general</t>
  </si>
  <si>
    <t>loca</t>
  </si>
  <si>
    <t>re</t>
  </si>
  <si>
    <t>res1</t>
  </si>
  <si>
    <t>vis</t>
  </si>
  <si>
    <t>id_indicadores_equipo_prepartido</t>
  </si>
  <si>
    <t>id_partido</t>
  </si>
  <si>
    <t>porcentaje local ganados en sitio</t>
  </si>
  <si>
    <t>porcentaje local ganados en general</t>
  </si>
  <si>
    <t>porcentaje local empatados en sitio</t>
  </si>
  <si>
    <t>porcentaje local empatados en general</t>
  </si>
  <si>
    <t>porcentaje local perdidos en sitio</t>
  </si>
  <si>
    <t>porcentaje local perdidos en general</t>
  </si>
  <si>
    <t>porcentaje visitante ganados en sitio</t>
  </si>
  <si>
    <t>porcentaje visitante ganados en general</t>
  </si>
  <si>
    <t>porcentaje visitante empatados en sitio</t>
  </si>
  <si>
    <t>porcentaje visitante empatados en general</t>
  </si>
  <si>
    <t>porcentaje visitante perdidos en sitio</t>
  </si>
  <si>
    <t>porcentaje visitante perdidos en general</t>
  </si>
  <si>
    <t>proporcion local puntos en sitio</t>
  </si>
  <si>
    <t>proporcion local puntos en general</t>
  </si>
  <si>
    <t>proporcion visitante puntos en sitio</t>
  </si>
  <si>
    <t>proporcion visitante puntos en general</t>
  </si>
  <si>
    <t>porcentaje local mas 1,5 en sitio</t>
  </si>
  <si>
    <t>porcentaje local mas 1,5 en general</t>
  </si>
  <si>
    <t>porcentaje visitante mas 1,5 en sitio</t>
  </si>
  <si>
    <t>porcentaje visitante mas 1,5 en general</t>
  </si>
  <si>
    <t>porcentaje local mas 2,5 en sitio</t>
  </si>
  <si>
    <t>porcentaje local mas 2,5 en general</t>
  </si>
  <si>
    <t>porcentaje visitante mas 2,5 en sitio</t>
  </si>
  <si>
    <t>porcentaje visitante mas 2,5 en general</t>
  </si>
  <si>
    <t>porcentaje local mas 3,5 en sitio</t>
  </si>
  <si>
    <t>porcentaje local mas 3,5 en general</t>
  </si>
  <si>
    <t>porcentaje visitante mas 3,5 en sitio</t>
  </si>
  <si>
    <t>porcentaje visitante mas 3,5 en general</t>
  </si>
  <si>
    <t>porcentaje local mas 4,5 en sitio</t>
  </si>
  <si>
    <t>porcentaje local mas 4,5 en general</t>
  </si>
  <si>
    <t>porcentaje visitante mas 4,5 en sitio</t>
  </si>
  <si>
    <t>porcentaje visitante mas 4,5 en general</t>
  </si>
  <si>
    <t>proporcion local goles totales en sitio</t>
  </si>
  <si>
    <t>proporcion local goles totales en general</t>
  </si>
  <si>
    <t>proporcion local goles marcados en sitio</t>
  </si>
  <si>
    <t>proporcion local goles marcados en general</t>
  </si>
  <si>
    <t>proporcion local goles encajados en sitio</t>
  </si>
  <si>
    <t>proporcion local goles encajados en general</t>
  </si>
  <si>
    <t>proporcion visitante goles totales en sitio</t>
  </si>
  <si>
    <t>proporcion visitante goles totales en general</t>
  </si>
  <si>
    <t>proporcion visitante goles marcados en sitio</t>
  </si>
  <si>
    <t>proporcion visitante goles marcados en general</t>
  </si>
  <si>
    <t>proporcion visitante goles encajados en sitio</t>
  </si>
  <si>
    <t>proporcion visitante goles encajados en general</t>
  </si>
  <si>
    <t>porcentaje local mas 0,5 marcados en sitio</t>
  </si>
  <si>
    <t>porcentaje local mas 0,5 marcados en general</t>
  </si>
  <si>
    <t>porcentaje local mas 1,5 marcados en sitio</t>
  </si>
  <si>
    <t>porcentaje local mas 1,5 marcados en general</t>
  </si>
  <si>
    <t>porcentaje local mas 2,5 marcados en sitio</t>
  </si>
  <si>
    <t>porcentaje local mas 2,5 marcados en general</t>
  </si>
  <si>
    <t>porcentaje local mas 0,5 encajados en sitio</t>
  </si>
  <si>
    <t>porcentaje local mas 0,5 encajados en general</t>
  </si>
  <si>
    <t>porcentaje local mas 1,5 encajados en sitio</t>
  </si>
  <si>
    <t>porcentaje local mas 1,5 encajados en general</t>
  </si>
  <si>
    <t>porcentaje local mas 2,5 encajados en sitio</t>
  </si>
  <si>
    <t>porcentaje local mas 2,5 encajados en general</t>
  </si>
  <si>
    <t>porcentaje visitante mas 0,5 marcados en sitio</t>
  </si>
  <si>
    <t>porcentaje visitante mas 0,5 marcados en general</t>
  </si>
  <si>
    <t>porcentaje visitante mas 1,5 marcados en sitio</t>
  </si>
  <si>
    <t>porcentaje visitante mas 1,5 marcados en general</t>
  </si>
  <si>
    <t>porcentaje visitante mas 2,5 marcados en sitio</t>
  </si>
  <si>
    <t>porcentaje visitante mas 2,5 marcados en general</t>
  </si>
  <si>
    <t>porcentaje visitante mas 0,5 encajados en sitio</t>
  </si>
  <si>
    <t>porcentaje visitante mas 0,5 encajados en general</t>
  </si>
  <si>
    <t>porcentaje visitante mas 1,5 encajados en sitio</t>
  </si>
  <si>
    <t>porcentaje visitante mas 1,5 encajados en general</t>
  </si>
  <si>
    <t>porcentaje visitante mas 2,5 encajados en sitio</t>
  </si>
  <si>
    <t>porcentaje visitante mas 2,5 encajados en general</t>
  </si>
  <si>
    <t>proporcion local amarillas en sitio</t>
  </si>
  <si>
    <t>proporcion local amarillas en general</t>
  </si>
  <si>
    <t>proporcion visitante amarillas en sitio</t>
  </si>
  <si>
    <t>proporcion visitante amarillas en general</t>
  </si>
  <si>
    <t>proporcion local rojas en sitio</t>
  </si>
  <si>
    <t>proporcion local rojas en general</t>
  </si>
  <si>
    <t>proporcion visitante rojas en sitio</t>
  </si>
  <si>
    <t>proporcion visitante rojas en general</t>
  </si>
  <si>
    <t>proporcion local cambios en sitio</t>
  </si>
  <si>
    <t>proporcion local cambios en general</t>
  </si>
  <si>
    <t>proporcion visitante cambios en sitio</t>
  </si>
  <si>
    <t>proporcion visitante cambios en general</t>
  </si>
  <si>
    <t>proporcion local posesion en sitio</t>
  </si>
  <si>
    <t>proporcion local posesion en general</t>
  </si>
  <si>
    <t>proporcion visitante posesion en sitio</t>
  </si>
  <si>
    <t>proporcion visitante posesion en general</t>
  </si>
  <si>
    <t>proporcion local total tiros en sitio</t>
  </si>
  <si>
    <t>proporcion local total tiros en general</t>
  </si>
  <si>
    <t>proporcion visitante total tiros en sitio</t>
  </si>
  <si>
    <t>proporcion visitante total tiros en general</t>
  </si>
  <si>
    <t>proporcion local corners a favor en sitio</t>
  </si>
  <si>
    <t>proporcion local corners a favor en general</t>
  </si>
  <si>
    <t>proporcion visitante corners a favor en sitio</t>
  </si>
  <si>
    <t>proporcion visitante corners a favor en general</t>
  </si>
  <si>
    <t>proporcion local corners en contra en sitio</t>
  </si>
  <si>
    <t>proporcion local corners en contra en general</t>
  </si>
  <si>
    <t>proporcion visitante corners en contra en sitio</t>
  </si>
  <si>
    <t>proporcion visitante corners en contra en general</t>
  </si>
  <si>
    <t>proporcion local cambios lesionados sitio</t>
  </si>
  <si>
    <t>proporcion local cambios lesionados en general</t>
  </si>
  <si>
    <t>proporcion visitante cambios lesionados en sitio</t>
  </si>
  <si>
    <t>proporcion visitante cambios lesionados en general</t>
  </si>
  <si>
    <t>proporcion local cambios amarillas sitio</t>
  </si>
  <si>
    <t>proporcion local cambios amarillas en general</t>
  </si>
  <si>
    <t>proporcion visitante cambios amarillas en sitio</t>
  </si>
  <si>
    <t>proporcion visitante cambios amarillas en general</t>
  </si>
  <si>
    <t>proporcion local cambios goleadores sitio</t>
  </si>
  <si>
    <t>proporcion local cambios goleadores en general</t>
  </si>
  <si>
    <t>proporcion visitante cambios goleadores en sitio</t>
  </si>
  <si>
    <t>proporcion visitante cambios goleadores en general</t>
  </si>
  <si>
    <t>proporcion local cambios asistentes sitio</t>
  </si>
  <si>
    <t>proporcion local cambios asistentes en general</t>
  </si>
  <si>
    <t>proporcion visitante cambios asistentes en sitio</t>
  </si>
  <si>
    <t>proporcion visitante cambios asistentes en general</t>
  </si>
  <si>
    <t>media local cambios minutos sitio</t>
  </si>
  <si>
    <t>media local cambios minutos en general</t>
  </si>
  <si>
    <t>media visitante cambios minutos sitio</t>
  </si>
  <si>
    <t>media visitante cambios minutos en general</t>
  </si>
  <si>
    <t>proporcion local cambios delanteros a centrocampistas sitio</t>
  </si>
  <si>
    <t>proporcion local cambios delanteros a centrocampistas en general</t>
  </si>
  <si>
    <t>proporcion visitante cambios delanteros a centrocampistas en sitio</t>
  </si>
  <si>
    <t>proporcion visitante cambios delanteros a centrocampistas en general</t>
  </si>
  <si>
    <t>proporcion local cambios delanteros a defensas sitio</t>
  </si>
  <si>
    <t>proporcion local cambios delanteros a defensas en general</t>
  </si>
  <si>
    <t>proporcion visitante cambios delanteros a defensas en sitio</t>
  </si>
  <si>
    <t>proporcion visitante cambios delanteros a defensas en general</t>
  </si>
  <si>
    <t>proporcion local cambios centrocampistas a delanteros sitio</t>
  </si>
  <si>
    <t>proporcion local cambios centrocampistas a delanteros en general</t>
  </si>
  <si>
    <t>proporcion visitante cambios centrocampistas a delanteros en sitio</t>
  </si>
  <si>
    <t>proporcion visitante cambios centrocampistas a delanteros en general</t>
  </si>
  <si>
    <t>proporcion local cambios centrocampistas a defensas sitio</t>
  </si>
  <si>
    <t>proporcion local cambios centrocampistas a defensas en general</t>
  </si>
  <si>
    <t>proporcion visitante cambios centrocampistas a defensas en sitio</t>
  </si>
  <si>
    <t>proporcion visitante cambios centrocampistas a defensas en general</t>
  </si>
  <si>
    <t>proporcion local cambios defensas a delanteros sitio</t>
  </si>
  <si>
    <t>proporcion local cambios defensas a delanteros en general</t>
  </si>
  <si>
    <t>proporcion visitante cambios defensas a delanteros en sitio</t>
  </si>
  <si>
    <t>proporcion visitante cambios defensas a delanteros en general</t>
  </si>
  <si>
    <t>proporcion local cambios defensas a centrocampistas sitio</t>
  </si>
  <si>
    <t>proporcion local cambios defensas a centrocampistas en general</t>
  </si>
  <si>
    <t>proporcion visitante cambios defensas a centrocampistas en sitio</t>
  </si>
  <si>
    <t>proporcion visitante cambios defensas a centrocampistas en general</t>
  </si>
  <si>
    <t>proporcion local cambios antes descanso sitio</t>
  </si>
  <si>
    <t>proporcion local cambios antes descanso en general</t>
  </si>
  <si>
    <t>proporcion visitante cambios antes descanso en sitio</t>
  </si>
  <si>
    <t>proporcion visitante cambios antes descanso en general</t>
  </si>
  <si>
    <t>proporcion local cambios 45 a 60 sitio</t>
  </si>
  <si>
    <t>proporcion local cambios 45 a 60 en general</t>
  </si>
  <si>
    <t>proporcion visitante cambios 45 a 60 en sitio</t>
  </si>
  <si>
    <t>proporcion visitante cambios 45 a 60 en general</t>
  </si>
  <si>
    <t>proporcion local cambios 61 a 75 sitio</t>
  </si>
  <si>
    <t>proporcion local cambios 61 a 75 en general</t>
  </si>
  <si>
    <t>proporcion visitante cambios 61 a 75 en sitio</t>
  </si>
  <si>
    <t>proporcion visitante cambios 61 a 75 en general</t>
  </si>
  <si>
    <t>proporcion local cambios 76 a final sitio</t>
  </si>
  <si>
    <t>proporcion local cambios 76 a final en general</t>
  </si>
  <si>
    <t>proporcion visitante cambios 76 a final en sitio</t>
  </si>
  <si>
    <t>proporcion visitante cambios 76 a final en general</t>
  </si>
  <si>
    <t>proporcion local cambios alineacion defensa sitio</t>
  </si>
  <si>
    <t>proporcion local cambios alineacion defensa en general</t>
  </si>
  <si>
    <t>proporcion visitante cambios alineacion defensa en sitio</t>
  </si>
  <si>
    <t>proporcion visitante cambios alineacion defensa en general</t>
  </si>
  <si>
    <t>proporcion local cambios alineacion centrocampista sitio</t>
  </si>
  <si>
    <t>proporcion local cambios alineacion centrocampista en general</t>
  </si>
  <si>
    <t>proporcion visitante cambios alineacion centrocampista en sitio</t>
  </si>
  <si>
    <t>proporcion visitante cambios alineacion centrocampista en general</t>
  </si>
  <si>
    <t>proporcion local cambios alineacion delantero sitio</t>
  </si>
  <si>
    <t>proporcion local cambios alineacion delantero en general</t>
  </si>
  <si>
    <t>proporcion visitante cambios alineacion delantero en sitio</t>
  </si>
  <si>
    <t>proporcion visitante cambios alineacion delantero en general</t>
  </si>
  <si>
    <t>Original excel</t>
  </si>
  <si>
    <t>Procesado</t>
  </si>
  <si>
    <t>Diferencia</t>
  </si>
  <si>
    <t>nombreSale</t>
  </si>
  <si>
    <t>nombreEntra</t>
  </si>
  <si>
    <t>posicionSale</t>
  </si>
  <si>
    <t>posicionEntra</t>
  </si>
  <si>
    <t>minuto</t>
  </si>
  <si>
    <t>goles</t>
  </si>
  <si>
    <t>asistencias</t>
  </si>
  <si>
    <t>lesion</t>
  </si>
  <si>
    <t>amarillas</t>
  </si>
  <si>
    <t>Hamari Traoré</t>
  </si>
  <si>
    <t>Álex Sola</t>
  </si>
  <si>
    <t>Defensa</t>
  </si>
  <si>
    <t>Delantero</t>
  </si>
  <si>
    <t>B. Turrientes</t>
  </si>
  <si>
    <t>Olasagasti</t>
  </si>
  <si>
    <t>Centrocampista</t>
  </si>
  <si>
    <t>M. Oyarzabal</t>
  </si>
  <si>
    <t>Umar Sadiq</t>
  </si>
  <si>
    <t>C. Fernández</t>
  </si>
  <si>
    <t>A. Barrenetxea</t>
  </si>
  <si>
    <t>Take Kubo</t>
  </si>
  <si>
    <t>Momo Cho</t>
  </si>
  <si>
    <t>Jon Pacheco</t>
  </si>
  <si>
    <t>K. Tierney</t>
  </si>
  <si>
    <t>Aihen Muñoz</t>
  </si>
  <si>
    <t>Mikel Merino</t>
  </si>
  <si>
    <t>A. Zakharyan</t>
  </si>
  <si>
    <t>Igor Zubeldia</t>
  </si>
  <si>
    <t>M. Zubimendi</t>
  </si>
  <si>
    <t>Urko González</t>
  </si>
  <si>
    <t>R. Le Normand</t>
  </si>
  <si>
    <t>André Silva</t>
  </si>
  <si>
    <t>A. Elustondo</t>
  </si>
  <si>
    <t>J. Magunazelaia</t>
  </si>
  <si>
    <t>Brais Méndez</t>
  </si>
  <si>
    <t>Unai Marrero</t>
  </si>
  <si>
    <t>Portero</t>
  </si>
  <si>
    <t>S. Becker</t>
  </si>
  <si>
    <t>Jon Aramburu</t>
  </si>
  <si>
    <t>Javi Galán</t>
  </si>
  <si>
    <t>Á. Odriozola</t>
  </si>
  <si>
    <t>Local como Local</t>
  </si>
  <si>
    <t>Alberto Dadie</t>
  </si>
  <si>
    <t>Local como visitante</t>
  </si>
  <si>
    <t>Visitante como visitante</t>
  </si>
  <si>
    <t>Mika Mármol</t>
  </si>
  <si>
    <t>Marc Cardona</t>
  </si>
  <si>
    <t>D. Sinkgraven</t>
  </si>
  <si>
    <t>Sergi Cardona</t>
  </si>
  <si>
    <t>Álvaro Lemos</t>
  </si>
  <si>
    <t>Julián Araujo</t>
  </si>
  <si>
    <t>Kirian</t>
  </si>
  <si>
    <t>Benito Ramírez</t>
  </si>
  <si>
    <t>Munir</t>
  </si>
  <si>
    <t>Pejiño</t>
  </si>
  <si>
    <t>M. Perrone</t>
  </si>
  <si>
    <t>E. Loiodice</t>
  </si>
  <si>
    <t>Javi Muñoz</t>
  </si>
  <si>
    <t>Jonathan Viera</t>
  </si>
  <si>
    <t>Nuke Mfulu</t>
  </si>
  <si>
    <t>Álex Suárez</t>
  </si>
  <si>
    <t>Saúl Coco</t>
  </si>
  <si>
    <t>Marvin Park</t>
  </si>
  <si>
    <t>S. Kaba</t>
  </si>
  <si>
    <t>C. Herrera</t>
  </si>
  <si>
    <t>A. Moleiro</t>
  </si>
  <si>
    <t>Sandro</t>
  </si>
  <si>
    <t>Fabio González</t>
  </si>
  <si>
    <t>J. Campaña</t>
  </si>
  <si>
    <t>Aarón Escandell</t>
  </si>
  <si>
    <t>Visitante como local</t>
  </si>
  <si>
    <t>Iñaki González</t>
  </si>
  <si>
    <t>Juanma Herzog</t>
  </si>
  <si>
    <t>limpiar 2 y 3</t>
  </si>
  <si>
    <t>Partidos</t>
  </si>
  <si>
    <t>Original</t>
  </si>
  <si>
    <t>Del-cen</t>
  </si>
  <si>
    <t>Del-def</t>
  </si>
  <si>
    <t>Cen-del</t>
  </si>
  <si>
    <t>cen-def</t>
  </si>
  <si>
    <t>def-del</t>
  </si>
  <si>
    <t>def-cen</t>
  </si>
  <si>
    <t>antes45</t>
  </si>
  <si>
    <t>45-60</t>
  </si>
  <si>
    <t>61-75</t>
  </si>
  <si>
    <t>75-final</t>
  </si>
  <si>
    <t>lim</t>
  </si>
  <si>
    <t>Local como local</t>
  </si>
  <si>
    <t>rojas</t>
  </si>
  <si>
    <t>cambios</t>
  </si>
  <si>
    <t>posesion</t>
  </si>
  <si>
    <t>visitante como visitante</t>
  </si>
  <si>
    <t>visitante como local</t>
  </si>
  <si>
    <t>Posesión del balón</t>
  </si>
  <si>
    <t>Goles</t>
  </si>
  <si>
    <t>Tiros a puerta</t>
  </si>
  <si>
    <t>Tiros fuera</t>
  </si>
  <si>
    <t>Total tiros</t>
  </si>
  <si>
    <t>Paradas del portero</t>
  </si>
  <si>
    <t>Saques de esquina</t>
  </si>
  <si>
    <t>sustituciones</t>
  </si>
  <si>
    <t>total tiros</t>
  </si>
  <si>
    <t>corners favor</t>
  </si>
  <si>
    <t>coners contra</t>
  </si>
  <si>
    <t>Posesion</t>
  </si>
  <si>
    <t>corners contra</t>
  </si>
  <si>
    <t>coners favor</t>
  </si>
  <si>
    <t>validar si estan bien</t>
  </si>
  <si>
    <t>Álex Remiro</t>
  </si>
  <si>
    <t>delantero</t>
  </si>
  <si>
    <t>centrocam</t>
  </si>
  <si>
    <t>def</t>
  </si>
  <si>
    <t>centro</t>
  </si>
  <si>
    <t>Álvaro Valles</t>
  </si>
  <si>
    <t>Eric Curbelo</t>
  </si>
  <si>
    <t>del</t>
  </si>
  <si>
    <t>cen</t>
  </si>
  <si>
    <t>vis como local</t>
  </si>
  <si>
    <t>validar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</si>
</sst>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16" fontId="0" fillId="0" borderId="0" xfId="0" applyNumberFormat="1"/>
    <xf numFmtId="49" fontId="0" fillId="0" borderId="0" xfId="0" applyNumberFormat="1"/>
    <xf numFmtId="2" fontId="0" fillId="0" borderId="0" xfId="0" applyNumberFormat="1"/>
    <xf numFmtId="0" fontId="0" fillId="4" borderId="0" xfId="0" applyFill="1"/>
    <xf numFmtId="0" fontId="0" fillId="5" borderId="0" xfId="0" applyFill="1"/>
    <xf numFmtId="49" fontId="0" fillId="2" borderId="0" xfId="0" applyNumberFormat="1" applyFill="1"/>
    <xf numFmtId="164" fontId="0" fillId="6" borderId="0" xfId="0" applyNumberFormat="1" applyFill="1"/>
    <xf numFmtId="0" fontId="0" fillId="2" borderId="0" xfId="0" applyFill="1"/>
    <xf numFmtId="164" fontId="0" fillId="2" borderId="0" xfId="0" applyNumberFormat="1" applyFill="1"/>
    <xf numFmtId="164" fontId="0" fillId="8" borderId="0" xfId="0" applyNumberFormat="1" applyFill="1"/>
    <xf numFmtId="164" fontId="0" fillId="9" borderId="0" xfId="0" applyNumberFormat="1" applyFill="1"/>
    <xf numFmtId="164" fontId="0" fillId="10" borderId="0" xfId="0" applyNumberFormat="1" applyFill="1"/>
    <xf numFmtId="164" fontId="0" fillId="4" borderId="0" xfId="0" applyNumberForma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32A29-DCFB-4473-B08C-E6D24D916DAD}">
  <dimension ref="A1:AW779"/>
  <sheetViews>
    <sheetView topLeftCell="E260" workbookViewId="0">
      <selection activeCell="M15" sqref="M15"/>
    </sheetView>
  </sheetViews>
  <sheetFormatPr defaultColWidth="11.42578125" defaultRowHeight="15" x14ac:dyDescent="0.25"/>
  <cols>
    <col min="1" max="1" width="21.140625" customWidth="1"/>
    <col min="2" max="2" width="4.85546875" customWidth="1"/>
    <col min="3" max="3" width="5" customWidth="1"/>
    <col min="4" max="4" width="20.85546875" customWidth="1"/>
    <col min="5" max="5" width="13.140625" customWidth="1"/>
    <col min="6" max="6" width="11.7109375" bestFit="1" customWidth="1"/>
    <col min="7" max="7" width="12.5703125" bestFit="1" customWidth="1"/>
    <col min="8" max="8" width="11.7109375" bestFit="1" customWidth="1"/>
    <col min="9" max="9" width="25.140625" customWidth="1"/>
    <col min="10" max="10" width="13.5703125" bestFit="1" customWidth="1"/>
    <col min="11" max="12" width="11.7109375" bestFit="1" customWidth="1"/>
    <col min="13" max="13" width="12.5703125" style="1" bestFit="1" customWidth="1"/>
    <col min="14" max="14" width="11.7109375" bestFit="1" customWidth="1"/>
    <col min="15" max="15" width="11.7109375" style="1" bestFit="1" customWidth="1"/>
    <col min="16" max="16" width="12.5703125" style="1" bestFit="1" customWidth="1"/>
    <col min="17" max="17" width="11.7109375" bestFit="1" customWidth="1"/>
    <col min="20" max="23" width="11.42578125" style="3"/>
    <col min="25" max="28" width="11.42578125" style="3"/>
    <col min="30" max="33" width="11.42578125" style="3"/>
  </cols>
  <sheetData>
    <row r="1" spans="1:49" x14ac:dyDescent="0.25">
      <c r="A1" s="22" t="s">
        <v>0</v>
      </c>
      <c r="B1" s="22"/>
      <c r="C1" s="22"/>
      <c r="D1" s="22"/>
      <c r="E1" s="22"/>
      <c r="F1" s="22"/>
      <c r="R1" s="2"/>
      <c r="S1" s="3"/>
      <c r="AM1" s="2"/>
      <c r="AP1" s="2"/>
      <c r="AQ1" s="2"/>
      <c r="AT1" t="s">
        <v>3</v>
      </c>
      <c r="AU1">
        <v>1</v>
      </c>
      <c r="AV1">
        <v>1</v>
      </c>
      <c r="AW1" t="s">
        <v>4</v>
      </c>
    </row>
    <row r="2" spans="1:49" x14ac:dyDescent="0.25">
      <c r="A2" s="22"/>
      <c r="B2" s="22"/>
      <c r="C2" s="22"/>
      <c r="D2" s="22"/>
      <c r="E2" s="22"/>
      <c r="F2" s="22"/>
      <c r="R2" s="3"/>
      <c r="S2" s="3"/>
      <c r="V2" s="3" t="s">
        <v>20</v>
      </c>
      <c r="W2" s="3">
        <v>1</v>
      </c>
      <c r="X2">
        <v>1</v>
      </c>
      <c r="Y2" s="3" t="s">
        <v>5</v>
      </c>
      <c r="AA2" s="3" t="s">
        <v>49</v>
      </c>
      <c r="AB2" s="3">
        <v>1</v>
      </c>
      <c r="AC2">
        <v>1</v>
      </c>
      <c r="AD2" s="3" t="s">
        <v>36</v>
      </c>
      <c r="AM2" s="2"/>
      <c r="AN2" s="2"/>
      <c r="AP2" s="2"/>
      <c r="AQ2" s="2"/>
      <c r="AT2" t="s">
        <v>3</v>
      </c>
      <c r="AU2">
        <v>2</v>
      </c>
      <c r="AV2">
        <v>1</v>
      </c>
      <c r="AW2" t="s">
        <v>6</v>
      </c>
    </row>
    <row r="3" spans="1:49" x14ac:dyDescent="0.25">
      <c r="R3" s="3"/>
      <c r="S3" s="3"/>
      <c r="V3" s="3" t="s">
        <v>20</v>
      </c>
      <c r="W3" s="3">
        <v>1</v>
      </c>
      <c r="X3">
        <v>1</v>
      </c>
      <c r="Y3" s="3" t="s">
        <v>29</v>
      </c>
      <c r="AA3" s="3" t="s">
        <v>41</v>
      </c>
      <c r="AB3" s="3">
        <v>1</v>
      </c>
      <c r="AC3">
        <v>0</v>
      </c>
      <c r="AD3" s="3" t="s">
        <v>49</v>
      </c>
      <c r="AM3" s="2"/>
      <c r="AN3" s="2"/>
      <c r="AP3" s="2"/>
      <c r="AQ3" s="2"/>
      <c r="AT3" t="s">
        <v>8</v>
      </c>
      <c r="AU3">
        <v>0</v>
      </c>
      <c r="AV3">
        <v>2</v>
      </c>
      <c r="AW3" t="s">
        <v>3</v>
      </c>
    </row>
    <row r="4" spans="1:49" x14ac:dyDescent="0.25">
      <c r="A4" s="18" t="s">
        <v>9</v>
      </c>
      <c r="B4" s="18"/>
      <c r="C4" s="18"/>
      <c r="D4" s="18"/>
      <c r="E4" s="18"/>
      <c r="F4" s="18"/>
      <c r="R4" s="3"/>
      <c r="S4" s="3"/>
      <c r="V4" s="3" t="s">
        <v>49</v>
      </c>
      <c r="W4" s="3">
        <v>0</v>
      </c>
      <c r="X4">
        <v>0</v>
      </c>
      <c r="Y4" s="3" t="s">
        <v>20</v>
      </c>
      <c r="AA4" s="3" t="s">
        <v>49</v>
      </c>
      <c r="AB4" s="3">
        <v>0</v>
      </c>
      <c r="AC4">
        <v>0</v>
      </c>
      <c r="AD4" s="3" t="s">
        <v>20</v>
      </c>
      <c r="AM4" s="2"/>
      <c r="AN4" s="2"/>
      <c r="AO4" s="2"/>
      <c r="AP4" s="2"/>
      <c r="AQ4" s="2"/>
      <c r="AT4" t="s">
        <v>11</v>
      </c>
      <c r="AU4">
        <v>1</v>
      </c>
      <c r="AV4">
        <v>1</v>
      </c>
      <c r="AW4" t="s">
        <v>3</v>
      </c>
    </row>
    <row r="5" spans="1:49" x14ac:dyDescent="0.25">
      <c r="E5" s="5" t="s">
        <v>12</v>
      </c>
      <c r="F5" s="5" t="s">
        <v>13</v>
      </c>
      <c r="G5" s="5" t="s">
        <v>14</v>
      </c>
      <c r="I5" s="6" t="s">
        <v>15</v>
      </c>
      <c r="J5" t="s">
        <v>16</v>
      </c>
      <c r="R5" s="3"/>
      <c r="S5" s="3"/>
      <c r="V5" s="3" t="s">
        <v>20</v>
      </c>
      <c r="W5" s="3">
        <v>5</v>
      </c>
      <c r="X5">
        <v>3</v>
      </c>
      <c r="Y5" s="3" t="s">
        <v>43</v>
      </c>
      <c r="AA5" s="3" t="s">
        <v>5</v>
      </c>
      <c r="AB5" s="3">
        <v>1</v>
      </c>
      <c r="AC5">
        <v>0</v>
      </c>
      <c r="AD5" s="3" t="s">
        <v>49</v>
      </c>
      <c r="AL5" s="2"/>
      <c r="AM5" s="2"/>
      <c r="AN5" s="2"/>
      <c r="AO5" s="2"/>
      <c r="AP5" s="2"/>
      <c r="AQ5" s="2"/>
      <c r="AR5" s="2"/>
      <c r="AT5" t="s">
        <v>3</v>
      </c>
      <c r="AU5">
        <v>0</v>
      </c>
      <c r="AV5">
        <v>0</v>
      </c>
      <c r="AW5" t="s">
        <v>18</v>
      </c>
    </row>
    <row r="6" spans="1:49" x14ac:dyDescent="0.25">
      <c r="A6" s="7" t="s">
        <v>20</v>
      </c>
      <c r="B6" s="3">
        <v>1</v>
      </c>
      <c r="C6">
        <v>1</v>
      </c>
      <c r="D6" s="3" t="s">
        <v>5</v>
      </c>
      <c r="E6" s="3">
        <f>B6+C6</f>
        <v>2</v>
      </c>
      <c r="F6" s="3">
        <f>B6-C6</f>
        <v>0</v>
      </c>
      <c r="G6">
        <f>IF(AND(B6&gt;0,C6&gt;0),1,0)</f>
        <v>1</v>
      </c>
      <c r="I6" t="s">
        <v>19</v>
      </c>
      <c r="J6">
        <f>COUNTIF(E6:E30,"&gt;1")</f>
        <v>10</v>
      </c>
      <c r="M6" s="8">
        <f>J6/$J$14</f>
        <v>0.625</v>
      </c>
      <c r="R6" s="3"/>
      <c r="S6" s="3"/>
      <c r="V6" s="3" t="s">
        <v>10</v>
      </c>
      <c r="W6" s="3">
        <v>2</v>
      </c>
      <c r="X6">
        <v>1</v>
      </c>
      <c r="Y6" s="3" t="s">
        <v>20</v>
      </c>
      <c r="AA6" s="3" t="s">
        <v>53</v>
      </c>
      <c r="AB6" s="3">
        <v>1</v>
      </c>
      <c r="AC6">
        <v>0</v>
      </c>
      <c r="AD6" s="3" t="s">
        <v>49</v>
      </c>
      <c r="AL6" s="2"/>
      <c r="AM6" s="2"/>
      <c r="AN6" s="2"/>
      <c r="AO6" s="2"/>
      <c r="AP6" s="2"/>
      <c r="AR6" s="2"/>
      <c r="AT6" t="s">
        <v>21</v>
      </c>
      <c r="AU6">
        <v>1</v>
      </c>
      <c r="AV6">
        <v>1</v>
      </c>
      <c r="AW6" t="s">
        <v>3</v>
      </c>
    </row>
    <row r="7" spans="1:49" x14ac:dyDescent="0.25">
      <c r="A7" s="7" t="s">
        <v>20</v>
      </c>
      <c r="B7" s="3">
        <v>1</v>
      </c>
      <c r="C7">
        <v>1</v>
      </c>
      <c r="D7" s="3" t="s">
        <v>29</v>
      </c>
      <c r="E7" s="3">
        <f t="shared" ref="E7:E21" si="0">B7+C7</f>
        <v>2</v>
      </c>
      <c r="F7" s="3">
        <f t="shared" ref="F7:F21" si="1">B7-C7</f>
        <v>0</v>
      </c>
      <c r="G7">
        <f t="shared" ref="G7:G21" si="2">IF(AND(B7&gt;0,C7&gt;0),1,0)</f>
        <v>1</v>
      </c>
      <c r="I7" t="s">
        <v>22</v>
      </c>
      <c r="J7">
        <f>COUNTIF(E6:E30,"&gt;2")</f>
        <v>6</v>
      </c>
      <c r="M7" s="8">
        <f t="shared" ref="M7:M29" si="3">J7/$J$14</f>
        <v>0.375</v>
      </c>
      <c r="R7" s="3"/>
      <c r="S7" s="3"/>
      <c r="V7" s="3" t="s">
        <v>20</v>
      </c>
      <c r="W7" s="3">
        <v>4</v>
      </c>
      <c r="X7">
        <v>3</v>
      </c>
      <c r="Y7" s="3" t="s">
        <v>1</v>
      </c>
      <c r="AA7" s="3" t="s">
        <v>49</v>
      </c>
      <c r="AB7" s="3">
        <v>1</v>
      </c>
      <c r="AC7">
        <v>0</v>
      </c>
      <c r="AD7" s="3" t="s">
        <v>43</v>
      </c>
      <c r="AN7" s="2"/>
      <c r="AO7" s="2"/>
      <c r="AP7" s="2"/>
      <c r="AR7" s="2"/>
      <c r="AT7" t="s">
        <v>3</v>
      </c>
      <c r="AU7">
        <v>1</v>
      </c>
      <c r="AV7">
        <v>0</v>
      </c>
      <c r="AW7" t="s">
        <v>24</v>
      </c>
    </row>
    <row r="8" spans="1:49" x14ac:dyDescent="0.25">
      <c r="A8" s="7" t="s">
        <v>20</v>
      </c>
      <c r="B8" s="3">
        <v>5</v>
      </c>
      <c r="C8">
        <v>3</v>
      </c>
      <c r="D8" s="3" t="s">
        <v>43</v>
      </c>
      <c r="E8" s="3">
        <f t="shared" si="0"/>
        <v>8</v>
      </c>
      <c r="F8" s="3">
        <f t="shared" si="1"/>
        <v>2</v>
      </c>
      <c r="G8">
        <f t="shared" si="2"/>
        <v>1</v>
      </c>
      <c r="I8" t="s">
        <v>25</v>
      </c>
      <c r="J8">
        <f>COUNTIF(E6:E30,"&lt;4")</f>
        <v>12</v>
      </c>
      <c r="M8" s="1">
        <f t="shared" si="3"/>
        <v>0.75</v>
      </c>
      <c r="N8" s="8">
        <f>1-M8</f>
        <v>0.25</v>
      </c>
      <c r="R8" s="3"/>
      <c r="S8" s="3"/>
      <c r="V8" s="3" t="s">
        <v>41</v>
      </c>
      <c r="W8" s="3">
        <v>0</v>
      </c>
      <c r="X8">
        <v>1</v>
      </c>
      <c r="Y8" s="3" t="s">
        <v>20</v>
      </c>
      <c r="AA8" s="3" t="s">
        <v>10</v>
      </c>
      <c r="AB8" s="3">
        <v>2</v>
      </c>
      <c r="AC8">
        <v>0</v>
      </c>
      <c r="AD8" s="3" t="s">
        <v>49</v>
      </c>
      <c r="AM8" s="2"/>
      <c r="AN8" s="2"/>
      <c r="AO8" s="2"/>
      <c r="AP8" s="2"/>
      <c r="AR8" s="2"/>
      <c r="AT8" t="s">
        <v>3</v>
      </c>
      <c r="AU8">
        <v>3</v>
      </c>
      <c r="AV8">
        <v>3</v>
      </c>
      <c r="AW8" t="s">
        <v>27</v>
      </c>
    </row>
    <row r="9" spans="1:49" x14ac:dyDescent="0.25">
      <c r="A9" s="7" t="s">
        <v>20</v>
      </c>
      <c r="B9" s="3">
        <v>4</v>
      </c>
      <c r="C9">
        <v>3</v>
      </c>
      <c r="D9" s="3" t="s">
        <v>1</v>
      </c>
      <c r="E9" s="3">
        <f t="shared" si="0"/>
        <v>7</v>
      </c>
      <c r="F9" s="3">
        <f t="shared" si="1"/>
        <v>1</v>
      </c>
      <c r="G9">
        <f t="shared" si="2"/>
        <v>1</v>
      </c>
      <c r="I9" t="s">
        <v>28</v>
      </c>
      <c r="J9">
        <f>COUNTIF(E6:E30,"&lt;5")</f>
        <v>14</v>
      </c>
      <c r="M9" s="1">
        <f t="shared" si="3"/>
        <v>0.875</v>
      </c>
      <c r="N9" s="8">
        <f>1-M9</f>
        <v>0.125</v>
      </c>
      <c r="R9" s="3"/>
      <c r="S9" s="3"/>
      <c r="V9" s="3" t="s">
        <v>20</v>
      </c>
      <c r="W9" s="3">
        <v>3</v>
      </c>
      <c r="X9">
        <v>0</v>
      </c>
      <c r="Y9" s="3" t="s">
        <v>23</v>
      </c>
      <c r="AA9" s="3" t="s">
        <v>49</v>
      </c>
      <c r="AB9" s="3">
        <v>2</v>
      </c>
      <c r="AC9">
        <v>1</v>
      </c>
      <c r="AD9" s="3" t="s">
        <v>29</v>
      </c>
      <c r="AL9" s="2"/>
      <c r="AM9" s="2"/>
      <c r="AN9" s="2"/>
      <c r="AO9" s="2"/>
      <c r="AP9" s="2"/>
      <c r="AR9" s="2"/>
      <c r="AT9" t="s">
        <v>30</v>
      </c>
      <c r="AU9">
        <v>1</v>
      </c>
      <c r="AV9">
        <v>1</v>
      </c>
      <c r="AW9" t="s">
        <v>3</v>
      </c>
    </row>
    <row r="10" spans="1:49" x14ac:dyDescent="0.25">
      <c r="A10" s="7" t="s">
        <v>20</v>
      </c>
      <c r="B10" s="3">
        <v>3</v>
      </c>
      <c r="C10">
        <v>0</v>
      </c>
      <c r="D10" s="3" t="s">
        <v>23</v>
      </c>
      <c r="E10" s="3">
        <f t="shared" si="0"/>
        <v>3</v>
      </c>
      <c r="F10" s="3">
        <f t="shared" si="1"/>
        <v>3</v>
      </c>
      <c r="G10">
        <f t="shared" si="2"/>
        <v>0</v>
      </c>
      <c r="I10" t="s">
        <v>32</v>
      </c>
      <c r="J10">
        <f>COUNTIF(F6:F30,"&gt;=0")</f>
        <v>12</v>
      </c>
      <c r="M10" s="1">
        <f t="shared" si="3"/>
        <v>0.75</v>
      </c>
      <c r="N10" s="8">
        <f>1-M10</f>
        <v>0.25</v>
      </c>
      <c r="R10" s="3"/>
      <c r="S10" s="3"/>
      <c r="V10" s="3" t="s">
        <v>55</v>
      </c>
      <c r="W10" s="3">
        <v>2</v>
      </c>
      <c r="X10">
        <v>1</v>
      </c>
      <c r="Y10" s="3" t="s">
        <v>20</v>
      </c>
      <c r="AA10" s="3" t="s">
        <v>26</v>
      </c>
      <c r="AB10" s="3">
        <v>1</v>
      </c>
      <c r="AC10">
        <v>2</v>
      </c>
      <c r="AD10" s="3" t="s">
        <v>49</v>
      </c>
      <c r="AL10" s="2"/>
      <c r="AM10" s="2"/>
      <c r="AN10" s="2"/>
      <c r="AO10" s="2"/>
      <c r="AP10" s="2"/>
      <c r="AR10" s="2"/>
      <c r="AT10" t="s">
        <v>33</v>
      </c>
      <c r="AU10">
        <v>0</v>
      </c>
      <c r="AV10">
        <v>1</v>
      </c>
      <c r="AW10" t="s">
        <v>3</v>
      </c>
    </row>
    <row r="11" spans="1:49" x14ac:dyDescent="0.25">
      <c r="A11" s="7" t="s">
        <v>20</v>
      </c>
      <c r="B11" s="3">
        <v>1</v>
      </c>
      <c r="C11">
        <v>0</v>
      </c>
      <c r="D11" s="3" t="s">
        <v>36</v>
      </c>
      <c r="E11" s="3">
        <f t="shared" si="0"/>
        <v>1</v>
      </c>
      <c r="F11" s="3">
        <f t="shared" si="1"/>
        <v>1</v>
      </c>
      <c r="G11">
        <f t="shared" si="2"/>
        <v>0</v>
      </c>
      <c r="I11" t="s">
        <v>35</v>
      </c>
      <c r="J11">
        <f>COUNTIF(F6:F30,"&lt;=0")</f>
        <v>10</v>
      </c>
      <c r="M11" s="1">
        <f t="shared" si="3"/>
        <v>0.625</v>
      </c>
      <c r="R11" s="3"/>
      <c r="S11" s="3"/>
      <c r="V11" s="3" t="s">
        <v>20</v>
      </c>
      <c r="W11" s="3">
        <v>1</v>
      </c>
      <c r="X11">
        <v>0</v>
      </c>
      <c r="Y11" s="3" t="s">
        <v>36</v>
      </c>
      <c r="AA11" s="3" t="s">
        <v>49</v>
      </c>
      <c r="AB11" s="3">
        <v>0</v>
      </c>
      <c r="AC11">
        <v>1</v>
      </c>
      <c r="AD11" s="3" t="s">
        <v>45</v>
      </c>
      <c r="AM11" s="2"/>
      <c r="AN11" s="2"/>
      <c r="AO11" s="2"/>
      <c r="AP11" s="2"/>
      <c r="AQ11" s="2"/>
      <c r="AR11" s="2"/>
      <c r="AT11" t="s">
        <v>3</v>
      </c>
      <c r="AU11">
        <v>1</v>
      </c>
      <c r="AV11">
        <v>1</v>
      </c>
      <c r="AW11" t="s">
        <v>37</v>
      </c>
    </row>
    <row r="12" spans="1:49" x14ac:dyDescent="0.25">
      <c r="A12" s="7" t="s">
        <v>20</v>
      </c>
      <c r="B12" s="3">
        <v>0</v>
      </c>
      <c r="C12">
        <v>1</v>
      </c>
      <c r="D12" s="3" t="s">
        <v>2</v>
      </c>
      <c r="E12" s="3">
        <f t="shared" si="0"/>
        <v>1</v>
      </c>
      <c r="F12" s="3">
        <f t="shared" si="1"/>
        <v>-1</v>
      </c>
      <c r="G12">
        <f t="shared" si="2"/>
        <v>0</v>
      </c>
      <c r="I12" t="s">
        <v>39</v>
      </c>
      <c r="J12">
        <f>COUNTIF(F6:F30,"&gt;=-1")</f>
        <v>15</v>
      </c>
      <c r="M12" s="1">
        <f t="shared" si="3"/>
        <v>0.9375</v>
      </c>
      <c r="R12" s="3"/>
      <c r="S12" s="3"/>
      <c r="V12" s="3" t="s">
        <v>45</v>
      </c>
      <c r="W12" s="3">
        <v>2</v>
      </c>
      <c r="X12">
        <v>2</v>
      </c>
      <c r="Y12" s="3" t="s">
        <v>20</v>
      </c>
      <c r="AA12" s="3" t="s">
        <v>38</v>
      </c>
      <c r="AB12" s="3">
        <v>1</v>
      </c>
      <c r="AC12">
        <v>2</v>
      </c>
      <c r="AD12" s="3" t="s">
        <v>49</v>
      </c>
      <c r="AM12" s="2"/>
      <c r="AN12" s="2"/>
      <c r="AO12" s="2"/>
      <c r="AP12" s="2"/>
      <c r="AQ12" s="2"/>
      <c r="AR12" s="2"/>
      <c r="AT12" t="s">
        <v>40</v>
      </c>
      <c r="AU12">
        <v>0</v>
      </c>
      <c r="AV12">
        <v>0</v>
      </c>
      <c r="AW12" t="s">
        <v>3</v>
      </c>
    </row>
    <row r="13" spans="1:49" x14ac:dyDescent="0.25">
      <c r="A13" s="7" t="s">
        <v>20</v>
      </c>
      <c r="B13" s="3">
        <v>2</v>
      </c>
      <c r="C13">
        <v>1</v>
      </c>
      <c r="D13" s="3" t="s">
        <v>53</v>
      </c>
      <c r="E13" s="3">
        <f t="shared" si="0"/>
        <v>3</v>
      </c>
      <c r="F13" s="3">
        <f t="shared" si="1"/>
        <v>1</v>
      </c>
      <c r="G13">
        <f t="shared" si="2"/>
        <v>1</v>
      </c>
      <c r="I13" t="s">
        <v>42</v>
      </c>
      <c r="J13">
        <f>COUNTIF(F6:F30,"&lt;=1")</f>
        <v>13</v>
      </c>
      <c r="M13" s="1">
        <f t="shared" si="3"/>
        <v>0.8125</v>
      </c>
      <c r="R13" s="3"/>
      <c r="S13" s="3"/>
      <c r="V13" s="3" t="s">
        <v>20</v>
      </c>
      <c r="W13" s="3">
        <v>0</v>
      </c>
      <c r="X13">
        <v>1</v>
      </c>
      <c r="Y13" s="3" t="s">
        <v>2</v>
      </c>
      <c r="AA13" s="3" t="s">
        <v>49</v>
      </c>
      <c r="AB13" s="3">
        <v>2</v>
      </c>
      <c r="AC13">
        <v>1</v>
      </c>
      <c r="AD13" s="3" t="s">
        <v>55</v>
      </c>
      <c r="AL13" s="2"/>
      <c r="AM13" s="2"/>
      <c r="AN13" s="2"/>
      <c r="AO13" s="2"/>
      <c r="AP13" s="2"/>
      <c r="AQ13" s="2"/>
      <c r="AR13" s="2"/>
      <c r="AT13" t="s">
        <v>3</v>
      </c>
      <c r="AU13">
        <v>3</v>
      </c>
      <c r="AV13">
        <v>2</v>
      </c>
      <c r="AW13" t="s">
        <v>44</v>
      </c>
    </row>
    <row r="14" spans="1:49" x14ac:dyDescent="0.25">
      <c r="A14" s="7" t="s">
        <v>20</v>
      </c>
      <c r="B14" s="3">
        <v>0</v>
      </c>
      <c r="C14">
        <v>0</v>
      </c>
      <c r="D14" s="3" t="s">
        <v>31</v>
      </c>
      <c r="E14" s="3">
        <f t="shared" si="0"/>
        <v>0</v>
      </c>
      <c r="F14" s="3">
        <f t="shared" si="1"/>
        <v>0</v>
      </c>
      <c r="G14">
        <f t="shared" si="2"/>
        <v>0</v>
      </c>
      <c r="I14" t="s">
        <v>46</v>
      </c>
      <c r="J14">
        <f>COUNT(F6:F30)</f>
        <v>16</v>
      </c>
      <c r="R14" s="3"/>
      <c r="S14" s="3"/>
      <c r="V14" s="3" t="s">
        <v>38</v>
      </c>
      <c r="W14" s="3">
        <v>1</v>
      </c>
      <c r="X14">
        <v>3</v>
      </c>
      <c r="Y14" s="3" t="s">
        <v>20</v>
      </c>
      <c r="AA14" s="3" t="s">
        <v>17</v>
      </c>
      <c r="AB14" s="3">
        <v>1</v>
      </c>
      <c r="AC14">
        <v>1</v>
      </c>
      <c r="AD14" s="3" t="s">
        <v>49</v>
      </c>
      <c r="AL14" s="2"/>
      <c r="AM14" s="2"/>
      <c r="AN14" s="2"/>
      <c r="AO14" s="2"/>
      <c r="AP14" s="2"/>
      <c r="AQ14" s="2"/>
      <c r="AR14" s="2"/>
      <c r="AT14" t="s">
        <v>47</v>
      </c>
      <c r="AU14">
        <v>1</v>
      </c>
      <c r="AV14">
        <v>2</v>
      </c>
      <c r="AW14" t="s">
        <v>3</v>
      </c>
    </row>
    <row r="15" spans="1:49" x14ac:dyDescent="0.25">
      <c r="A15" s="7" t="s">
        <v>20</v>
      </c>
      <c r="B15" s="3">
        <v>1</v>
      </c>
      <c r="C15">
        <v>1</v>
      </c>
      <c r="D15" s="3" t="s">
        <v>7</v>
      </c>
      <c r="E15" s="3">
        <f t="shared" si="0"/>
        <v>2</v>
      </c>
      <c r="F15" s="3">
        <f t="shared" si="1"/>
        <v>0</v>
      </c>
      <c r="G15">
        <f t="shared" si="2"/>
        <v>1</v>
      </c>
      <c r="I15" t="s">
        <v>48</v>
      </c>
      <c r="J15">
        <f>J14-J11</f>
        <v>6</v>
      </c>
      <c r="M15" s="8">
        <f t="shared" si="3"/>
        <v>0.375</v>
      </c>
      <c r="R15" s="3"/>
      <c r="S15" s="3"/>
      <c r="V15" s="3" t="s">
        <v>20</v>
      </c>
      <c r="W15" s="3">
        <v>2</v>
      </c>
      <c r="X15">
        <v>1</v>
      </c>
      <c r="Y15" s="3" t="s">
        <v>53</v>
      </c>
      <c r="AA15" s="3" t="s">
        <v>31</v>
      </c>
      <c r="AB15" s="3">
        <v>1</v>
      </c>
      <c r="AC15">
        <v>0</v>
      </c>
      <c r="AD15" s="3" t="s">
        <v>49</v>
      </c>
      <c r="AM15" s="2"/>
      <c r="AN15" s="2"/>
      <c r="AO15" s="2"/>
      <c r="AP15" s="2"/>
      <c r="AQ15" s="2"/>
      <c r="AR15" s="2"/>
      <c r="AT15" t="s">
        <v>3</v>
      </c>
      <c r="AU15">
        <v>1</v>
      </c>
      <c r="AV15">
        <v>1</v>
      </c>
      <c r="AW15" t="s">
        <v>50</v>
      </c>
    </row>
    <row r="16" spans="1:49" x14ac:dyDescent="0.25">
      <c r="A16" s="7" t="s">
        <v>20</v>
      </c>
      <c r="B16" s="3">
        <v>0</v>
      </c>
      <c r="C16">
        <v>0</v>
      </c>
      <c r="D16" s="3" t="s">
        <v>45</v>
      </c>
      <c r="E16" s="3">
        <f t="shared" si="0"/>
        <v>0</v>
      </c>
      <c r="F16" s="3">
        <f t="shared" si="1"/>
        <v>0</v>
      </c>
      <c r="G16">
        <f t="shared" si="2"/>
        <v>0</v>
      </c>
      <c r="I16" t="s">
        <v>51</v>
      </c>
      <c r="J16">
        <f>J14-J10</f>
        <v>4</v>
      </c>
      <c r="M16" s="8">
        <f t="shared" si="3"/>
        <v>0.25</v>
      </c>
      <c r="R16" s="3"/>
      <c r="S16" s="3"/>
      <c r="V16" s="3" t="s">
        <v>17</v>
      </c>
      <c r="W16" s="3">
        <v>1</v>
      </c>
      <c r="X16">
        <v>1</v>
      </c>
      <c r="Y16" s="3" t="s">
        <v>20</v>
      </c>
      <c r="AA16" s="3" t="s">
        <v>49</v>
      </c>
      <c r="AB16" s="3">
        <v>2</v>
      </c>
      <c r="AC16">
        <v>0</v>
      </c>
      <c r="AD16" s="3" t="s">
        <v>1</v>
      </c>
      <c r="AM16" s="2"/>
      <c r="AN16" s="2"/>
      <c r="AO16" s="2"/>
      <c r="AP16" s="2"/>
      <c r="AQ16" s="2"/>
      <c r="AR16" s="2"/>
      <c r="AT16" t="s">
        <v>4</v>
      </c>
      <c r="AU16">
        <v>1</v>
      </c>
      <c r="AV16">
        <v>1</v>
      </c>
      <c r="AW16" t="s">
        <v>3</v>
      </c>
    </row>
    <row r="17" spans="1:49" x14ac:dyDescent="0.25">
      <c r="A17" s="7" t="s">
        <v>20</v>
      </c>
      <c r="B17" s="3">
        <v>0</v>
      </c>
      <c r="C17">
        <v>1</v>
      </c>
      <c r="D17" s="3" t="s">
        <v>17</v>
      </c>
      <c r="E17" s="3">
        <f t="shared" si="0"/>
        <v>1</v>
      </c>
      <c r="F17" s="3">
        <f t="shared" si="1"/>
        <v>-1</v>
      </c>
      <c r="G17">
        <f t="shared" si="2"/>
        <v>0</v>
      </c>
      <c r="I17" t="s">
        <v>52</v>
      </c>
      <c r="J17">
        <f>J14-J13</f>
        <v>3</v>
      </c>
      <c r="M17" s="1">
        <f t="shared" si="3"/>
        <v>0.1875</v>
      </c>
      <c r="R17" s="3"/>
      <c r="S17" s="3"/>
      <c r="V17" s="3" t="s">
        <v>26</v>
      </c>
      <c r="W17" s="3">
        <v>0</v>
      </c>
      <c r="X17">
        <v>3</v>
      </c>
      <c r="Y17" s="3" t="s">
        <v>20</v>
      </c>
      <c r="AA17" s="3" t="s">
        <v>7</v>
      </c>
      <c r="AB17" s="3">
        <v>0</v>
      </c>
      <c r="AC17">
        <v>1</v>
      </c>
      <c r="AD17" s="3" t="s">
        <v>49</v>
      </c>
      <c r="AM17" s="2"/>
      <c r="AO17" s="2"/>
      <c r="AP17" s="2"/>
      <c r="AQ17" s="2"/>
      <c r="AR17" s="2"/>
      <c r="AT17" t="s">
        <v>6</v>
      </c>
      <c r="AU17">
        <v>2</v>
      </c>
      <c r="AV17">
        <v>1</v>
      </c>
      <c r="AW17" t="s">
        <v>3</v>
      </c>
    </row>
    <row r="18" spans="1:49" x14ac:dyDescent="0.25">
      <c r="A18" s="7" t="s">
        <v>20</v>
      </c>
      <c r="B18" s="3">
        <v>1</v>
      </c>
      <c r="C18">
        <v>3</v>
      </c>
      <c r="D18" s="3" t="s">
        <v>26</v>
      </c>
      <c r="E18" s="3">
        <f t="shared" si="0"/>
        <v>4</v>
      </c>
      <c r="F18" s="3">
        <f t="shared" si="1"/>
        <v>-2</v>
      </c>
      <c r="G18">
        <f t="shared" si="2"/>
        <v>1</v>
      </c>
      <c r="I18" t="s">
        <v>54</v>
      </c>
      <c r="J18">
        <f>J14-J12</f>
        <v>1</v>
      </c>
      <c r="M18" s="1">
        <f t="shared" si="3"/>
        <v>6.25E-2</v>
      </c>
      <c r="R18" s="3"/>
      <c r="S18" s="3"/>
      <c r="V18" s="3" t="s">
        <v>20</v>
      </c>
      <c r="W18" s="3">
        <v>0</v>
      </c>
      <c r="X18">
        <v>0</v>
      </c>
      <c r="Y18" s="3" t="s">
        <v>31</v>
      </c>
      <c r="AA18" s="3" t="s">
        <v>49</v>
      </c>
      <c r="AB18" s="3">
        <v>1</v>
      </c>
      <c r="AC18">
        <v>1</v>
      </c>
      <c r="AD18" s="3" t="s">
        <v>34</v>
      </c>
      <c r="AM18" s="2"/>
      <c r="AP18" s="2"/>
      <c r="AQ18" s="2"/>
      <c r="AR18" s="2"/>
      <c r="AT18" t="s">
        <v>3</v>
      </c>
      <c r="AU18">
        <v>3</v>
      </c>
      <c r="AV18">
        <v>3</v>
      </c>
      <c r="AW18" t="s">
        <v>8</v>
      </c>
    </row>
    <row r="19" spans="1:49" x14ac:dyDescent="0.25">
      <c r="A19" s="7" t="s">
        <v>20</v>
      </c>
      <c r="B19" s="3">
        <v>2</v>
      </c>
      <c r="C19">
        <v>0</v>
      </c>
      <c r="D19" s="3" t="s">
        <v>34</v>
      </c>
      <c r="E19" s="3">
        <f t="shared" si="0"/>
        <v>2</v>
      </c>
      <c r="F19" s="3">
        <f t="shared" si="1"/>
        <v>2</v>
      </c>
      <c r="G19">
        <f t="shared" si="2"/>
        <v>0</v>
      </c>
      <c r="I19" t="s">
        <v>56</v>
      </c>
      <c r="J19">
        <f>COUNTIF(B6:B30,"&gt;0")</f>
        <v>11</v>
      </c>
      <c r="M19" s="8">
        <f t="shared" si="3"/>
        <v>0.6875</v>
      </c>
      <c r="R19" s="3"/>
      <c r="S19" s="3"/>
      <c r="V19" s="3" t="s">
        <v>34</v>
      </c>
      <c r="W19" s="3">
        <v>0</v>
      </c>
      <c r="X19">
        <v>0</v>
      </c>
      <c r="Y19" s="3" t="s">
        <v>20</v>
      </c>
      <c r="AA19" s="3" t="s">
        <v>23</v>
      </c>
      <c r="AB19" s="3">
        <v>1</v>
      </c>
      <c r="AC19">
        <v>0</v>
      </c>
      <c r="AD19" s="3" t="s">
        <v>49</v>
      </c>
      <c r="AM19" s="2"/>
      <c r="AP19" s="2"/>
      <c r="AQ19" s="2"/>
      <c r="AR19" s="2"/>
      <c r="AT19" t="s">
        <v>3</v>
      </c>
      <c r="AU19">
        <v>0</v>
      </c>
      <c r="AV19">
        <v>0</v>
      </c>
      <c r="AW19" t="s">
        <v>11</v>
      </c>
    </row>
    <row r="20" spans="1:49" x14ac:dyDescent="0.25">
      <c r="A20" s="7" t="s">
        <v>20</v>
      </c>
      <c r="B20" s="3">
        <v>2</v>
      </c>
      <c r="C20">
        <v>2</v>
      </c>
      <c r="D20" s="3" t="s">
        <v>38</v>
      </c>
      <c r="E20" s="3">
        <f t="shared" si="0"/>
        <v>4</v>
      </c>
      <c r="F20" s="3">
        <f t="shared" si="1"/>
        <v>0</v>
      </c>
      <c r="G20">
        <f t="shared" si="2"/>
        <v>1</v>
      </c>
      <c r="I20" t="s">
        <v>57</v>
      </c>
      <c r="J20">
        <f>COUNTIF(C6:C30,"&gt;0")</f>
        <v>11</v>
      </c>
      <c r="M20" s="8">
        <f t="shared" si="3"/>
        <v>0.6875</v>
      </c>
      <c r="R20" s="3"/>
      <c r="S20" s="3"/>
      <c r="V20" s="3" t="s">
        <v>20</v>
      </c>
      <c r="W20" s="3">
        <v>1</v>
      </c>
      <c r="X20">
        <v>1</v>
      </c>
      <c r="Y20" s="3" t="s">
        <v>7</v>
      </c>
      <c r="AA20" s="3" t="s">
        <v>49</v>
      </c>
      <c r="AB20" s="3">
        <v>1</v>
      </c>
      <c r="AC20">
        <v>2</v>
      </c>
      <c r="AD20" s="3" t="s">
        <v>2</v>
      </c>
      <c r="AM20" s="2"/>
      <c r="AP20" s="2"/>
      <c r="AQ20" s="2"/>
      <c r="AT20" t="s">
        <v>18</v>
      </c>
      <c r="AU20">
        <v>2</v>
      </c>
      <c r="AV20">
        <v>1</v>
      </c>
      <c r="AW20" t="s">
        <v>3</v>
      </c>
    </row>
    <row r="21" spans="1:49" x14ac:dyDescent="0.25">
      <c r="A21" s="7" t="s">
        <v>20</v>
      </c>
      <c r="B21" s="3">
        <v>0</v>
      </c>
      <c r="C21">
        <v>1</v>
      </c>
      <c r="D21" s="3" t="s">
        <v>10</v>
      </c>
      <c r="E21" s="3">
        <f t="shared" si="0"/>
        <v>1</v>
      </c>
      <c r="F21" s="3">
        <f t="shared" si="1"/>
        <v>-1</v>
      </c>
      <c r="G21">
        <f t="shared" si="2"/>
        <v>0</v>
      </c>
      <c r="I21" t="s">
        <v>58</v>
      </c>
      <c r="J21">
        <f>COUNTIF(B6:B30,"&lt;2")</f>
        <v>10</v>
      </c>
      <c r="M21" s="1">
        <f t="shared" si="3"/>
        <v>0.625</v>
      </c>
      <c r="N21" s="8">
        <f>1-M21</f>
        <v>0.375</v>
      </c>
      <c r="R21" s="3"/>
      <c r="S21" s="3"/>
      <c r="V21" s="3" t="s">
        <v>23</v>
      </c>
      <c r="W21" s="3">
        <v>2</v>
      </c>
      <c r="X21">
        <v>1</v>
      </c>
      <c r="Y21" s="3" t="s">
        <v>20</v>
      </c>
      <c r="AA21" s="3" t="s">
        <v>49</v>
      </c>
      <c r="AB21" s="3">
        <v>3</v>
      </c>
      <c r="AC21">
        <v>0</v>
      </c>
      <c r="AD21" s="3" t="s">
        <v>26</v>
      </c>
      <c r="AM21" s="2"/>
      <c r="AN21" s="2"/>
      <c r="AP21" s="2"/>
      <c r="AQ21" s="2"/>
      <c r="AT21" t="s">
        <v>3</v>
      </c>
      <c r="AU21">
        <v>0</v>
      </c>
      <c r="AV21">
        <v>0</v>
      </c>
      <c r="AW21" t="s">
        <v>21</v>
      </c>
    </row>
    <row r="22" spans="1:49" x14ac:dyDescent="0.25">
      <c r="A22" s="9"/>
      <c r="E22" s="3"/>
      <c r="F22" s="3"/>
      <c r="I22" t="s">
        <v>59</v>
      </c>
      <c r="J22">
        <f>COUNTIF(C6:C30,"&lt;2")</f>
        <v>12</v>
      </c>
      <c r="M22" s="1">
        <f t="shared" si="3"/>
        <v>0.75</v>
      </c>
      <c r="N22" s="8">
        <f>1-M22</f>
        <v>0.25</v>
      </c>
      <c r="R22" s="3"/>
      <c r="S22" s="3"/>
      <c r="V22" s="3" t="s">
        <v>29</v>
      </c>
      <c r="W22" s="3">
        <v>0</v>
      </c>
      <c r="X22">
        <v>1</v>
      </c>
      <c r="Y22" s="3" t="s">
        <v>20</v>
      </c>
      <c r="AA22" s="3" t="s">
        <v>45</v>
      </c>
      <c r="AB22" s="3">
        <v>0</v>
      </c>
      <c r="AC22">
        <v>2</v>
      </c>
      <c r="AD22" s="3" t="s">
        <v>49</v>
      </c>
      <c r="AM22" s="2"/>
      <c r="AO22" s="2"/>
      <c r="AP22" s="2"/>
      <c r="AR22" s="2"/>
      <c r="AT22" t="s">
        <v>24</v>
      </c>
      <c r="AU22">
        <v>1</v>
      </c>
      <c r="AV22">
        <v>0</v>
      </c>
      <c r="AW22" t="s">
        <v>3</v>
      </c>
    </row>
    <row r="23" spans="1:49" x14ac:dyDescent="0.25">
      <c r="A23" s="9"/>
      <c r="E23" s="3"/>
      <c r="F23" s="3"/>
      <c r="I23" t="s">
        <v>60</v>
      </c>
      <c r="J23">
        <f>COUNTIF(B6:B30,"&lt;3")</f>
        <v>13</v>
      </c>
      <c r="M23" s="1">
        <f t="shared" si="3"/>
        <v>0.8125</v>
      </c>
      <c r="N23" s="8">
        <f>1-M23</f>
        <v>0.1875</v>
      </c>
      <c r="R23" s="3"/>
      <c r="S23" s="3"/>
      <c r="V23" s="3" t="s">
        <v>20</v>
      </c>
      <c r="W23" s="3">
        <v>0</v>
      </c>
      <c r="X23">
        <v>0</v>
      </c>
      <c r="Y23" s="3" t="s">
        <v>45</v>
      </c>
      <c r="AA23" s="3" t="s">
        <v>49</v>
      </c>
      <c r="AB23" s="3">
        <v>1</v>
      </c>
      <c r="AC23">
        <v>2</v>
      </c>
      <c r="AD23" s="3" t="s">
        <v>10</v>
      </c>
      <c r="AL23" s="2"/>
      <c r="AM23" s="2"/>
      <c r="AN23" s="2"/>
      <c r="AP23" s="2"/>
      <c r="AT23" t="s">
        <v>27</v>
      </c>
      <c r="AU23">
        <v>1</v>
      </c>
      <c r="AV23">
        <v>0</v>
      </c>
      <c r="AW23" t="s">
        <v>3</v>
      </c>
    </row>
    <row r="24" spans="1:49" x14ac:dyDescent="0.25">
      <c r="E24" s="3"/>
      <c r="F24" s="3"/>
      <c r="I24" t="s">
        <v>61</v>
      </c>
      <c r="J24">
        <f>COUNTIF(C6:C30,"&lt;3")</f>
        <v>13</v>
      </c>
      <c r="M24" s="1">
        <f t="shared" si="3"/>
        <v>0.8125</v>
      </c>
      <c r="N24" s="8">
        <f>1-M24</f>
        <v>0.1875</v>
      </c>
      <c r="R24" s="3"/>
      <c r="S24" s="3"/>
      <c r="V24" s="3" t="s">
        <v>5</v>
      </c>
      <c r="W24" s="3">
        <v>0</v>
      </c>
      <c r="X24">
        <v>0</v>
      </c>
      <c r="Y24" s="3" t="s">
        <v>20</v>
      </c>
      <c r="AA24" s="3" t="s">
        <v>43</v>
      </c>
      <c r="AB24" s="3">
        <v>1</v>
      </c>
      <c r="AC24">
        <v>1</v>
      </c>
      <c r="AD24" s="3" t="s">
        <v>49</v>
      </c>
      <c r="AM24" s="2"/>
      <c r="AN24" s="2"/>
      <c r="AP24" s="2"/>
      <c r="AT24" t="s">
        <v>3</v>
      </c>
      <c r="AU24">
        <v>3</v>
      </c>
      <c r="AV24">
        <v>1</v>
      </c>
      <c r="AW24" t="s">
        <v>30</v>
      </c>
    </row>
    <row r="25" spans="1:49" x14ac:dyDescent="0.25">
      <c r="E25" s="3"/>
      <c r="F25" s="3"/>
      <c r="I25" t="s">
        <v>62</v>
      </c>
      <c r="J25">
        <f>J15+J16</f>
        <v>10</v>
      </c>
      <c r="M25" s="1">
        <f t="shared" si="3"/>
        <v>0.625</v>
      </c>
      <c r="N25" s="8">
        <f>1-M25</f>
        <v>0.375</v>
      </c>
      <c r="R25" s="3"/>
      <c r="S25" s="3"/>
      <c r="V25" s="3" t="s">
        <v>20</v>
      </c>
      <c r="W25" s="3">
        <v>0</v>
      </c>
      <c r="X25">
        <v>1</v>
      </c>
      <c r="Y25" s="3" t="s">
        <v>17</v>
      </c>
      <c r="AA25" s="3" t="s">
        <v>49</v>
      </c>
      <c r="AB25" s="3">
        <v>2</v>
      </c>
      <c r="AC25">
        <v>0</v>
      </c>
      <c r="AD25" s="3" t="s">
        <v>41</v>
      </c>
      <c r="AM25" s="2"/>
      <c r="AN25" s="2"/>
      <c r="AP25" s="2"/>
    </row>
    <row r="26" spans="1:49" x14ac:dyDescent="0.25">
      <c r="E26" s="3"/>
      <c r="F26" s="3"/>
      <c r="I26" t="s">
        <v>63</v>
      </c>
      <c r="J26" s="3">
        <f>SUM(B6:B30)</f>
        <v>23</v>
      </c>
      <c r="M26" s="8">
        <f t="shared" si="3"/>
        <v>1.4375</v>
      </c>
      <c r="R26" s="3"/>
      <c r="S26" s="3"/>
      <c r="V26" s="3" t="s">
        <v>36</v>
      </c>
      <c r="W26" s="3">
        <v>1</v>
      </c>
      <c r="X26">
        <v>2</v>
      </c>
      <c r="Y26" s="3" t="s">
        <v>20</v>
      </c>
      <c r="AA26" s="3" t="s">
        <v>55</v>
      </c>
      <c r="AB26" s="3">
        <v>5</v>
      </c>
      <c r="AC26">
        <v>0</v>
      </c>
      <c r="AD26" s="3" t="s">
        <v>49</v>
      </c>
      <c r="AM26" s="2"/>
      <c r="AN26" s="2"/>
      <c r="AO26" s="2"/>
      <c r="AP26" s="2"/>
      <c r="AQ26" s="2"/>
    </row>
    <row r="27" spans="1:49" x14ac:dyDescent="0.25">
      <c r="E27" s="3"/>
      <c r="F27" s="3"/>
      <c r="I27" t="s">
        <v>64</v>
      </c>
      <c r="J27" s="3">
        <f>SUM(C6:C30)</f>
        <v>18</v>
      </c>
      <c r="M27" s="8">
        <f t="shared" si="3"/>
        <v>1.125</v>
      </c>
      <c r="N27" s="8">
        <f>M26+M27</f>
        <v>2.5625</v>
      </c>
      <c r="R27" s="3"/>
      <c r="S27" s="3"/>
      <c r="V27" s="3" t="s">
        <v>20</v>
      </c>
      <c r="W27" s="3">
        <v>1</v>
      </c>
      <c r="X27">
        <v>3</v>
      </c>
      <c r="Y27" s="3" t="s">
        <v>26</v>
      </c>
      <c r="AA27" s="3" t="s">
        <v>49</v>
      </c>
      <c r="AB27" s="3">
        <v>1</v>
      </c>
      <c r="AC27">
        <v>1</v>
      </c>
      <c r="AD27" s="3" t="s">
        <v>17</v>
      </c>
      <c r="AL27" s="2"/>
      <c r="AN27" s="2"/>
      <c r="AO27" s="2"/>
      <c r="AP27" s="2"/>
    </row>
    <row r="28" spans="1:49" x14ac:dyDescent="0.25">
      <c r="E28" s="3"/>
      <c r="F28" s="3"/>
      <c r="I28" t="s">
        <v>65</v>
      </c>
      <c r="J28">
        <f>3*J15+J14-J25</f>
        <v>24</v>
      </c>
      <c r="M28" s="8">
        <f t="shared" si="3"/>
        <v>1.5</v>
      </c>
      <c r="R28" s="3"/>
      <c r="S28" s="3"/>
      <c r="V28" s="3" t="s">
        <v>53</v>
      </c>
      <c r="W28" s="3">
        <v>3</v>
      </c>
      <c r="X28">
        <v>2</v>
      </c>
      <c r="Y28" s="3" t="s">
        <v>20</v>
      </c>
      <c r="AA28" s="3" t="s">
        <v>1</v>
      </c>
      <c r="AB28" s="3">
        <v>3</v>
      </c>
      <c r="AC28">
        <v>3</v>
      </c>
      <c r="AD28" s="3" t="s">
        <v>49</v>
      </c>
      <c r="AN28" s="2"/>
      <c r="AO28" s="2"/>
      <c r="AP28" s="2"/>
      <c r="AT28" t="s">
        <v>33</v>
      </c>
      <c r="AU28">
        <v>2</v>
      </c>
      <c r="AV28">
        <v>1</v>
      </c>
      <c r="AW28" t="s">
        <v>50</v>
      </c>
    </row>
    <row r="29" spans="1:49" x14ac:dyDescent="0.25">
      <c r="E29" s="3"/>
      <c r="F29" s="3"/>
      <c r="I29" t="s">
        <v>66</v>
      </c>
      <c r="J29">
        <f>SUM(G6:G30)</f>
        <v>8</v>
      </c>
      <c r="M29" s="1">
        <f t="shared" si="3"/>
        <v>0.5</v>
      </c>
      <c r="R29" s="3"/>
      <c r="S29" s="3"/>
      <c r="V29" s="3" t="s">
        <v>43</v>
      </c>
      <c r="W29" s="3">
        <v>2</v>
      </c>
      <c r="X29">
        <v>3</v>
      </c>
      <c r="Y29" s="3" t="s">
        <v>20</v>
      </c>
      <c r="AA29" s="3" t="s">
        <v>49</v>
      </c>
      <c r="AB29" s="3">
        <v>0</v>
      </c>
      <c r="AC29">
        <v>2</v>
      </c>
      <c r="AD29" s="3" t="s">
        <v>23</v>
      </c>
      <c r="AM29" s="2"/>
      <c r="AN29" s="2"/>
      <c r="AO29" s="2"/>
      <c r="AP29" s="2"/>
      <c r="AQ29" s="2"/>
      <c r="AT29" t="s">
        <v>11</v>
      </c>
      <c r="AU29">
        <v>3</v>
      </c>
      <c r="AV29">
        <v>2</v>
      </c>
      <c r="AW29" t="s">
        <v>33</v>
      </c>
    </row>
    <row r="30" spans="1:49" x14ac:dyDescent="0.25">
      <c r="E30" s="3"/>
      <c r="F30" s="3"/>
      <c r="R30" s="3"/>
      <c r="S30" s="3"/>
      <c r="V30" s="3" t="s">
        <v>20</v>
      </c>
      <c r="W30" s="3">
        <v>2</v>
      </c>
      <c r="X30">
        <v>0</v>
      </c>
      <c r="Y30" s="3" t="s">
        <v>34</v>
      </c>
      <c r="AA30" s="3" t="s">
        <v>49</v>
      </c>
      <c r="AB30" s="3">
        <v>0</v>
      </c>
      <c r="AC30">
        <v>1</v>
      </c>
      <c r="AD30" s="3" t="s">
        <v>38</v>
      </c>
      <c r="AM30" s="2"/>
      <c r="AN30" s="2"/>
      <c r="AO30" s="2"/>
      <c r="AP30" s="2"/>
      <c r="AQ30" s="2"/>
      <c r="AR30" s="2"/>
      <c r="AT30" t="s">
        <v>33</v>
      </c>
      <c r="AU30">
        <v>0</v>
      </c>
      <c r="AV30">
        <v>0</v>
      </c>
      <c r="AW30" t="s">
        <v>40</v>
      </c>
    </row>
    <row r="31" spans="1:49" x14ac:dyDescent="0.25">
      <c r="A31" s="21" t="s">
        <v>67</v>
      </c>
      <c r="B31" s="21"/>
      <c r="C31" s="21"/>
      <c r="D31" s="21"/>
      <c r="E31" s="21"/>
      <c r="F31" s="21"/>
      <c r="R31" s="3"/>
      <c r="S31" s="3"/>
      <c r="V31" s="3" t="s">
        <v>7</v>
      </c>
      <c r="W31" s="3">
        <v>0</v>
      </c>
      <c r="X31">
        <v>1</v>
      </c>
      <c r="Y31" s="3" t="s">
        <v>20</v>
      </c>
      <c r="AA31" s="3" t="s">
        <v>2</v>
      </c>
      <c r="AB31" s="3">
        <v>1</v>
      </c>
      <c r="AC31">
        <v>0</v>
      </c>
      <c r="AD31" s="3" t="s">
        <v>49</v>
      </c>
      <c r="AM31" s="2"/>
      <c r="AN31" s="2"/>
      <c r="AO31" s="2"/>
      <c r="AP31" s="2"/>
      <c r="AQ31" s="2"/>
      <c r="AR31" s="2"/>
      <c r="AT31" t="s">
        <v>33</v>
      </c>
      <c r="AU31">
        <v>1</v>
      </c>
      <c r="AV31">
        <v>1</v>
      </c>
      <c r="AW31" t="s">
        <v>30</v>
      </c>
    </row>
    <row r="32" spans="1:49" x14ac:dyDescent="0.25">
      <c r="E32" s="3"/>
      <c r="F32" s="3"/>
      <c r="R32" s="3"/>
      <c r="S32" s="3"/>
      <c r="V32" s="3" t="s">
        <v>20</v>
      </c>
      <c r="W32" s="3">
        <v>2</v>
      </c>
      <c r="X32">
        <v>2</v>
      </c>
      <c r="Y32" s="3" t="s">
        <v>38</v>
      </c>
      <c r="AA32" s="3" t="s">
        <v>49</v>
      </c>
      <c r="AB32" s="3">
        <v>0</v>
      </c>
      <c r="AC32">
        <v>2</v>
      </c>
      <c r="AD32" s="3" t="s">
        <v>53</v>
      </c>
      <c r="AL32" s="2"/>
      <c r="AM32" s="2"/>
      <c r="AN32" s="2"/>
      <c r="AO32" s="2"/>
      <c r="AP32" s="2"/>
      <c r="AQ32" s="2"/>
      <c r="AR32" s="2"/>
      <c r="AT32" t="s">
        <v>47</v>
      </c>
      <c r="AU32">
        <v>1</v>
      </c>
      <c r="AV32">
        <v>0</v>
      </c>
      <c r="AW32" t="s">
        <v>33</v>
      </c>
    </row>
    <row r="33" spans="1:49" x14ac:dyDescent="0.25">
      <c r="E33" s="3"/>
      <c r="F33" s="3"/>
      <c r="R33" s="3"/>
      <c r="S33" s="3"/>
      <c r="V33" s="3" t="s">
        <v>1</v>
      </c>
      <c r="W33" s="3">
        <v>1</v>
      </c>
      <c r="X33">
        <v>1</v>
      </c>
      <c r="Y33" s="3" t="s">
        <v>20</v>
      </c>
      <c r="AA33" s="3" t="s">
        <v>29</v>
      </c>
      <c r="AB33" s="3">
        <v>4</v>
      </c>
      <c r="AC33">
        <v>1</v>
      </c>
      <c r="AD33" s="3" t="s">
        <v>49</v>
      </c>
      <c r="AI33" s="3"/>
      <c r="AJ33" s="3"/>
      <c r="AK33" s="3"/>
      <c r="AL33" s="2"/>
      <c r="AM33" s="2"/>
      <c r="AN33" s="2"/>
      <c r="AO33" s="2"/>
      <c r="AP33" s="2"/>
      <c r="AQ33" s="2"/>
      <c r="AR33" s="2"/>
      <c r="AT33" t="s">
        <v>33</v>
      </c>
      <c r="AU33">
        <v>1</v>
      </c>
      <c r="AV33">
        <v>1</v>
      </c>
      <c r="AW33" t="s">
        <v>4</v>
      </c>
    </row>
    <row r="34" spans="1:49" x14ac:dyDescent="0.25">
      <c r="E34" s="3"/>
      <c r="F34" s="3"/>
      <c r="R34" s="3"/>
      <c r="S34" s="3"/>
      <c r="V34" s="3" t="s">
        <v>20</v>
      </c>
      <c r="W34" s="3">
        <v>0</v>
      </c>
      <c r="X34">
        <v>1</v>
      </c>
      <c r="Y34" s="3" t="s">
        <v>10</v>
      </c>
      <c r="AA34" s="3" t="s">
        <v>49</v>
      </c>
      <c r="AB34" s="3">
        <v>0</v>
      </c>
      <c r="AC34">
        <v>2</v>
      </c>
      <c r="AD34" s="3" t="s">
        <v>5</v>
      </c>
      <c r="AI34" s="3"/>
      <c r="AJ34" s="3"/>
      <c r="AK34" s="3"/>
      <c r="AM34" s="2"/>
      <c r="AN34" s="2"/>
      <c r="AO34" s="2"/>
      <c r="AP34" s="2"/>
      <c r="AR34" s="2"/>
      <c r="AT34" t="s">
        <v>8</v>
      </c>
      <c r="AU34">
        <v>2</v>
      </c>
      <c r="AV34">
        <v>1</v>
      </c>
      <c r="AW34" t="s">
        <v>33</v>
      </c>
    </row>
    <row r="35" spans="1:49" x14ac:dyDescent="0.25">
      <c r="E35" s="3"/>
      <c r="F35" s="3"/>
      <c r="R35" s="3"/>
      <c r="S35" s="3"/>
      <c r="AI35" s="3"/>
      <c r="AJ35" s="3"/>
      <c r="AK35" s="3"/>
      <c r="AM35" s="2"/>
      <c r="AN35" s="2"/>
      <c r="AO35" s="2"/>
      <c r="AP35" s="2"/>
      <c r="AR35" s="2"/>
      <c r="AT35" t="s">
        <v>24</v>
      </c>
      <c r="AU35">
        <v>1</v>
      </c>
      <c r="AV35">
        <v>0</v>
      </c>
      <c r="AW35" t="s">
        <v>33</v>
      </c>
    </row>
    <row r="36" spans="1:49" x14ac:dyDescent="0.25">
      <c r="E36" s="3"/>
      <c r="F36" s="3"/>
      <c r="R36" s="3"/>
      <c r="S36" s="3"/>
      <c r="AI36" s="2"/>
      <c r="AM36" s="2"/>
      <c r="AO36" s="2"/>
      <c r="AP36" s="2"/>
      <c r="AR36" s="2"/>
      <c r="AT36" t="s">
        <v>33</v>
      </c>
      <c r="AU36">
        <v>1</v>
      </c>
      <c r="AV36">
        <v>2</v>
      </c>
      <c r="AW36" t="s">
        <v>6</v>
      </c>
    </row>
    <row r="37" spans="1:49" x14ac:dyDescent="0.25">
      <c r="R37" s="3"/>
      <c r="S37" s="3"/>
      <c r="AI37" s="3"/>
      <c r="AJ37" s="3"/>
      <c r="AK37" s="3"/>
      <c r="AL37" s="3"/>
      <c r="AM37" s="3"/>
      <c r="AO37" s="2"/>
      <c r="AP37" s="2"/>
      <c r="AR37" s="2"/>
      <c r="AT37" t="s">
        <v>33</v>
      </c>
      <c r="AU37">
        <v>0</v>
      </c>
      <c r="AV37">
        <v>1</v>
      </c>
      <c r="AW37" t="s">
        <v>3</v>
      </c>
    </row>
    <row r="38" spans="1:49" x14ac:dyDescent="0.25">
      <c r="R38" s="3"/>
      <c r="S38" s="3"/>
      <c r="AI38" s="3"/>
      <c r="AJ38" s="3"/>
      <c r="AK38" s="3"/>
      <c r="AL38" s="3"/>
      <c r="AM38" s="3"/>
      <c r="AO38" s="2"/>
      <c r="AP38" s="2"/>
      <c r="AR38" s="2"/>
      <c r="AT38" t="s">
        <v>27</v>
      </c>
      <c r="AU38">
        <v>2</v>
      </c>
      <c r="AV38">
        <v>0</v>
      </c>
      <c r="AW38" t="s">
        <v>33</v>
      </c>
    </row>
    <row r="39" spans="1:49" x14ac:dyDescent="0.25">
      <c r="R39" s="3"/>
      <c r="S39" s="3"/>
      <c r="AI39" s="3"/>
      <c r="AJ39" s="3"/>
      <c r="AK39" s="3"/>
      <c r="AL39" s="3"/>
      <c r="AM39" s="3"/>
      <c r="AO39" s="2"/>
      <c r="AP39" s="2"/>
      <c r="AQ39" s="2"/>
      <c r="AR39" s="2"/>
      <c r="AT39" t="s">
        <v>33</v>
      </c>
      <c r="AU39">
        <v>2</v>
      </c>
      <c r="AV39">
        <v>2</v>
      </c>
      <c r="AW39" t="s">
        <v>21</v>
      </c>
    </row>
    <row r="40" spans="1:49" x14ac:dyDescent="0.25">
      <c r="R40" s="3"/>
      <c r="S40" s="3"/>
      <c r="AI40" s="3"/>
      <c r="AJ40" s="3"/>
      <c r="AK40" s="3"/>
      <c r="AL40" s="3"/>
      <c r="AM40" s="3"/>
      <c r="AN40" s="2"/>
      <c r="AO40" s="2"/>
      <c r="AP40" s="2"/>
      <c r="AQ40" s="2"/>
      <c r="AR40" s="2"/>
      <c r="AT40" t="s">
        <v>37</v>
      </c>
      <c r="AU40">
        <v>0</v>
      </c>
      <c r="AV40">
        <v>0</v>
      </c>
      <c r="AW40" t="s">
        <v>33</v>
      </c>
    </row>
    <row r="41" spans="1:49" x14ac:dyDescent="0.25">
      <c r="R41" s="3"/>
      <c r="S41" s="3"/>
      <c r="AI41" s="3"/>
      <c r="AJ41" s="3"/>
      <c r="AK41" s="3"/>
      <c r="AL41" s="3"/>
      <c r="AM41" s="3"/>
      <c r="AN41" s="2"/>
      <c r="AO41" s="2"/>
      <c r="AP41" s="2"/>
      <c r="AQ41" s="2"/>
      <c r="AR41" s="2"/>
      <c r="AT41" t="s">
        <v>33</v>
      </c>
      <c r="AU41">
        <v>1</v>
      </c>
      <c r="AV41">
        <v>1</v>
      </c>
      <c r="AW41" t="s">
        <v>44</v>
      </c>
    </row>
    <row r="42" spans="1:49" x14ac:dyDescent="0.25">
      <c r="R42" s="3"/>
      <c r="S42" s="3"/>
      <c r="AI42" s="3"/>
      <c r="AJ42" s="3"/>
      <c r="AK42" s="3"/>
      <c r="AL42" s="3"/>
      <c r="AM42" s="3"/>
      <c r="AN42" s="2"/>
      <c r="AP42" s="2"/>
      <c r="AQ42" s="2"/>
      <c r="AR42" s="2"/>
      <c r="AT42" t="s">
        <v>18</v>
      </c>
      <c r="AU42">
        <v>1</v>
      </c>
      <c r="AV42">
        <v>1</v>
      </c>
      <c r="AW42" t="s">
        <v>33</v>
      </c>
    </row>
    <row r="43" spans="1:49" x14ac:dyDescent="0.25">
      <c r="R43" s="3"/>
      <c r="S43" s="3"/>
      <c r="AI43" s="3"/>
      <c r="AJ43" s="3"/>
      <c r="AK43" s="3"/>
      <c r="AL43" s="3"/>
      <c r="AM43" s="3"/>
      <c r="AN43" s="2"/>
      <c r="AP43" s="2"/>
      <c r="AQ43" s="2"/>
      <c r="AR43" s="2"/>
      <c r="AT43" t="s">
        <v>50</v>
      </c>
      <c r="AU43">
        <v>1</v>
      </c>
      <c r="AV43">
        <v>1</v>
      </c>
      <c r="AW43" t="s">
        <v>33</v>
      </c>
    </row>
    <row r="44" spans="1:49" x14ac:dyDescent="0.25">
      <c r="A44" s="18" t="s">
        <v>68</v>
      </c>
      <c r="B44" s="18"/>
      <c r="C44" s="18"/>
      <c r="D44" s="18"/>
      <c r="E44" s="18"/>
      <c r="F44" s="18"/>
      <c r="R44" s="3"/>
      <c r="S44" s="3"/>
      <c r="AI44" s="3"/>
      <c r="AJ44" s="3"/>
      <c r="AK44" s="3"/>
      <c r="AL44" s="3"/>
      <c r="AM44" s="3"/>
      <c r="AN44" s="2"/>
      <c r="AP44" s="2"/>
      <c r="AQ44" s="2"/>
      <c r="AR44" s="2"/>
      <c r="AT44" t="s">
        <v>33</v>
      </c>
      <c r="AU44">
        <v>0</v>
      </c>
      <c r="AV44">
        <v>0</v>
      </c>
      <c r="AW44" t="s">
        <v>11</v>
      </c>
    </row>
    <row r="45" spans="1:49" x14ac:dyDescent="0.25">
      <c r="E45" s="5" t="s">
        <v>12</v>
      </c>
      <c r="F45" s="5" t="s">
        <v>13</v>
      </c>
      <c r="G45" s="5" t="s">
        <v>14</v>
      </c>
      <c r="I45" s="6" t="s">
        <v>15</v>
      </c>
      <c r="J45" t="s">
        <v>69</v>
      </c>
      <c r="O45" s="1" t="s">
        <v>70</v>
      </c>
      <c r="R45" s="3"/>
      <c r="S45" s="3"/>
      <c r="AI45" s="3"/>
      <c r="AJ45" s="3"/>
      <c r="AK45" s="3"/>
      <c r="AL45" s="3"/>
      <c r="AM45" s="3"/>
      <c r="AN45" s="2"/>
      <c r="AP45" s="2"/>
      <c r="AQ45" s="2"/>
      <c r="AR45" s="2"/>
      <c r="AT45" t="s">
        <v>40</v>
      </c>
      <c r="AU45">
        <v>4</v>
      </c>
      <c r="AV45">
        <v>1</v>
      </c>
      <c r="AW45" t="s">
        <v>33</v>
      </c>
    </row>
    <row r="46" spans="1:49" x14ac:dyDescent="0.25">
      <c r="A46" s="3" t="s">
        <v>49</v>
      </c>
      <c r="B46" s="3">
        <v>0</v>
      </c>
      <c r="C46">
        <v>0</v>
      </c>
      <c r="D46" s="7" t="s">
        <v>20</v>
      </c>
      <c r="E46" s="3">
        <f t="shared" ref="E46:E62" si="4">B46+C46</f>
        <v>0</v>
      </c>
      <c r="F46" s="3">
        <f t="shared" ref="F46:F62" si="5">B46-C46</f>
        <v>0</v>
      </c>
      <c r="G46">
        <f>IF(AND(B46&gt;0,C46&gt;0),1,0)</f>
        <v>0</v>
      </c>
      <c r="I46" t="s">
        <v>19</v>
      </c>
      <c r="J46">
        <f>COUNTIF(E46:E66,"&gt;1")</f>
        <v>11</v>
      </c>
      <c r="M46" s="1">
        <f>J46/$J$54</f>
        <v>0.6470588235294118</v>
      </c>
      <c r="O46" s="1">
        <f>J46+J6</f>
        <v>21</v>
      </c>
      <c r="P46" s="8">
        <f>O46/$O$54</f>
        <v>0.63636363636363635</v>
      </c>
      <c r="R46" s="3"/>
      <c r="S46" s="3"/>
      <c r="AI46" s="3"/>
      <c r="AJ46" s="3"/>
      <c r="AK46" s="3"/>
      <c r="AL46" s="3"/>
      <c r="AM46" s="3"/>
      <c r="AN46" s="2"/>
      <c r="AP46" s="2"/>
      <c r="AQ46" s="2"/>
      <c r="AR46" s="2"/>
      <c r="AT46" t="s">
        <v>30</v>
      </c>
      <c r="AU46">
        <v>2</v>
      </c>
      <c r="AV46">
        <v>1</v>
      </c>
      <c r="AW46" t="s">
        <v>33</v>
      </c>
    </row>
    <row r="47" spans="1:49" x14ac:dyDescent="0.25">
      <c r="A47" s="3" t="s">
        <v>10</v>
      </c>
      <c r="B47" s="3">
        <v>2</v>
      </c>
      <c r="C47">
        <v>1</v>
      </c>
      <c r="D47" s="7" t="s">
        <v>20</v>
      </c>
      <c r="E47" s="3">
        <f t="shared" si="4"/>
        <v>3</v>
      </c>
      <c r="F47" s="3">
        <f t="shared" si="5"/>
        <v>1</v>
      </c>
      <c r="G47">
        <f t="shared" ref="G47:G62" si="6">IF(AND(B47&gt;0,C47&gt;0),1,0)</f>
        <v>1</v>
      </c>
      <c r="I47" t="s">
        <v>22</v>
      </c>
      <c r="J47">
        <f>COUNTIF(E46:E66,"&gt;2")</f>
        <v>9</v>
      </c>
      <c r="M47" s="1">
        <f t="shared" ref="M47:M69" si="7">J47/$J$54</f>
        <v>0.52941176470588236</v>
      </c>
      <c r="O47" s="1">
        <f t="shared" ref="O47:O69" si="8">J47+J7</f>
        <v>15</v>
      </c>
      <c r="P47" s="8">
        <f t="shared" ref="P47:P69" si="9">O47/$O$54</f>
        <v>0.45454545454545453</v>
      </c>
      <c r="R47" s="3"/>
      <c r="S47" s="3"/>
      <c r="AI47" s="3"/>
      <c r="AJ47" s="3"/>
      <c r="AK47" s="3"/>
      <c r="AL47" s="3"/>
      <c r="AM47" s="3"/>
      <c r="AN47" s="2"/>
      <c r="AP47" s="2"/>
      <c r="AQ47" s="2"/>
      <c r="AR47" s="2"/>
      <c r="AT47" t="s">
        <v>33</v>
      </c>
      <c r="AU47">
        <v>2</v>
      </c>
      <c r="AV47">
        <v>1</v>
      </c>
      <c r="AW47" t="s">
        <v>47</v>
      </c>
    </row>
    <row r="48" spans="1:49" x14ac:dyDescent="0.25">
      <c r="A48" s="3" t="s">
        <v>41</v>
      </c>
      <c r="B48" s="3">
        <v>0</v>
      </c>
      <c r="C48">
        <v>1</v>
      </c>
      <c r="D48" s="7" t="s">
        <v>20</v>
      </c>
      <c r="E48" s="3">
        <f t="shared" si="4"/>
        <v>1</v>
      </c>
      <c r="F48" s="3">
        <f t="shared" si="5"/>
        <v>-1</v>
      </c>
      <c r="G48">
        <f t="shared" si="6"/>
        <v>0</v>
      </c>
      <c r="I48" t="s">
        <v>25</v>
      </c>
      <c r="J48">
        <f>COUNTIF(E46:E66,"&lt;4")</f>
        <v>13</v>
      </c>
      <c r="M48" s="1">
        <f t="shared" si="7"/>
        <v>0.76470588235294112</v>
      </c>
      <c r="O48" s="1">
        <f t="shared" si="8"/>
        <v>25</v>
      </c>
      <c r="P48" s="1">
        <f t="shared" si="9"/>
        <v>0.75757575757575757</v>
      </c>
      <c r="Q48" s="8">
        <f>1-P48</f>
        <v>0.24242424242424243</v>
      </c>
      <c r="R48" s="3"/>
      <c r="S48" s="3"/>
      <c r="AI48" s="3"/>
      <c r="AJ48" s="3"/>
      <c r="AK48" s="3"/>
      <c r="AL48" s="3"/>
      <c r="AM48" s="3"/>
      <c r="AN48" s="2"/>
      <c r="AP48" s="2"/>
      <c r="AQ48" s="2"/>
      <c r="AT48" t="s">
        <v>4</v>
      </c>
      <c r="AU48">
        <v>2</v>
      </c>
      <c r="AV48">
        <v>1</v>
      </c>
      <c r="AW48" t="s">
        <v>33</v>
      </c>
    </row>
    <row r="49" spans="1:49" x14ac:dyDescent="0.25">
      <c r="A49" s="3" t="s">
        <v>55</v>
      </c>
      <c r="B49" s="3">
        <v>2</v>
      </c>
      <c r="C49">
        <v>1</v>
      </c>
      <c r="D49" s="7" t="s">
        <v>20</v>
      </c>
      <c r="E49" s="3">
        <f t="shared" si="4"/>
        <v>3</v>
      </c>
      <c r="F49" s="3">
        <f t="shared" si="5"/>
        <v>1</v>
      </c>
      <c r="G49">
        <f t="shared" si="6"/>
        <v>1</v>
      </c>
      <c r="I49" t="s">
        <v>28</v>
      </c>
      <c r="J49">
        <f>COUNTIF(E46:E66,"&lt;5")</f>
        <v>15</v>
      </c>
      <c r="M49" s="1">
        <f t="shared" si="7"/>
        <v>0.88235294117647056</v>
      </c>
      <c r="N49" s="3"/>
      <c r="O49" s="1">
        <f t="shared" si="8"/>
        <v>29</v>
      </c>
      <c r="P49" s="1">
        <f t="shared" si="9"/>
        <v>0.87878787878787878</v>
      </c>
      <c r="Q49" s="8">
        <f>1-P49</f>
        <v>0.12121212121212122</v>
      </c>
      <c r="R49" s="3"/>
      <c r="S49" s="3"/>
      <c r="AI49" s="3"/>
      <c r="AJ49" s="3"/>
      <c r="AK49" s="3"/>
      <c r="AL49" s="3"/>
      <c r="AM49" s="3"/>
      <c r="AN49" s="2"/>
      <c r="AP49" s="2"/>
      <c r="AQ49" s="2"/>
      <c r="AT49" t="s">
        <v>33</v>
      </c>
      <c r="AU49">
        <v>2</v>
      </c>
      <c r="AV49">
        <v>1</v>
      </c>
      <c r="AW49" t="s">
        <v>8</v>
      </c>
    </row>
    <row r="50" spans="1:49" x14ac:dyDescent="0.25">
      <c r="A50" s="3" t="s">
        <v>45</v>
      </c>
      <c r="B50" s="3">
        <v>2</v>
      </c>
      <c r="C50">
        <v>2</v>
      </c>
      <c r="D50" s="7" t="s">
        <v>20</v>
      </c>
      <c r="E50" s="3">
        <f t="shared" si="4"/>
        <v>4</v>
      </c>
      <c r="F50" s="3">
        <f t="shared" si="5"/>
        <v>0</v>
      </c>
      <c r="G50">
        <f t="shared" si="6"/>
        <v>1</v>
      </c>
      <c r="I50" t="s">
        <v>32</v>
      </c>
      <c r="J50">
        <f>COUNTIF(F46:F66,"&lt;=0")</f>
        <v>13</v>
      </c>
      <c r="M50" s="1">
        <f t="shared" si="7"/>
        <v>0.76470588235294112</v>
      </c>
      <c r="O50" s="1">
        <f t="shared" si="8"/>
        <v>25</v>
      </c>
      <c r="P50" s="1">
        <f t="shared" si="9"/>
        <v>0.75757575757575757</v>
      </c>
      <c r="Q50" s="8">
        <f>1-P50</f>
        <v>0.24242424242424243</v>
      </c>
      <c r="R50" s="3"/>
      <c r="S50" s="3"/>
      <c r="AI50" s="3"/>
      <c r="AJ50" s="3"/>
      <c r="AK50" s="3"/>
      <c r="AL50" s="3"/>
      <c r="AM50" s="3"/>
      <c r="AN50" s="2"/>
      <c r="AP50" s="2"/>
      <c r="AT50" t="s">
        <v>33</v>
      </c>
      <c r="AU50">
        <v>0</v>
      </c>
      <c r="AV50">
        <v>3</v>
      </c>
      <c r="AW50" t="s">
        <v>24</v>
      </c>
    </row>
    <row r="51" spans="1:49" x14ac:dyDescent="0.25">
      <c r="A51" s="3" t="s">
        <v>38</v>
      </c>
      <c r="B51" s="3">
        <v>1</v>
      </c>
      <c r="C51">
        <v>3</v>
      </c>
      <c r="D51" s="7" t="s">
        <v>20</v>
      </c>
      <c r="E51" s="3">
        <f t="shared" si="4"/>
        <v>4</v>
      </c>
      <c r="F51" s="3">
        <f t="shared" si="5"/>
        <v>-2</v>
      </c>
      <c r="G51">
        <f t="shared" si="6"/>
        <v>1</v>
      </c>
      <c r="I51" t="s">
        <v>35</v>
      </c>
      <c r="J51">
        <f>COUNTIF(F46:F66,"&gt;=0")</f>
        <v>10</v>
      </c>
      <c r="M51" s="1">
        <f t="shared" si="7"/>
        <v>0.58823529411764708</v>
      </c>
      <c r="O51" s="1">
        <f t="shared" si="8"/>
        <v>20</v>
      </c>
      <c r="P51" s="1">
        <f t="shared" si="9"/>
        <v>0.60606060606060608</v>
      </c>
      <c r="R51" s="3"/>
      <c r="S51" s="3"/>
      <c r="AI51" s="3"/>
      <c r="AJ51" s="3"/>
      <c r="AK51" s="3"/>
      <c r="AL51" s="3"/>
      <c r="AM51" s="3"/>
      <c r="AN51" s="2"/>
      <c r="AP51" s="2"/>
      <c r="AT51" t="s">
        <v>6</v>
      </c>
      <c r="AU51">
        <v>3</v>
      </c>
      <c r="AV51">
        <v>0</v>
      </c>
      <c r="AW51" t="s">
        <v>33</v>
      </c>
    </row>
    <row r="52" spans="1:49" x14ac:dyDescent="0.25">
      <c r="A52" s="3" t="s">
        <v>17</v>
      </c>
      <c r="B52" s="3">
        <v>1</v>
      </c>
      <c r="C52">
        <v>1</v>
      </c>
      <c r="D52" s="7" t="s">
        <v>20</v>
      </c>
      <c r="E52" s="3">
        <f t="shared" si="4"/>
        <v>2</v>
      </c>
      <c r="F52" s="3">
        <f t="shared" si="5"/>
        <v>0</v>
      </c>
      <c r="G52">
        <f t="shared" si="6"/>
        <v>1</v>
      </c>
      <c r="I52" t="s">
        <v>39</v>
      </c>
      <c r="J52">
        <f>COUNTIF(F46:F66,"&lt;=1")</f>
        <v>17</v>
      </c>
      <c r="M52" s="1">
        <f t="shared" si="7"/>
        <v>1</v>
      </c>
      <c r="O52" s="1">
        <f t="shared" si="8"/>
        <v>32</v>
      </c>
      <c r="P52" s="1">
        <f t="shared" si="9"/>
        <v>0.96969696969696972</v>
      </c>
      <c r="R52" s="3"/>
      <c r="S52" s="3"/>
      <c r="AI52" s="3"/>
      <c r="AJ52" s="3"/>
      <c r="AK52" s="3"/>
      <c r="AL52" s="3"/>
      <c r="AM52" s="3"/>
      <c r="AN52" s="2"/>
      <c r="AP52" s="2"/>
    </row>
    <row r="53" spans="1:49" x14ac:dyDescent="0.25">
      <c r="A53" s="3" t="s">
        <v>26</v>
      </c>
      <c r="B53" s="3">
        <v>0</v>
      </c>
      <c r="C53">
        <v>3</v>
      </c>
      <c r="D53" s="7" t="s">
        <v>20</v>
      </c>
      <c r="E53" s="3">
        <f t="shared" si="4"/>
        <v>3</v>
      </c>
      <c r="F53" s="3">
        <f t="shared" si="5"/>
        <v>-3</v>
      </c>
      <c r="G53">
        <f t="shared" si="6"/>
        <v>0</v>
      </c>
      <c r="I53" t="s">
        <v>42</v>
      </c>
      <c r="J53">
        <f>COUNTIF(F46:F66,"&gt;=-1")</f>
        <v>15</v>
      </c>
      <c r="M53" s="1">
        <f t="shared" si="7"/>
        <v>0.88235294117647056</v>
      </c>
      <c r="O53" s="1">
        <f t="shared" si="8"/>
        <v>28</v>
      </c>
      <c r="P53" s="1">
        <f t="shared" si="9"/>
        <v>0.84848484848484851</v>
      </c>
      <c r="R53" s="3"/>
      <c r="S53" s="3"/>
      <c r="AI53" s="3"/>
      <c r="AJ53" s="3"/>
      <c r="AK53" s="3"/>
      <c r="AL53" s="3"/>
      <c r="AM53" s="3"/>
      <c r="AN53" s="2"/>
      <c r="AP53" s="2"/>
    </row>
    <row r="54" spans="1:49" x14ac:dyDescent="0.25">
      <c r="A54" s="3" t="s">
        <v>34</v>
      </c>
      <c r="B54" s="3">
        <v>0</v>
      </c>
      <c r="C54">
        <v>0</v>
      </c>
      <c r="D54" s="7" t="s">
        <v>20</v>
      </c>
      <c r="E54" s="3">
        <f t="shared" si="4"/>
        <v>0</v>
      </c>
      <c r="F54" s="3">
        <f t="shared" si="5"/>
        <v>0</v>
      </c>
      <c r="G54">
        <f t="shared" si="6"/>
        <v>0</v>
      </c>
      <c r="I54" t="s">
        <v>46</v>
      </c>
      <c r="J54">
        <f>COUNT(E46:E66)</f>
        <v>17</v>
      </c>
      <c r="O54" s="1">
        <f t="shared" si="8"/>
        <v>33</v>
      </c>
      <c r="P54" s="1">
        <f t="shared" si="9"/>
        <v>1</v>
      </c>
      <c r="R54" s="3"/>
      <c r="S54" s="3"/>
      <c r="AI54" s="3"/>
      <c r="AJ54" s="3"/>
      <c r="AK54" s="3"/>
      <c r="AL54" s="3"/>
      <c r="AM54" s="3"/>
      <c r="AN54" s="2"/>
      <c r="AP54" s="2"/>
      <c r="AQ54" s="2"/>
    </row>
    <row r="55" spans="1:49" x14ac:dyDescent="0.25">
      <c r="A55" s="3" t="s">
        <v>23</v>
      </c>
      <c r="B55" s="3">
        <v>2</v>
      </c>
      <c r="C55">
        <v>1</v>
      </c>
      <c r="D55" s="7" t="s">
        <v>20</v>
      </c>
      <c r="E55" s="3">
        <f t="shared" si="4"/>
        <v>3</v>
      </c>
      <c r="F55" s="3">
        <f t="shared" si="5"/>
        <v>1</v>
      </c>
      <c r="G55">
        <f t="shared" si="6"/>
        <v>1</v>
      </c>
      <c r="I55" t="s">
        <v>48</v>
      </c>
      <c r="J55">
        <f>J54-J51</f>
        <v>7</v>
      </c>
      <c r="M55" s="1">
        <f t="shared" si="7"/>
        <v>0.41176470588235292</v>
      </c>
      <c r="O55" s="1">
        <f t="shared" si="8"/>
        <v>13</v>
      </c>
      <c r="P55" s="8">
        <f t="shared" si="9"/>
        <v>0.39393939393939392</v>
      </c>
      <c r="R55" s="3"/>
      <c r="S55" s="3"/>
      <c r="AI55" s="3"/>
      <c r="AJ55" s="3"/>
      <c r="AK55" s="3"/>
      <c r="AL55" s="3"/>
      <c r="AM55" s="3"/>
      <c r="AP55" s="2"/>
    </row>
    <row r="56" spans="1:49" x14ac:dyDescent="0.25">
      <c r="A56" s="3" t="s">
        <v>29</v>
      </c>
      <c r="B56" s="3">
        <v>0</v>
      </c>
      <c r="C56">
        <v>1</v>
      </c>
      <c r="D56" s="7" t="s">
        <v>20</v>
      </c>
      <c r="E56" s="3">
        <f t="shared" si="4"/>
        <v>1</v>
      </c>
      <c r="F56" s="3">
        <f t="shared" si="5"/>
        <v>-1</v>
      </c>
      <c r="G56">
        <f t="shared" si="6"/>
        <v>0</v>
      </c>
      <c r="I56" t="s">
        <v>51</v>
      </c>
      <c r="J56">
        <f>J54-J50</f>
        <v>4</v>
      </c>
      <c r="M56" s="1">
        <f t="shared" si="7"/>
        <v>0.23529411764705882</v>
      </c>
      <c r="O56" s="1">
        <f t="shared" si="8"/>
        <v>8</v>
      </c>
      <c r="P56" s="8">
        <f t="shared" si="9"/>
        <v>0.24242424242424243</v>
      </c>
      <c r="R56" s="3"/>
      <c r="S56" s="3"/>
      <c r="AI56" s="3"/>
      <c r="AJ56" s="3"/>
      <c r="AK56" s="3"/>
      <c r="AL56" s="3"/>
      <c r="AM56" s="3"/>
      <c r="AP56" s="2"/>
    </row>
    <row r="57" spans="1:49" x14ac:dyDescent="0.25">
      <c r="A57" s="3" t="s">
        <v>5</v>
      </c>
      <c r="B57" s="3">
        <v>0</v>
      </c>
      <c r="C57">
        <v>0</v>
      </c>
      <c r="D57" s="7" t="s">
        <v>20</v>
      </c>
      <c r="E57" s="3">
        <f t="shared" si="4"/>
        <v>0</v>
      </c>
      <c r="F57" s="3">
        <f t="shared" si="5"/>
        <v>0</v>
      </c>
      <c r="G57">
        <f t="shared" si="6"/>
        <v>0</v>
      </c>
      <c r="I57" t="s">
        <v>52</v>
      </c>
      <c r="J57">
        <f>J54-J53</f>
        <v>2</v>
      </c>
      <c r="M57" s="1">
        <f t="shared" si="7"/>
        <v>0.11764705882352941</v>
      </c>
      <c r="O57" s="1">
        <f t="shared" si="8"/>
        <v>5</v>
      </c>
      <c r="P57" s="1">
        <f t="shared" si="9"/>
        <v>0.15151515151515152</v>
      </c>
      <c r="R57" s="3"/>
      <c r="S57" s="3"/>
      <c r="AI57" s="3"/>
      <c r="AJ57" s="3"/>
      <c r="AK57" s="3"/>
      <c r="AL57" s="3"/>
      <c r="AM57" s="3"/>
      <c r="AP57" s="2"/>
    </row>
    <row r="58" spans="1:49" x14ac:dyDescent="0.25">
      <c r="A58" s="3" t="s">
        <v>36</v>
      </c>
      <c r="B58" s="3">
        <v>1</v>
      </c>
      <c r="C58">
        <v>2</v>
      </c>
      <c r="D58" s="7" t="s">
        <v>20</v>
      </c>
      <c r="E58" s="3">
        <f t="shared" si="4"/>
        <v>3</v>
      </c>
      <c r="F58" s="3">
        <f t="shared" si="5"/>
        <v>-1</v>
      </c>
      <c r="G58">
        <f t="shared" si="6"/>
        <v>1</v>
      </c>
      <c r="I58" t="s">
        <v>54</v>
      </c>
      <c r="J58">
        <f>J54-J52</f>
        <v>0</v>
      </c>
      <c r="M58" s="1">
        <f t="shared" si="7"/>
        <v>0</v>
      </c>
      <c r="O58" s="1">
        <f t="shared" si="8"/>
        <v>1</v>
      </c>
      <c r="P58" s="1">
        <f t="shared" si="9"/>
        <v>3.0303030303030304E-2</v>
      </c>
      <c r="R58" s="3"/>
      <c r="S58" s="3"/>
      <c r="AI58" s="3"/>
      <c r="AJ58" s="3"/>
      <c r="AK58" s="3"/>
      <c r="AL58" s="3"/>
      <c r="AM58" s="3"/>
      <c r="AP58" s="2"/>
    </row>
    <row r="59" spans="1:49" x14ac:dyDescent="0.25">
      <c r="A59" s="3" t="s">
        <v>53</v>
      </c>
      <c r="B59" s="3">
        <v>3</v>
      </c>
      <c r="C59">
        <v>2</v>
      </c>
      <c r="D59" s="7" t="s">
        <v>20</v>
      </c>
      <c r="E59" s="3">
        <f t="shared" si="4"/>
        <v>5</v>
      </c>
      <c r="F59" s="3">
        <f t="shared" si="5"/>
        <v>1</v>
      </c>
      <c r="G59">
        <f t="shared" si="6"/>
        <v>1</v>
      </c>
      <c r="I59" t="s">
        <v>56</v>
      </c>
      <c r="J59">
        <f>COUNTIF(C46:C66,"&gt;0")</f>
        <v>14</v>
      </c>
      <c r="M59" s="1">
        <f t="shared" si="7"/>
        <v>0.82352941176470584</v>
      </c>
      <c r="O59" s="1">
        <f t="shared" si="8"/>
        <v>25</v>
      </c>
      <c r="P59" s="8">
        <f t="shared" si="9"/>
        <v>0.75757575757575757</v>
      </c>
      <c r="R59" s="3"/>
      <c r="S59" s="3"/>
      <c r="AI59" s="3"/>
      <c r="AJ59" s="3"/>
      <c r="AK59" s="3"/>
      <c r="AL59" s="3"/>
      <c r="AM59" s="3"/>
      <c r="AP59" s="2"/>
    </row>
    <row r="60" spans="1:49" x14ac:dyDescent="0.25">
      <c r="A60" s="3" t="s">
        <v>43</v>
      </c>
      <c r="B60" s="3">
        <v>2</v>
      </c>
      <c r="C60">
        <v>3</v>
      </c>
      <c r="D60" s="7" t="s">
        <v>20</v>
      </c>
      <c r="E60" s="3">
        <f t="shared" si="4"/>
        <v>5</v>
      </c>
      <c r="F60" s="3">
        <f t="shared" si="5"/>
        <v>-1</v>
      </c>
      <c r="G60">
        <f t="shared" si="6"/>
        <v>1</v>
      </c>
      <c r="I60" t="s">
        <v>57</v>
      </c>
      <c r="J60">
        <f>COUNTIF(B46:B66,"&gt;0")</f>
        <v>10</v>
      </c>
      <c r="M60" s="1">
        <f t="shared" si="7"/>
        <v>0.58823529411764708</v>
      </c>
      <c r="O60" s="1">
        <f t="shared" si="8"/>
        <v>21</v>
      </c>
      <c r="P60" s="8">
        <f t="shared" si="9"/>
        <v>0.63636363636363635</v>
      </c>
      <c r="R60" s="3"/>
      <c r="S60" s="3"/>
      <c r="AI60" s="3"/>
      <c r="AJ60" s="3"/>
      <c r="AK60" s="3"/>
      <c r="AL60" s="3"/>
      <c r="AM60" s="3"/>
      <c r="AN60" s="2"/>
      <c r="AP60" s="2"/>
    </row>
    <row r="61" spans="1:49" x14ac:dyDescent="0.25">
      <c r="A61" s="3" t="s">
        <v>7</v>
      </c>
      <c r="B61" s="3">
        <v>0</v>
      </c>
      <c r="C61">
        <v>1</v>
      </c>
      <c r="D61" s="7" t="s">
        <v>20</v>
      </c>
      <c r="E61" s="3">
        <f t="shared" si="4"/>
        <v>1</v>
      </c>
      <c r="F61" s="3">
        <f t="shared" si="5"/>
        <v>-1</v>
      </c>
      <c r="G61">
        <f t="shared" si="6"/>
        <v>0</v>
      </c>
      <c r="I61" t="s">
        <v>58</v>
      </c>
      <c r="J61">
        <f>COUNTIF(C46:C66,"&lt;2")</f>
        <v>11</v>
      </c>
      <c r="M61" s="1">
        <f t="shared" si="7"/>
        <v>0.6470588235294118</v>
      </c>
      <c r="O61" s="1">
        <f t="shared" si="8"/>
        <v>21</v>
      </c>
      <c r="P61" s="1">
        <f t="shared" si="9"/>
        <v>0.63636363636363635</v>
      </c>
      <c r="Q61" s="8">
        <f>1-P61</f>
        <v>0.36363636363636365</v>
      </c>
      <c r="R61" s="3"/>
      <c r="S61" s="3"/>
      <c r="AI61" s="3"/>
      <c r="AJ61" s="3"/>
      <c r="AK61" s="3"/>
      <c r="AL61" s="3"/>
      <c r="AM61" s="3"/>
      <c r="AN61" s="2"/>
      <c r="AP61" s="2"/>
    </row>
    <row r="62" spans="1:49" x14ac:dyDescent="0.25">
      <c r="A62" s="3" t="s">
        <v>1</v>
      </c>
      <c r="B62" s="3">
        <v>1</v>
      </c>
      <c r="C62">
        <v>1</v>
      </c>
      <c r="D62" s="7" t="s">
        <v>20</v>
      </c>
      <c r="E62" s="3">
        <f t="shared" si="4"/>
        <v>2</v>
      </c>
      <c r="F62" s="3">
        <f t="shared" si="5"/>
        <v>0</v>
      </c>
      <c r="G62">
        <f t="shared" si="6"/>
        <v>1</v>
      </c>
      <c r="I62" t="s">
        <v>59</v>
      </c>
      <c r="J62">
        <f>COUNTIF(B46:B66,"&lt;2")</f>
        <v>11</v>
      </c>
      <c r="M62" s="1">
        <f t="shared" si="7"/>
        <v>0.6470588235294118</v>
      </c>
      <c r="O62" s="1">
        <f t="shared" si="8"/>
        <v>23</v>
      </c>
      <c r="P62" s="1">
        <f t="shared" si="9"/>
        <v>0.69696969696969702</v>
      </c>
      <c r="Q62" s="8">
        <f>1-P62</f>
        <v>0.30303030303030298</v>
      </c>
      <c r="R62" s="3"/>
      <c r="S62" s="3"/>
      <c r="AI62" s="3"/>
      <c r="AJ62" s="3"/>
      <c r="AK62" s="3"/>
      <c r="AL62" s="3"/>
      <c r="AM62" s="3"/>
      <c r="AN62" s="2"/>
      <c r="AP62" s="2"/>
    </row>
    <row r="63" spans="1:49" x14ac:dyDescent="0.25">
      <c r="D63" s="9"/>
      <c r="E63" s="3"/>
      <c r="F63" s="3"/>
      <c r="I63" t="s">
        <v>60</v>
      </c>
      <c r="J63">
        <f>COUNTIF(C46:C66,"&lt;3")</f>
        <v>14</v>
      </c>
      <c r="M63" s="1">
        <f t="shared" si="7"/>
        <v>0.82352941176470584</v>
      </c>
      <c r="O63" s="1">
        <f t="shared" si="8"/>
        <v>27</v>
      </c>
      <c r="P63" s="1">
        <f t="shared" si="9"/>
        <v>0.81818181818181823</v>
      </c>
      <c r="Q63" s="8">
        <f>1-P63</f>
        <v>0.18181818181818177</v>
      </c>
      <c r="R63" s="3"/>
      <c r="S63" s="3"/>
      <c r="AI63" s="3"/>
      <c r="AJ63" s="3"/>
      <c r="AK63" s="3"/>
      <c r="AL63" s="3"/>
      <c r="AM63" s="3"/>
      <c r="AN63" s="2"/>
      <c r="AP63" s="2"/>
    </row>
    <row r="64" spans="1:49" x14ac:dyDescent="0.25">
      <c r="D64" s="9"/>
      <c r="E64" s="3"/>
      <c r="F64" s="3"/>
      <c r="I64" t="s">
        <v>61</v>
      </c>
      <c r="J64">
        <f>COUNTIF(B46:B66,"&lt;3")</f>
        <v>16</v>
      </c>
      <c r="M64" s="1">
        <f t="shared" si="7"/>
        <v>0.94117647058823528</v>
      </c>
      <c r="O64" s="1">
        <f t="shared" si="8"/>
        <v>29</v>
      </c>
      <c r="P64" s="1">
        <f t="shared" si="9"/>
        <v>0.87878787878787878</v>
      </c>
      <c r="Q64" s="8">
        <f>1-P64</f>
        <v>0.12121212121212122</v>
      </c>
      <c r="R64" s="3"/>
      <c r="S64" s="3"/>
      <c r="AI64" s="3"/>
      <c r="AJ64" s="3"/>
      <c r="AK64" s="3"/>
      <c r="AL64" s="3"/>
      <c r="AM64" s="3"/>
      <c r="AN64" s="2"/>
      <c r="AP64" s="2"/>
    </row>
    <row r="65" spans="1:42" x14ac:dyDescent="0.25">
      <c r="I65" t="s">
        <v>62</v>
      </c>
      <c r="J65">
        <f>J55+J56</f>
        <v>11</v>
      </c>
      <c r="M65" s="1">
        <f t="shared" si="7"/>
        <v>0.6470588235294118</v>
      </c>
      <c r="O65" s="1">
        <f t="shared" si="8"/>
        <v>21</v>
      </c>
      <c r="P65" s="1">
        <f t="shared" si="9"/>
        <v>0.63636363636363635</v>
      </c>
      <c r="Q65" s="8">
        <f>1-P65</f>
        <v>0.36363636363636365</v>
      </c>
      <c r="R65" s="3"/>
      <c r="S65" s="3"/>
      <c r="AI65" s="3"/>
      <c r="AJ65" s="3"/>
      <c r="AK65" s="3"/>
      <c r="AL65" s="3"/>
      <c r="AM65" s="3"/>
      <c r="AN65" s="2"/>
    </row>
    <row r="66" spans="1:42" x14ac:dyDescent="0.25">
      <c r="I66" t="s">
        <v>63</v>
      </c>
      <c r="J66">
        <f>SUM(C46:C66)</f>
        <v>23</v>
      </c>
      <c r="K66" s="3"/>
      <c r="M66" s="1">
        <f t="shared" si="7"/>
        <v>1.3529411764705883</v>
      </c>
      <c r="O66" s="1">
        <f t="shared" si="8"/>
        <v>46</v>
      </c>
      <c r="P66" s="8">
        <f t="shared" si="9"/>
        <v>1.393939393939394</v>
      </c>
      <c r="R66" s="3"/>
      <c r="S66" s="3"/>
      <c r="AI66" s="3"/>
      <c r="AJ66" s="3"/>
      <c r="AK66" s="3"/>
      <c r="AL66" s="3"/>
      <c r="AM66" s="3"/>
      <c r="AN66" s="2"/>
      <c r="AP66" s="2"/>
    </row>
    <row r="67" spans="1:42" x14ac:dyDescent="0.25">
      <c r="A67" s="21" t="s">
        <v>67</v>
      </c>
      <c r="B67" s="21"/>
      <c r="C67" s="21"/>
      <c r="D67" s="21"/>
      <c r="E67" s="21"/>
      <c r="F67" s="21"/>
      <c r="I67" t="s">
        <v>64</v>
      </c>
      <c r="J67">
        <f>SUM(B46:B66)</f>
        <v>17</v>
      </c>
      <c r="K67" s="3"/>
      <c r="M67" s="1">
        <f t="shared" si="7"/>
        <v>1</v>
      </c>
      <c r="O67" s="1">
        <f t="shared" si="8"/>
        <v>35</v>
      </c>
      <c r="P67" s="8">
        <f t="shared" si="9"/>
        <v>1.0606060606060606</v>
      </c>
      <c r="Q67" s="8">
        <f>P66+P67</f>
        <v>2.4545454545454546</v>
      </c>
      <c r="R67" s="3"/>
      <c r="S67" s="3"/>
      <c r="AI67" s="3"/>
      <c r="AJ67" s="3"/>
      <c r="AK67" s="3"/>
      <c r="AL67" s="3"/>
      <c r="AM67" s="3"/>
      <c r="AN67" s="2"/>
      <c r="AP67" s="2"/>
    </row>
    <row r="68" spans="1:42" x14ac:dyDescent="0.25">
      <c r="I68" t="s">
        <v>65</v>
      </c>
      <c r="J68">
        <f>J55*3+J54-J65</f>
        <v>27</v>
      </c>
      <c r="M68" s="1">
        <f t="shared" si="7"/>
        <v>1.588235294117647</v>
      </c>
      <c r="O68" s="1">
        <f t="shared" si="8"/>
        <v>51</v>
      </c>
      <c r="P68" s="8">
        <f t="shared" si="9"/>
        <v>1.5454545454545454</v>
      </c>
      <c r="R68" s="3"/>
      <c r="S68" s="3"/>
      <c r="AI68" s="3"/>
      <c r="AJ68" s="3"/>
      <c r="AK68" s="3"/>
      <c r="AL68" s="3"/>
      <c r="AM68" s="3"/>
      <c r="AN68" s="2"/>
      <c r="AP68" s="2"/>
    </row>
    <row r="69" spans="1:42" x14ac:dyDescent="0.25">
      <c r="I69" t="s">
        <v>66</v>
      </c>
      <c r="J69">
        <f>SUM(G46:G66)</f>
        <v>10</v>
      </c>
      <c r="M69" s="1">
        <f t="shared" si="7"/>
        <v>0.58823529411764708</v>
      </c>
      <c r="O69" s="1">
        <f t="shared" si="8"/>
        <v>18</v>
      </c>
      <c r="P69" s="1">
        <f t="shared" si="9"/>
        <v>0.54545454545454541</v>
      </c>
      <c r="R69" s="3"/>
      <c r="S69" s="3"/>
      <c r="AI69" s="3"/>
      <c r="AJ69" s="3"/>
      <c r="AK69" s="3"/>
      <c r="AL69" s="3"/>
      <c r="AM69" s="3"/>
      <c r="AN69" s="2"/>
      <c r="AP69" s="2"/>
    </row>
    <row r="70" spans="1:42" x14ac:dyDescent="0.25">
      <c r="AI70" s="3"/>
      <c r="AJ70" s="3"/>
      <c r="AK70" s="3"/>
      <c r="AL70" s="3"/>
      <c r="AM70" s="3"/>
      <c r="AN70" s="2"/>
    </row>
    <row r="71" spans="1:42" x14ac:dyDescent="0.25">
      <c r="AI71" s="3"/>
      <c r="AJ71" s="3"/>
      <c r="AK71" s="3"/>
      <c r="AL71" s="3"/>
      <c r="AM71" s="3"/>
      <c r="AN71" s="2"/>
      <c r="AP71" s="2"/>
    </row>
    <row r="72" spans="1:42" x14ac:dyDescent="0.25">
      <c r="AI72" s="3"/>
      <c r="AJ72" s="3"/>
      <c r="AK72" s="3"/>
      <c r="AL72" s="3"/>
      <c r="AM72" s="3"/>
      <c r="AP72" s="2"/>
    </row>
    <row r="73" spans="1:42" x14ac:dyDescent="0.25">
      <c r="AI73" s="3"/>
      <c r="AJ73" s="3"/>
      <c r="AK73" s="3"/>
      <c r="AL73" s="3"/>
      <c r="AM73" s="3"/>
      <c r="AP73" s="2"/>
    </row>
    <row r="74" spans="1:42" x14ac:dyDescent="0.25">
      <c r="AI74" s="3"/>
      <c r="AJ74" s="3"/>
      <c r="AK74" s="3"/>
      <c r="AL74" s="3"/>
      <c r="AM74" s="3"/>
    </row>
    <row r="75" spans="1:42" x14ac:dyDescent="0.25">
      <c r="E75" s="3"/>
      <c r="F75" s="3"/>
      <c r="AI75" s="3"/>
      <c r="AJ75" s="3"/>
      <c r="AK75" s="3"/>
      <c r="AL75" s="3"/>
      <c r="AM75" s="3"/>
    </row>
    <row r="76" spans="1:42" x14ac:dyDescent="0.25">
      <c r="E76" s="3"/>
      <c r="F76" s="3"/>
      <c r="AI76" s="3"/>
      <c r="AJ76" s="3"/>
      <c r="AK76" s="3"/>
      <c r="AL76" s="3"/>
      <c r="AM76" s="3"/>
    </row>
    <row r="77" spans="1:42" x14ac:dyDescent="0.25">
      <c r="AI77" s="3"/>
      <c r="AJ77" s="3"/>
      <c r="AK77" s="3"/>
      <c r="AL77" s="3"/>
      <c r="AM77" s="3"/>
    </row>
    <row r="78" spans="1:42" x14ac:dyDescent="0.25">
      <c r="AI78" s="3"/>
      <c r="AJ78" s="3"/>
      <c r="AK78" s="3"/>
      <c r="AL78" s="3"/>
      <c r="AM78" s="3"/>
    </row>
    <row r="79" spans="1:42" x14ac:dyDescent="0.25">
      <c r="AI79" s="3"/>
      <c r="AJ79" s="3"/>
      <c r="AK79" s="3"/>
      <c r="AL79" s="3"/>
      <c r="AM79" s="3"/>
    </row>
    <row r="80" spans="1:42" x14ac:dyDescent="0.25">
      <c r="AI80" s="3"/>
      <c r="AJ80" s="3"/>
      <c r="AK80" s="3"/>
      <c r="AL80" s="3"/>
      <c r="AM80" s="3"/>
    </row>
    <row r="82" spans="1:13" x14ac:dyDescent="0.25">
      <c r="A82" s="18" t="s">
        <v>71</v>
      </c>
      <c r="B82" s="18"/>
      <c r="C82" s="18"/>
      <c r="D82" s="18"/>
      <c r="E82" s="18"/>
      <c r="F82" s="18"/>
    </row>
    <row r="83" spans="1:13" x14ac:dyDescent="0.25">
      <c r="E83" s="5" t="s">
        <v>12</v>
      </c>
      <c r="F83" s="5" t="s">
        <v>13</v>
      </c>
      <c r="G83" s="5" t="s">
        <v>14</v>
      </c>
      <c r="I83" s="6" t="s">
        <v>15</v>
      </c>
      <c r="J83" t="s">
        <v>16</v>
      </c>
    </row>
    <row r="84" spans="1:13" x14ac:dyDescent="0.25">
      <c r="A84" s="7" t="s">
        <v>31</v>
      </c>
      <c r="B84" s="3">
        <v>0</v>
      </c>
      <c r="C84">
        <v>0</v>
      </c>
      <c r="D84" s="3" t="s">
        <v>7</v>
      </c>
      <c r="E84" s="3">
        <f>B84+C84</f>
        <v>0</v>
      </c>
      <c r="F84" s="3">
        <f>B84-C84</f>
        <v>0</v>
      </c>
      <c r="G84">
        <f>IF(AND(B84&gt;0,C84&gt;0),1,0)</f>
        <v>0</v>
      </c>
      <c r="I84" t="s">
        <v>19</v>
      </c>
      <c r="J84">
        <f>COUNTIF(E84:E108,"&gt;1")</f>
        <v>3</v>
      </c>
      <c r="M84" s="1">
        <f>J84/4</f>
        <v>0.75</v>
      </c>
    </row>
    <row r="85" spans="1:13" x14ac:dyDescent="0.25">
      <c r="A85" s="7" t="s">
        <v>31</v>
      </c>
      <c r="B85" s="3">
        <v>3</v>
      </c>
      <c r="C85">
        <v>1</v>
      </c>
      <c r="D85" s="3" t="s">
        <v>23</v>
      </c>
      <c r="E85" s="3">
        <f t="shared" ref="E85:E87" si="10">B85+C85</f>
        <v>4</v>
      </c>
      <c r="F85" s="3">
        <f t="shared" ref="F85:F87" si="11">B85-C85</f>
        <v>2</v>
      </c>
      <c r="G85">
        <f t="shared" ref="G85:G87" si="12">IF(AND(B85&gt;0,C85&gt;0),1,0)</f>
        <v>1</v>
      </c>
      <c r="I85" t="s">
        <v>22</v>
      </c>
      <c r="J85">
        <f>COUNTIF(E84:E108,"&gt;2")</f>
        <v>3</v>
      </c>
      <c r="M85" s="1">
        <f t="shared" ref="M85:M107" si="13">J85/4</f>
        <v>0.75</v>
      </c>
    </row>
    <row r="86" spans="1:13" x14ac:dyDescent="0.25">
      <c r="A86" s="7" t="s">
        <v>31</v>
      </c>
      <c r="B86" s="3">
        <v>2</v>
      </c>
      <c r="C86">
        <v>3</v>
      </c>
      <c r="D86" s="3" t="s">
        <v>26</v>
      </c>
      <c r="E86" s="3">
        <f t="shared" si="10"/>
        <v>5</v>
      </c>
      <c r="F86" s="3">
        <f t="shared" si="11"/>
        <v>-1</v>
      </c>
      <c r="G86">
        <f t="shared" si="12"/>
        <v>1</v>
      </c>
      <c r="I86" t="s">
        <v>25</v>
      </c>
      <c r="J86">
        <f>COUNTIF(E84:E108,"&lt;4")</f>
        <v>2</v>
      </c>
      <c r="M86" s="1">
        <f t="shared" si="13"/>
        <v>0.5</v>
      </c>
    </row>
    <row r="87" spans="1:13" x14ac:dyDescent="0.25">
      <c r="A87" s="7" t="s">
        <v>31</v>
      </c>
      <c r="B87" s="3">
        <v>2</v>
      </c>
      <c r="C87">
        <v>1</v>
      </c>
      <c r="D87" s="3" t="s">
        <v>29</v>
      </c>
      <c r="E87" s="3">
        <f t="shared" si="10"/>
        <v>3</v>
      </c>
      <c r="F87" s="3">
        <f t="shared" si="11"/>
        <v>1</v>
      </c>
      <c r="G87">
        <f t="shared" si="12"/>
        <v>1</v>
      </c>
      <c r="I87" t="s">
        <v>28</v>
      </c>
      <c r="J87">
        <f>COUNTIF(E84:E108,"&lt;5")</f>
        <v>3</v>
      </c>
      <c r="M87" s="1">
        <f t="shared" si="13"/>
        <v>0.75</v>
      </c>
    </row>
    <row r="88" spans="1:13" x14ac:dyDescent="0.25">
      <c r="E88" s="3"/>
      <c r="F88" s="3"/>
      <c r="I88" t="s">
        <v>32</v>
      </c>
      <c r="J88">
        <f>COUNTIF(F84:F108,"&gt;=0")</f>
        <v>3</v>
      </c>
      <c r="M88" s="1">
        <f t="shared" si="13"/>
        <v>0.75</v>
      </c>
    </row>
    <row r="89" spans="1:13" x14ac:dyDescent="0.25">
      <c r="I89" t="s">
        <v>35</v>
      </c>
      <c r="J89">
        <f>COUNTIF(F84:F108,"&lt;=0")</f>
        <v>2</v>
      </c>
      <c r="M89" s="1">
        <f t="shared" si="13"/>
        <v>0.5</v>
      </c>
    </row>
    <row r="90" spans="1:13" x14ac:dyDescent="0.25">
      <c r="I90" t="s">
        <v>39</v>
      </c>
      <c r="J90">
        <f>COUNTIF(F84:F108,"&gt;=-1")</f>
        <v>4</v>
      </c>
      <c r="M90" s="1">
        <f t="shared" si="13"/>
        <v>1</v>
      </c>
    </row>
    <row r="91" spans="1:13" x14ac:dyDescent="0.25">
      <c r="I91" t="s">
        <v>42</v>
      </c>
      <c r="J91">
        <f>COUNTIF(F84:F108,"&lt;=1")</f>
        <v>3</v>
      </c>
      <c r="M91" s="1">
        <f t="shared" si="13"/>
        <v>0.75</v>
      </c>
    </row>
    <row r="92" spans="1:13" x14ac:dyDescent="0.25">
      <c r="I92" t="s">
        <v>46</v>
      </c>
      <c r="J92">
        <f>COUNT(F84:F108)</f>
        <v>4</v>
      </c>
    </row>
    <row r="93" spans="1:13" x14ac:dyDescent="0.25">
      <c r="I93" t="s">
        <v>48</v>
      </c>
      <c r="J93">
        <f>J92-J89</f>
        <v>2</v>
      </c>
      <c r="M93" s="1">
        <f t="shared" si="13"/>
        <v>0.5</v>
      </c>
    </row>
    <row r="94" spans="1:13" x14ac:dyDescent="0.25">
      <c r="I94" t="s">
        <v>51</v>
      </c>
      <c r="J94">
        <f>J92-J88</f>
        <v>1</v>
      </c>
      <c r="M94" s="1">
        <f t="shared" si="13"/>
        <v>0.25</v>
      </c>
    </row>
    <row r="95" spans="1:13" x14ac:dyDescent="0.25">
      <c r="I95" t="s">
        <v>52</v>
      </c>
      <c r="J95">
        <f>J92-J91</f>
        <v>1</v>
      </c>
      <c r="M95" s="1">
        <f t="shared" si="13"/>
        <v>0.25</v>
      </c>
    </row>
    <row r="96" spans="1:13" x14ac:dyDescent="0.25">
      <c r="I96" t="s">
        <v>54</v>
      </c>
      <c r="J96">
        <f>J92-J90</f>
        <v>0</v>
      </c>
      <c r="M96" s="1">
        <f t="shared" si="13"/>
        <v>0</v>
      </c>
    </row>
    <row r="97" spans="9:13" x14ac:dyDescent="0.25">
      <c r="I97" t="s">
        <v>56</v>
      </c>
      <c r="J97">
        <f>COUNTIF(B84:B108,"&gt;0")</f>
        <v>3</v>
      </c>
      <c r="M97" s="1">
        <f t="shared" si="13"/>
        <v>0.75</v>
      </c>
    </row>
    <row r="98" spans="9:13" x14ac:dyDescent="0.25">
      <c r="I98" t="s">
        <v>57</v>
      </c>
      <c r="J98">
        <f>COUNTIF(C84:C108,"&gt;0")</f>
        <v>3</v>
      </c>
      <c r="M98" s="1">
        <f t="shared" si="13"/>
        <v>0.75</v>
      </c>
    </row>
    <row r="99" spans="9:13" x14ac:dyDescent="0.25">
      <c r="I99" t="s">
        <v>58</v>
      </c>
      <c r="J99">
        <f>COUNTIF(B84:B108,"&lt;2")</f>
        <v>1</v>
      </c>
      <c r="M99" s="1">
        <f t="shared" si="13"/>
        <v>0.25</v>
      </c>
    </row>
    <row r="100" spans="9:13" x14ac:dyDescent="0.25">
      <c r="I100" t="s">
        <v>59</v>
      </c>
      <c r="J100">
        <f>COUNTIF(C84:C108,"&lt;2")</f>
        <v>3</v>
      </c>
      <c r="M100" s="1">
        <f t="shared" si="13"/>
        <v>0.75</v>
      </c>
    </row>
    <row r="101" spans="9:13" x14ac:dyDescent="0.25">
      <c r="I101" t="s">
        <v>60</v>
      </c>
      <c r="J101">
        <f>COUNTIF(B84:B108,"&lt;3")</f>
        <v>3</v>
      </c>
      <c r="M101" s="1">
        <f t="shared" si="13"/>
        <v>0.75</v>
      </c>
    </row>
    <row r="102" spans="9:13" x14ac:dyDescent="0.25">
      <c r="I102" t="s">
        <v>61</v>
      </c>
      <c r="J102">
        <f>COUNTIF(C84:C108,"&lt;3")</f>
        <v>3</v>
      </c>
      <c r="M102" s="1">
        <f t="shared" si="13"/>
        <v>0.75</v>
      </c>
    </row>
    <row r="103" spans="9:13" x14ac:dyDescent="0.25">
      <c r="I103" t="s">
        <v>62</v>
      </c>
      <c r="J103">
        <f>J93+J94</f>
        <v>3</v>
      </c>
      <c r="M103" s="1">
        <f t="shared" si="13"/>
        <v>0.75</v>
      </c>
    </row>
    <row r="104" spans="9:13" x14ac:dyDescent="0.25">
      <c r="I104" t="s">
        <v>63</v>
      </c>
      <c r="J104" s="3">
        <f>SUM(B84:B108)</f>
        <v>7</v>
      </c>
      <c r="M104" s="1">
        <f t="shared" si="13"/>
        <v>1.75</v>
      </c>
    </row>
    <row r="105" spans="9:13" x14ac:dyDescent="0.25">
      <c r="I105" t="s">
        <v>64</v>
      </c>
      <c r="J105" s="3">
        <f>SUM(C84:C108)</f>
        <v>5</v>
      </c>
      <c r="M105" s="1">
        <f t="shared" si="13"/>
        <v>1.25</v>
      </c>
    </row>
    <row r="106" spans="9:13" x14ac:dyDescent="0.25">
      <c r="I106" t="s">
        <v>65</v>
      </c>
      <c r="J106">
        <f>3*J93+J92-J103</f>
        <v>7</v>
      </c>
      <c r="M106" s="1">
        <f t="shared" si="13"/>
        <v>1.75</v>
      </c>
    </row>
    <row r="107" spans="9:13" x14ac:dyDescent="0.25">
      <c r="I107" t="s">
        <v>66</v>
      </c>
      <c r="J107">
        <f>SUM(G84:G94)</f>
        <v>3</v>
      </c>
      <c r="M107" s="1">
        <f t="shared" si="13"/>
        <v>0.75</v>
      </c>
    </row>
    <row r="120" spans="1:13" x14ac:dyDescent="0.25">
      <c r="A120" s="18" t="s">
        <v>72</v>
      </c>
      <c r="B120" s="18"/>
      <c r="C120" s="18"/>
      <c r="D120" s="18"/>
      <c r="E120" s="18"/>
      <c r="F120" s="18"/>
    </row>
    <row r="121" spans="1:13" x14ac:dyDescent="0.25">
      <c r="E121" s="5" t="s">
        <v>12</v>
      </c>
      <c r="F121" s="5" t="s">
        <v>13</v>
      </c>
      <c r="G121" s="5" t="s">
        <v>14</v>
      </c>
      <c r="I121" s="6" t="s">
        <v>15</v>
      </c>
      <c r="J121" t="s">
        <v>16</v>
      </c>
    </row>
    <row r="122" spans="1:13" x14ac:dyDescent="0.25">
      <c r="A122" s="7" t="s">
        <v>31</v>
      </c>
      <c r="B122" s="3">
        <v>0</v>
      </c>
      <c r="C122">
        <v>0</v>
      </c>
      <c r="D122" s="3" t="s">
        <v>7</v>
      </c>
      <c r="E122" s="3">
        <f>B122+C122</f>
        <v>0</v>
      </c>
      <c r="F122" s="3">
        <f>B122-C122</f>
        <v>0</v>
      </c>
      <c r="G122">
        <f>IF(AND(B122&gt;0,C122&gt;0),1,0)</f>
        <v>0</v>
      </c>
      <c r="I122" t="s">
        <v>19</v>
      </c>
      <c r="J122">
        <f>COUNTIF(E122:E146,"&gt;1")</f>
        <v>3</v>
      </c>
      <c r="M122" s="1">
        <f>J122/$J$130</f>
        <v>0.75</v>
      </c>
    </row>
    <row r="123" spans="1:13" x14ac:dyDescent="0.25">
      <c r="A123" s="7" t="s">
        <v>31</v>
      </c>
      <c r="B123" s="3">
        <v>3</v>
      </c>
      <c r="C123">
        <v>1</v>
      </c>
      <c r="D123" s="3" t="s">
        <v>23</v>
      </c>
      <c r="E123" s="3">
        <f t="shared" ref="E123:E125" si="14">B123+C123</f>
        <v>4</v>
      </c>
      <c r="F123" s="3">
        <f t="shared" ref="F123:F125" si="15">B123-C123</f>
        <v>2</v>
      </c>
      <c r="G123">
        <f t="shared" ref="G123:G125" si="16">IF(AND(B123&gt;0,C123&gt;0),1,0)</f>
        <v>1</v>
      </c>
      <c r="I123" t="s">
        <v>22</v>
      </c>
      <c r="J123">
        <f>COUNTIF(E122:E146,"&gt;2")</f>
        <v>3</v>
      </c>
      <c r="M123" s="1">
        <f t="shared" ref="M123:M145" si="17">J123/$J$130</f>
        <v>0.75</v>
      </c>
    </row>
    <row r="124" spans="1:13" x14ac:dyDescent="0.25">
      <c r="A124" s="7" t="s">
        <v>31</v>
      </c>
      <c r="B124" s="3">
        <v>2</v>
      </c>
      <c r="C124">
        <v>3</v>
      </c>
      <c r="D124" s="3" t="s">
        <v>26</v>
      </c>
      <c r="E124" s="3">
        <f t="shared" si="14"/>
        <v>5</v>
      </c>
      <c r="F124" s="3">
        <f t="shared" si="15"/>
        <v>-1</v>
      </c>
      <c r="G124">
        <f t="shared" si="16"/>
        <v>1</v>
      </c>
      <c r="I124" t="s">
        <v>25</v>
      </c>
      <c r="J124">
        <f>COUNTIF(E122:E146,"&lt;4")</f>
        <v>2</v>
      </c>
      <c r="M124" s="1">
        <f t="shared" si="17"/>
        <v>0.5</v>
      </c>
    </row>
    <row r="125" spans="1:13" x14ac:dyDescent="0.25">
      <c r="A125" s="7" t="s">
        <v>31</v>
      </c>
      <c r="B125" s="3">
        <v>2</v>
      </c>
      <c r="C125">
        <v>1</v>
      </c>
      <c r="D125" s="3" t="s">
        <v>29</v>
      </c>
      <c r="E125" s="3">
        <f t="shared" si="14"/>
        <v>3</v>
      </c>
      <c r="F125" s="3">
        <f t="shared" si="15"/>
        <v>1</v>
      </c>
      <c r="G125">
        <f t="shared" si="16"/>
        <v>1</v>
      </c>
      <c r="I125" t="s">
        <v>28</v>
      </c>
      <c r="J125">
        <f>COUNTIF(E122:E146,"&lt;5")</f>
        <v>3</v>
      </c>
      <c r="M125" s="1">
        <f t="shared" si="17"/>
        <v>0.75</v>
      </c>
    </row>
    <row r="126" spans="1:13" x14ac:dyDescent="0.25">
      <c r="A126" s="9"/>
      <c r="E126" s="3"/>
      <c r="F126" s="3"/>
      <c r="I126" t="s">
        <v>32</v>
      </c>
      <c r="J126">
        <f>COUNTIF(F122:F146,"&gt;=0")</f>
        <v>3</v>
      </c>
      <c r="M126" s="1">
        <f t="shared" si="17"/>
        <v>0.75</v>
      </c>
    </row>
    <row r="127" spans="1:13" x14ac:dyDescent="0.25">
      <c r="E127" s="3"/>
      <c r="F127" s="3"/>
      <c r="I127" t="s">
        <v>35</v>
      </c>
      <c r="J127">
        <f>COUNTIF(F122:F146,"&lt;=0")</f>
        <v>2</v>
      </c>
      <c r="M127" s="1">
        <f t="shared" si="17"/>
        <v>0.5</v>
      </c>
    </row>
    <row r="128" spans="1:13" x14ac:dyDescent="0.25">
      <c r="E128" s="3"/>
      <c r="F128" s="3"/>
      <c r="I128" t="s">
        <v>39</v>
      </c>
      <c r="J128">
        <f>COUNTIF(F122:F146,"&gt;=-1")</f>
        <v>4</v>
      </c>
      <c r="M128" s="1">
        <f t="shared" si="17"/>
        <v>1</v>
      </c>
    </row>
    <row r="129" spans="5:13" x14ac:dyDescent="0.25">
      <c r="E129" s="3"/>
      <c r="F129" s="3"/>
      <c r="I129" t="s">
        <v>42</v>
      </c>
      <c r="J129">
        <f>COUNTIF(F122:F146,"&lt;=1")</f>
        <v>3</v>
      </c>
      <c r="M129" s="1">
        <f t="shared" si="17"/>
        <v>0.75</v>
      </c>
    </row>
    <row r="130" spans="5:13" x14ac:dyDescent="0.25">
      <c r="E130" s="3"/>
      <c r="F130" s="3"/>
      <c r="I130" t="s">
        <v>46</v>
      </c>
      <c r="J130">
        <f>COUNT(F122:F146)</f>
        <v>4</v>
      </c>
    </row>
    <row r="131" spans="5:13" x14ac:dyDescent="0.25">
      <c r="E131" s="3"/>
      <c r="F131" s="3"/>
      <c r="I131" t="s">
        <v>48</v>
      </c>
      <c r="J131">
        <f>J130-J127</f>
        <v>2</v>
      </c>
      <c r="M131" s="1">
        <f t="shared" si="17"/>
        <v>0.5</v>
      </c>
    </row>
    <row r="132" spans="5:13" x14ac:dyDescent="0.25">
      <c r="E132" s="3"/>
      <c r="F132" s="3"/>
      <c r="I132" t="s">
        <v>51</v>
      </c>
      <c r="J132">
        <f>J130-J126</f>
        <v>1</v>
      </c>
      <c r="M132" s="1">
        <f t="shared" si="17"/>
        <v>0.25</v>
      </c>
    </row>
    <row r="133" spans="5:13" x14ac:dyDescent="0.25">
      <c r="E133" s="3"/>
      <c r="F133" s="3"/>
      <c r="I133" t="s">
        <v>52</v>
      </c>
      <c r="J133">
        <f>J130-J129</f>
        <v>1</v>
      </c>
      <c r="M133" s="1">
        <f t="shared" si="17"/>
        <v>0.25</v>
      </c>
    </row>
    <row r="134" spans="5:13" x14ac:dyDescent="0.25">
      <c r="E134" s="3"/>
      <c r="F134" s="3"/>
      <c r="I134" t="s">
        <v>54</v>
      </c>
      <c r="J134">
        <f>J130-J128</f>
        <v>0</v>
      </c>
      <c r="M134" s="1">
        <f t="shared" si="17"/>
        <v>0</v>
      </c>
    </row>
    <row r="135" spans="5:13" x14ac:dyDescent="0.25">
      <c r="E135" s="3"/>
      <c r="F135" s="3"/>
      <c r="I135" t="s">
        <v>56</v>
      </c>
      <c r="J135">
        <f>COUNTIF(B122:B146,"&gt;0")</f>
        <v>3</v>
      </c>
      <c r="M135" s="1">
        <f t="shared" si="17"/>
        <v>0.75</v>
      </c>
    </row>
    <row r="136" spans="5:13" x14ac:dyDescent="0.25">
      <c r="E136" s="3"/>
      <c r="F136" s="3"/>
      <c r="I136" t="s">
        <v>57</v>
      </c>
      <c r="J136">
        <f>COUNTIF(C122:C146,"&gt;0")</f>
        <v>3</v>
      </c>
      <c r="M136" s="1">
        <f t="shared" si="17"/>
        <v>0.75</v>
      </c>
    </row>
    <row r="137" spans="5:13" x14ac:dyDescent="0.25">
      <c r="E137" s="3"/>
      <c r="F137" s="3"/>
      <c r="I137" t="s">
        <v>58</v>
      </c>
      <c r="J137">
        <f>COUNTIF(B122:B146,"&lt;2")</f>
        <v>1</v>
      </c>
      <c r="M137" s="1">
        <f t="shared" si="17"/>
        <v>0.25</v>
      </c>
    </row>
    <row r="138" spans="5:13" x14ac:dyDescent="0.25">
      <c r="E138" s="3"/>
      <c r="F138" s="3"/>
      <c r="I138" t="s">
        <v>59</v>
      </c>
      <c r="J138">
        <f>COUNTIF(C122:C146,"&lt;2")</f>
        <v>3</v>
      </c>
      <c r="M138" s="1">
        <f t="shared" si="17"/>
        <v>0.75</v>
      </c>
    </row>
    <row r="139" spans="5:13" x14ac:dyDescent="0.25">
      <c r="E139" s="3"/>
      <c r="F139" s="3"/>
      <c r="I139" t="s">
        <v>60</v>
      </c>
      <c r="J139">
        <f>COUNTIF(B122:B146,"&lt;3")</f>
        <v>3</v>
      </c>
      <c r="M139" s="1">
        <f t="shared" si="17"/>
        <v>0.75</v>
      </c>
    </row>
    <row r="140" spans="5:13" x14ac:dyDescent="0.25">
      <c r="E140" s="3"/>
      <c r="F140" s="3"/>
      <c r="I140" t="s">
        <v>61</v>
      </c>
      <c r="J140">
        <f>COUNTIF(C122:C146,"&lt;3")</f>
        <v>3</v>
      </c>
      <c r="M140" s="1">
        <f t="shared" si="17"/>
        <v>0.75</v>
      </c>
    </row>
    <row r="141" spans="5:13" x14ac:dyDescent="0.25">
      <c r="E141" s="3"/>
      <c r="F141" s="3"/>
      <c r="I141" t="s">
        <v>62</v>
      </c>
      <c r="J141">
        <f>J131+J132</f>
        <v>3</v>
      </c>
      <c r="M141" s="1">
        <f t="shared" si="17"/>
        <v>0.75</v>
      </c>
    </row>
    <row r="142" spans="5:13" x14ac:dyDescent="0.25">
      <c r="E142" s="3"/>
      <c r="F142" s="3"/>
      <c r="I142" t="s">
        <v>63</v>
      </c>
      <c r="J142" s="3">
        <f>SUM(B122:B146)</f>
        <v>7</v>
      </c>
      <c r="M142" s="1">
        <f t="shared" si="17"/>
        <v>1.75</v>
      </c>
    </row>
    <row r="143" spans="5:13" x14ac:dyDescent="0.25">
      <c r="E143" s="3"/>
      <c r="F143" s="3"/>
      <c r="I143" t="s">
        <v>64</v>
      </c>
      <c r="J143" s="3">
        <f>SUM(C122:C146)</f>
        <v>5</v>
      </c>
      <c r="M143" s="1">
        <f t="shared" si="17"/>
        <v>1.25</v>
      </c>
    </row>
    <row r="144" spans="5:13" x14ac:dyDescent="0.25">
      <c r="E144" s="3"/>
      <c r="F144" s="3"/>
      <c r="I144" t="s">
        <v>65</v>
      </c>
      <c r="J144">
        <f>3*J131+J130-J141</f>
        <v>7</v>
      </c>
      <c r="M144" s="1">
        <f t="shared" si="17"/>
        <v>1.75</v>
      </c>
    </row>
    <row r="145" spans="5:15" x14ac:dyDescent="0.25">
      <c r="E145" s="3"/>
      <c r="F145" s="3"/>
      <c r="I145" t="s">
        <v>66</v>
      </c>
      <c r="J145">
        <f>SUM(G122:G132)</f>
        <v>3</v>
      </c>
      <c r="M145" s="1">
        <f t="shared" si="17"/>
        <v>0.75</v>
      </c>
    </row>
    <row r="146" spans="5:15" x14ac:dyDescent="0.25">
      <c r="E146" s="3"/>
      <c r="F146" s="3"/>
    </row>
    <row r="147" spans="5:15" x14ac:dyDescent="0.25">
      <c r="E147" s="3"/>
      <c r="F147" s="3"/>
    </row>
    <row r="148" spans="5:15" x14ac:dyDescent="0.25">
      <c r="E148" s="3"/>
      <c r="F148" s="3"/>
    </row>
    <row r="149" spans="5:15" x14ac:dyDescent="0.25">
      <c r="E149" s="3"/>
      <c r="F149" s="3"/>
    </row>
    <row r="150" spans="5:15" x14ac:dyDescent="0.25">
      <c r="E150" s="3"/>
      <c r="F150" s="3"/>
    </row>
    <row r="151" spans="5:15" x14ac:dyDescent="0.25">
      <c r="E151" s="3"/>
      <c r="F151" s="3"/>
    </row>
    <row r="152" spans="5:15" x14ac:dyDescent="0.25">
      <c r="E152" s="3"/>
      <c r="F152" s="3"/>
    </row>
    <row r="153" spans="5:15" x14ac:dyDescent="0.25">
      <c r="E153" s="3"/>
      <c r="F153" s="3"/>
    </row>
    <row r="154" spans="5:15" x14ac:dyDescent="0.25">
      <c r="E154" s="3"/>
      <c r="F154" s="3"/>
    </row>
    <row r="155" spans="5:15" x14ac:dyDescent="0.25">
      <c r="E155" s="3"/>
      <c r="F155" s="3"/>
    </row>
    <row r="156" spans="5:15" x14ac:dyDescent="0.25">
      <c r="E156" s="3"/>
      <c r="F156" s="3"/>
    </row>
    <row r="157" spans="5:15" x14ac:dyDescent="0.25">
      <c r="E157" s="3"/>
      <c r="F157" s="3"/>
    </row>
    <row r="158" spans="5:15" x14ac:dyDescent="0.25">
      <c r="E158" s="3"/>
      <c r="F158" s="3"/>
    </row>
    <row r="159" spans="5:15" x14ac:dyDescent="0.25">
      <c r="E159" s="3"/>
      <c r="F159" s="3"/>
    </row>
    <row r="160" spans="5:15" x14ac:dyDescent="0.25">
      <c r="E160" s="3"/>
      <c r="F160" s="3"/>
      <c r="I160" s="6" t="s">
        <v>15</v>
      </c>
      <c r="J160" t="s">
        <v>69</v>
      </c>
      <c r="O160" s="1" t="s">
        <v>70</v>
      </c>
    </row>
    <row r="161" spans="1:16" x14ac:dyDescent="0.25">
      <c r="A161" s="3" t="s">
        <v>55</v>
      </c>
      <c r="B161" s="3">
        <v>2</v>
      </c>
      <c r="C161">
        <v>1</v>
      </c>
      <c r="D161" s="7" t="s">
        <v>31</v>
      </c>
      <c r="E161" s="3">
        <f>B161+C161</f>
        <v>3</v>
      </c>
      <c r="F161" s="3">
        <f>B161-C161</f>
        <v>1</v>
      </c>
      <c r="G161">
        <f>IF(AND(B161&gt;0,C161&gt;0),1,0)</f>
        <v>1</v>
      </c>
      <c r="I161" t="s">
        <v>19</v>
      </c>
      <c r="J161">
        <f>COUNTIF(E161:E177,"&gt;1")</f>
        <v>4</v>
      </c>
      <c r="M161" s="1">
        <f>J161/$J$169</f>
        <v>1</v>
      </c>
      <c r="O161" s="1">
        <f>J161+J122</f>
        <v>7</v>
      </c>
      <c r="P161" s="1">
        <f>O161/$O$169</f>
        <v>0.875</v>
      </c>
    </row>
    <row r="162" spans="1:16" x14ac:dyDescent="0.25">
      <c r="A162" s="3" t="s">
        <v>45</v>
      </c>
      <c r="B162" s="3">
        <v>2</v>
      </c>
      <c r="C162">
        <v>0</v>
      </c>
      <c r="D162" s="7" t="s">
        <v>31</v>
      </c>
      <c r="E162" s="3">
        <f>B162+C162</f>
        <v>2</v>
      </c>
      <c r="F162" s="3">
        <f>B162-C162</f>
        <v>2</v>
      </c>
      <c r="G162">
        <f t="shared" ref="G162:G164" si="18">IF(AND(B162&gt;0,C162&gt;0),1,0)</f>
        <v>0</v>
      </c>
      <c r="I162" t="s">
        <v>22</v>
      </c>
      <c r="J162">
        <f>COUNTIF(E161:E177,"&gt;2")</f>
        <v>3</v>
      </c>
      <c r="M162" s="1">
        <f t="shared" ref="M162:M184" si="19">J162/$J$169</f>
        <v>0.75</v>
      </c>
      <c r="O162" s="1">
        <f t="shared" ref="O162:O184" si="20">J162+J123</f>
        <v>6</v>
      </c>
      <c r="P162" s="1">
        <f t="shared" ref="P162:P184" si="21">O162/$O$169</f>
        <v>0.75</v>
      </c>
    </row>
    <row r="163" spans="1:16" x14ac:dyDescent="0.25">
      <c r="A163" s="3" t="s">
        <v>5</v>
      </c>
      <c r="B163" s="3">
        <v>3</v>
      </c>
      <c r="C163">
        <v>2</v>
      </c>
      <c r="D163" s="7" t="s">
        <v>31</v>
      </c>
      <c r="E163" s="3">
        <f>B163+C163</f>
        <v>5</v>
      </c>
      <c r="F163" s="3">
        <f>B163-C163</f>
        <v>1</v>
      </c>
      <c r="G163">
        <f t="shared" si="18"/>
        <v>1</v>
      </c>
      <c r="I163" t="s">
        <v>25</v>
      </c>
      <c r="J163">
        <f>COUNTIF(E161:E177,"&lt;4")</f>
        <v>3</v>
      </c>
      <c r="M163" s="1">
        <f t="shared" si="19"/>
        <v>0.75</v>
      </c>
      <c r="O163" s="1">
        <f t="shared" si="20"/>
        <v>5</v>
      </c>
      <c r="P163" s="1">
        <f t="shared" si="21"/>
        <v>0.625</v>
      </c>
    </row>
    <row r="164" spans="1:16" x14ac:dyDescent="0.25">
      <c r="A164" s="3" t="s">
        <v>41</v>
      </c>
      <c r="B164" s="3">
        <v>1</v>
      </c>
      <c r="C164">
        <v>2</v>
      </c>
      <c r="D164" s="7" t="s">
        <v>31</v>
      </c>
      <c r="E164" s="3">
        <f t="shared" ref="E164" si="22">B164+C164</f>
        <v>3</v>
      </c>
      <c r="F164" s="3">
        <f t="shared" ref="F164" si="23">B164-C164</f>
        <v>-1</v>
      </c>
      <c r="G164">
        <f t="shared" si="18"/>
        <v>1</v>
      </c>
      <c r="I164" t="s">
        <v>28</v>
      </c>
      <c r="J164">
        <f>COUNTIF(E161:E177,"&lt;5")</f>
        <v>3</v>
      </c>
      <c r="M164" s="1">
        <f t="shared" si="19"/>
        <v>0.75</v>
      </c>
      <c r="O164" s="1">
        <f t="shared" si="20"/>
        <v>6</v>
      </c>
      <c r="P164" s="1">
        <f t="shared" si="21"/>
        <v>0.75</v>
      </c>
    </row>
    <row r="165" spans="1:16" x14ac:dyDescent="0.25">
      <c r="D165" s="9"/>
      <c r="E165" s="3"/>
      <c r="F165" s="3"/>
      <c r="I165" t="s">
        <v>32</v>
      </c>
      <c r="J165">
        <f>COUNTIF(F161:F177,"&lt;=0")</f>
        <v>1</v>
      </c>
      <c r="M165" s="1">
        <f t="shared" si="19"/>
        <v>0.25</v>
      </c>
      <c r="O165" s="1">
        <f t="shared" si="20"/>
        <v>4</v>
      </c>
      <c r="P165" s="1">
        <f t="shared" si="21"/>
        <v>0.5</v>
      </c>
    </row>
    <row r="166" spans="1:16" x14ac:dyDescent="0.25">
      <c r="A166" s="3"/>
      <c r="B166" s="3"/>
      <c r="D166" s="7"/>
      <c r="E166" s="3"/>
      <c r="F166" s="3"/>
      <c r="I166" t="s">
        <v>35</v>
      </c>
      <c r="J166">
        <f>COUNTIF(F161:F177,"&gt;=0")</f>
        <v>3</v>
      </c>
      <c r="M166" s="1">
        <f t="shared" si="19"/>
        <v>0.75</v>
      </c>
      <c r="O166" s="1">
        <f t="shared" si="20"/>
        <v>5</v>
      </c>
      <c r="P166" s="1">
        <f t="shared" si="21"/>
        <v>0.625</v>
      </c>
    </row>
    <row r="167" spans="1:16" x14ac:dyDescent="0.25">
      <c r="I167" t="s">
        <v>39</v>
      </c>
      <c r="J167">
        <f>COUNTIF(F161:F177,"&lt;=1")</f>
        <v>3</v>
      </c>
      <c r="M167" s="1">
        <f t="shared" si="19"/>
        <v>0.75</v>
      </c>
      <c r="O167" s="1">
        <f t="shared" si="20"/>
        <v>7</v>
      </c>
      <c r="P167" s="1">
        <f t="shared" si="21"/>
        <v>0.875</v>
      </c>
    </row>
    <row r="168" spans="1:16" x14ac:dyDescent="0.25">
      <c r="I168" t="s">
        <v>42</v>
      </c>
      <c r="J168">
        <f>COUNTIF(F161:F177,"&gt;=-1")</f>
        <v>4</v>
      </c>
      <c r="M168" s="1">
        <f t="shared" si="19"/>
        <v>1</v>
      </c>
      <c r="O168" s="1">
        <f t="shared" si="20"/>
        <v>7</v>
      </c>
      <c r="P168" s="1">
        <f t="shared" si="21"/>
        <v>0.875</v>
      </c>
    </row>
    <row r="169" spans="1:16" x14ac:dyDescent="0.25">
      <c r="I169" t="s">
        <v>46</v>
      </c>
      <c r="J169">
        <f>COUNT(E161:E177)</f>
        <v>4</v>
      </c>
      <c r="O169" s="1">
        <f t="shared" si="20"/>
        <v>8</v>
      </c>
      <c r="P169" s="1">
        <f t="shared" si="21"/>
        <v>1</v>
      </c>
    </row>
    <row r="170" spans="1:16" x14ac:dyDescent="0.25">
      <c r="I170" t="s">
        <v>48</v>
      </c>
      <c r="J170">
        <f>J169-J166</f>
        <v>1</v>
      </c>
      <c r="M170" s="1">
        <f t="shared" si="19"/>
        <v>0.25</v>
      </c>
      <c r="O170" s="1">
        <f t="shared" si="20"/>
        <v>3</v>
      </c>
      <c r="P170" s="1">
        <f t="shared" si="21"/>
        <v>0.375</v>
      </c>
    </row>
    <row r="171" spans="1:16" x14ac:dyDescent="0.25">
      <c r="I171" t="s">
        <v>51</v>
      </c>
      <c r="J171">
        <f>J169-J165</f>
        <v>3</v>
      </c>
      <c r="M171" s="1">
        <f t="shared" si="19"/>
        <v>0.75</v>
      </c>
      <c r="O171" s="1">
        <f t="shared" si="20"/>
        <v>4</v>
      </c>
      <c r="P171" s="1">
        <f t="shared" si="21"/>
        <v>0.5</v>
      </c>
    </row>
    <row r="172" spans="1:16" x14ac:dyDescent="0.25">
      <c r="I172" t="s">
        <v>52</v>
      </c>
      <c r="J172">
        <f>J169-J168</f>
        <v>0</v>
      </c>
      <c r="M172" s="1">
        <f t="shared" si="19"/>
        <v>0</v>
      </c>
      <c r="O172" s="1">
        <f t="shared" si="20"/>
        <v>1</v>
      </c>
      <c r="P172" s="1">
        <f t="shared" si="21"/>
        <v>0.125</v>
      </c>
    </row>
    <row r="173" spans="1:16" x14ac:dyDescent="0.25">
      <c r="I173" t="s">
        <v>54</v>
      </c>
      <c r="J173">
        <f>J169-J167</f>
        <v>1</v>
      </c>
      <c r="M173" s="1">
        <f t="shared" si="19"/>
        <v>0.25</v>
      </c>
      <c r="O173" s="1">
        <f t="shared" si="20"/>
        <v>1</v>
      </c>
      <c r="P173" s="1">
        <f t="shared" si="21"/>
        <v>0.125</v>
      </c>
    </row>
    <row r="174" spans="1:16" x14ac:dyDescent="0.25">
      <c r="I174" t="s">
        <v>56</v>
      </c>
      <c r="J174">
        <f>COUNTIF(C161:C177,"&gt;0")</f>
        <v>3</v>
      </c>
      <c r="M174" s="1">
        <f t="shared" si="19"/>
        <v>0.75</v>
      </c>
      <c r="O174" s="1">
        <f t="shared" si="20"/>
        <v>6</v>
      </c>
      <c r="P174" s="1">
        <f t="shared" si="21"/>
        <v>0.75</v>
      </c>
    </row>
    <row r="175" spans="1:16" x14ac:dyDescent="0.25">
      <c r="I175" t="s">
        <v>57</v>
      </c>
      <c r="J175">
        <f>COUNTIF(B161:B177,"&gt;0")</f>
        <v>4</v>
      </c>
      <c r="M175" s="1">
        <f t="shared" si="19"/>
        <v>1</v>
      </c>
      <c r="O175" s="1">
        <f t="shared" si="20"/>
        <v>7</v>
      </c>
      <c r="P175" s="1">
        <f t="shared" si="21"/>
        <v>0.875</v>
      </c>
    </row>
    <row r="176" spans="1:16" x14ac:dyDescent="0.25">
      <c r="I176" t="s">
        <v>58</v>
      </c>
      <c r="J176">
        <f>COUNTIF(C161:C177,"&lt;2")</f>
        <v>2</v>
      </c>
      <c r="M176" s="1">
        <f t="shared" si="19"/>
        <v>0.5</v>
      </c>
      <c r="O176" s="1">
        <f t="shared" si="20"/>
        <v>3</v>
      </c>
      <c r="P176" s="1">
        <f t="shared" si="21"/>
        <v>0.375</v>
      </c>
    </row>
    <row r="177" spans="9:16" x14ac:dyDescent="0.25">
      <c r="I177" t="s">
        <v>59</v>
      </c>
      <c r="J177">
        <f>COUNTIF(B161:B177,"&lt;2")</f>
        <v>1</v>
      </c>
      <c r="M177" s="1">
        <f t="shared" si="19"/>
        <v>0.25</v>
      </c>
      <c r="O177" s="1">
        <f t="shared" si="20"/>
        <v>4</v>
      </c>
      <c r="P177" s="1">
        <f t="shared" si="21"/>
        <v>0.5</v>
      </c>
    </row>
    <row r="178" spans="9:16" x14ac:dyDescent="0.25">
      <c r="I178" t="s">
        <v>60</v>
      </c>
      <c r="J178">
        <f>COUNTIF(C161:C177,"&lt;3")</f>
        <v>4</v>
      </c>
      <c r="M178" s="1">
        <f t="shared" si="19"/>
        <v>1</v>
      </c>
      <c r="O178" s="1">
        <f t="shared" si="20"/>
        <v>7</v>
      </c>
      <c r="P178" s="1">
        <f t="shared" si="21"/>
        <v>0.875</v>
      </c>
    </row>
    <row r="179" spans="9:16" x14ac:dyDescent="0.25">
      <c r="I179" t="s">
        <v>61</v>
      </c>
      <c r="J179">
        <f>COUNTIF(B161:B177,"&lt;3")</f>
        <v>3</v>
      </c>
      <c r="M179" s="1">
        <f t="shared" si="19"/>
        <v>0.75</v>
      </c>
      <c r="O179" s="1">
        <f t="shared" si="20"/>
        <v>6</v>
      </c>
      <c r="P179" s="1">
        <f t="shared" si="21"/>
        <v>0.75</v>
      </c>
    </row>
    <row r="180" spans="9:16" x14ac:dyDescent="0.25">
      <c r="I180" t="s">
        <v>62</v>
      </c>
      <c r="J180">
        <f>J170+J171</f>
        <v>4</v>
      </c>
      <c r="M180" s="1">
        <f t="shared" si="19"/>
        <v>1</v>
      </c>
      <c r="O180" s="1">
        <f t="shared" si="20"/>
        <v>7</v>
      </c>
      <c r="P180" s="1">
        <f t="shared" si="21"/>
        <v>0.875</v>
      </c>
    </row>
    <row r="181" spans="9:16" x14ac:dyDescent="0.25">
      <c r="I181" t="s">
        <v>63</v>
      </c>
      <c r="J181" s="3">
        <f>SUM(C161:C177)</f>
        <v>5</v>
      </c>
      <c r="M181" s="1">
        <f t="shared" si="19"/>
        <v>1.25</v>
      </c>
      <c r="O181" s="1">
        <f t="shared" si="20"/>
        <v>12</v>
      </c>
      <c r="P181" s="1">
        <f t="shared" si="21"/>
        <v>1.5</v>
      </c>
    </row>
    <row r="182" spans="9:16" x14ac:dyDescent="0.25">
      <c r="I182" t="s">
        <v>64</v>
      </c>
      <c r="J182" s="3">
        <f>SUM(B161:B177)</f>
        <v>8</v>
      </c>
      <c r="M182" s="1">
        <f t="shared" si="19"/>
        <v>2</v>
      </c>
      <c r="O182" s="1">
        <f t="shared" si="20"/>
        <v>13</v>
      </c>
      <c r="P182" s="1">
        <f t="shared" si="21"/>
        <v>1.625</v>
      </c>
    </row>
    <row r="183" spans="9:16" x14ac:dyDescent="0.25">
      <c r="I183" t="s">
        <v>65</v>
      </c>
      <c r="J183">
        <f>J170*3+J169-J180</f>
        <v>3</v>
      </c>
      <c r="M183" s="1">
        <f t="shared" si="19"/>
        <v>0.75</v>
      </c>
      <c r="O183" s="1">
        <f t="shared" si="20"/>
        <v>10</v>
      </c>
      <c r="P183" s="1">
        <f t="shared" si="21"/>
        <v>1.25</v>
      </c>
    </row>
    <row r="184" spans="9:16" x14ac:dyDescent="0.25">
      <c r="I184" t="s">
        <v>66</v>
      </c>
      <c r="J184">
        <f>SUM(G161:G171)</f>
        <v>3</v>
      </c>
      <c r="M184" s="1">
        <f t="shared" si="19"/>
        <v>0.75</v>
      </c>
      <c r="O184" s="1">
        <f t="shared" si="20"/>
        <v>6</v>
      </c>
      <c r="P184" s="1">
        <f t="shared" si="21"/>
        <v>0.75</v>
      </c>
    </row>
    <row r="208" spans="1:16" x14ac:dyDescent="0.25">
      <c r="A208" s="20" t="s">
        <v>68</v>
      </c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</row>
    <row r="209" spans="1:16" x14ac:dyDescent="0.2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</row>
    <row r="211" spans="1:16" x14ac:dyDescent="0.25">
      <c r="A211" s="18" t="s">
        <v>9</v>
      </c>
      <c r="B211" s="18"/>
      <c r="C211" s="18"/>
      <c r="D211" s="18"/>
      <c r="E211" s="18"/>
      <c r="F211" s="18"/>
    </row>
    <row r="212" spans="1:16" x14ac:dyDescent="0.25">
      <c r="E212" s="5" t="s">
        <v>12</v>
      </c>
      <c r="F212" s="5" t="s">
        <v>13</v>
      </c>
      <c r="G212" s="5" t="s">
        <v>14</v>
      </c>
      <c r="I212" s="6" t="s">
        <v>15</v>
      </c>
      <c r="J212" t="s">
        <v>73</v>
      </c>
    </row>
    <row r="213" spans="1:16" x14ac:dyDescent="0.25">
      <c r="A213" s="3" t="s">
        <v>41</v>
      </c>
      <c r="B213" s="3">
        <v>1</v>
      </c>
      <c r="C213">
        <v>0</v>
      </c>
      <c r="D213" s="7" t="s">
        <v>49</v>
      </c>
      <c r="E213" s="3">
        <f>B213+C213</f>
        <v>1</v>
      </c>
      <c r="F213" s="3">
        <f>B213-C213</f>
        <v>1</v>
      </c>
      <c r="G213">
        <f t="shared" ref="G213:G228" si="24">IF(AND(B213&gt;0,C213&gt;0),1,0)</f>
        <v>0</v>
      </c>
      <c r="I213" t="s">
        <v>19</v>
      </c>
      <c r="J213">
        <f>COUNTIF(E213:E237,"&gt;1")</f>
        <v>9</v>
      </c>
      <c r="M213" s="8">
        <f>J213/$J$221</f>
        <v>0.5625</v>
      </c>
    </row>
    <row r="214" spans="1:16" x14ac:dyDescent="0.25">
      <c r="A214" s="3" t="s">
        <v>5</v>
      </c>
      <c r="B214" s="3">
        <v>1</v>
      </c>
      <c r="C214">
        <v>0</v>
      </c>
      <c r="D214" s="7" t="s">
        <v>49</v>
      </c>
      <c r="E214" s="3">
        <f t="shared" ref="E214:E228" si="25">B214+C214</f>
        <v>1</v>
      </c>
      <c r="F214" s="3">
        <f t="shared" ref="F214:F228" si="26">B214-C214</f>
        <v>1</v>
      </c>
      <c r="G214">
        <f t="shared" si="24"/>
        <v>0</v>
      </c>
      <c r="I214" t="s">
        <v>22</v>
      </c>
      <c r="J214">
        <f>COUNTIF(E213:E237,"&gt;2")</f>
        <v>5</v>
      </c>
      <c r="M214" s="8">
        <f t="shared" ref="M214:M236" si="27">J214/$J$221</f>
        <v>0.3125</v>
      </c>
    </row>
    <row r="215" spans="1:16" x14ac:dyDescent="0.25">
      <c r="A215" s="3" t="s">
        <v>53</v>
      </c>
      <c r="B215" s="3">
        <v>1</v>
      </c>
      <c r="C215">
        <v>0</v>
      </c>
      <c r="D215" s="7" t="s">
        <v>49</v>
      </c>
      <c r="E215" s="3">
        <f t="shared" si="25"/>
        <v>1</v>
      </c>
      <c r="F215" s="3">
        <f t="shared" si="26"/>
        <v>1</v>
      </c>
      <c r="G215">
        <f t="shared" si="24"/>
        <v>0</v>
      </c>
      <c r="I215" t="s">
        <v>25</v>
      </c>
      <c r="J215">
        <f>COUNTIF(E213:E237,"&lt;4")</f>
        <v>13</v>
      </c>
      <c r="M215" s="1">
        <f t="shared" si="27"/>
        <v>0.8125</v>
      </c>
      <c r="N215" s="8">
        <f>1-M215</f>
        <v>0.1875</v>
      </c>
    </row>
    <row r="216" spans="1:16" x14ac:dyDescent="0.25">
      <c r="A216" s="3" t="s">
        <v>10</v>
      </c>
      <c r="B216" s="3">
        <v>2</v>
      </c>
      <c r="C216">
        <v>0</v>
      </c>
      <c r="D216" s="7" t="s">
        <v>49</v>
      </c>
      <c r="E216" s="3">
        <f t="shared" si="25"/>
        <v>2</v>
      </c>
      <c r="F216" s="3">
        <f t="shared" si="26"/>
        <v>2</v>
      </c>
      <c r="G216">
        <f t="shared" si="24"/>
        <v>0</v>
      </c>
      <c r="I216" t="s">
        <v>28</v>
      </c>
      <c r="J216">
        <f>COUNTIF(E213:E237,"&lt;5")</f>
        <v>13</v>
      </c>
      <c r="M216" s="1">
        <f t="shared" si="27"/>
        <v>0.8125</v>
      </c>
      <c r="N216" s="8">
        <f>1-M216</f>
        <v>0.1875</v>
      </c>
    </row>
    <row r="217" spans="1:16" x14ac:dyDescent="0.25">
      <c r="A217" s="3" t="s">
        <v>26</v>
      </c>
      <c r="B217" s="3">
        <v>1</v>
      </c>
      <c r="C217">
        <v>2</v>
      </c>
      <c r="D217" s="7" t="s">
        <v>49</v>
      </c>
      <c r="E217" s="3">
        <f t="shared" si="25"/>
        <v>3</v>
      </c>
      <c r="F217" s="3">
        <f t="shared" si="26"/>
        <v>-1</v>
      </c>
      <c r="G217">
        <f t="shared" si="24"/>
        <v>1</v>
      </c>
      <c r="I217" t="s">
        <v>32</v>
      </c>
      <c r="J217">
        <f>COUNTIF(F213:F237,"&gt;=0")</f>
        <v>12</v>
      </c>
      <c r="L217" t="s">
        <v>74</v>
      </c>
      <c r="M217" s="1">
        <f t="shared" si="27"/>
        <v>0.75</v>
      </c>
    </row>
    <row r="218" spans="1:16" x14ac:dyDescent="0.25">
      <c r="A218" s="3" t="s">
        <v>38</v>
      </c>
      <c r="B218" s="3">
        <v>1</v>
      </c>
      <c r="C218">
        <v>2</v>
      </c>
      <c r="D218" s="7" t="s">
        <v>49</v>
      </c>
      <c r="E218" s="3">
        <f t="shared" si="25"/>
        <v>3</v>
      </c>
      <c r="F218" s="3">
        <f t="shared" si="26"/>
        <v>-1</v>
      </c>
      <c r="G218">
        <f t="shared" si="24"/>
        <v>1</v>
      </c>
      <c r="I218" t="s">
        <v>35</v>
      </c>
      <c r="J218">
        <f>COUNTIF(F213:F237,"&lt;=0")</f>
        <v>7</v>
      </c>
      <c r="L218" t="s">
        <v>75</v>
      </c>
      <c r="M218" s="1">
        <f t="shared" si="27"/>
        <v>0.4375</v>
      </c>
    </row>
    <row r="219" spans="1:16" x14ac:dyDescent="0.25">
      <c r="A219" s="3" t="s">
        <v>17</v>
      </c>
      <c r="B219" s="3">
        <v>1</v>
      </c>
      <c r="C219">
        <v>1</v>
      </c>
      <c r="D219" s="7" t="s">
        <v>49</v>
      </c>
      <c r="E219" s="3">
        <f t="shared" si="25"/>
        <v>2</v>
      </c>
      <c r="F219" s="3">
        <f t="shared" si="26"/>
        <v>0</v>
      </c>
      <c r="G219">
        <f t="shared" si="24"/>
        <v>1</v>
      </c>
      <c r="I219" t="s">
        <v>39</v>
      </c>
      <c r="J219">
        <f>COUNTIF(F213:F237,"&gt;=-1")</f>
        <v>15</v>
      </c>
      <c r="M219" s="1">
        <f t="shared" si="27"/>
        <v>0.9375</v>
      </c>
    </row>
    <row r="220" spans="1:16" x14ac:dyDescent="0.25">
      <c r="A220" s="3" t="s">
        <v>31</v>
      </c>
      <c r="B220" s="3">
        <v>1</v>
      </c>
      <c r="C220">
        <v>0</v>
      </c>
      <c r="D220" s="7" t="s">
        <v>49</v>
      </c>
      <c r="E220" s="3">
        <f t="shared" si="25"/>
        <v>1</v>
      </c>
      <c r="F220" s="3">
        <f t="shared" si="26"/>
        <v>1</v>
      </c>
      <c r="G220">
        <f t="shared" si="24"/>
        <v>0</v>
      </c>
      <c r="I220" t="s">
        <v>42</v>
      </c>
      <c r="J220">
        <f>COUNTIF(F213:F237,"&lt;=1")</f>
        <v>13</v>
      </c>
      <c r="M220" s="1">
        <f t="shared" si="27"/>
        <v>0.8125</v>
      </c>
    </row>
    <row r="221" spans="1:16" x14ac:dyDescent="0.25">
      <c r="A221" s="3" t="s">
        <v>7</v>
      </c>
      <c r="B221" s="3">
        <v>0</v>
      </c>
      <c r="C221">
        <v>1</v>
      </c>
      <c r="D221" s="7" t="s">
        <v>49</v>
      </c>
      <c r="E221" s="3">
        <f t="shared" si="25"/>
        <v>1</v>
      </c>
      <c r="F221" s="3">
        <f t="shared" si="26"/>
        <v>-1</v>
      </c>
      <c r="G221">
        <f t="shared" si="24"/>
        <v>0</v>
      </c>
      <c r="I221" t="s">
        <v>46</v>
      </c>
      <c r="J221">
        <f>COUNT(F213:F237)</f>
        <v>16</v>
      </c>
    </row>
    <row r="222" spans="1:16" x14ac:dyDescent="0.25">
      <c r="A222" s="3" t="s">
        <v>23</v>
      </c>
      <c r="B222" s="3">
        <v>1</v>
      </c>
      <c r="C222">
        <v>0</v>
      </c>
      <c r="D222" s="7" t="s">
        <v>49</v>
      </c>
      <c r="E222" s="3">
        <f t="shared" si="25"/>
        <v>1</v>
      </c>
      <c r="F222" s="3">
        <f t="shared" si="26"/>
        <v>1</v>
      </c>
      <c r="G222">
        <f t="shared" si="24"/>
        <v>0</v>
      </c>
      <c r="I222" t="s">
        <v>48</v>
      </c>
      <c r="J222">
        <f>J221-J218</f>
        <v>9</v>
      </c>
      <c r="L222" t="s">
        <v>76</v>
      </c>
      <c r="M222" s="8">
        <f t="shared" si="27"/>
        <v>0.5625</v>
      </c>
    </row>
    <row r="223" spans="1:16" x14ac:dyDescent="0.25">
      <c r="A223" s="3" t="s">
        <v>45</v>
      </c>
      <c r="B223" s="3">
        <v>0</v>
      </c>
      <c r="C223">
        <v>2</v>
      </c>
      <c r="D223" s="7" t="s">
        <v>49</v>
      </c>
      <c r="E223" s="3">
        <f t="shared" si="25"/>
        <v>2</v>
      </c>
      <c r="F223" s="3">
        <f t="shared" si="26"/>
        <v>-2</v>
      </c>
      <c r="G223">
        <f t="shared" si="24"/>
        <v>0</v>
      </c>
      <c r="I223" t="s">
        <v>51</v>
      </c>
      <c r="J223">
        <f>J221-J217</f>
        <v>4</v>
      </c>
      <c r="L223" t="s">
        <v>77</v>
      </c>
      <c r="M223" s="8">
        <f t="shared" si="27"/>
        <v>0.25</v>
      </c>
    </row>
    <row r="224" spans="1:16" x14ac:dyDescent="0.25">
      <c r="A224" s="3" t="s">
        <v>43</v>
      </c>
      <c r="B224" s="3">
        <v>1</v>
      </c>
      <c r="C224">
        <v>1</v>
      </c>
      <c r="D224" s="7" t="s">
        <v>49</v>
      </c>
      <c r="E224" s="3">
        <f t="shared" si="25"/>
        <v>2</v>
      </c>
      <c r="F224" s="3">
        <f t="shared" si="26"/>
        <v>0</v>
      </c>
      <c r="G224">
        <f t="shared" si="24"/>
        <v>1</v>
      </c>
      <c r="I224" t="s">
        <v>52</v>
      </c>
      <c r="J224">
        <f>J221-J220</f>
        <v>3</v>
      </c>
      <c r="M224" s="1">
        <f t="shared" si="27"/>
        <v>0.1875</v>
      </c>
    </row>
    <row r="225" spans="1:14" x14ac:dyDescent="0.25">
      <c r="A225" s="3" t="s">
        <v>55</v>
      </c>
      <c r="B225" s="3">
        <v>5</v>
      </c>
      <c r="C225">
        <v>0</v>
      </c>
      <c r="D225" s="7" t="s">
        <v>49</v>
      </c>
      <c r="E225" s="3">
        <f t="shared" si="25"/>
        <v>5</v>
      </c>
      <c r="F225" s="3">
        <f t="shared" si="26"/>
        <v>5</v>
      </c>
      <c r="G225">
        <f t="shared" si="24"/>
        <v>0</v>
      </c>
      <c r="I225" t="s">
        <v>54</v>
      </c>
      <c r="J225">
        <f>J221-J219</f>
        <v>1</v>
      </c>
      <c r="M225" s="1">
        <f t="shared" si="27"/>
        <v>6.25E-2</v>
      </c>
    </row>
    <row r="226" spans="1:14" x14ac:dyDescent="0.25">
      <c r="A226" s="3" t="s">
        <v>1</v>
      </c>
      <c r="B226" s="3">
        <v>3</v>
      </c>
      <c r="C226">
        <v>3</v>
      </c>
      <c r="D226" s="7" t="s">
        <v>49</v>
      </c>
      <c r="E226" s="3">
        <f t="shared" si="25"/>
        <v>6</v>
      </c>
      <c r="F226" s="3">
        <f t="shared" si="26"/>
        <v>0</v>
      </c>
      <c r="G226">
        <f t="shared" si="24"/>
        <v>1</v>
      </c>
      <c r="I226" t="s">
        <v>56</v>
      </c>
      <c r="J226">
        <f>COUNTIF(B213:B237,"&gt;0")</f>
        <v>14</v>
      </c>
      <c r="M226" s="8">
        <f t="shared" si="27"/>
        <v>0.875</v>
      </c>
    </row>
    <row r="227" spans="1:14" x14ac:dyDescent="0.25">
      <c r="A227" s="3" t="s">
        <v>2</v>
      </c>
      <c r="B227" s="3">
        <v>1</v>
      </c>
      <c r="C227">
        <v>0</v>
      </c>
      <c r="D227" s="7" t="s">
        <v>49</v>
      </c>
      <c r="E227" s="3">
        <f t="shared" si="25"/>
        <v>1</v>
      </c>
      <c r="F227" s="3">
        <f t="shared" si="26"/>
        <v>1</v>
      </c>
      <c r="G227">
        <f t="shared" si="24"/>
        <v>0</v>
      </c>
      <c r="I227" t="s">
        <v>57</v>
      </c>
      <c r="J227">
        <f>COUNTIF(C213:C237,"&gt;0")</f>
        <v>8</v>
      </c>
      <c r="M227" s="8">
        <f t="shared" si="27"/>
        <v>0.5</v>
      </c>
    </row>
    <row r="228" spans="1:14" x14ac:dyDescent="0.25">
      <c r="A228" s="3" t="s">
        <v>29</v>
      </c>
      <c r="B228" s="3">
        <v>4</v>
      </c>
      <c r="C228">
        <v>1</v>
      </c>
      <c r="D228" s="7" t="s">
        <v>49</v>
      </c>
      <c r="E228" s="3">
        <f t="shared" si="25"/>
        <v>5</v>
      </c>
      <c r="F228" s="3">
        <f t="shared" si="26"/>
        <v>3</v>
      </c>
      <c r="G228">
        <f t="shared" si="24"/>
        <v>1</v>
      </c>
      <c r="I228" t="s">
        <v>58</v>
      </c>
      <c r="J228">
        <f>COUNTIF(B213:B237,"&lt;2")</f>
        <v>12</v>
      </c>
      <c r="M228" s="1">
        <f t="shared" si="27"/>
        <v>0.75</v>
      </c>
      <c r="N228" s="8">
        <f>1-M228</f>
        <v>0.25</v>
      </c>
    </row>
    <row r="229" spans="1:14" x14ac:dyDescent="0.25">
      <c r="D229" s="9"/>
      <c r="E229" s="3"/>
      <c r="F229" s="3"/>
      <c r="I229" t="s">
        <v>59</v>
      </c>
      <c r="J229">
        <f>COUNTIF(C213:C237,"&lt;2")</f>
        <v>12</v>
      </c>
      <c r="M229" s="1">
        <f t="shared" si="27"/>
        <v>0.75</v>
      </c>
      <c r="N229" s="8">
        <f>1-M229</f>
        <v>0.25</v>
      </c>
    </row>
    <row r="230" spans="1:14" x14ac:dyDescent="0.25">
      <c r="D230" s="9"/>
      <c r="E230" s="3"/>
      <c r="F230" s="3"/>
      <c r="I230" t="s">
        <v>60</v>
      </c>
      <c r="J230">
        <f>COUNTIF(B213:B237,"&lt;3")</f>
        <v>13</v>
      </c>
      <c r="M230" s="1">
        <f t="shared" si="27"/>
        <v>0.8125</v>
      </c>
      <c r="N230" s="8">
        <f>1-M230</f>
        <v>0.1875</v>
      </c>
    </row>
    <row r="231" spans="1:14" x14ac:dyDescent="0.25">
      <c r="D231" s="9"/>
      <c r="E231" s="3"/>
      <c r="F231" s="3"/>
      <c r="I231" t="s">
        <v>61</v>
      </c>
      <c r="J231">
        <f>COUNTIF(C213:C237,"&lt;3")</f>
        <v>15</v>
      </c>
      <c r="M231" s="1">
        <f t="shared" si="27"/>
        <v>0.9375</v>
      </c>
      <c r="N231" s="8">
        <f>1-M231</f>
        <v>6.25E-2</v>
      </c>
    </row>
    <row r="232" spans="1:14" x14ac:dyDescent="0.25">
      <c r="E232" s="3"/>
      <c r="F232" s="3"/>
      <c r="I232" t="s">
        <v>62</v>
      </c>
      <c r="J232">
        <f>J222+J223</f>
        <v>13</v>
      </c>
      <c r="M232" s="1">
        <f t="shared" si="27"/>
        <v>0.8125</v>
      </c>
      <c r="N232" s="8">
        <f>1-M232</f>
        <v>0.1875</v>
      </c>
    </row>
    <row r="233" spans="1:14" x14ac:dyDescent="0.25">
      <c r="E233" s="3"/>
      <c r="F233" s="3"/>
      <c r="I233" t="s">
        <v>63</v>
      </c>
      <c r="J233" s="3">
        <f>SUM(C213:C237)</f>
        <v>13</v>
      </c>
      <c r="M233" s="8">
        <f t="shared" si="27"/>
        <v>0.8125</v>
      </c>
    </row>
    <row r="234" spans="1:14" x14ac:dyDescent="0.25">
      <c r="E234" s="3"/>
      <c r="F234" s="3"/>
      <c r="I234" t="s">
        <v>64</v>
      </c>
      <c r="J234" s="3">
        <f>SUM(B213:B237)</f>
        <v>24</v>
      </c>
      <c r="M234" s="8">
        <f t="shared" si="27"/>
        <v>1.5</v>
      </c>
      <c r="N234" s="8">
        <f>M233+M234</f>
        <v>2.3125</v>
      </c>
    </row>
    <row r="235" spans="1:14" x14ac:dyDescent="0.25">
      <c r="E235" s="3"/>
      <c r="F235" s="3"/>
      <c r="I235" t="s">
        <v>65</v>
      </c>
      <c r="J235">
        <f>3*J223+J221-J232</f>
        <v>15</v>
      </c>
      <c r="M235" s="8">
        <f t="shared" si="27"/>
        <v>0.9375</v>
      </c>
    </row>
    <row r="236" spans="1:14" x14ac:dyDescent="0.25">
      <c r="E236" s="3"/>
      <c r="F236" s="3"/>
      <c r="I236" t="s">
        <v>66</v>
      </c>
      <c r="J236">
        <f>SUM(G213:G237)</f>
        <v>6</v>
      </c>
      <c r="M236" s="1">
        <f t="shared" si="27"/>
        <v>0.375</v>
      </c>
    </row>
    <row r="237" spans="1:14" x14ac:dyDescent="0.25">
      <c r="E237" s="3"/>
      <c r="F237" s="3"/>
    </row>
    <row r="238" spans="1:14" x14ac:dyDescent="0.25">
      <c r="A238" s="21" t="s">
        <v>67</v>
      </c>
      <c r="B238" s="21"/>
      <c r="C238" s="21"/>
      <c r="D238" s="21"/>
      <c r="E238" s="21"/>
      <c r="F238" s="21"/>
    </row>
    <row r="239" spans="1:14" x14ac:dyDescent="0.25">
      <c r="E239" s="3"/>
      <c r="F239" s="3"/>
    </row>
    <row r="240" spans="1:14" x14ac:dyDescent="0.25">
      <c r="E240" s="3"/>
      <c r="F240" s="3"/>
    </row>
    <row r="241" spans="1:17" x14ac:dyDescent="0.25">
      <c r="E241" s="3"/>
      <c r="F241" s="3"/>
    </row>
    <row r="242" spans="1:17" x14ac:dyDescent="0.25">
      <c r="E242" s="3"/>
      <c r="F242" s="3"/>
    </row>
    <row r="243" spans="1:17" x14ac:dyDescent="0.25">
      <c r="E243" s="3"/>
      <c r="F243" s="3"/>
    </row>
    <row r="251" spans="1:17" x14ac:dyDescent="0.25">
      <c r="A251" s="18" t="s">
        <v>0</v>
      </c>
      <c r="B251" s="18"/>
      <c r="C251" s="18"/>
      <c r="D251" s="18"/>
      <c r="E251" s="18"/>
      <c r="F251" s="18"/>
    </row>
    <row r="252" spans="1:17" x14ac:dyDescent="0.25">
      <c r="E252" s="5" t="s">
        <v>12</v>
      </c>
      <c r="F252" s="5" t="s">
        <v>13</v>
      </c>
      <c r="G252" s="5" t="s">
        <v>14</v>
      </c>
      <c r="I252" s="6" t="s">
        <v>15</v>
      </c>
      <c r="J252" t="s">
        <v>78</v>
      </c>
      <c r="O252" s="1" t="s">
        <v>70</v>
      </c>
    </row>
    <row r="253" spans="1:17" x14ac:dyDescent="0.25">
      <c r="A253" s="7" t="s">
        <v>49</v>
      </c>
      <c r="B253" s="3">
        <v>1</v>
      </c>
      <c r="C253">
        <v>1</v>
      </c>
      <c r="D253" s="3" t="s">
        <v>36</v>
      </c>
      <c r="E253" s="3">
        <f t="shared" ref="E253:E269" si="28">B253+C253</f>
        <v>2</v>
      </c>
      <c r="F253" s="3">
        <f t="shared" ref="F253:F269" si="29">B253-C253</f>
        <v>0</v>
      </c>
      <c r="G253">
        <f t="shared" ref="G253:G269" si="30">IF(AND(B253&gt;0,C253&gt;0),1,0)</f>
        <v>1</v>
      </c>
      <c r="I253" t="s">
        <v>19</v>
      </c>
      <c r="J253">
        <f>COUNTIF(E253:E274,"&gt;1")</f>
        <v>13</v>
      </c>
      <c r="M253" s="1">
        <f>J253/$J$261</f>
        <v>0.76470588235294112</v>
      </c>
      <c r="O253" s="1">
        <f>J253+J213</f>
        <v>22</v>
      </c>
      <c r="P253" s="8">
        <f>O253/$O$261</f>
        <v>0.66666666666666663</v>
      </c>
    </row>
    <row r="254" spans="1:17" x14ac:dyDescent="0.25">
      <c r="A254" s="7" t="s">
        <v>49</v>
      </c>
      <c r="B254" s="3">
        <v>0</v>
      </c>
      <c r="C254">
        <v>0</v>
      </c>
      <c r="D254" s="3" t="s">
        <v>20</v>
      </c>
      <c r="E254" s="3">
        <f t="shared" si="28"/>
        <v>0</v>
      </c>
      <c r="F254" s="3">
        <f t="shared" si="29"/>
        <v>0</v>
      </c>
      <c r="G254">
        <f t="shared" si="30"/>
        <v>0</v>
      </c>
      <c r="I254" t="s">
        <v>22</v>
      </c>
      <c r="J254">
        <f>COUNTIF(E253:E274,"&gt;2")</f>
        <v>5</v>
      </c>
      <c r="M254" s="1">
        <f t="shared" ref="M254:M276" si="31">J254/$J$261</f>
        <v>0.29411764705882354</v>
      </c>
      <c r="O254" s="1">
        <f t="shared" ref="O254:O276" si="32">J254+J214</f>
        <v>10</v>
      </c>
      <c r="P254" s="8">
        <f t="shared" ref="P254:P276" si="33">O254/$O$261</f>
        <v>0.30303030303030304</v>
      </c>
    </row>
    <row r="255" spans="1:17" x14ac:dyDescent="0.25">
      <c r="A255" s="7" t="s">
        <v>49</v>
      </c>
      <c r="B255" s="3">
        <v>1</v>
      </c>
      <c r="C255">
        <v>0</v>
      </c>
      <c r="D255" s="3" t="s">
        <v>43</v>
      </c>
      <c r="E255" s="3">
        <f t="shared" si="28"/>
        <v>1</v>
      </c>
      <c r="F255" s="3">
        <f t="shared" si="29"/>
        <v>1</v>
      </c>
      <c r="G255">
        <f t="shared" si="30"/>
        <v>0</v>
      </c>
      <c r="I255" t="s">
        <v>25</v>
      </c>
      <c r="J255">
        <f>COUNTIF(E253:E274,"&lt;4")</f>
        <v>17</v>
      </c>
      <c r="M255" s="1">
        <f t="shared" si="31"/>
        <v>1</v>
      </c>
      <c r="O255" s="1">
        <f t="shared" si="32"/>
        <v>30</v>
      </c>
      <c r="P255" s="1">
        <f t="shared" si="33"/>
        <v>0.90909090909090906</v>
      </c>
      <c r="Q255" s="8">
        <f>1-P255</f>
        <v>9.0909090909090939E-2</v>
      </c>
    </row>
    <row r="256" spans="1:17" x14ac:dyDescent="0.25">
      <c r="A256" s="7" t="s">
        <v>49</v>
      </c>
      <c r="B256" s="3">
        <v>2</v>
      </c>
      <c r="C256">
        <v>1</v>
      </c>
      <c r="D256" s="3" t="s">
        <v>29</v>
      </c>
      <c r="E256" s="3">
        <f t="shared" si="28"/>
        <v>3</v>
      </c>
      <c r="F256" s="3">
        <f t="shared" si="29"/>
        <v>1</v>
      </c>
      <c r="G256">
        <f t="shared" si="30"/>
        <v>1</v>
      </c>
      <c r="I256" t="s">
        <v>28</v>
      </c>
      <c r="J256">
        <f>COUNTIF(E253:E274,"&lt;5")</f>
        <v>17</v>
      </c>
      <c r="M256" s="1">
        <f t="shared" si="31"/>
        <v>1</v>
      </c>
      <c r="O256" s="1">
        <f t="shared" si="32"/>
        <v>30</v>
      </c>
      <c r="P256" s="1">
        <f t="shared" si="33"/>
        <v>0.90909090909090906</v>
      </c>
      <c r="Q256" s="8">
        <f>1-P256</f>
        <v>9.0909090909090939E-2</v>
      </c>
    </row>
    <row r="257" spans="1:17" x14ac:dyDescent="0.25">
      <c r="A257" s="7" t="s">
        <v>49</v>
      </c>
      <c r="B257" s="3">
        <v>0</v>
      </c>
      <c r="C257">
        <v>1</v>
      </c>
      <c r="D257" s="3" t="s">
        <v>45</v>
      </c>
      <c r="E257" s="3">
        <f t="shared" si="28"/>
        <v>1</v>
      </c>
      <c r="F257" s="3">
        <f t="shared" si="29"/>
        <v>-1</v>
      </c>
      <c r="G257">
        <f t="shared" si="30"/>
        <v>0</v>
      </c>
      <c r="I257" t="s">
        <v>32</v>
      </c>
      <c r="J257">
        <f>COUNTIF(F253:F274,"&lt;=0")</f>
        <v>11</v>
      </c>
      <c r="L257" t="s">
        <v>74</v>
      </c>
      <c r="M257" s="1">
        <f t="shared" si="31"/>
        <v>0.6470588235294118</v>
      </c>
      <c r="O257" s="1">
        <f t="shared" si="32"/>
        <v>23</v>
      </c>
      <c r="P257" s="1">
        <f t="shared" si="33"/>
        <v>0.69696969696969702</v>
      </c>
    </row>
    <row r="258" spans="1:17" x14ac:dyDescent="0.25">
      <c r="A258" s="7" t="s">
        <v>49</v>
      </c>
      <c r="B258" s="3">
        <v>2</v>
      </c>
      <c r="C258">
        <v>1</v>
      </c>
      <c r="D258" s="3" t="s">
        <v>55</v>
      </c>
      <c r="E258" s="3">
        <f t="shared" si="28"/>
        <v>3</v>
      </c>
      <c r="F258" s="3">
        <f t="shared" si="29"/>
        <v>1</v>
      </c>
      <c r="G258">
        <f t="shared" si="30"/>
        <v>1</v>
      </c>
      <c r="I258" t="s">
        <v>35</v>
      </c>
      <c r="J258">
        <f>COUNTIF(F253:F274,"&gt;=0")</f>
        <v>10</v>
      </c>
      <c r="L258" t="s">
        <v>75</v>
      </c>
      <c r="M258" s="1">
        <f t="shared" si="31"/>
        <v>0.58823529411764708</v>
      </c>
      <c r="O258" s="1">
        <f t="shared" si="32"/>
        <v>17</v>
      </c>
      <c r="P258" s="1">
        <f t="shared" si="33"/>
        <v>0.51515151515151514</v>
      </c>
    </row>
    <row r="259" spans="1:17" x14ac:dyDescent="0.25">
      <c r="A259" s="7" t="s">
        <v>49</v>
      </c>
      <c r="B259" s="3">
        <v>2</v>
      </c>
      <c r="C259">
        <v>0</v>
      </c>
      <c r="D259" s="3" t="s">
        <v>1</v>
      </c>
      <c r="E259" s="3">
        <f t="shared" si="28"/>
        <v>2</v>
      </c>
      <c r="F259" s="3">
        <f t="shared" si="29"/>
        <v>2</v>
      </c>
      <c r="G259">
        <f t="shared" si="30"/>
        <v>0</v>
      </c>
      <c r="I259" t="s">
        <v>39</v>
      </c>
      <c r="J259">
        <f>COUNTIF(F253:F274,"&lt;=1")</f>
        <v>14</v>
      </c>
      <c r="L259" t="s">
        <v>79</v>
      </c>
      <c r="M259" s="1">
        <f t="shared" si="31"/>
        <v>0.82352941176470584</v>
      </c>
      <c r="O259" s="1">
        <f t="shared" si="32"/>
        <v>29</v>
      </c>
      <c r="P259" s="1">
        <f t="shared" si="33"/>
        <v>0.87878787878787878</v>
      </c>
    </row>
    <row r="260" spans="1:17" x14ac:dyDescent="0.25">
      <c r="A260" s="7" t="s">
        <v>49</v>
      </c>
      <c r="B260" s="3">
        <v>1</v>
      </c>
      <c r="C260">
        <v>1</v>
      </c>
      <c r="D260" s="3" t="s">
        <v>34</v>
      </c>
      <c r="E260" s="3">
        <f t="shared" si="28"/>
        <v>2</v>
      </c>
      <c r="F260" s="3">
        <f t="shared" si="29"/>
        <v>0</v>
      </c>
      <c r="G260">
        <f t="shared" si="30"/>
        <v>1</v>
      </c>
      <c r="I260" t="s">
        <v>42</v>
      </c>
      <c r="J260">
        <f>COUNTIF(F253:F274,"&gt;=-1")</f>
        <v>14</v>
      </c>
      <c r="L260" t="s">
        <v>80</v>
      </c>
      <c r="M260" s="1">
        <f t="shared" si="31"/>
        <v>0.82352941176470584</v>
      </c>
      <c r="O260" s="1">
        <f t="shared" si="32"/>
        <v>27</v>
      </c>
      <c r="P260" s="1">
        <f t="shared" si="33"/>
        <v>0.81818181818181823</v>
      </c>
    </row>
    <row r="261" spans="1:17" x14ac:dyDescent="0.25">
      <c r="A261" s="7" t="s">
        <v>49</v>
      </c>
      <c r="B261" s="3">
        <v>1</v>
      </c>
      <c r="C261">
        <v>2</v>
      </c>
      <c r="D261" s="3" t="s">
        <v>2</v>
      </c>
      <c r="E261" s="3">
        <f t="shared" si="28"/>
        <v>3</v>
      </c>
      <c r="F261" s="3">
        <f t="shared" si="29"/>
        <v>-1</v>
      </c>
      <c r="G261">
        <f t="shared" si="30"/>
        <v>1</v>
      </c>
      <c r="I261" t="s">
        <v>46</v>
      </c>
      <c r="J261">
        <f>COUNT(E253:E274)</f>
        <v>17</v>
      </c>
      <c r="O261" s="1">
        <f t="shared" si="32"/>
        <v>33</v>
      </c>
      <c r="P261" s="1">
        <f t="shared" si="33"/>
        <v>1</v>
      </c>
    </row>
    <row r="262" spans="1:17" x14ac:dyDescent="0.25">
      <c r="A262" s="7" t="s">
        <v>49</v>
      </c>
      <c r="B262" s="3">
        <v>3</v>
      </c>
      <c r="C262">
        <v>0</v>
      </c>
      <c r="D262" s="3" t="s">
        <v>26</v>
      </c>
      <c r="E262" s="3">
        <f t="shared" si="28"/>
        <v>3</v>
      </c>
      <c r="F262" s="3">
        <f t="shared" si="29"/>
        <v>3</v>
      </c>
      <c r="G262">
        <f t="shared" si="30"/>
        <v>0</v>
      </c>
      <c r="I262" t="s">
        <v>48</v>
      </c>
      <c r="J262">
        <f>J261-J258</f>
        <v>7</v>
      </c>
      <c r="L262" t="s">
        <v>76</v>
      </c>
      <c r="M262" s="1">
        <f t="shared" si="31"/>
        <v>0.41176470588235292</v>
      </c>
      <c r="O262" s="1">
        <f t="shared" si="32"/>
        <v>16</v>
      </c>
      <c r="P262" s="8">
        <f t="shared" si="33"/>
        <v>0.48484848484848486</v>
      </c>
    </row>
    <row r="263" spans="1:17" x14ac:dyDescent="0.25">
      <c r="A263" s="7" t="s">
        <v>49</v>
      </c>
      <c r="B263" s="3">
        <v>1</v>
      </c>
      <c r="C263">
        <v>2</v>
      </c>
      <c r="D263" s="3" t="s">
        <v>10</v>
      </c>
      <c r="E263" s="3">
        <f t="shared" si="28"/>
        <v>3</v>
      </c>
      <c r="F263" s="3">
        <f t="shared" si="29"/>
        <v>-1</v>
      </c>
      <c r="G263">
        <f t="shared" si="30"/>
        <v>1</v>
      </c>
      <c r="I263" t="s">
        <v>51</v>
      </c>
      <c r="J263">
        <f>J261-J257</f>
        <v>6</v>
      </c>
      <c r="L263" t="s">
        <v>77</v>
      </c>
      <c r="M263" s="1">
        <f t="shared" si="31"/>
        <v>0.35294117647058826</v>
      </c>
      <c r="O263" s="1">
        <f t="shared" si="32"/>
        <v>10</v>
      </c>
      <c r="P263" s="8">
        <f t="shared" si="33"/>
        <v>0.30303030303030304</v>
      </c>
    </row>
    <row r="264" spans="1:17" x14ac:dyDescent="0.25">
      <c r="A264" s="7" t="s">
        <v>49</v>
      </c>
      <c r="B264" s="3">
        <v>2</v>
      </c>
      <c r="C264">
        <v>0</v>
      </c>
      <c r="D264" s="3" t="s">
        <v>41</v>
      </c>
      <c r="E264" s="3">
        <f t="shared" si="28"/>
        <v>2</v>
      </c>
      <c r="F264" s="3">
        <f t="shared" si="29"/>
        <v>2</v>
      </c>
      <c r="G264">
        <f t="shared" si="30"/>
        <v>0</v>
      </c>
      <c r="I264" t="s">
        <v>52</v>
      </c>
      <c r="J264">
        <f>J261-J260</f>
        <v>3</v>
      </c>
      <c r="M264" s="1">
        <f t="shared" si="31"/>
        <v>0.17647058823529413</v>
      </c>
      <c r="O264" s="1">
        <f t="shared" si="32"/>
        <v>6</v>
      </c>
      <c r="P264" s="1">
        <f t="shared" si="33"/>
        <v>0.18181818181818182</v>
      </c>
    </row>
    <row r="265" spans="1:17" x14ac:dyDescent="0.25">
      <c r="A265" s="7" t="s">
        <v>49</v>
      </c>
      <c r="B265" s="3">
        <v>1</v>
      </c>
      <c r="C265">
        <v>1</v>
      </c>
      <c r="D265" s="3" t="s">
        <v>17</v>
      </c>
      <c r="E265" s="3">
        <f t="shared" si="28"/>
        <v>2</v>
      </c>
      <c r="F265" s="3">
        <f t="shared" si="29"/>
        <v>0</v>
      </c>
      <c r="G265">
        <f t="shared" si="30"/>
        <v>1</v>
      </c>
      <c r="I265" t="s">
        <v>54</v>
      </c>
      <c r="J265">
        <f>J261-J259</f>
        <v>3</v>
      </c>
      <c r="M265" s="1">
        <f t="shared" si="31"/>
        <v>0.17647058823529413</v>
      </c>
      <c r="O265" s="1">
        <f t="shared" si="32"/>
        <v>4</v>
      </c>
      <c r="P265" s="1">
        <f t="shared" si="33"/>
        <v>0.12121212121212122</v>
      </c>
    </row>
    <row r="266" spans="1:17" x14ac:dyDescent="0.25">
      <c r="A266" s="7" t="s">
        <v>49</v>
      </c>
      <c r="B266" s="3">
        <v>0</v>
      </c>
      <c r="C266">
        <v>2</v>
      </c>
      <c r="D266" s="3" t="s">
        <v>23</v>
      </c>
      <c r="E266" s="3">
        <f t="shared" si="28"/>
        <v>2</v>
      </c>
      <c r="F266" s="3">
        <f t="shared" si="29"/>
        <v>-2</v>
      </c>
      <c r="G266">
        <f t="shared" si="30"/>
        <v>0</v>
      </c>
      <c r="I266" t="s">
        <v>56</v>
      </c>
      <c r="J266">
        <f>COUNTIF(C253:C274,"&gt;0")</f>
        <v>12</v>
      </c>
      <c r="M266" s="1">
        <f t="shared" si="31"/>
        <v>0.70588235294117652</v>
      </c>
      <c r="O266" s="1">
        <f t="shared" si="32"/>
        <v>26</v>
      </c>
      <c r="P266" s="8">
        <f t="shared" si="33"/>
        <v>0.78787878787878785</v>
      </c>
    </row>
    <row r="267" spans="1:17" x14ac:dyDescent="0.25">
      <c r="A267" s="7" t="s">
        <v>49</v>
      </c>
      <c r="B267" s="3">
        <v>0</v>
      </c>
      <c r="C267">
        <v>1</v>
      </c>
      <c r="D267" s="3" t="s">
        <v>38</v>
      </c>
      <c r="E267" s="3">
        <f t="shared" si="28"/>
        <v>1</v>
      </c>
      <c r="F267" s="3">
        <f t="shared" si="29"/>
        <v>-1</v>
      </c>
      <c r="G267">
        <f t="shared" si="30"/>
        <v>0</v>
      </c>
      <c r="I267" t="s">
        <v>57</v>
      </c>
      <c r="J267">
        <f>COUNTIF(B253:B274,"&gt;0")</f>
        <v>11</v>
      </c>
      <c r="M267" s="1">
        <f t="shared" si="31"/>
        <v>0.6470588235294118</v>
      </c>
      <c r="O267" s="1">
        <f t="shared" si="32"/>
        <v>19</v>
      </c>
      <c r="P267" s="8">
        <f t="shared" si="33"/>
        <v>0.5757575757575758</v>
      </c>
    </row>
    <row r="268" spans="1:17" x14ac:dyDescent="0.25">
      <c r="A268" s="7" t="s">
        <v>49</v>
      </c>
      <c r="B268" s="3">
        <v>0</v>
      </c>
      <c r="C268">
        <v>2</v>
      </c>
      <c r="D268" s="3" t="s">
        <v>53</v>
      </c>
      <c r="E268" s="3">
        <f t="shared" si="28"/>
        <v>2</v>
      </c>
      <c r="F268" s="3">
        <f t="shared" si="29"/>
        <v>-2</v>
      </c>
      <c r="G268">
        <f t="shared" si="30"/>
        <v>0</v>
      </c>
      <c r="I268" t="s">
        <v>58</v>
      </c>
      <c r="J268">
        <f>COUNTIF(C253:C274,"&lt;2")</f>
        <v>12</v>
      </c>
      <c r="M268" s="1">
        <f t="shared" si="31"/>
        <v>0.70588235294117652</v>
      </c>
      <c r="O268" s="1">
        <f t="shared" si="32"/>
        <v>24</v>
      </c>
      <c r="P268" s="1">
        <f t="shared" si="33"/>
        <v>0.72727272727272729</v>
      </c>
      <c r="Q268" s="8">
        <f>1-P268</f>
        <v>0.27272727272727271</v>
      </c>
    </row>
    <row r="269" spans="1:17" x14ac:dyDescent="0.25">
      <c r="A269" s="7" t="s">
        <v>49</v>
      </c>
      <c r="B269" s="3">
        <v>0</v>
      </c>
      <c r="C269">
        <v>2</v>
      </c>
      <c r="D269" s="3" t="s">
        <v>5</v>
      </c>
      <c r="E269" s="3">
        <f t="shared" si="28"/>
        <v>2</v>
      </c>
      <c r="F269" s="3">
        <f t="shared" si="29"/>
        <v>-2</v>
      </c>
      <c r="G269">
        <f t="shared" si="30"/>
        <v>0</v>
      </c>
      <c r="I269" t="s">
        <v>59</v>
      </c>
      <c r="J269">
        <f>COUNTIF(B253:B274,"&lt;2")</f>
        <v>12</v>
      </c>
      <c r="M269" s="1">
        <f t="shared" si="31"/>
        <v>0.70588235294117652</v>
      </c>
      <c r="O269" s="1">
        <f t="shared" si="32"/>
        <v>24</v>
      </c>
      <c r="P269" s="1">
        <f t="shared" si="33"/>
        <v>0.72727272727272729</v>
      </c>
      <c r="Q269" s="8">
        <f>1-P269</f>
        <v>0.27272727272727271</v>
      </c>
    </row>
    <row r="270" spans="1:17" x14ac:dyDescent="0.25">
      <c r="A270" s="9"/>
      <c r="E270" s="3"/>
      <c r="F270" s="3"/>
      <c r="I270" t="s">
        <v>60</v>
      </c>
      <c r="J270">
        <f>COUNTIF(C253:C274,"&lt;3")</f>
        <v>17</v>
      </c>
      <c r="M270" s="1">
        <f t="shared" si="31"/>
        <v>1</v>
      </c>
      <c r="O270" s="1">
        <f t="shared" si="32"/>
        <v>30</v>
      </c>
      <c r="P270" s="1">
        <f t="shared" si="33"/>
        <v>0.90909090909090906</v>
      </c>
      <c r="Q270" s="8">
        <f>1-P270</f>
        <v>9.0909090909090939E-2</v>
      </c>
    </row>
    <row r="271" spans="1:17" x14ac:dyDescent="0.25">
      <c r="A271" s="9"/>
      <c r="E271" s="3"/>
      <c r="F271" s="3"/>
      <c r="I271" t="s">
        <v>61</v>
      </c>
      <c r="J271">
        <f>COUNTIF(B253:B274,"&lt;3")</f>
        <v>16</v>
      </c>
      <c r="M271" s="1">
        <f t="shared" si="31"/>
        <v>0.94117647058823528</v>
      </c>
      <c r="O271" s="1">
        <f t="shared" si="32"/>
        <v>31</v>
      </c>
      <c r="P271" s="1">
        <f t="shared" si="33"/>
        <v>0.93939393939393945</v>
      </c>
      <c r="Q271" s="8">
        <f>1-P271</f>
        <v>6.0606060606060552E-2</v>
      </c>
    </row>
    <row r="272" spans="1:17" x14ac:dyDescent="0.25">
      <c r="I272" t="s">
        <v>62</v>
      </c>
      <c r="J272">
        <f>J262+J263</f>
        <v>13</v>
      </c>
      <c r="M272" s="1">
        <f t="shared" si="31"/>
        <v>0.76470588235294112</v>
      </c>
      <c r="O272" s="1">
        <f t="shared" si="32"/>
        <v>26</v>
      </c>
      <c r="P272" s="1">
        <f t="shared" si="33"/>
        <v>0.78787878787878785</v>
      </c>
      <c r="Q272" s="8">
        <f>1-P272</f>
        <v>0.21212121212121215</v>
      </c>
    </row>
    <row r="273" spans="1:17" x14ac:dyDescent="0.25">
      <c r="I273" t="s">
        <v>63</v>
      </c>
      <c r="J273">
        <f>SUM(B253:B274)</f>
        <v>17</v>
      </c>
      <c r="M273" s="1">
        <f t="shared" si="31"/>
        <v>1</v>
      </c>
      <c r="O273" s="1">
        <f t="shared" si="32"/>
        <v>30</v>
      </c>
      <c r="P273" s="8">
        <f t="shared" si="33"/>
        <v>0.90909090909090906</v>
      </c>
    </row>
    <row r="274" spans="1:17" x14ac:dyDescent="0.25">
      <c r="I274" t="s">
        <v>64</v>
      </c>
      <c r="J274">
        <f>SUM(C253:C274)</f>
        <v>17</v>
      </c>
      <c r="M274" s="1">
        <f t="shared" si="31"/>
        <v>1</v>
      </c>
      <c r="O274" s="1">
        <f t="shared" si="32"/>
        <v>41</v>
      </c>
      <c r="P274" s="8">
        <f t="shared" si="33"/>
        <v>1.2424242424242424</v>
      </c>
      <c r="Q274" s="8">
        <f>P273+P274</f>
        <v>2.1515151515151514</v>
      </c>
    </row>
    <row r="275" spans="1:17" x14ac:dyDescent="0.25">
      <c r="I275" t="s">
        <v>65</v>
      </c>
      <c r="J275">
        <f>J263*3+J261-J272</f>
        <v>22</v>
      </c>
      <c r="M275" s="1">
        <f t="shared" si="31"/>
        <v>1.2941176470588236</v>
      </c>
      <c r="O275" s="1">
        <f t="shared" si="32"/>
        <v>37</v>
      </c>
      <c r="P275" s="8">
        <f t="shared" si="33"/>
        <v>1.1212121212121211</v>
      </c>
    </row>
    <row r="276" spans="1:17" x14ac:dyDescent="0.25">
      <c r="A276" s="21" t="s">
        <v>67</v>
      </c>
      <c r="B276" s="21"/>
      <c r="C276" s="21"/>
      <c r="D276" s="21"/>
      <c r="E276" s="21"/>
      <c r="F276" s="21"/>
      <c r="I276" t="s">
        <v>66</v>
      </c>
      <c r="J276">
        <f>SUM(G253:G275)</f>
        <v>7</v>
      </c>
      <c r="M276" s="1">
        <f t="shared" si="31"/>
        <v>0.41176470588235292</v>
      </c>
      <c r="O276" s="1">
        <f t="shared" si="32"/>
        <v>13</v>
      </c>
      <c r="P276" s="1">
        <f t="shared" si="33"/>
        <v>0.39393939393939392</v>
      </c>
    </row>
    <row r="282" spans="1:17" x14ac:dyDescent="0.25">
      <c r="E282" s="3"/>
      <c r="F282" s="3"/>
    </row>
    <row r="283" spans="1:17" x14ac:dyDescent="0.25">
      <c r="E283" s="3"/>
      <c r="F283" s="3"/>
    </row>
    <row r="289" spans="1:13" x14ac:dyDescent="0.25">
      <c r="A289" s="18" t="s">
        <v>71</v>
      </c>
      <c r="B289" s="18"/>
      <c r="C289" s="18"/>
      <c r="D289" s="18"/>
      <c r="E289" s="18"/>
      <c r="F289" s="18"/>
    </row>
    <row r="290" spans="1:13" x14ac:dyDescent="0.25">
      <c r="E290" s="5" t="s">
        <v>12</v>
      </c>
      <c r="F290" s="5" t="s">
        <v>13</v>
      </c>
      <c r="G290" s="5" t="s">
        <v>14</v>
      </c>
      <c r="I290" s="6" t="s">
        <v>15</v>
      </c>
      <c r="J290" t="s">
        <v>73</v>
      </c>
    </row>
    <row r="291" spans="1:13" x14ac:dyDescent="0.25">
      <c r="A291" s="3" t="s">
        <v>10</v>
      </c>
      <c r="B291" s="3">
        <v>1</v>
      </c>
      <c r="C291">
        <v>0</v>
      </c>
      <c r="D291" s="7" t="s">
        <v>53</v>
      </c>
      <c r="E291" s="3">
        <f>B291+C291</f>
        <v>1</v>
      </c>
      <c r="F291" s="3">
        <f>B291-C291</f>
        <v>1</v>
      </c>
      <c r="G291">
        <f t="shared" ref="G291:G294" si="34">IF(AND(B291&gt;0,C291&gt;0),1,0)</f>
        <v>0</v>
      </c>
      <c r="I291" t="s">
        <v>19</v>
      </c>
      <c r="J291">
        <f>COUNTIF(E291:E315,"&gt;1")</f>
        <v>2</v>
      </c>
      <c r="M291" s="1">
        <f>J291/4</f>
        <v>0.5</v>
      </c>
    </row>
    <row r="292" spans="1:13" x14ac:dyDescent="0.25">
      <c r="A292" s="3" t="s">
        <v>38</v>
      </c>
      <c r="B292" s="3">
        <v>2</v>
      </c>
      <c r="C292">
        <v>2</v>
      </c>
      <c r="D292" s="7" t="s">
        <v>53</v>
      </c>
      <c r="E292" s="3">
        <f t="shared" ref="E292:E294" si="35">B292+C292</f>
        <v>4</v>
      </c>
      <c r="F292" s="3">
        <f t="shared" ref="F292:F294" si="36">B292-C292</f>
        <v>0</v>
      </c>
      <c r="G292">
        <f t="shared" si="34"/>
        <v>1</v>
      </c>
      <c r="I292" t="s">
        <v>22</v>
      </c>
      <c r="J292">
        <f>COUNTIF(E291:E315,"&gt;2")</f>
        <v>1</v>
      </c>
      <c r="M292" s="1">
        <f t="shared" ref="M292:M314" si="37">J292/4</f>
        <v>0.25</v>
      </c>
    </row>
    <row r="293" spans="1:13" x14ac:dyDescent="0.25">
      <c r="A293" s="3" t="s">
        <v>1</v>
      </c>
      <c r="B293" s="3">
        <v>0</v>
      </c>
      <c r="C293">
        <v>1</v>
      </c>
      <c r="D293" s="7" t="s">
        <v>53</v>
      </c>
      <c r="E293" s="3">
        <f t="shared" si="35"/>
        <v>1</v>
      </c>
      <c r="F293" s="3">
        <f t="shared" si="36"/>
        <v>-1</v>
      </c>
      <c r="G293">
        <f t="shared" si="34"/>
        <v>0</v>
      </c>
      <c r="I293" t="s">
        <v>25</v>
      </c>
      <c r="J293">
        <f>COUNTIF(E291:E315,"&lt;4")</f>
        <v>3</v>
      </c>
      <c r="M293" s="1">
        <f t="shared" si="37"/>
        <v>0.75</v>
      </c>
    </row>
    <row r="294" spans="1:13" x14ac:dyDescent="0.25">
      <c r="A294" s="3" t="s">
        <v>49</v>
      </c>
      <c r="B294" s="3">
        <v>0</v>
      </c>
      <c r="C294">
        <v>2</v>
      </c>
      <c r="D294" s="7" t="s">
        <v>53</v>
      </c>
      <c r="E294" s="3">
        <f t="shared" si="35"/>
        <v>2</v>
      </c>
      <c r="F294" s="3">
        <f t="shared" si="36"/>
        <v>-2</v>
      </c>
      <c r="G294">
        <f t="shared" si="34"/>
        <v>0</v>
      </c>
      <c r="I294" t="s">
        <v>28</v>
      </c>
      <c r="J294">
        <f>COUNTIF(E291:E315,"&lt;5")</f>
        <v>4</v>
      </c>
      <c r="M294" s="1">
        <f t="shared" si="37"/>
        <v>1</v>
      </c>
    </row>
    <row r="295" spans="1:13" x14ac:dyDescent="0.25">
      <c r="E295" s="3"/>
      <c r="F295" s="3"/>
      <c r="I295" t="s">
        <v>32</v>
      </c>
      <c r="J295">
        <f>COUNTIF(F291:F315,"&gt;=0")</f>
        <v>2</v>
      </c>
      <c r="M295" s="1">
        <f t="shared" si="37"/>
        <v>0.5</v>
      </c>
    </row>
    <row r="296" spans="1:13" x14ac:dyDescent="0.25">
      <c r="I296" t="s">
        <v>35</v>
      </c>
      <c r="J296">
        <f>COUNTIF(F291:F315,"&lt;=0")</f>
        <v>3</v>
      </c>
      <c r="M296" s="1">
        <f t="shared" si="37"/>
        <v>0.75</v>
      </c>
    </row>
    <row r="297" spans="1:13" x14ac:dyDescent="0.25">
      <c r="I297" t="s">
        <v>39</v>
      </c>
      <c r="J297">
        <f>COUNTIF(F291:F315,"&gt;=-1")</f>
        <v>3</v>
      </c>
      <c r="M297" s="1">
        <f t="shared" si="37"/>
        <v>0.75</v>
      </c>
    </row>
    <row r="298" spans="1:13" x14ac:dyDescent="0.25">
      <c r="I298" t="s">
        <v>42</v>
      </c>
      <c r="J298">
        <f>COUNTIF(F291:F315,"&lt;=1")</f>
        <v>4</v>
      </c>
      <c r="M298" s="1">
        <f t="shared" si="37"/>
        <v>1</v>
      </c>
    </row>
    <row r="299" spans="1:13" x14ac:dyDescent="0.25">
      <c r="I299" t="s">
        <v>46</v>
      </c>
      <c r="J299">
        <f>COUNT(F291:F315)</f>
        <v>4</v>
      </c>
    </row>
    <row r="300" spans="1:13" x14ac:dyDescent="0.25">
      <c r="I300" t="s">
        <v>48</v>
      </c>
      <c r="J300">
        <f>J299-J296</f>
        <v>1</v>
      </c>
      <c r="M300" s="1">
        <f t="shared" si="37"/>
        <v>0.25</v>
      </c>
    </row>
    <row r="301" spans="1:13" x14ac:dyDescent="0.25">
      <c r="I301" t="s">
        <v>51</v>
      </c>
      <c r="J301">
        <f>J299-J295</f>
        <v>2</v>
      </c>
      <c r="M301" s="1">
        <f t="shared" si="37"/>
        <v>0.5</v>
      </c>
    </row>
    <row r="302" spans="1:13" x14ac:dyDescent="0.25">
      <c r="I302" t="s">
        <v>52</v>
      </c>
      <c r="J302">
        <f>J299-J298</f>
        <v>0</v>
      </c>
      <c r="M302" s="1">
        <f t="shared" si="37"/>
        <v>0</v>
      </c>
    </row>
    <row r="303" spans="1:13" x14ac:dyDescent="0.25">
      <c r="I303" t="s">
        <v>54</v>
      </c>
      <c r="J303">
        <f>J299-J297</f>
        <v>1</v>
      </c>
      <c r="M303" s="1">
        <f t="shared" si="37"/>
        <v>0.25</v>
      </c>
    </row>
    <row r="304" spans="1:13" x14ac:dyDescent="0.25">
      <c r="I304" t="s">
        <v>56</v>
      </c>
      <c r="J304">
        <f>COUNTIF(B291:B315,"&gt;0")</f>
        <v>2</v>
      </c>
      <c r="M304" s="1">
        <f t="shared" si="37"/>
        <v>0.5</v>
      </c>
    </row>
    <row r="305" spans="9:13" x14ac:dyDescent="0.25">
      <c r="I305" t="s">
        <v>57</v>
      </c>
      <c r="J305">
        <f>COUNTIF(C291:C315,"&gt;0")</f>
        <v>3</v>
      </c>
      <c r="M305" s="1">
        <f t="shared" si="37"/>
        <v>0.75</v>
      </c>
    </row>
    <row r="306" spans="9:13" x14ac:dyDescent="0.25">
      <c r="I306" t="s">
        <v>58</v>
      </c>
      <c r="J306">
        <f>COUNTIF(B291:B315,"&lt;2")</f>
        <v>3</v>
      </c>
      <c r="M306" s="1">
        <f t="shared" si="37"/>
        <v>0.75</v>
      </c>
    </row>
    <row r="307" spans="9:13" x14ac:dyDescent="0.25">
      <c r="I307" t="s">
        <v>59</v>
      </c>
      <c r="J307">
        <f>COUNTIF(C291:C315,"&lt;2")</f>
        <v>2</v>
      </c>
      <c r="M307" s="1">
        <f t="shared" si="37"/>
        <v>0.5</v>
      </c>
    </row>
    <row r="308" spans="9:13" x14ac:dyDescent="0.25">
      <c r="I308" t="s">
        <v>60</v>
      </c>
      <c r="J308">
        <f>COUNTIF(B291:B315,"&lt;3")</f>
        <v>4</v>
      </c>
      <c r="M308" s="1">
        <f t="shared" si="37"/>
        <v>1</v>
      </c>
    </row>
    <row r="309" spans="9:13" x14ac:dyDescent="0.25">
      <c r="I309" t="s">
        <v>61</v>
      </c>
      <c r="J309">
        <f>COUNTIF(C291:C315,"&lt;3")</f>
        <v>4</v>
      </c>
      <c r="M309" s="1">
        <f t="shared" si="37"/>
        <v>1</v>
      </c>
    </row>
    <row r="310" spans="9:13" x14ac:dyDescent="0.25">
      <c r="I310" t="s">
        <v>62</v>
      </c>
      <c r="J310">
        <f>J300+J301</f>
        <v>3</v>
      </c>
      <c r="M310" s="1">
        <f t="shared" si="37"/>
        <v>0.75</v>
      </c>
    </row>
    <row r="311" spans="9:13" x14ac:dyDescent="0.25">
      <c r="I311" t="s">
        <v>63</v>
      </c>
      <c r="J311" s="3">
        <f>SUM(C291:C315)</f>
        <v>5</v>
      </c>
      <c r="M311" s="1">
        <f t="shared" si="37"/>
        <v>1.25</v>
      </c>
    </row>
    <row r="312" spans="9:13" x14ac:dyDescent="0.25">
      <c r="I312" t="s">
        <v>64</v>
      </c>
      <c r="J312" s="3">
        <f>SUM(B291:B315)</f>
        <v>3</v>
      </c>
      <c r="M312" s="1">
        <f t="shared" si="37"/>
        <v>0.75</v>
      </c>
    </row>
    <row r="313" spans="9:13" x14ac:dyDescent="0.25">
      <c r="I313" t="s">
        <v>65</v>
      </c>
      <c r="J313">
        <f>3*J301+J299-J310</f>
        <v>7</v>
      </c>
      <c r="M313" s="1">
        <f t="shared" si="37"/>
        <v>1.75</v>
      </c>
    </row>
    <row r="314" spans="9:13" x14ac:dyDescent="0.25">
      <c r="I314" t="s">
        <v>66</v>
      </c>
      <c r="J314">
        <f>SUM(G291:G313)</f>
        <v>1</v>
      </c>
      <c r="M314" s="1">
        <f t="shared" si="37"/>
        <v>0.25</v>
      </c>
    </row>
    <row r="327" spans="1:13" x14ac:dyDescent="0.25">
      <c r="A327" s="18" t="s">
        <v>72</v>
      </c>
      <c r="B327" s="18"/>
      <c r="C327" s="18"/>
      <c r="D327" s="18"/>
      <c r="E327" s="18"/>
      <c r="F327" s="18"/>
    </row>
    <row r="328" spans="1:13" x14ac:dyDescent="0.25">
      <c r="E328" s="5" t="s">
        <v>12</v>
      </c>
      <c r="F328" s="5" t="s">
        <v>13</v>
      </c>
      <c r="G328" s="5" t="s">
        <v>14</v>
      </c>
      <c r="I328" s="6" t="s">
        <v>15</v>
      </c>
      <c r="J328" t="s">
        <v>73</v>
      </c>
    </row>
    <row r="329" spans="1:13" x14ac:dyDescent="0.25">
      <c r="A329" s="3" t="s">
        <v>10</v>
      </c>
      <c r="B329" s="3">
        <v>1</v>
      </c>
      <c r="C329">
        <v>0</v>
      </c>
      <c r="D329" s="7" t="s">
        <v>53</v>
      </c>
      <c r="E329" s="3">
        <f>B329+C329</f>
        <v>1</v>
      </c>
      <c r="F329" s="3">
        <f>B329-C329</f>
        <v>1</v>
      </c>
      <c r="G329">
        <f t="shared" ref="G329:G332" si="38">IF(AND(B329&gt;0,C329&gt;0),1,0)</f>
        <v>0</v>
      </c>
      <c r="I329" t="s">
        <v>19</v>
      </c>
      <c r="J329">
        <f>COUNTIF(E329:E353,"&gt;1")</f>
        <v>2</v>
      </c>
      <c r="M329" s="1">
        <f>J329/$J$337</f>
        <v>0.5</v>
      </c>
    </row>
    <row r="330" spans="1:13" x14ac:dyDescent="0.25">
      <c r="A330" s="3" t="s">
        <v>38</v>
      </c>
      <c r="B330" s="3">
        <v>2</v>
      </c>
      <c r="C330">
        <v>2</v>
      </c>
      <c r="D330" s="7" t="s">
        <v>53</v>
      </c>
      <c r="E330" s="3">
        <f t="shared" ref="E330:E332" si="39">B330+C330</f>
        <v>4</v>
      </c>
      <c r="F330" s="3">
        <f t="shared" ref="F330:F332" si="40">B330-C330</f>
        <v>0</v>
      </c>
      <c r="G330">
        <f t="shared" si="38"/>
        <v>1</v>
      </c>
      <c r="I330" t="s">
        <v>22</v>
      </c>
      <c r="J330">
        <f>COUNTIF(E329:E353,"&gt;2")</f>
        <v>1</v>
      </c>
      <c r="M330" s="1">
        <f t="shared" ref="M330:M352" si="41">J330/$J$337</f>
        <v>0.25</v>
      </c>
    </row>
    <row r="331" spans="1:13" x14ac:dyDescent="0.25">
      <c r="A331" s="3" t="s">
        <v>1</v>
      </c>
      <c r="B331" s="3">
        <v>0</v>
      </c>
      <c r="C331">
        <v>1</v>
      </c>
      <c r="D331" s="7" t="s">
        <v>53</v>
      </c>
      <c r="E331" s="3">
        <f t="shared" si="39"/>
        <v>1</v>
      </c>
      <c r="F331" s="3">
        <f t="shared" si="40"/>
        <v>-1</v>
      </c>
      <c r="G331">
        <f t="shared" si="38"/>
        <v>0</v>
      </c>
      <c r="I331" t="s">
        <v>25</v>
      </c>
      <c r="J331">
        <f>COUNTIF(E329:E353,"&lt;4")</f>
        <v>3</v>
      </c>
      <c r="M331" s="1">
        <f t="shared" si="41"/>
        <v>0.75</v>
      </c>
    </row>
    <row r="332" spans="1:13" x14ac:dyDescent="0.25">
      <c r="A332" s="3" t="s">
        <v>49</v>
      </c>
      <c r="B332" s="3">
        <v>0</v>
      </c>
      <c r="C332">
        <v>2</v>
      </c>
      <c r="D332" s="7" t="s">
        <v>53</v>
      </c>
      <c r="E332" s="3">
        <f t="shared" si="39"/>
        <v>2</v>
      </c>
      <c r="F332" s="3">
        <f t="shared" si="40"/>
        <v>-2</v>
      </c>
      <c r="G332">
        <f t="shared" si="38"/>
        <v>0</v>
      </c>
      <c r="I332" t="s">
        <v>28</v>
      </c>
      <c r="J332">
        <f>COUNTIF(E329:E353,"&lt;5")</f>
        <v>4</v>
      </c>
      <c r="M332" s="1">
        <f t="shared" si="41"/>
        <v>1</v>
      </c>
    </row>
    <row r="333" spans="1:13" x14ac:dyDescent="0.25">
      <c r="D333" s="9"/>
      <c r="E333" s="3"/>
      <c r="F333" s="3"/>
      <c r="I333" t="s">
        <v>32</v>
      </c>
      <c r="J333">
        <f>COUNTIF(F329:F353,"&gt;=0")</f>
        <v>2</v>
      </c>
      <c r="M333" s="1">
        <f t="shared" si="41"/>
        <v>0.5</v>
      </c>
    </row>
    <row r="334" spans="1:13" x14ac:dyDescent="0.25">
      <c r="E334" s="3"/>
      <c r="F334" s="3"/>
      <c r="I334" t="s">
        <v>35</v>
      </c>
      <c r="J334">
        <f>COUNTIF(F329:F353,"&lt;=0")</f>
        <v>3</v>
      </c>
      <c r="M334" s="1">
        <f t="shared" si="41"/>
        <v>0.75</v>
      </c>
    </row>
    <row r="335" spans="1:13" x14ac:dyDescent="0.25">
      <c r="E335" s="3"/>
      <c r="F335" s="3"/>
      <c r="I335" t="s">
        <v>39</v>
      </c>
      <c r="J335">
        <f>COUNTIF(F329:F353,"&gt;=-1")</f>
        <v>3</v>
      </c>
      <c r="M335" s="1">
        <f t="shared" si="41"/>
        <v>0.75</v>
      </c>
    </row>
    <row r="336" spans="1:13" x14ac:dyDescent="0.25">
      <c r="E336" s="3"/>
      <c r="F336" s="3"/>
      <c r="I336" t="s">
        <v>42</v>
      </c>
      <c r="J336">
        <f>COUNTIF(F329:F353,"&lt;=1")</f>
        <v>4</v>
      </c>
      <c r="M336" s="1">
        <f t="shared" si="41"/>
        <v>1</v>
      </c>
    </row>
    <row r="337" spans="5:13" x14ac:dyDescent="0.25">
      <c r="E337" s="3"/>
      <c r="F337" s="3"/>
      <c r="I337" t="s">
        <v>46</v>
      </c>
      <c r="J337">
        <f>COUNT(F329:F353)</f>
        <v>4</v>
      </c>
    </row>
    <row r="338" spans="5:13" x14ac:dyDescent="0.25">
      <c r="E338" s="3"/>
      <c r="F338" s="3"/>
      <c r="I338" t="s">
        <v>48</v>
      </c>
      <c r="J338">
        <f>J337-J334</f>
        <v>1</v>
      </c>
      <c r="M338" s="1">
        <f t="shared" si="41"/>
        <v>0.25</v>
      </c>
    </row>
    <row r="339" spans="5:13" x14ac:dyDescent="0.25">
      <c r="E339" s="3"/>
      <c r="F339" s="3"/>
      <c r="I339" t="s">
        <v>51</v>
      </c>
      <c r="J339">
        <f>J337-J333</f>
        <v>2</v>
      </c>
      <c r="M339" s="1">
        <f t="shared" si="41"/>
        <v>0.5</v>
      </c>
    </row>
    <row r="340" spans="5:13" x14ac:dyDescent="0.25">
      <c r="E340" s="3"/>
      <c r="F340" s="3"/>
      <c r="I340" t="s">
        <v>52</v>
      </c>
      <c r="J340">
        <f>J337-J336</f>
        <v>0</v>
      </c>
      <c r="M340" s="1">
        <f t="shared" si="41"/>
        <v>0</v>
      </c>
    </row>
    <row r="341" spans="5:13" x14ac:dyDescent="0.25">
      <c r="E341" s="3"/>
      <c r="F341" s="3"/>
      <c r="I341" t="s">
        <v>54</v>
      </c>
      <c r="J341">
        <f>J337-J335</f>
        <v>1</v>
      </c>
      <c r="M341" s="1">
        <f t="shared" si="41"/>
        <v>0.25</v>
      </c>
    </row>
    <row r="342" spans="5:13" x14ac:dyDescent="0.25">
      <c r="E342" s="3"/>
      <c r="F342" s="3"/>
      <c r="I342" t="s">
        <v>56</v>
      </c>
      <c r="J342">
        <f>COUNTIF(B329:B353,"&gt;0")</f>
        <v>2</v>
      </c>
      <c r="M342" s="1">
        <f t="shared" si="41"/>
        <v>0.5</v>
      </c>
    </row>
    <row r="343" spans="5:13" x14ac:dyDescent="0.25">
      <c r="E343" s="3"/>
      <c r="F343" s="3"/>
      <c r="I343" t="s">
        <v>57</v>
      </c>
      <c r="J343">
        <f>COUNTIF(C329:C353,"&gt;0")</f>
        <v>3</v>
      </c>
      <c r="M343" s="1">
        <f t="shared" si="41"/>
        <v>0.75</v>
      </c>
    </row>
    <row r="344" spans="5:13" x14ac:dyDescent="0.25">
      <c r="E344" s="3"/>
      <c r="F344" s="3"/>
      <c r="I344" t="s">
        <v>58</v>
      </c>
      <c r="J344">
        <f>COUNTIF(B329:B353,"&lt;2")</f>
        <v>3</v>
      </c>
      <c r="M344" s="1">
        <f t="shared" si="41"/>
        <v>0.75</v>
      </c>
    </row>
    <row r="345" spans="5:13" x14ac:dyDescent="0.25">
      <c r="E345" s="3"/>
      <c r="F345" s="3"/>
      <c r="I345" t="s">
        <v>59</v>
      </c>
      <c r="J345">
        <f>COUNTIF(C329:C353,"&lt;2")</f>
        <v>2</v>
      </c>
      <c r="M345" s="1">
        <f t="shared" si="41"/>
        <v>0.5</v>
      </c>
    </row>
    <row r="346" spans="5:13" x14ac:dyDescent="0.25">
      <c r="E346" s="3"/>
      <c r="F346" s="3"/>
      <c r="I346" t="s">
        <v>60</v>
      </c>
      <c r="J346">
        <f>COUNTIF(B329:B353,"&lt;3")</f>
        <v>4</v>
      </c>
      <c r="M346" s="1">
        <f t="shared" si="41"/>
        <v>1</v>
      </c>
    </row>
    <row r="347" spans="5:13" x14ac:dyDescent="0.25">
      <c r="E347" s="3"/>
      <c r="F347" s="3"/>
      <c r="I347" t="s">
        <v>61</v>
      </c>
      <c r="J347">
        <f>COUNTIF(C329:C353,"&lt;3")</f>
        <v>4</v>
      </c>
      <c r="M347" s="1">
        <f t="shared" si="41"/>
        <v>1</v>
      </c>
    </row>
    <row r="348" spans="5:13" x14ac:dyDescent="0.25">
      <c r="E348" s="3"/>
      <c r="F348" s="3"/>
      <c r="I348" t="s">
        <v>62</v>
      </c>
      <c r="J348">
        <f>J338+J339</f>
        <v>3</v>
      </c>
      <c r="M348" s="1">
        <f t="shared" si="41"/>
        <v>0.75</v>
      </c>
    </row>
    <row r="349" spans="5:13" x14ac:dyDescent="0.25">
      <c r="E349" s="3"/>
      <c r="F349" s="3"/>
      <c r="I349" t="s">
        <v>63</v>
      </c>
      <c r="J349" s="3">
        <f>SUM(C329:C353)</f>
        <v>5</v>
      </c>
      <c r="M349" s="1">
        <f t="shared" si="41"/>
        <v>1.25</v>
      </c>
    </row>
    <row r="350" spans="5:13" x14ac:dyDescent="0.25">
      <c r="E350" s="3"/>
      <c r="F350" s="3"/>
      <c r="I350" t="s">
        <v>64</v>
      </c>
      <c r="J350" s="3">
        <f>SUM(B329:B353)</f>
        <v>3</v>
      </c>
      <c r="M350" s="1">
        <f t="shared" si="41"/>
        <v>0.75</v>
      </c>
    </row>
    <row r="351" spans="5:13" x14ac:dyDescent="0.25">
      <c r="E351" s="3"/>
      <c r="F351" s="3"/>
      <c r="I351" t="s">
        <v>65</v>
      </c>
      <c r="J351">
        <f>3*J339+J337-J348</f>
        <v>7</v>
      </c>
      <c r="M351" s="1">
        <f t="shared" si="41"/>
        <v>1.75</v>
      </c>
    </row>
    <row r="352" spans="5:13" x14ac:dyDescent="0.25">
      <c r="E352" s="3"/>
      <c r="F352" s="3"/>
      <c r="I352" t="s">
        <v>66</v>
      </c>
      <c r="J352">
        <f>SUM(G329:G351)</f>
        <v>1</v>
      </c>
      <c r="M352" s="1">
        <f t="shared" si="41"/>
        <v>0.25</v>
      </c>
    </row>
    <row r="353" spans="1:16" x14ac:dyDescent="0.25">
      <c r="E353" s="3"/>
      <c r="F353" s="3"/>
    </row>
    <row r="354" spans="1:16" x14ac:dyDescent="0.25">
      <c r="E354" s="3"/>
      <c r="F354" s="3"/>
    </row>
    <row r="355" spans="1:16" x14ac:dyDescent="0.25">
      <c r="E355" s="3"/>
      <c r="F355" s="3"/>
    </row>
    <row r="356" spans="1:16" x14ac:dyDescent="0.25">
      <c r="E356" s="3"/>
      <c r="F356" s="3"/>
    </row>
    <row r="357" spans="1:16" x14ac:dyDescent="0.25">
      <c r="E357" s="3"/>
      <c r="F357" s="3"/>
    </row>
    <row r="358" spans="1:16" x14ac:dyDescent="0.25">
      <c r="E358" s="3"/>
      <c r="F358" s="3"/>
    </row>
    <row r="359" spans="1:16" x14ac:dyDescent="0.25">
      <c r="E359" s="3"/>
      <c r="F359" s="3"/>
    </row>
    <row r="360" spans="1:16" x14ac:dyDescent="0.25">
      <c r="E360" s="3"/>
      <c r="F360" s="3"/>
    </row>
    <row r="361" spans="1:16" x14ac:dyDescent="0.25">
      <c r="E361" s="3"/>
      <c r="F361" s="3"/>
    </row>
    <row r="362" spans="1:16" x14ac:dyDescent="0.25">
      <c r="E362" s="3"/>
      <c r="F362" s="3"/>
    </row>
    <row r="363" spans="1:16" x14ac:dyDescent="0.25">
      <c r="E363" s="3"/>
      <c r="F363" s="3"/>
    </row>
    <row r="364" spans="1:16" x14ac:dyDescent="0.25">
      <c r="E364" s="3"/>
      <c r="F364" s="3"/>
    </row>
    <row r="365" spans="1:16" x14ac:dyDescent="0.25">
      <c r="E365" s="3"/>
      <c r="F365" s="3"/>
    </row>
    <row r="366" spans="1:16" x14ac:dyDescent="0.25">
      <c r="E366" s="3"/>
      <c r="F366" s="3"/>
    </row>
    <row r="367" spans="1:16" x14ac:dyDescent="0.25">
      <c r="E367" s="3"/>
      <c r="F367" s="3"/>
      <c r="I367" s="6" t="s">
        <v>15</v>
      </c>
      <c r="J367" t="s">
        <v>78</v>
      </c>
      <c r="O367" s="1" t="s">
        <v>70</v>
      </c>
    </row>
    <row r="368" spans="1:16" x14ac:dyDescent="0.25">
      <c r="A368" s="7" t="s">
        <v>53</v>
      </c>
      <c r="B368" s="3">
        <v>1</v>
      </c>
      <c r="C368">
        <v>0</v>
      </c>
      <c r="D368" s="3" t="s">
        <v>55</v>
      </c>
      <c r="E368" s="3">
        <f>B368+C368</f>
        <v>1</v>
      </c>
      <c r="F368" s="3">
        <f>B368-C368</f>
        <v>1</v>
      </c>
      <c r="G368">
        <f t="shared" ref="G368:G371" si="42">IF(AND(B368&gt;0,C368&gt;0),1,0)</f>
        <v>0</v>
      </c>
      <c r="I368" t="s">
        <v>19</v>
      </c>
      <c r="J368">
        <f>COUNTIF(E368:E384,"&gt;1")</f>
        <v>3</v>
      </c>
      <c r="M368" s="1">
        <f>J368/$J$376</f>
        <v>0.75</v>
      </c>
      <c r="O368" s="1">
        <f>J368+J329</f>
        <v>5</v>
      </c>
      <c r="P368" s="1">
        <f>O368/$O$376</f>
        <v>0.625</v>
      </c>
    </row>
    <row r="369" spans="1:16" x14ac:dyDescent="0.25">
      <c r="A369" s="7" t="s">
        <v>53</v>
      </c>
      <c r="B369" s="3">
        <v>3</v>
      </c>
      <c r="C369">
        <v>2</v>
      </c>
      <c r="D369" s="3" t="s">
        <v>20</v>
      </c>
      <c r="E369" s="3">
        <f>B369+C369</f>
        <v>5</v>
      </c>
      <c r="F369" s="3">
        <f>B369-C369</f>
        <v>1</v>
      </c>
      <c r="G369">
        <f t="shared" si="42"/>
        <v>1</v>
      </c>
      <c r="I369" t="s">
        <v>22</v>
      </c>
      <c r="J369">
        <f>COUNTIF(E368:E384,"&gt;2")</f>
        <v>3</v>
      </c>
      <c r="M369" s="1">
        <f t="shared" ref="M369:M391" si="43">J369/$J$376</f>
        <v>0.75</v>
      </c>
      <c r="O369" s="1">
        <f t="shared" ref="O369:O391" si="44">J369+J330</f>
        <v>4</v>
      </c>
      <c r="P369" s="1">
        <f t="shared" ref="P369:P391" si="45">O369/$O$376</f>
        <v>0.5</v>
      </c>
    </row>
    <row r="370" spans="1:16" x14ac:dyDescent="0.25">
      <c r="A370" s="7" t="s">
        <v>53</v>
      </c>
      <c r="B370" s="3">
        <v>1</v>
      </c>
      <c r="C370">
        <v>2</v>
      </c>
      <c r="D370" s="3" t="s">
        <v>29</v>
      </c>
      <c r="E370" s="3">
        <f>B370+C370</f>
        <v>3</v>
      </c>
      <c r="F370" s="3">
        <f>B370-C370</f>
        <v>-1</v>
      </c>
      <c r="G370">
        <f t="shared" si="42"/>
        <v>1</v>
      </c>
      <c r="I370" t="s">
        <v>25</v>
      </c>
      <c r="J370">
        <f>COUNTIF(E368:E384,"&lt;4")</f>
        <v>3</v>
      </c>
      <c r="M370" s="1">
        <f t="shared" si="43"/>
        <v>0.75</v>
      </c>
      <c r="O370" s="1">
        <f t="shared" si="44"/>
        <v>6</v>
      </c>
      <c r="P370" s="1">
        <f t="shared" si="45"/>
        <v>0.75</v>
      </c>
    </row>
    <row r="371" spans="1:16" x14ac:dyDescent="0.25">
      <c r="A371" s="7" t="s">
        <v>53</v>
      </c>
      <c r="B371" s="3">
        <v>2</v>
      </c>
      <c r="C371">
        <v>1</v>
      </c>
      <c r="D371" s="3" t="s">
        <v>36</v>
      </c>
      <c r="E371" s="3">
        <f t="shared" ref="E371" si="46">B371+C371</f>
        <v>3</v>
      </c>
      <c r="F371" s="3">
        <f t="shared" ref="F371" si="47">B371-C371</f>
        <v>1</v>
      </c>
      <c r="G371">
        <f t="shared" si="42"/>
        <v>1</v>
      </c>
      <c r="I371" t="s">
        <v>28</v>
      </c>
      <c r="J371">
        <f>COUNTIF(E368:E384,"&lt;5")</f>
        <v>3</v>
      </c>
      <c r="M371" s="1">
        <f t="shared" si="43"/>
        <v>0.75</v>
      </c>
      <c r="O371" s="1">
        <f t="shared" si="44"/>
        <v>7</v>
      </c>
      <c r="P371" s="1">
        <f t="shared" si="45"/>
        <v>0.875</v>
      </c>
    </row>
    <row r="372" spans="1:16" x14ac:dyDescent="0.25">
      <c r="A372" s="9"/>
      <c r="E372" s="3"/>
      <c r="F372" s="3"/>
      <c r="I372" t="s">
        <v>32</v>
      </c>
      <c r="J372">
        <f>COUNTIF(F368:F384,"&lt;=0")</f>
        <v>1</v>
      </c>
      <c r="M372" s="1">
        <f t="shared" si="43"/>
        <v>0.25</v>
      </c>
      <c r="O372" s="1">
        <f t="shared" si="44"/>
        <v>3</v>
      </c>
      <c r="P372" s="1">
        <f t="shared" si="45"/>
        <v>0.375</v>
      </c>
    </row>
    <row r="373" spans="1:16" x14ac:dyDescent="0.25">
      <c r="I373" t="s">
        <v>35</v>
      </c>
      <c r="J373">
        <f>COUNTIF(F368:F384,"&gt;=0")</f>
        <v>3</v>
      </c>
      <c r="M373" s="1">
        <f t="shared" si="43"/>
        <v>0.75</v>
      </c>
      <c r="O373" s="1">
        <f t="shared" si="44"/>
        <v>6</v>
      </c>
      <c r="P373" s="1">
        <f t="shared" si="45"/>
        <v>0.75</v>
      </c>
    </row>
    <row r="374" spans="1:16" x14ac:dyDescent="0.25">
      <c r="I374" t="s">
        <v>39</v>
      </c>
      <c r="J374">
        <f>COUNTIF(F368:F384,"&lt;=1")</f>
        <v>4</v>
      </c>
      <c r="M374" s="1">
        <f t="shared" si="43"/>
        <v>1</v>
      </c>
      <c r="O374" s="1">
        <f t="shared" si="44"/>
        <v>7</v>
      </c>
      <c r="P374" s="1">
        <f t="shared" si="45"/>
        <v>0.875</v>
      </c>
    </row>
    <row r="375" spans="1:16" x14ac:dyDescent="0.25">
      <c r="I375" t="s">
        <v>42</v>
      </c>
      <c r="J375">
        <f>COUNTIF(F368:F384,"&gt;=-1")</f>
        <v>4</v>
      </c>
      <c r="M375" s="1">
        <f t="shared" si="43"/>
        <v>1</v>
      </c>
      <c r="O375" s="1">
        <f t="shared" si="44"/>
        <v>8</v>
      </c>
      <c r="P375" s="1">
        <f t="shared" si="45"/>
        <v>1</v>
      </c>
    </row>
    <row r="376" spans="1:16" x14ac:dyDescent="0.25">
      <c r="I376" t="s">
        <v>46</v>
      </c>
      <c r="J376">
        <f>COUNT(E368:E384)</f>
        <v>4</v>
      </c>
      <c r="O376" s="1">
        <f t="shared" si="44"/>
        <v>8</v>
      </c>
      <c r="P376" s="1">
        <f t="shared" si="45"/>
        <v>1</v>
      </c>
    </row>
    <row r="377" spans="1:16" x14ac:dyDescent="0.25">
      <c r="I377" t="s">
        <v>48</v>
      </c>
      <c r="J377">
        <f>J376-J373</f>
        <v>1</v>
      </c>
      <c r="M377" s="1">
        <f t="shared" si="43"/>
        <v>0.25</v>
      </c>
      <c r="O377" s="1">
        <f t="shared" si="44"/>
        <v>2</v>
      </c>
      <c r="P377" s="1">
        <f t="shared" si="45"/>
        <v>0.25</v>
      </c>
    </row>
    <row r="378" spans="1:16" x14ac:dyDescent="0.25">
      <c r="I378" t="s">
        <v>51</v>
      </c>
      <c r="J378">
        <f>J376-J372</f>
        <v>3</v>
      </c>
      <c r="M378" s="1">
        <f t="shared" si="43"/>
        <v>0.75</v>
      </c>
      <c r="O378" s="1">
        <f t="shared" si="44"/>
        <v>5</v>
      </c>
      <c r="P378" s="1">
        <f t="shared" si="45"/>
        <v>0.625</v>
      </c>
    </row>
    <row r="379" spans="1:16" x14ac:dyDescent="0.25">
      <c r="I379" t="s">
        <v>52</v>
      </c>
      <c r="J379">
        <f>J376-J375</f>
        <v>0</v>
      </c>
      <c r="M379" s="1">
        <f t="shared" si="43"/>
        <v>0</v>
      </c>
      <c r="O379" s="1">
        <f t="shared" si="44"/>
        <v>0</v>
      </c>
      <c r="P379" s="1">
        <f t="shared" si="45"/>
        <v>0</v>
      </c>
    </row>
    <row r="380" spans="1:16" x14ac:dyDescent="0.25">
      <c r="I380" t="s">
        <v>54</v>
      </c>
      <c r="J380">
        <f>J376-J374</f>
        <v>0</v>
      </c>
      <c r="M380" s="1">
        <f t="shared" si="43"/>
        <v>0</v>
      </c>
      <c r="O380" s="1">
        <f t="shared" si="44"/>
        <v>1</v>
      </c>
      <c r="P380" s="1">
        <f t="shared" si="45"/>
        <v>0.125</v>
      </c>
    </row>
    <row r="381" spans="1:16" x14ac:dyDescent="0.25">
      <c r="I381" t="s">
        <v>56</v>
      </c>
      <c r="J381">
        <f>COUNTIF(C368:C384,"&gt;0")</f>
        <v>3</v>
      </c>
      <c r="M381" s="1">
        <f t="shared" si="43"/>
        <v>0.75</v>
      </c>
      <c r="O381" s="1">
        <f t="shared" si="44"/>
        <v>5</v>
      </c>
      <c r="P381" s="1">
        <f t="shared" si="45"/>
        <v>0.625</v>
      </c>
    </row>
    <row r="382" spans="1:16" x14ac:dyDescent="0.25">
      <c r="I382" t="s">
        <v>57</v>
      </c>
      <c r="J382">
        <f>COUNTIF(B368:B384,"&gt;0")</f>
        <v>4</v>
      </c>
      <c r="M382" s="1">
        <f t="shared" si="43"/>
        <v>1</v>
      </c>
      <c r="O382" s="1">
        <f t="shared" si="44"/>
        <v>7</v>
      </c>
      <c r="P382" s="1">
        <f t="shared" si="45"/>
        <v>0.875</v>
      </c>
    </row>
    <row r="383" spans="1:16" x14ac:dyDescent="0.25">
      <c r="I383" t="s">
        <v>58</v>
      </c>
      <c r="J383">
        <f>COUNTIF(C368:C384,"&lt;2")</f>
        <v>2</v>
      </c>
      <c r="M383" s="1">
        <f t="shared" si="43"/>
        <v>0.5</v>
      </c>
      <c r="O383" s="1">
        <f t="shared" si="44"/>
        <v>5</v>
      </c>
      <c r="P383" s="1">
        <f t="shared" si="45"/>
        <v>0.625</v>
      </c>
    </row>
    <row r="384" spans="1:16" x14ac:dyDescent="0.25">
      <c r="I384" t="s">
        <v>59</v>
      </c>
      <c r="J384">
        <f>COUNTIF(B368:B384,"&lt;2")</f>
        <v>2</v>
      </c>
      <c r="M384" s="1">
        <f t="shared" si="43"/>
        <v>0.5</v>
      </c>
      <c r="O384" s="1">
        <f t="shared" si="44"/>
        <v>4</v>
      </c>
      <c r="P384" s="1">
        <f t="shared" si="45"/>
        <v>0.5</v>
      </c>
    </row>
    <row r="385" spans="9:16" x14ac:dyDescent="0.25">
      <c r="I385" t="s">
        <v>60</v>
      </c>
      <c r="J385">
        <f>COUNTIF(C368:C384,"&lt;3")</f>
        <v>4</v>
      </c>
      <c r="M385" s="1">
        <f t="shared" si="43"/>
        <v>1</v>
      </c>
      <c r="O385" s="1">
        <f t="shared" si="44"/>
        <v>8</v>
      </c>
      <c r="P385" s="1">
        <f t="shared" si="45"/>
        <v>1</v>
      </c>
    </row>
    <row r="386" spans="9:16" x14ac:dyDescent="0.25">
      <c r="I386" t="s">
        <v>61</v>
      </c>
      <c r="J386">
        <f>COUNTIF(B368:B384,"&lt;3")</f>
        <v>3</v>
      </c>
      <c r="M386" s="1">
        <f t="shared" si="43"/>
        <v>0.75</v>
      </c>
      <c r="O386" s="1">
        <f t="shared" si="44"/>
        <v>7</v>
      </c>
      <c r="P386" s="1">
        <f t="shared" si="45"/>
        <v>0.875</v>
      </c>
    </row>
    <row r="387" spans="9:16" x14ac:dyDescent="0.25">
      <c r="I387" t="s">
        <v>62</v>
      </c>
      <c r="J387">
        <f>J377+J378</f>
        <v>4</v>
      </c>
      <c r="M387" s="1">
        <f t="shared" si="43"/>
        <v>1</v>
      </c>
      <c r="O387" s="1">
        <f t="shared" si="44"/>
        <v>7</v>
      </c>
      <c r="P387" s="1">
        <f t="shared" si="45"/>
        <v>0.875</v>
      </c>
    </row>
    <row r="388" spans="9:16" x14ac:dyDescent="0.25">
      <c r="I388" t="s">
        <v>63</v>
      </c>
      <c r="J388" s="3">
        <f>SUM(B368:B384)</f>
        <v>7</v>
      </c>
      <c r="M388" s="1">
        <f t="shared" si="43"/>
        <v>1.75</v>
      </c>
      <c r="O388" s="1">
        <f t="shared" si="44"/>
        <v>12</v>
      </c>
      <c r="P388" s="1">
        <f t="shared" si="45"/>
        <v>1.5</v>
      </c>
    </row>
    <row r="389" spans="9:16" x14ac:dyDescent="0.25">
      <c r="I389" t="s">
        <v>64</v>
      </c>
      <c r="J389" s="3">
        <f>SUM(C368:C384)</f>
        <v>5</v>
      </c>
      <c r="M389" s="1">
        <f t="shared" si="43"/>
        <v>1.25</v>
      </c>
      <c r="O389" s="1">
        <f t="shared" si="44"/>
        <v>8</v>
      </c>
      <c r="P389" s="1">
        <f t="shared" si="45"/>
        <v>1</v>
      </c>
    </row>
    <row r="390" spans="9:16" x14ac:dyDescent="0.25">
      <c r="I390" t="s">
        <v>65</v>
      </c>
      <c r="J390">
        <f>J378*3+J376-J387</f>
        <v>9</v>
      </c>
      <c r="M390" s="1">
        <f t="shared" si="43"/>
        <v>2.25</v>
      </c>
      <c r="O390" s="1">
        <f t="shared" si="44"/>
        <v>16</v>
      </c>
      <c r="P390" s="1">
        <f t="shared" si="45"/>
        <v>2</v>
      </c>
    </row>
    <row r="391" spans="9:16" x14ac:dyDescent="0.25">
      <c r="I391" t="s">
        <v>66</v>
      </c>
      <c r="J391">
        <f>SUM(G368:G390)</f>
        <v>3</v>
      </c>
      <c r="M391" s="1">
        <f t="shared" si="43"/>
        <v>0.75</v>
      </c>
      <c r="O391" s="1">
        <f t="shared" si="44"/>
        <v>4</v>
      </c>
      <c r="P391" s="1">
        <f t="shared" si="45"/>
        <v>0.5</v>
      </c>
    </row>
    <row r="401" spans="4:17" x14ac:dyDescent="0.25">
      <c r="D401" s="9"/>
      <c r="E401" s="9"/>
      <c r="F401" s="9"/>
      <c r="G401" s="9" t="s">
        <v>46</v>
      </c>
      <c r="H401" s="9"/>
      <c r="I401" s="9" t="s">
        <v>46</v>
      </c>
      <c r="J401" s="9"/>
      <c r="K401" s="9"/>
      <c r="L401" s="9" t="s">
        <v>46</v>
      </c>
      <c r="M401" s="9"/>
      <c r="N401" s="9"/>
      <c r="O401" s="9" t="s">
        <v>46</v>
      </c>
      <c r="P401" s="9"/>
      <c r="Q401" s="9"/>
    </row>
    <row r="402" spans="4:17" x14ac:dyDescent="0.25">
      <c r="D402" s="9"/>
      <c r="E402" s="9"/>
      <c r="F402" s="9"/>
      <c r="G402" s="9">
        <f>J14+J221</f>
        <v>32</v>
      </c>
      <c r="H402" s="9"/>
      <c r="I402" s="10">
        <f>O261+O54</f>
        <v>66</v>
      </c>
      <c r="J402" s="9"/>
      <c r="K402" s="9"/>
      <c r="L402" s="9">
        <v>8</v>
      </c>
      <c r="M402" s="9"/>
      <c r="N402" s="9"/>
      <c r="O402" s="10">
        <v>16</v>
      </c>
      <c r="P402" s="9"/>
      <c r="Q402" s="9"/>
    </row>
    <row r="403" spans="4:17" x14ac:dyDescent="0.25">
      <c r="D403" s="9"/>
      <c r="E403" s="9" t="s">
        <v>81</v>
      </c>
      <c r="F403" s="9" t="s">
        <v>9</v>
      </c>
      <c r="G403" s="9" t="s">
        <v>82</v>
      </c>
      <c r="H403" s="9"/>
      <c r="I403" s="9" t="s">
        <v>83</v>
      </c>
      <c r="J403" s="9" t="s">
        <v>84</v>
      </c>
      <c r="K403" s="9"/>
      <c r="L403" s="9" t="s">
        <v>85</v>
      </c>
      <c r="M403" s="9" t="s">
        <v>86</v>
      </c>
      <c r="N403" s="9"/>
      <c r="O403" s="9" t="s">
        <v>87</v>
      </c>
      <c r="P403" s="10" t="s">
        <v>88</v>
      </c>
      <c r="Q403" s="9"/>
    </row>
    <row r="404" spans="4:17" x14ac:dyDescent="0.25">
      <c r="D404" t="s">
        <v>19</v>
      </c>
      <c r="E404" s="11">
        <f>AVERAGE(H404,K404,N404,Q404)</f>
        <v>65.506628787878782</v>
      </c>
      <c r="F404" s="1">
        <f>(M6+M213)/2</f>
        <v>0.59375</v>
      </c>
      <c r="G404" s="12">
        <f>J6+J213</f>
        <v>19</v>
      </c>
      <c r="H404" s="13">
        <f>(G404/$G$402)*100</f>
        <v>59.375</v>
      </c>
      <c r="I404" s="1">
        <f t="shared" ref="I404:I411" si="48">(P46+P253)/2</f>
        <v>0.65151515151515149</v>
      </c>
      <c r="J404" s="12">
        <f t="shared" ref="J404:J411" si="49">O46+O253</f>
        <v>43</v>
      </c>
      <c r="K404" s="13">
        <f>(J404/$I$402)*100</f>
        <v>65.151515151515156</v>
      </c>
      <c r="L404" s="1">
        <f>(M84+M291)/2</f>
        <v>0.625</v>
      </c>
      <c r="M404" s="12">
        <f t="shared" ref="M404:M411" si="50">J84+J291</f>
        <v>5</v>
      </c>
      <c r="N404" s="13">
        <f>(M404/8)*100</f>
        <v>62.5</v>
      </c>
      <c r="O404" s="1">
        <f t="shared" ref="O404:O411" si="51">(P368+P161)/2</f>
        <v>0.75</v>
      </c>
      <c r="P404" s="12">
        <f t="shared" ref="P404:P411" si="52">O368+O161</f>
        <v>12</v>
      </c>
      <c r="Q404" s="13">
        <f>(P404/16)*100</f>
        <v>75</v>
      </c>
    </row>
    <row r="405" spans="4:17" x14ac:dyDescent="0.25">
      <c r="D405" t="s">
        <v>22</v>
      </c>
      <c r="E405" s="11">
        <f t="shared" ref="E405:E424" si="53">AVERAGE(H405,K405,N405,Q405)</f>
        <v>46.188446969696969</v>
      </c>
      <c r="F405" s="1">
        <f t="shared" ref="F405:F407" si="54">(M7+M214)/2</f>
        <v>0.34375</v>
      </c>
      <c r="G405" s="12">
        <f t="shared" ref="G405:G407" si="55">J7+J214</f>
        <v>11</v>
      </c>
      <c r="H405" s="13">
        <f t="shared" ref="H405:H423" si="56">(G405/$G$402)*100</f>
        <v>34.375</v>
      </c>
      <c r="I405" s="1">
        <f t="shared" si="48"/>
        <v>0.37878787878787878</v>
      </c>
      <c r="J405" s="12">
        <f t="shared" si="49"/>
        <v>25</v>
      </c>
      <c r="K405" s="13">
        <f t="shared" ref="K405:K424" si="57">(J405/$I$402)*100</f>
        <v>37.878787878787875</v>
      </c>
      <c r="L405" s="1">
        <f>(M85+M292)/2</f>
        <v>0.5</v>
      </c>
      <c r="M405" s="12">
        <f t="shared" si="50"/>
        <v>4</v>
      </c>
      <c r="N405" s="13">
        <f t="shared" ref="N405:N423" si="58">(M405/8)*100</f>
        <v>50</v>
      </c>
      <c r="O405" s="1">
        <f t="shared" si="51"/>
        <v>0.625</v>
      </c>
      <c r="P405" s="12">
        <f t="shared" si="52"/>
        <v>10</v>
      </c>
      <c r="Q405" s="13">
        <f t="shared" ref="Q405:Q423" si="59">(P405/16)*100</f>
        <v>62.5</v>
      </c>
    </row>
    <row r="406" spans="4:17" x14ac:dyDescent="0.25">
      <c r="D406" t="s">
        <v>25</v>
      </c>
      <c r="E406" s="11">
        <f t="shared" si="53"/>
        <v>73.177083333333343</v>
      </c>
      <c r="F406" s="1">
        <f t="shared" si="54"/>
        <v>0.78125</v>
      </c>
      <c r="G406" s="12">
        <f t="shared" si="55"/>
        <v>25</v>
      </c>
      <c r="H406" s="13">
        <f t="shared" si="56"/>
        <v>78.125</v>
      </c>
      <c r="I406" s="1">
        <f t="shared" si="48"/>
        <v>0.83333333333333326</v>
      </c>
      <c r="J406" s="12">
        <f t="shared" si="49"/>
        <v>55</v>
      </c>
      <c r="K406" s="13">
        <f t="shared" si="57"/>
        <v>83.333333333333343</v>
      </c>
      <c r="L406" s="1">
        <f>(M86+M293)/2</f>
        <v>0.625</v>
      </c>
      <c r="M406" s="12">
        <f t="shared" si="50"/>
        <v>5</v>
      </c>
      <c r="N406" s="13">
        <f t="shared" si="58"/>
        <v>62.5</v>
      </c>
      <c r="O406" s="1">
        <f t="shared" si="51"/>
        <v>0.6875</v>
      </c>
      <c r="P406" s="12">
        <f t="shared" si="52"/>
        <v>11</v>
      </c>
      <c r="Q406" s="13">
        <f t="shared" si="59"/>
        <v>68.75</v>
      </c>
    </row>
    <row r="407" spans="4:17" x14ac:dyDescent="0.25">
      <c r="D407" t="s">
        <v>28</v>
      </c>
      <c r="E407" s="11">
        <f t="shared" si="53"/>
        <v>85.629734848484844</v>
      </c>
      <c r="F407" s="1">
        <f t="shared" si="54"/>
        <v>0.84375</v>
      </c>
      <c r="G407" s="12">
        <f t="shared" si="55"/>
        <v>27</v>
      </c>
      <c r="H407" s="13">
        <f t="shared" si="56"/>
        <v>84.375</v>
      </c>
      <c r="I407" s="1">
        <f t="shared" si="48"/>
        <v>0.89393939393939392</v>
      </c>
      <c r="J407" s="12">
        <f t="shared" si="49"/>
        <v>59</v>
      </c>
      <c r="K407" s="13">
        <f t="shared" si="57"/>
        <v>89.393939393939391</v>
      </c>
      <c r="L407" s="1">
        <f>(M87+M294)/2</f>
        <v>0.875</v>
      </c>
      <c r="M407" s="12">
        <f t="shared" si="50"/>
        <v>7</v>
      </c>
      <c r="N407" s="13">
        <f t="shared" si="58"/>
        <v>87.5</v>
      </c>
      <c r="O407" s="1">
        <f t="shared" si="51"/>
        <v>0.8125</v>
      </c>
      <c r="P407" s="12">
        <f t="shared" si="52"/>
        <v>13</v>
      </c>
      <c r="Q407" s="13">
        <f t="shared" si="59"/>
        <v>81.25</v>
      </c>
    </row>
    <row r="408" spans="4:17" x14ac:dyDescent="0.25">
      <c r="D408" t="s">
        <v>32</v>
      </c>
      <c r="E408" s="11">
        <f t="shared" si="53"/>
        <v>63.494318181818187</v>
      </c>
      <c r="F408" s="1">
        <f>(M10+M217)/2</f>
        <v>0.75</v>
      </c>
      <c r="G408" s="12">
        <f>J10+J217</f>
        <v>24</v>
      </c>
      <c r="H408" s="13">
        <f t="shared" si="56"/>
        <v>75</v>
      </c>
      <c r="I408" s="1">
        <f t="shared" si="48"/>
        <v>0.72727272727272729</v>
      </c>
      <c r="J408" s="12">
        <f t="shared" si="49"/>
        <v>48</v>
      </c>
      <c r="K408" s="13">
        <f t="shared" si="57"/>
        <v>72.727272727272734</v>
      </c>
      <c r="L408" s="1">
        <f>(M295+M88)/2</f>
        <v>0.625</v>
      </c>
      <c r="M408" s="12">
        <f t="shared" si="50"/>
        <v>5</v>
      </c>
      <c r="N408" s="13">
        <f t="shared" si="58"/>
        <v>62.5</v>
      </c>
      <c r="O408" s="1">
        <f t="shared" si="51"/>
        <v>0.4375</v>
      </c>
      <c r="P408" s="12">
        <f t="shared" si="52"/>
        <v>7</v>
      </c>
      <c r="Q408" s="13">
        <f t="shared" si="59"/>
        <v>43.75</v>
      </c>
    </row>
    <row r="409" spans="4:17" x14ac:dyDescent="0.25">
      <c r="D409" t="s">
        <v>35</v>
      </c>
      <c r="E409" s="11">
        <f t="shared" si="53"/>
        <v>60.108901515151516</v>
      </c>
      <c r="F409" s="1">
        <f t="shared" ref="F409:F411" si="60">(M11+M218)/2</f>
        <v>0.53125</v>
      </c>
      <c r="G409" s="12">
        <f t="shared" ref="G409:G411" si="61">J11+J218</f>
        <v>17</v>
      </c>
      <c r="H409" s="13">
        <f t="shared" si="56"/>
        <v>53.125</v>
      </c>
      <c r="I409" s="1">
        <f t="shared" si="48"/>
        <v>0.56060606060606055</v>
      </c>
      <c r="J409" s="12">
        <f t="shared" si="49"/>
        <v>37</v>
      </c>
      <c r="K409" s="13">
        <f t="shared" si="57"/>
        <v>56.060606060606055</v>
      </c>
      <c r="L409" s="1">
        <f>(M296+M89)/2</f>
        <v>0.625</v>
      </c>
      <c r="M409" s="12">
        <f t="shared" si="50"/>
        <v>5</v>
      </c>
      <c r="N409" s="13">
        <f t="shared" si="58"/>
        <v>62.5</v>
      </c>
      <c r="O409" s="1">
        <f t="shared" si="51"/>
        <v>0.6875</v>
      </c>
      <c r="P409" s="12">
        <f t="shared" si="52"/>
        <v>11</v>
      </c>
      <c r="Q409" s="13">
        <f t="shared" si="59"/>
        <v>68.75</v>
      </c>
    </row>
    <row r="410" spans="4:17" x14ac:dyDescent="0.25">
      <c r="D410" t="s">
        <v>39</v>
      </c>
      <c r="E410" s="11">
        <f t="shared" si="53"/>
        <v>90.293560606060609</v>
      </c>
      <c r="F410" s="1">
        <f t="shared" si="60"/>
        <v>0.9375</v>
      </c>
      <c r="G410" s="12">
        <f t="shared" si="61"/>
        <v>30</v>
      </c>
      <c r="H410" s="13">
        <f t="shared" si="56"/>
        <v>93.75</v>
      </c>
      <c r="I410" s="1">
        <f t="shared" si="48"/>
        <v>0.92424242424242431</v>
      </c>
      <c r="J410" s="12">
        <f t="shared" si="49"/>
        <v>61</v>
      </c>
      <c r="K410" s="13">
        <f t="shared" si="57"/>
        <v>92.424242424242422</v>
      </c>
      <c r="L410" s="1">
        <f>(M297+M90)/2</f>
        <v>0.875</v>
      </c>
      <c r="M410" s="12">
        <f t="shared" si="50"/>
        <v>7</v>
      </c>
      <c r="N410" s="13">
        <f t="shared" si="58"/>
        <v>87.5</v>
      </c>
      <c r="O410" s="1">
        <f t="shared" si="51"/>
        <v>0.875</v>
      </c>
      <c r="P410" s="12">
        <f t="shared" si="52"/>
        <v>14</v>
      </c>
      <c r="Q410" s="13">
        <f t="shared" si="59"/>
        <v>87.5</v>
      </c>
    </row>
    <row r="411" spans="4:17" x14ac:dyDescent="0.25">
      <c r="D411" t="s">
        <v>42</v>
      </c>
      <c r="E411" s="11">
        <f t="shared" si="53"/>
        <v>86.458333333333343</v>
      </c>
      <c r="F411" s="1">
        <f t="shared" si="60"/>
        <v>0.8125</v>
      </c>
      <c r="G411" s="12">
        <f t="shared" si="61"/>
        <v>26</v>
      </c>
      <c r="H411" s="13">
        <f t="shared" si="56"/>
        <v>81.25</v>
      </c>
      <c r="I411" s="1">
        <f t="shared" si="48"/>
        <v>0.83333333333333337</v>
      </c>
      <c r="J411" s="12">
        <f t="shared" si="49"/>
        <v>55</v>
      </c>
      <c r="K411" s="13">
        <f t="shared" si="57"/>
        <v>83.333333333333343</v>
      </c>
      <c r="L411" s="1">
        <f>(M298+M91)/2</f>
        <v>0.875</v>
      </c>
      <c r="M411" s="12">
        <f t="shared" si="50"/>
        <v>7</v>
      </c>
      <c r="N411" s="13">
        <f t="shared" si="58"/>
        <v>87.5</v>
      </c>
      <c r="O411" s="1">
        <f t="shared" si="51"/>
        <v>0.9375</v>
      </c>
      <c r="P411" s="12">
        <f t="shared" si="52"/>
        <v>15</v>
      </c>
      <c r="Q411" s="13">
        <f t="shared" si="59"/>
        <v>93.75</v>
      </c>
    </row>
    <row r="412" spans="4:17" x14ac:dyDescent="0.25">
      <c r="D412" t="s">
        <v>46</v>
      </c>
      <c r="E412" s="1">
        <f t="shared" si="53"/>
        <v>100</v>
      </c>
      <c r="F412" s="1"/>
      <c r="G412" s="12">
        <f>J221+J14</f>
        <v>32</v>
      </c>
      <c r="H412" s="14">
        <f t="shared" si="56"/>
        <v>100</v>
      </c>
      <c r="I412" s="1"/>
      <c r="J412" s="12">
        <f t="shared" ref="J412:J423" si="62">O261+O54</f>
        <v>66</v>
      </c>
      <c r="K412" s="14">
        <f t="shared" si="57"/>
        <v>100</v>
      </c>
      <c r="L412" s="1"/>
      <c r="M412" s="12">
        <v>8</v>
      </c>
      <c r="N412" s="14">
        <f t="shared" si="58"/>
        <v>100</v>
      </c>
      <c r="P412" s="12">
        <v>16</v>
      </c>
      <c r="Q412" s="14">
        <f t="shared" si="59"/>
        <v>100</v>
      </c>
    </row>
    <row r="413" spans="4:17" x14ac:dyDescent="0.25">
      <c r="D413" t="s">
        <v>48</v>
      </c>
      <c r="E413" s="11">
        <f t="shared" si="53"/>
        <v>39.891098484848484</v>
      </c>
      <c r="F413" s="1">
        <f>(M15+M222)/2</f>
        <v>0.46875</v>
      </c>
      <c r="G413" s="12">
        <f>J222+J15</f>
        <v>15</v>
      </c>
      <c r="H413" s="13">
        <f t="shared" si="56"/>
        <v>46.875</v>
      </c>
      <c r="I413" s="1">
        <f t="shared" ref="I413:I423" si="63">(P262+P55)/2</f>
        <v>0.43939393939393939</v>
      </c>
      <c r="J413" s="12">
        <f t="shared" si="62"/>
        <v>29</v>
      </c>
      <c r="K413" s="13">
        <f t="shared" si="57"/>
        <v>43.939393939393938</v>
      </c>
      <c r="L413" s="1">
        <f t="shared" ref="L413:L423" si="64">(M300+M93)/2</f>
        <v>0.375</v>
      </c>
      <c r="M413" s="12">
        <f t="shared" ref="M413:M423" si="65">J300+J93</f>
        <v>3</v>
      </c>
      <c r="N413" s="13">
        <f t="shared" si="58"/>
        <v>37.5</v>
      </c>
      <c r="O413" s="1">
        <f t="shared" ref="O413:O423" si="66">(P377+P170)/2</f>
        <v>0.3125</v>
      </c>
      <c r="P413" s="12">
        <f t="shared" ref="P413:P423" si="67">O377+O170</f>
        <v>5</v>
      </c>
      <c r="Q413" s="13">
        <f t="shared" si="59"/>
        <v>31.25</v>
      </c>
    </row>
    <row r="414" spans="4:17" x14ac:dyDescent="0.25">
      <c r="D414" t="s">
        <v>51</v>
      </c>
      <c r="E414" s="11">
        <f t="shared" si="53"/>
        <v>36.505681818181813</v>
      </c>
      <c r="F414" s="1">
        <f t="shared" ref="F414:F423" si="68">(M16+M223)/2</f>
        <v>0.25</v>
      </c>
      <c r="G414" s="12">
        <f t="shared" ref="G414:G423" si="69">J223+J16</f>
        <v>8</v>
      </c>
      <c r="H414" s="13">
        <f t="shared" si="56"/>
        <v>25</v>
      </c>
      <c r="I414" s="1">
        <f t="shared" si="63"/>
        <v>0.27272727272727271</v>
      </c>
      <c r="J414" s="12">
        <f t="shared" si="62"/>
        <v>18</v>
      </c>
      <c r="K414" s="13">
        <f t="shared" si="57"/>
        <v>27.27272727272727</v>
      </c>
      <c r="L414" s="1">
        <f t="shared" si="64"/>
        <v>0.375</v>
      </c>
      <c r="M414" s="12">
        <f t="shared" si="65"/>
        <v>3</v>
      </c>
      <c r="N414" s="13">
        <f t="shared" si="58"/>
        <v>37.5</v>
      </c>
      <c r="O414" s="1">
        <f t="shared" si="66"/>
        <v>0.5625</v>
      </c>
      <c r="P414" s="12">
        <f t="shared" si="67"/>
        <v>9</v>
      </c>
      <c r="Q414" s="13">
        <f t="shared" si="59"/>
        <v>56.25</v>
      </c>
    </row>
    <row r="415" spans="4:17" x14ac:dyDescent="0.25">
      <c r="D415" t="s">
        <v>52</v>
      </c>
      <c r="E415" s="11">
        <f t="shared" si="53"/>
        <v>13.541666666666666</v>
      </c>
      <c r="F415" s="1">
        <f t="shared" si="68"/>
        <v>0.1875</v>
      </c>
      <c r="G415" s="12">
        <f t="shared" si="69"/>
        <v>6</v>
      </c>
      <c r="H415" s="13">
        <f t="shared" si="56"/>
        <v>18.75</v>
      </c>
      <c r="I415" s="1">
        <f t="shared" si="63"/>
        <v>0.16666666666666669</v>
      </c>
      <c r="J415" s="12">
        <f t="shared" si="62"/>
        <v>11</v>
      </c>
      <c r="K415" s="13">
        <f t="shared" si="57"/>
        <v>16.666666666666664</v>
      </c>
      <c r="L415" s="1">
        <f t="shared" si="64"/>
        <v>0.125</v>
      </c>
      <c r="M415" s="12">
        <f t="shared" si="65"/>
        <v>1</v>
      </c>
      <c r="N415" s="13">
        <f t="shared" si="58"/>
        <v>12.5</v>
      </c>
      <c r="O415" s="1">
        <f t="shared" si="66"/>
        <v>6.25E-2</v>
      </c>
      <c r="P415" s="12">
        <f t="shared" si="67"/>
        <v>1</v>
      </c>
      <c r="Q415" s="13">
        <f t="shared" si="59"/>
        <v>6.25</v>
      </c>
    </row>
    <row r="416" spans="4:17" x14ac:dyDescent="0.25">
      <c r="D416" t="s">
        <v>54</v>
      </c>
      <c r="E416" s="11">
        <f t="shared" si="53"/>
        <v>9.7064393939393945</v>
      </c>
      <c r="F416" s="1">
        <f t="shared" si="68"/>
        <v>6.25E-2</v>
      </c>
      <c r="G416" s="12">
        <f t="shared" si="69"/>
        <v>2</v>
      </c>
      <c r="H416" s="13">
        <f t="shared" si="56"/>
        <v>6.25</v>
      </c>
      <c r="I416" s="1">
        <f t="shared" si="63"/>
        <v>7.575757575757576E-2</v>
      </c>
      <c r="J416" s="12">
        <f t="shared" si="62"/>
        <v>5</v>
      </c>
      <c r="K416" s="13">
        <f t="shared" si="57"/>
        <v>7.5757575757575761</v>
      </c>
      <c r="L416" s="1">
        <f t="shared" si="64"/>
        <v>0.125</v>
      </c>
      <c r="M416" s="12">
        <f t="shared" si="65"/>
        <v>1</v>
      </c>
      <c r="N416" s="13">
        <f t="shared" si="58"/>
        <v>12.5</v>
      </c>
      <c r="O416" s="1">
        <f t="shared" si="66"/>
        <v>0.125</v>
      </c>
      <c r="P416" s="12">
        <f t="shared" si="67"/>
        <v>2</v>
      </c>
      <c r="Q416" s="13">
        <f t="shared" si="59"/>
        <v>12.5</v>
      </c>
    </row>
    <row r="417" spans="4:17" x14ac:dyDescent="0.25">
      <c r="D417" t="s">
        <v>56</v>
      </c>
      <c r="E417" s="11">
        <f t="shared" si="53"/>
        <v>71.661931818181813</v>
      </c>
      <c r="F417" s="1">
        <f t="shared" si="68"/>
        <v>0.78125</v>
      </c>
      <c r="G417" s="12">
        <f t="shared" si="69"/>
        <v>25</v>
      </c>
      <c r="H417" s="13">
        <f t="shared" si="56"/>
        <v>78.125</v>
      </c>
      <c r="I417" s="1">
        <f t="shared" si="63"/>
        <v>0.77272727272727271</v>
      </c>
      <c r="J417" s="12">
        <f t="shared" si="62"/>
        <v>51</v>
      </c>
      <c r="K417" s="13">
        <f t="shared" si="57"/>
        <v>77.272727272727266</v>
      </c>
      <c r="L417" s="1">
        <f t="shared" si="64"/>
        <v>0.625</v>
      </c>
      <c r="M417" s="12">
        <f t="shared" si="65"/>
        <v>5</v>
      </c>
      <c r="N417" s="13">
        <f t="shared" si="58"/>
        <v>62.5</v>
      </c>
      <c r="O417" s="1">
        <f t="shared" si="66"/>
        <v>0.6875</v>
      </c>
      <c r="P417" s="12">
        <f t="shared" si="67"/>
        <v>11</v>
      </c>
      <c r="Q417" s="13">
        <f t="shared" si="59"/>
        <v>68.75</v>
      </c>
    </row>
    <row r="418" spans="4:17" x14ac:dyDescent="0.25">
      <c r="D418" t="s">
        <v>57</v>
      </c>
      <c r="E418" s="11">
        <f t="shared" si="53"/>
        <v>70.620265151515156</v>
      </c>
      <c r="F418" s="1">
        <f t="shared" si="68"/>
        <v>0.59375</v>
      </c>
      <c r="G418" s="12">
        <f t="shared" si="69"/>
        <v>19</v>
      </c>
      <c r="H418" s="13">
        <f t="shared" si="56"/>
        <v>59.375</v>
      </c>
      <c r="I418" s="1">
        <f t="shared" si="63"/>
        <v>0.60606060606060608</v>
      </c>
      <c r="J418" s="12">
        <f t="shared" si="62"/>
        <v>40</v>
      </c>
      <c r="K418" s="13">
        <f t="shared" si="57"/>
        <v>60.606060606060609</v>
      </c>
      <c r="L418" s="1">
        <f t="shared" si="64"/>
        <v>0.75</v>
      </c>
      <c r="M418" s="12">
        <f t="shared" si="65"/>
        <v>6</v>
      </c>
      <c r="N418" s="13">
        <f t="shared" si="58"/>
        <v>75</v>
      </c>
      <c r="O418" s="1">
        <f t="shared" si="66"/>
        <v>0.875</v>
      </c>
      <c r="P418" s="12">
        <f t="shared" si="67"/>
        <v>14</v>
      </c>
      <c r="Q418" s="13">
        <f t="shared" si="59"/>
        <v>87.5</v>
      </c>
    </row>
    <row r="419" spans="4:17" x14ac:dyDescent="0.25">
      <c r="D419" t="s">
        <v>58</v>
      </c>
      <c r="E419" s="11">
        <f t="shared" si="53"/>
        <v>59.232954545454547</v>
      </c>
      <c r="F419" s="1">
        <f t="shared" si="68"/>
        <v>0.6875</v>
      </c>
      <c r="G419" s="12">
        <f t="shared" si="69"/>
        <v>22</v>
      </c>
      <c r="H419" s="13">
        <f t="shared" si="56"/>
        <v>68.75</v>
      </c>
      <c r="I419" s="1">
        <f t="shared" si="63"/>
        <v>0.68181818181818188</v>
      </c>
      <c r="J419" s="12">
        <f t="shared" si="62"/>
        <v>45</v>
      </c>
      <c r="K419" s="13">
        <f t="shared" si="57"/>
        <v>68.181818181818173</v>
      </c>
      <c r="L419" s="1">
        <f t="shared" si="64"/>
        <v>0.5</v>
      </c>
      <c r="M419" s="12">
        <f t="shared" si="65"/>
        <v>4</v>
      </c>
      <c r="N419" s="13">
        <f t="shared" si="58"/>
        <v>50</v>
      </c>
      <c r="O419" s="1">
        <f t="shared" si="66"/>
        <v>0.5</v>
      </c>
      <c r="P419" s="12">
        <f t="shared" si="67"/>
        <v>8</v>
      </c>
      <c r="Q419" s="13">
        <f t="shared" si="59"/>
        <v>50</v>
      </c>
    </row>
    <row r="420" spans="4:17" x14ac:dyDescent="0.25">
      <c r="D420" t="s">
        <v>59</v>
      </c>
      <c r="E420" s="11">
        <f t="shared" si="53"/>
        <v>64.678030303030312</v>
      </c>
      <c r="F420" s="1">
        <f t="shared" si="68"/>
        <v>0.75</v>
      </c>
      <c r="G420" s="12">
        <f t="shared" si="69"/>
        <v>24</v>
      </c>
      <c r="H420" s="13">
        <f t="shared" si="56"/>
        <v>75</v>
      </c>
      <c r="I420" s="1">
        <f t="shared" si="63"/>
        <v>0.71212121212121215</v>
      </c>
      <c r="J420" s="12">
        <f t="shared" si="62"/>
        <v>47</v>
      </c>
      <c r="K420" s="13">
        <f t="shared" si="57"/>
        <v>71.212121212121218</v>
      </c>
      <c r="L420" s="1">
        <f t="shared" si="64"/>
        <v>0.625</v>
      </c>
      <c r="M420" s="12">
        <f t="shared" si="65"/>
        <v>5</v>
      </c>
      <c r="N420" s="13">
        <f t="shared" si="58"/>
        <v>62.5</v>
      </c>
      <c r="O420" s="1">
        <f t="shared" si="66"/>
        <v>0.5</v>
      </c>
      <c r="P420" s="12">
        <f t="shared" si="67"/>
        <v>8</v>
      </c>
      <c r="Q420" s="13">
        <f t="shared" si="59"/>
        <v>50</v>
      </c>
    </row>
    <row r="421" spans="4:17" x14ac:dyDescent="0.25">
      <c r="D421" t="s">
        <v>60</v>
      </c>
      <c r="E421" s="11">
        <f t="shared" si="53"/>
        <v>87.215909090909093</v>
      </c>
      <c r="F421" s="1">
        <f t="shared" si="68"/>
        <v>0.8125</v>
      </c>
      <c r="G421" s="12">
        <f t="shared" si="69"/>
        <v>26</v>
      </c>
      <c r="H421" s="13">
        <f t="shared" si="56"/>
        <v>81.25</v>
      </c>
      <c r="I421" s="1">
        <f t="shared" si="63"/>
        <v>0.86363636363636365</v>
      </c>
      <c r="J421" s="12">
        <f t="shared" si="62"/>
        <v>57</v>
      </c>
      <c r="K421" s="13">
        <f t="shared" si="57"/>
        <v>86.36363636363636</v>
      </c>
      <c r="L421" s="1">
        <f t="shared" si="64"/>
        <v>0.875</v>
      </c>
      <c r="M421" s="12">
        <f t="shared" si="65"/>
        <v>7</v>
      </c>
      <c r="N421" s="13">
        <f t="shared" si="58"/>
        <v>87.5</v>
      </c>
      <c r="O421" s="1">
        <f t="shared" si="66"/>
        <v>0.9375</v>
      </c>
      <c r="P421" s="12">
        <f t="shared" si="67"/>
        <v>15</v>
      </c>
      <c r="Q421" s="13">
        <f t="shared" si="59"/>
        <v>93.75</v>
      </c>
    </row>
    <row r="422" spans="4:17" x14ac:dyDescent="0.25">
      <c r="D422" t="s">
        <v>61</v>
      </c>
      <c r="E422" s="11">
        <f t="shared" si="53"/>
        <v>86.78977272727272</v>
      </c>
      <c r="F422" s="1">
        <f t="shared" si="68"/>
        <v>0.875</v>
      </c>
      <c r="G422" s="12">
        <f t="shared" si="69"/>
        <v>28</v>
      </c>
      <c r="H422" s="13">
        <f t="shared" si="56"/>
        <v>87.5</v>
      </c>
      <c r="I422" s="1">
        <f t="shared" si="63"/>
        <v>0.90909090909090917</v>
      </c>
      <c r="J422" s="12">
        <f t="shared" si="62"/>
        <v>60</v>
      </c>
      <c r="K422" s="13">
        <f t="shared" si="57"/>
        <v>90.909090909090907</v>
      </c>
      <c r="L422" s="1">
        <f t="shared" si="64"/>
        <v>0.875</v>
      </c>
      <c r="M422" s="12">
        <f t="shared" si="65"/>
        <v>7</v>
      </c>
      <c r="N422" s="13">
        <f t="shared" si="58"/>
        <v>87.5</v>
      </c>
      <c r="O422" s="1">
        <f t="shared" si="66"/>
        <v>0.8125</v>
      </c>
      <c r="P422" s="12">
        <f t="shared" si="67"/>
        <v>13</v>
      </c>
      <c r="Q422" s="13">
        <f t="shared" si="59"/>
        <v>81.25</v>
      </c>
    </row>
    <row r="423" spans="4:17" x14ac:dyDescent="0.25">
      <c r="D423" t="s">
        <v>62</v>
      </c>
      <c r="E423" s="11">
        <f t="shared" si="53"/>
        <v>76.396780303030312</v>
      </c>
      <c r="F423" s="1">
        <f t="shared" si="68"/>
        <v>0.71875</v>
      </c>
      <c r="G423" s="12">
        <f t="shared" si="69"/>
        <v>23</v>
      </c>
      <c r="H423" s="13">
        <f t="shared" si="56"/>
        <v>71.875</v>
      </c>
      <c r="I423" s="1">
        <f t="shared" si="63"/>
        <v>0.71212121212121215</v>
      </c>
      <c r="J423" s="12">
        <f t="shared" si="62"/>
        <v>47</v>
      </c>
      <c r="K423" s="13">
        <f t="shared" si="57"/>
        <v>71.212121212121218</v>
      </c>
      <c r="L423" s="1">
        <f t="shared" si="64"/>
        <v>0.75</v>
      </c>
      <c r="M423" s="12">
        <f t="shared" si="65"/>
        <v>6</v>
      </c>
      <c r="N423" s="13">
        <f t="shared" si="58"/>
        <v>75</v>
      </c>
      <c r="O423" s="1">
        <f t="shared" si="66"/>
        <v>0.875</v>
      </c>
      <c r="P423" s="12">
        <f t="shared" si="67"/>
        <v>14</v>
      </c>
      <c r="Q423" s="13">
        <f t="shared" si="59"/>
        <v>87.5</v>
      </c>
    </row>
    <row r="424" spans="4:17" x14ac:dyDescent="0.25">
      <c r="D424" t="s">
        <v>66</v>
      </c>
      <c r="E424" s="11">
        <f t="shared" si="53"/>
        <v>50.804924242424242</v>
      </c>
      <c r="F424" s="1">
        <f>(M29+M236)/2</f>
        <v>0.4375</v>
      </c>
      <c r="G424" s="12">
        <f>J236+J29</f>
        <v>14</v>
      </c>
      <c r="H424" s="13">
        <f>(G424/$G$402)*100</f>
        <v>43.75</v>
      </c>
      <c r="I424" s="1">
        <f>(P276+P69)/2</f>
        <v>0.46969696969696967</v>
      </c>
      <c r="J424" s="12">
        <f>O276+O69</f>
        <v>31</v>
      </c>
      <c r="K424" s="13">
        <f t="shared" si="57"/>
        <v>46.969696969696969</v>
      </c>
      <c r="L424" s="1">
        <f>(M314+M107)/2</f>
        <v>0.5</v>
      </c>
      <c r="M424" s="12">
        <f>J314+J107</f>
        <v>4</v>
      </c>
      <c r="N424" s="13">
        <f>(M424/8)*100</f>
        <v>50</v>
      </c>
      <c r="O424" s="1">
        <f>(P391+P184)/2</f>
        <v>0.625</v>
      </c>
      <c r="P424" s="12">
        <f>O391+O184</f>
        <v>10</v>
      </c>
      <c r="Q424" s="13">
        <f>(P424/16)*100</f>
        <v>62.5</v>
      </c>
    </row>
    <row r="425" spans="4:17" x14ac:dyDescent="0.25">
      <c r="F425" s="1"/>
      <c r="G425" s="12"/>
      <c r="H425" s="12"/>
      <c r="I425" s="1"/>
      <c r="J425" s="12"/>
      <c r="K425" s="12"/>
      <c r="L425" s="1"/>
      <c r="M425" s="12"/>
      <c r="N425" s="12"/>
      <c r="P425" s="12"/>
      <c r="Q425" s="12"/>
    </row>
    <row r="426" spans="4:17" x14ac:dyDescent="0.25">
      <c r="D426" t="s">
        <v>89</v>
      </c>
      <c r="E426" s="1">
        <f>AVERAGE(F426,I426,L426,O426)</f>
        <v>5.9185606060606077E-2</v>
      </c>
      <c r="F426" s="14">
        <f>M28-M235</f>
        <v>0.5625</v>
      </c>
      <c r="G426" s="12">
        <f>J28-J235</f>
        <v>9</v>
      </c>
      <c r="H426" s="12" t="s">
        <v>90</v>
      </c>
      <c r="I426" s="14">
        <f>P68-P275</f>
        <v>0.42424242424242431</v>
      </c>
      <c r="J426" s="12">
        <f>O68-O275</f>
        <v>14</v>
      </c>
      <c r="K426" s="12" t="s">
        <v>90</v>
      </c>
      <c r="L426" s="14">
        <f>M106-M313</f>
        <v>0</v>
      </c>
      <c r="M426" s="12">
        <f>J106-J313</f>
        <v>0</v>
      </c>
      <c r="N426" s="12" t="s">
        <v>90</v>
      </c>
      <c r="O426" s="14">
        <f>P183-P390</f>
        <v>-0.75</v>
      </c>
      <c r="P426" s="12">
        <f>O183-O390</f>
        <v>-6</v>
      </c>
      <c r="Q426" s="12" t="s">
        <v>90</v>
      </c>
    </row>
    <row r="427" spans="4:17" x14ac:dyDescent="0.25">
      <c r="D427" t="s">
        <v>91</v>
      </c>
      <c r="E427" s="1">
        <f>AVERAGE(H427,K427,N427,Q427)</f>
        <v>2.5132575757575757</v>
      </c>
      <c r="F427" s="1">
        <f>(M26+M27+M233+M234)/2</f>
        <v>2.4375</v>
      </c>
      <c r="G427" s="12">
        <f>J233+J234+J26+J27</f>
        <v>78</v>
      </c>
      <c r="H427" s="14">
        <f>G427/G402</f>
        <v>2.4375</v>
      </c>
      <c r="I427" s="1">
        <f>(P66+P67+P273+P274)/2</f>
        <v>2.3030303030303032</v>
      </c>
      <c r="J427" s="12">
        <f>O66+O67+O273+O274</f>
        <v>152</v>
      </c>
      <c r="K427" s="14">
        <f>J427/$I$402</f>
        <v>2.3030303030303032</v>
      </c>
      <c r="L427" s="1">
        <f>(M104+M105+M311+M312)/2</f>
        <v>2.5</v>
      </c>
      <c r="M427" s="12">
        <f>J104+J105+J311+J312</f>
        <v>20</v>
      </c>
      <c r="N427" s="14">
        <f>M427/8</f>
        <v>2.5</v>
      </c>
      <c r="O427" s="1">
        <f>(P389+P388+P182+P181)/2</f>
        <v>2.8125</v>
      </c>
      <c r="P427" s="12">
        <f>O389+O388+O182+O181</f>
        <v>45</v>
      </c>
      <c r="Q427" s="14">
        <f>P427/16</f>
        <v>2.8125</v>
      </c>
    </row>
    <row r="428" spans="4:17" x14ac:dyDescent="0.25">
      <c r="D428" t="s">
        <v>92</v>
      </c>
      <c r="E428" s="1">
        <f t="shared" ref="E428:E429" si="70">AVERAGE(H428,K428,N428,Q428)</f>
        <v>1.3217329545454546</v>
      </c>
      <c r="F428" s="1">
        <f>(M26+M234)/2</f>
        <v>1.46875</v>
      </c>
      <c r="G428" s="12">
        <f>J26+J234</f>
        <v>47</v>
      </c>
      <c r="H428" s="14">
        <f>G428/G402</f>
        <v>1.46875</v>
      </c>
      <c r="I428" s="1">
        <f>(P66+P274)/2</f>
        <v>1.3181818181818183</v>
      </c>
      <c r="J428" s="12">
        <f>O66+O274</f>
        <v>87</v>
      </c>
      <c r="K428" s="14">
        <f t="shared" ref="K428:K429" si="71">J428/$I$402</f>
        <v>1.3181818181818181</v>
      </c>
      <c r="L428" s="1">
        <f>(M104+M312)/2</f>
        <v>1.25</v>
      </c>
      <c r="M428" s="12">
        <f>J104+J312</f>
        <v>10</v>
      </c>
      <c r="N428" s="14">
        <f t="shared" ref="N428:N429" si="72">M428/8</f>
        <v>1.25</v>
      </c>
      <c r="O428" s="1">
        <f>(P389+P181)/2</f>
        <v>1.25</v>
      </c>
      <c r="P428" s="12">
        <f>O389+O181</f>
        <v>20</v>
      </c>
      <c r="Q428" s="14">
        <f t="shared" ref="Q428:Q429" si="73">P428/16</f>
        <v>1.25</v>
      </c>
    </row>
    <row r="429" spans="4:17" x14ac:dyDescent="0.25">
      <c r="D429" t="s">
        <v>93</v>
      </c>
      <c r="E429" s="1">
        <f t="shared" si="70"/>
        <v>1.1915246212121211</v>
      </c>
      <c r="F429" s="1">
        <f>(M27+M233)/2</f>
        <v>0.96875</v>
      </c>
      <c r="G429" s="12">
        <f>J27+J233</f>
        <v>31</v>
      </c>
      <c r="H429" s="14">
        <f>G429/G402</f>
        <v>0.96875</v>
      </c>
      <c r="I429" s="1">
        <f>(P67+P273)/2</f>
        <v>0.98484848484848486</v>
      </c>
      <c r="J429" s="12">
        <f>O67+O273</f>
        <v>65</v>
      </c>
      <c r="K429" s="14">
        <f t="shared" si="71"/>
        <v>0.98484848484848486</v>
      </c>
      <c r="L429" s="1">
        <f>(M105+M311)/2</f>
        <v>1.25</v>
      </c>
      <c r="M429" s="12">
        <f>J105+J311</f>
        <v>10</v>
      </c>
      <c r="N429" s="14">
        <f t="shared" si="72"/>
        <v>1.25</v>
      </c>
      <c r="O429" s="1">
        <f>(P388+P182)/2</f>
        <v>1.5625</v>
      </c>
      <c r="P429" s="12">
        <f>O388+O182</f>
        <v>25</v>
      </c>
      <c r="Q429" s="14">
        <f t="shared" si="73"/>
        <v>1.5625</v>
      </c>
    </row>
    <row r="433" spans="4:17" x14ac:dyDescent="0.25">
      <c r="D433" t="s">
        <v>94</v>
      </c>
      <c r="E433" s="11">
        <f>100-E404</f>
        <v>34.493371212121218</v>
      </c>
      <c r="H433" s="13">
        <f>100-H404</f>
        <v>40.625</v>
      </c>
      <c r="K433" s="13">
        <f>100-K404</f>
        <v>34.848484848484844</v>
      </c>
      <c r="N433" s="13">
        <f>100-N404</f>
        <v>37.5</v>
      </c>
      <c r="Q433" s="13">
        <f>100-Q404</f>
        <v>25</v>
      </c>
    </row>
    <row r="434" spans="4:17" x14ac:dyDescent="0.25">
      <c r="D434" t="s">
        <v>95</v>
      </c>
      <c r="E434" s="11">
        <f t="shared" ref="E434:E436" si="74">100-E405</f>
        <v>53.811553030303031</v>
      </c>
      <c r="H434" s="13">
        <f t="shared" ref="H434:H436" si="75">100-H405</f>
        <v>65.625</v>
      </c>
      <c r="K434" s="13">
        <f t="shared" ref="K434:K436" si="76">100-K405</f>
        <v>62.121212121212125</v>
      </c>
      <c r="N434" s="13">
        <f t="shared" ref="N434:N436" si="77">100-N405</f>
        <v>50</v>
      </c>
      <c r="Q434" s="13">
        <f t="shared" ref="Q434:Q436" si="78">100-Q405</f>
        <v>37.5</v>
      </c>
    </row>
    <row r="435" spans="4:17" x14ac:dyDescent="0.25">
      <c r="D435" t="s">
        <v>96</v>
      </c>
      <c r="E435" s="11">
        <f t="shared" si="74"/>
        <v>26.822916666666657</v>
      </c>
      <c r="H435" s="13">
        <f t="shared" si="75"/>
        <v>21.875</v>
      </c>
      <c r="K435" s="13">
        <f t="shared" si="76"/>
        <v>16.666666666666657</v>
      </c>
      <c r="N435" s="13">
        <f t="shared" si="77"/>
        <v>37.5</v>
      </c>
      <c r="Q435" s="13">
        <f t="shared" si="78"/>
        <v>31.25</v>
      </c>
    </row>
    <row r="436" spans="4:17" x14ac:dyDescent="0.25">
      <c r="D436" t="s">
        <v>97</v>
      </c>
      <c r="E436" s="11">
        <f t="shared" si="74"/>
        <v>14.370265151515156</v>
      </c>
      <c r="H436" s="13">
        <f t="shared" si="75"/>
        <v>15.625</v>
      </c>
      <c r="K436" s="13">
        <f t="shared" si="76"/>
        <v>10.606060606060609</v>
      </c>
      <c r="N436" s="13">
        <f t="shared" si="77"/>
        <v>12.5</v>
      </c>
      <c r="Q436" s="13">
        <f t="shared" si="78"/>
        <v>18.75</v>
      </c>
    </row>
    <row r="437" spans="4:17" x14ac:dyDescent="0.25">
      <c r="D437" t="s">
        <v>98</v>
      </c>
      <c r="E437" s="11">
        <f>100-E417</f>
        <v>28.338068181818187</v>
      </c>
      <c r="H437" s="13">
        <f>100-H417</f>
        <v>21.875</v>
      </c>
      <c r="K437" s="13">
        <f>100-K417</f>
        <v>22.727272727272734</v>
      </c>
      <c r="N437" s="13">
        <f>100-N417</f>
        <v>37.5</v>
      </c>
      <c r="Q437" s="13">
        <f>100-Q417</f>
        <v>31.25</v>
      </c>
    </row>
    <row r="438" spans="4:17" x14ac:dyDescent="0.25">
      <c r="D438" t="s">
        <v>99</v>
      </c>
      <c r="E438" s="11">
        <f t="shared" ref="E438:E441" si="79">100-E418</f>
        <v>29.379734848484844</v>
      </c>
      <c r="H438" s="13">
        <f t="shared" ref="H438:H441" si="80">100-H418</f>
        <v>40.625</v>
      </c>
      <c r="K438" s="13">
        <f t="shared" ref="K438:K441" si="81">100-K418</f>
        <v>39.393939393939391</v>
      </c>
      <c r="N438" s="13">
        <f t="shared" ref="N438:N441" si="82">100-N418</f>
        <v>25</v>
      </c>
      <c r="Q438" s="13">
        <f t="shared" ref="Q438:Q441" si="83">100-Q418</f>
        <v>12.5</v>
      </c>
    </row>
    <row r="439" spans="4:17" x14ac:dyDescent="0.25">
      <c r="D439" t="s">
        <v>100</v>
      </c>
      <c r="E439" s="11">
        <f t="shared" si="79"/>
        <v>40.767045454545453</v>
      </c>
      <c r="H439" s="13">
        <f t="shared" si="80"/>
        <v>31.25</v>
      </c>
      <c r="K439" s="13">
        <f t="shared" si="81"/>
        <v>31.818181818181827</v>
      </c>
      <c r="N439" s="13">
        <f t="shared" si="82"/>
        <v>50</v>
      </c>
      <c r="Q439" s="13">
        <f t="shared" si="83"/>
        <v>50</v>
      </c>
    </row>
    <row r="440" spans="4:17" x14ac:dyDescent="0.25">
      <c r="D440" t="s">
        <v>101</v>
      </c>
      <c r="E440" s="11">
        <f t="shared" si="79"/>
        <v>35.321969696969688</v>
      </c>
      <c r="H440" s="13">
        <f t="shared" si="80"/>
        <v>25</v>
      </c>
      <c r="K440" s="13">
        <f t="shared" si="81"/>
        <v>28.787878787878782</v>
      </c>
      <c r="N440" s="13">
        <f t="shared" si="82"/>
        <v>37.5</v>
      </c>
      <c r="Q440" s="13">
        <f t="shared" si="83"/>
        <v>50</v>
      </c>
    </row>
    <row r="441" spans="4:17" x14ac:dyDescent="0.25">
      <c r="D441" t="s">
        <v>102</v>
      </c>
      <c r="E441" s="11">
        <f t="shared" si="79"/>
        <v>12.784090909090907</v>
      </c>
      <c r="H441" s="13">
        <f t="shared" si="80"/>
        <v>18.75</v>
      </c>
      <c r="K441" s="13">
        <f t="shared" si="81"/>
        <v>13.63636363636364</v>
      </c>
      <c r="N441" s="13">
        <f t="shared" si="82"/>
        <v>12.5</v>
      </c>
      <c r="Q441" s="13">
        <f t="shared" si="83"/>
        <v>6.25</v>
      </c>
    </row>
    <row r="442" spans="4:17" x14ac:dyDescent="0.25">
      <c r="D442" t="s">
        <v>103</v>
      </c>
      <c r="E442" s="11">
        <f>100-E422</f>
        <v>13.21022727272728</v>
      </c>
      <c r="H442" s="13">
        <f>100-H422</f>
        <v>12.5</v>
      </c>
      <c r="K442" s="13">
        <f>100-K422</f>
        <v>9.0909090909090935</v>
      </c>
      <c r="N442" s="13">
        <f>100-N422</f>
        <v>12.5</v>
      </c>
      <c r="Q442" s="13">
        <f>100-Q422</f>
        <v>18.75</v>
      </c>
    </row>
    <row r="443" spans="4:17" x14ac:dyDescent="0.25">
      <c r="D443" t="s">
        <v>104</v>
      </c>
      <c r="E443" s="11">
        <f t="shared" ref="E443:E444" si="84">100-E423</f>
        <v>23.603219696969688</v>
      </c>
      <c r="H443" s="13">
        <f t="shared" ref="H443:H444" si="85">100-H423</f>
        <v>28.125</v>
      </c>
      <c r="K443" s="13">
        <f t="shared" ref="K443:K444" si="86">100-K423</f>
        <v>28.787878787878782</v>
      </c>
      <c r="N443" s="13">
        <f t="shared" ref="N443:N444" si="87">100-N423</f>
        <v>25</v>
      </c>
      <c r="Q443" s="13">
        <f t="shared" ref="Q443:Q444" si="88">100-Q423</f>
        <v>12.5</v>
      </c>
    </row>
    <row r="444" spans="4:17" x14ac:dyDescent="0.25">
      <c r="D444" t="s">
        <v>105</v>
      </c>
      <c r="E444" s="11">
        <f t="shared" si="84"/>
        <v>49.195075757575758</v>
      </c>
      <c r="H444" s="13">
        <f t="shared" si="85"/>
        <v>56.25</v>
      </c>
      <c r="K444" s="13">
        <f t="shared" si="86"/>
        <v>53.030303030303031</v>
      </c>
      <c r="N444" s="13">
        <f t="shared" si="87"/>
        <v>50</v>
      </c>
      <c r="Q444" s="13">
        <f t="shared" si="88"/>
        <v>37.5</v>
      </c>
    </row>
    <row r="449" spans="4:4" x14ac:dyDescent="0.25">
      <c r="D449" t="s">
        <v>106</v>
      </c>
    </row>
    <row r="450" spans="4:4" x14ac:dyDescent="0.25">
      <c r="D450" t="s">
        <v>107</v>
      </c>
    </row>
    <row r="451" spans="4:4" x14ac:dyDescent="0.25">
      <c r="D451" t="s">
        <v>108</v>
      </c>
    </row>
    <row r="452" spans="4:4" x14ac:dyDescent="0.25">
      <c r="D452" t="s">
        <v>109</v>
      </c>
    </row>
    <row r="453" spans="4:4" x14ac:dyDescent="0.25">
      <c r="D453" t="s">
        <v>110</v>
      </c>
    </row>
    <row r="454" spans="4:4" x14ac:dyDescent="0.25">
      <c r="D454" t="s">
        <v>111</v>
      </c>
    </row>
    <row r="455" spans="4:4" x14ac:dyDescent="0.25">
      <c r="D455" t="s">
        <v>112</v>
      </c>
    </row>
    <row r="456" spans="4:4" x14ac:dyDescent="0.25">
      <c r="D456" t="s">
        <v>113</v>
      </c>
    </row>
    <row r="457" spans="4:4" x14ac:dyDescent="0.25">
      <c r="D457" t="s">
        <v>114</v>
      </c>
    </row>
    <row r="458" spans="4:4" x14ac:dyDescent="0.25">
      <c r="D458" t="s">
        <v>115</v>
      </c>
    </row>
    <row r="459" spans="4:4" x14ac:dyDescent="0.25">
      <c r="D459" t="s">
        <v>116</v>
      </c>
    </row>
    <row r="460" spans="4:4" x14ac:dyDescent="0.25">
      <c r="D460" t="s">
        <v>117</v>
      </c>
    </row>
    <row r="471" spans="5:9" x14ac:dyDescent="0.25">
      <c r="E471" s="4"/>
      <c r="F471" s="4"/>
      <c r="G471" s="4"/>
      <c r="H471" s="4"/>
      <c r="I471" s="4"/>
    </row>
    <row r="472" spans="5:9" x14ac:dyDescent="0.25">
      <c r="E472" s="4"/>
      <c r="F472" s="4"/>
      <c r="G472" s="4"/>
      <c r="H472" s="4"/>
      <c r="I472" s="4"/>
    </row>
    <row r="473" spans="5:9" x14ac:dyDescent="0.25">
      <c r="E473" s="4"/>
      <c r="F473" s="4"/>
      <c r="G473" s="4"/>
      <c r="H473" s="4"/>
      <c r="I473" s="4"/>
    </row>
    <row r="474" spans="5:9" x14ac:dyDescent="0.25">
      <c r="E474" s="4"/>
      <c r="F474" s="4"/>
      <c r="G474" s="4"/>
      <c r="H474" s="4"/>
      <c r="I474" s="4"/>
    </row>
    <row r="475" spans="5:9" x14ac:dyDescent="0.25">
      <c r="E475" s="4"/>
      <c r="F475" s="4"/>
      <c r="G475" s="4"/>
      <c r="H475" s="4"/>
      <c r="I475" s="4"/>
    </row>
    <row r="476" spans="5:9" x14ac:dyDescent="0.25">
      <c r="E476" s="4"/>
      <c r="F476" s="4"/>
      <c r="G476" s="4"/>
      <c r="H476" s="4"/>
      <c r="I476" s="4"/>
    </row>
    <row r="477" spans="5:9" x14ac:dyDescent="0.25">
      <c r="E477" s="4"/>
      <c r="F477" s="4"/>
      <c r="G477" s="4"/>
      <c r="H477" s="4"/>
      <c r="I477" s="4"/>
    </row>
    <row r="478" spans="5:9" x14ac:dyDescent="0.25">
      <c r="E478" s="4"/>
      <c r="F478" s="4"/>
      <c r="G478" s="4"/>
      <c r="H478" s="4"/>
      <c r="I478" s="4"/>
    </row>
    <row r="479" spans="5:9" x14ac:dyDescent="0.25">
      <c r="E479" s="4"/>
      <c r="F479" s="4"/>
      <c r="G479" s="4"/>
      <c r="H479" s="4"/>
      <c r="I479" s="4"/>
    </row>
    <row r="480" spans="5:9" x14ac:dyDescent="0.25">
      <c r="E480" s="4"/>
      <c r="F480" s="4"/>
      <c r="G480" s="4"/>
      <c r="H480" s="4"/>
      <c r="I480" s="4"/>
    </row>
    <row r="481" spans="5:9" x14ac:dyDescent="0.25">
      <c r="E481" s="4"/>
      <c r="F481" s="4"/>
      <c r="G481" s="4"/>
      <c r="H481" s="4"/>
      <c r="I481" s="4"/>
    </row>
    <row r="482" spans="5:9" x14ac:dyDescent="0.25">
      <c r="E482" s="4"/>
      <c r="F482" s="4"/>
      <c r="G482" s="4"/>
      <c r="H482" s="4"/>
      <c r="I482" s="4"/>
    </row>
    <row r="483" spans="5:9" x14ac:dyDescent="0.25">
      <c r="E483" s="4"/>
      <c r="F483" s="4"/>
      <c r="G483" s="4"/>
      <c r="H483" s="4"/>
      <c r="I483" s="4"/>
    </row>
    <row r="484" spans="5:9" x14ac:dyDescent="0.25">
      <c r="E484" s="4"/>
      <c r="F484" s="4"/>
      <c r="G484" s="4"/>
      <c r="H484" s="4"/>
      <c r="I484" s="4"/>
    </row>
    <row r="485" spans="5:9" x14ac:dyDescent="0.25">
      <c r="E485" s="4"/>
      <c r="F485" s="4"/>
      <c r="G485" s="4"/>
      <c r="H485" s="4"/>
      <c r="I485" s="4"/>
    </row>
    <row r="486" spans="5:9" x14ac:dyDescent="0.25">
      <c r="E486" s="4"/>
      <c r="F486" s="4"/>
      <c r="G486" s="4"/>
      <c r="H486" s="4"/>
      <c r="I486" s="4"/>
    </row>
    <row r="487" spans="5:9" x14ac:dyDescent="0.25">
      <c r="E487" s="4"/>
      <c r="F487" s="4"/>
      <c r="G487" s="4"/>
      <c r="H487" s="4"/>
      <c r="I487" s="4"/>
    </row>
    <row r="492" spans="5:9" x14ac:dyDescent="0.25">
      <c r="E492" s="4"/>
      <c r="F492" s="4"/>
      <c r="G492" s="1"/>
      <c r="H492" s="1"/>
      <c r="I492" s="1"/>
    </row>
    <row r="493" spans="5:9" x14ac:dyDescent="0.25">
      <c r="E493" s="4"/>
      <c r="F493" s="1"/>
      <c r="G493" s="1"/>
      <c r="H493" s="1"/>
      <c r="I493" s="1"/>
    </row>
    <row r="494" spans="5:9" x14ac:dyDescent="0.25">
      <c r="E494" s="4"/>
      <c r="F494" s="1"/>
      <c r="G494" s="1"/>
      <c r="H494" s="1"/>
      <c r="I494" s="1"/>
    </row>
    <row r="495" spans="5:9" x14ac:dyDescent="0.25">
      <c r="E495" s="4"/>
      <c r="F495" s="1"/>
      <c r="G495" s="1"/>
      <c r="H495" s="1"/>
      <c r="I495" s="1"/>
    </row>
    <row r="529" spans="5:9" x14ac:dyDescent="0.25">
      <c r="E529" s="4"/>
      <c r="F529" s="4"/>
      <c r="G529" s="4"/>
      <c r="H529" s="4"/>
      <c r="I529" s="4"/>
    </row>
    <row r="530" spans="5:9" x14ac:dyDescent="0.25">
      <c r="E530" s="4"/>
      <c r="F530" s="4"/>
      <c r="G530" s="4"/>
      <c r="H530" s="4"/>
      <c r="I530" s="4"/>
    </row>
    <row r="531" spans="5:9" x14ac:dyDescent="0.25">
      <c r="E531" s="4"/>
      <c r="F531" s="4"/>
      <c r="G531" s="4"/>
      <c r="H531" s="4"/>
      <c r="I531" s="4"/>
    </row>
    <row r="532" spans="5:9" x14ac:dyDescent="0.25">
      <c r="E532" s="4"/>
      <c r="F532" s="4"/>
      <c r="G532" s="4"/>
      <c r="H532" s="4"/>
      <c r="I532" s="4"/>
    </row>
    <row r="533" spans="5:9" x14ac:dyDescent="0.25">
      <c r="E533" s="4"/>
      <c r="F533" s="4"/>
      <c r="G533" s="4"/>
      <c r="H533" s="4"/>
      <c r="I533" s="4"/>
    </row>
    <row r="534" spans="5:9" x14ac:dyDescent="0.25">
      <c r="E534" s="4"/>
      <c r="F534" s="4"/>
      <c r="G534" s="4"/>
      <c r="H534" s="4"/>
      <c r="I534" s="4"/>
    </row>
    <row r="535" spans="5:9" x14ac:dyDescent="0.25">
      <c r="E535" s="4"/>
      <c r="F535" s="4"/>
      <c r="G535" s="4"/>
      <c r="H535" s="4"/>
      <c r="I535" s="4"/>
    </row>
    <row r="536" spans="5:9" x14ac:dyDescent="0.25">
      <c r="E536" s="4"/>
      <c r="F536" s="4"/>
      <c r="G536" s="4"/>
      <c r="H536" s="4"/>
      <c r="I536" s="4"/>
    </row>
    <row r="537" spans="5:9" x14ac:dyDescent="0.25">
      <c r="E537" s="4"/>
      <c r="F537" s="4"/>
      <c r="G537" s="4"/>
      <c r="H537" s="4"/>
      <c r="I537" s="4"/>
    </row>
    <row r="538" spans="5:9" x14ac:dyDescent="0.25">
      <c r="E538" s="4"/>
      <c r="F538" s="4"/>
      <c r="G538" s="4"/>
      <c r="H538" s="4"/>
      <c r="I538" s="4"/>
    </row>
    <row r="539" spans="5:9" x14ac:dyDescent="0.25">
      <c r="E539" s="4"/>
      <c r="F539" s="4"/>
      <c r="G539" s="4"/>
      <c r="H539" s="4"/>
      <c r="I539" s="4"/>
    </row>
    <row r="540" spans="5:9" x14ac:dyDescent="0.25">
      <c r="E540" s="4"/>
      <c r="F540" s="4"/>
      <c r="G540" s="4"/>
      <c r="H540" s="4"/>
      <c r="I540" s="4"/>
    </row>
    <row r="541" spans="5:9" x14ac:dyDescent="0.25">
      <c r="E541" s="4"/>
      <c r="F541" s="4"/>
      <c r="G541" s="4"/>
      <c r="H541" s="4"/>
      <c r="I541" s="4"/>
    </row>
    <row r="542" spans="5:9" x14ac:dyDescent="0.25">
      <c r="E542" s="4"/>
      <c r="F542" s="4"/>
      <c r="G542" s="4"/>
      <c r="H542" s="4"/>
      <c r="I542" s="4"/>
    </row>
    <row r="543" spans="5:9" x14ac:dyDescent="0.25">
      <c r="E543" s="4"/>
      <c r="F543" s="4"/>
      <c r="G543" s="4"/>
      <c r="H543" s="4"/>
      <c r="I543" s="4"/>
    </row>
    <row r="544" spans="5:9" x14ac:dyDescent="0.25">
      <c r="E544" s="4"/>
      <c r="F544" s="4"/>
      <c r="G544" s="4"/>
      <c r="H544" s="4"/>
      <c r="I544" s="4"/>
    </row>
    <row r="545" spans="5:16" x14ac:dyDescent="0.25">
      <c r="E545" s="4"/>
      <c r="F545" s="4"/>
      <c r="G545" s="4"/>
      <c r="H545" s="4"/>
      <c r="I545" s="4"/>
    </row>
    <row r="550" spans="5:16" x14ac:dyDescent="0.25">
      <c r="E550" s="4"/>
      <c r="F550" s="4"/>
      <c r="G550" s="4"/>
      <c r="H550" s="4"/>
      <c r="I550" s="4"/>
    </row>
    <row r="551" spans="5:16" x14ac:dyDescent="0.25">
      <c r="E551" s="4"/>
      <c r="F551" s="4"/>
      <c r="G551" s="4"/>
      <c r="H551" s="4"/>
      <c r="I551" s="4"/>
    </row>
    <row r="552" spans="5:16" x14ac:dyDescent="0.25">
      <c r="E552" s="4"/>
      <c r="F552" s="4"/>
      <c r="G552" s="4"/>
      <c r="H552" s="4"/>
      <c r="I552" s="4"/>
    </row>
    <row r="553" spans="5:16" x14ac:dyDescent="0.25">
      <c r="E553" s="4"/>
      <c r="F553" s="4"/>
      <c r="G553" s="4"/>
      <c r="H553" s="4"/>
      <c r="I553" s="4"/>
    </row>
    <row r="559" spans="5:16" x14ac:dyDescent="0.25">
      <c r="M559"/>
      <c r="O559"/>
      <c r="P559"/>
    </row>
    <row r="560" spans="5:16" x14ac:dyDescent="0.25">
      <c r="M560"/>
      <c r="O560"/>
      <c r="P560"/>
    </row>
    <row r="561" spans="13:16" x14ac:dyDescent="0.25">
      <c r="M561"/>
      <c r="O561"/>
      <c r="P561"/>
    </row>
    <row r="562" spans="13:16" x14ac:dyDescent="0.25">
      <c r="M562"/>
      <c r="O562"/>
      <c r="P562"/>
    </row>
    <row r="563" spans="13:16" x14ac:dyDescent="0.25">
      <c r="M563"/>
      <c r="O563"/>
      <c r="P563"/>
    </row>
    <row r="564" spans="13:16" x14ac:dyDescent="0.25">
      <c r="M564"/>
      <c r="O564"/>
      <c r="P564"/>
    </row>
    <row r="565" spans="13:16" x14ac:dyDescent="0.25">
      <c r="M565"/>
      <c r="O565"/>
      <c r="P565"/>
    </row>
    <row r="566" spans="13:16" x14ac:dyDescent="0.25">
      <c r="M566"/>
      <c r="O566"/>
      <c r="P566"/>
    </row>
    <row r="567" spans="13:16" x14ac:dyDescent="0.25">
      <c r="M567"/>
      <c r="O567"/>
      <c r="P567"/>
    </row>
    <row r="568" spans="13:16" x14ac:dyDescent="0.25">
      <c r="M568"/>
      <c r="O568"/>
      <c r="P568"/>
    </row>
    <row r="569" spans="13:16" x14ac:dyDescent="0.25">
      <c r="M569"/>
      <c r="O569"/>
      <c r="P569"/>
    </row>
    <row r="570" spans="13:16" x14ac:dyDescent="0.25">
      <c r="M570"/>
      <c r="O570"/>
      <c r="P570"/>
    </row>
    <row r="571" spans="13:16" x14ac:dyDescent="0.25">
      <c r="M571"/>
      <c r="O571"/>
      <c r="P571"/>
    </row>
    <row r="572" spans="13:16" x14ac:dyDescent="0.25">
      <c r="M572"/>
      <c r="O572"/>
      <c r="P572"/>
    </row>
    <row r="573" spans="13:16" x14ac:dyDescent="0.25">
      <c r="M573"/>
      <c r="O573"/>
      <c r="P573"/>
    </row>
    <row r="574" spans="13:16" x14ac:dyDescent="0.25">
      <c r="M574"/>
      <c r="O574"/>
      <c r="P574"/>
    </row>
    <row r="575" spans="13:16" x14ac:dyDescent="0.25">
      <c r="M575"/>
      <c r="O575"/>
      <c r="P575"/>
    </row>
    <row r="579" spans="5:15" x14ac:dyDescent="0.25">
      <c r="E579" s="4"/>
      <c r="F579" s="4"/>
      <c r="G579" s="4"/>
      <c r="H579" s="4"/>
      <c r="I579" s="4"/>
      <c r="K579" s="4"/>
      <c r="L579" s="4"/>
      <c r="M579" s="4"/>
      <c r="N579" s="4"/>
      <c r="O579" s="4"/>
    </row>
    <row r="580" spans="5:15" x14ac:dyDescent="0.25">
      <c r="E580" s="4"/>
      <c r="F580" s="4"/>
      <c r="G580" s="4"/>
      <c r="H580" s="4"/>
      <c r="I580" s="4"/>
      <c r="K580" s="4"/>
      <c r="L580" s="4"/>
      <c r="M580" s="4"/>
      <c r="N580" s="4"/>
      <c r="O580" s="4"/>
    </row>
    <row r="581" spans="5:15" x14ac:dyDescent="0.25">
      <c r="E581" s="4"/>
      <c r="F581" s="4"/>
      <c r="G581" s="4"/>
      <c r="H581" s="4"/>
      <c r="I581" s="4"/>
      <c r="K581" s="4"/>
      <c r="L581" s="4"/>
      <c r="M581" s="4"/>
      <c r="N581" s="4"/>
      <c r="O581" s="4"/>
    </row>
    <row r="582" spans="5:15" x14ac:dyDescent="0.25">
      <c r="E582" s="4"/>
      <c r="F582" s="4"/>
      <c r="G582" s="4"/>
      <c r="H582" s="4"/>
      <c r="I582" s="4"/>
      <c r="K582" s="4"/>
      <c r="L582" s="4"/>
      <c r="M582" s="4"/>
      <c r="N582" s="4"/>
      <c r="O582" s="4"/>
    </row>
    <row r="583" spans="5:15" x14ac:dyDescent="0.25">
      <c r="E583" s="4"/>
      <c r="F583" s="4"/>
      <c r="G583" s="4"/>
      <c r="H583" s="4"/>
      <c r="I583" s="4"/>
      <c r="K583" s="4"/>
      <c r="L583" s="4"/>
      <c r="M583" s="4"/>
      <c r="N583" s="4"/>
      <c r="O583" s="4"/>
    </row>
    <row r="584" spans="5:15" x14ac:dyDescent="0.25">
      <c r="E584" s="4"/>
      <c r="F584" s="4"/>
      <c r="G584" s="4"/>
      <c r="H584" s="4"/>
      <c r="I584" s="4"/>
      <c r="K584" s="4"/>
      <c r="L584" s="4"/>
      <c r="M584" s="4"/>
      <c r="N584" s="4"/>
      <c r="O584" s="4"/>
    </row>
    <row r="585" spans="5:15" x14ac:dyDescent="0.25">
      <c r="E585" s="4"/>
      <c r="F585" s="4"/>
      <c r="G585" s="4"/>
      <c r="H585" s="4"/>
      <c r="I585" s="4"/>
      <c r="K585" s="4"/>
      <c r="L585" s="4"/>
      <c r="M585" s="4"/>
      <c r="N585" s="4"/>
      <c r="O585" s="4"/>
    </row>
    <row r="586" spans="5:15" x14ac:dyDescent="0.25">
      <c r="E586" s="4"/>
      <c r="F586" s="4"/>
      <c r="G586" s="4"/>
      <c r="H586" s="4"/>
      <c r="I586" s="4"/>
      <c r="K586" s="4"/>
      <c r="L586" s="4"/>
      <c r="M586" s="4"/>
      <c r="N586" s="4"/>
      <c r="O586" s="4"/>
    </row>
    <row r="587" spans="5:15" x14ac:dyDescent="0.25">
      <c r="E587" s="4"/>
      <c r="F587" s="4"/>
      <c r="G587" s="4"/>
      <c r="H587" s="4"/>
      <c r="I587" s="4"/>
      <c r="K587" s="4"/>
      <c r="L587" s="4"/>
      <c r="M587" s="4"/>
      <c r="N587" s="4"/>
      <c r="O587" s="4"/>
    </row>
    <row r="588" spans="5:15" x14ac:dyDescent="0.25">
      <c r="E588" s="4"/>
      <c r="F588" s="4"/>
      <c r="G588" s="4"/>
      <c r="H588" s="4"/>
      <c r="I588" s="4"/>
      <c r="K588" s="4"/>
      <c r="L588" s="4"/>
      <c r="M588" s="4"/>
      <c r="N588" s="4"/>
      <c r="O588" s="4"/>
    </row>
    <row r="589" spans="5:15" x14ac:dyDescent="0.25">
      <c r="E589" s="4"/>
      <c r="F589" s="4"/>
      <c r="G589" s="4"/>
      <c r="H589" s="4"/>
      <c r="I589" s="4"/>
      <c r="K589" s="4"/>
      <c r="L589" s="4"/>
      <c r="M589" s="4"/>
      <c r="N589" s="4"/>
      <c r="O589" s="4"/>
    </row>
    <row r="590" spans="5:15" x14ac:dyDescent="0.25">
      <c r="E590" s="4"/>
      <c r="F590" s="4"/>
      <c r="G590" s="4"/>
      <c r="H590" s="4"/>
      <c r="I590" s="4"/>
      <c r="K590" s="4"/>
      <c r="L590" s="4"/>
      <c r="M590" s="4"/>
      <c r="N590" s="4"/>
      <c r="O590" s="4"/>
    </row>
    <row r="591" spans="5:15" x14ac:dyDescent="0.25">
      <c r="E591" s="4"/>
      <c r="F591" s="4"/>
      <c r="G591" s="4"/>
      <c r="H591" s="4"/>
      <c r="I591" s="4"/>
      <c r="K591" s="4"/>
      <c r="L591" s="4"/>
      <c r="M591" s="4"/>
      <c r="N591" s="4"/>
      <c r="O591" s="4"/>
    </row>
    <row r="592" spans="5:15" x14ac:dyDescent="0.25">
      <c r="E592" s="4"/>
      <c r="F592" s="4"/>
      <c r="G592" s="4"/>
      <c r="H592" s="4"/>
      <c r="I592" s="4"/>
      <c r="K592" s="4"/>
      <c r="L592" s="4"/>
      <c r="M592" s="4"/>
      <c r="N592" s="4"/>
      <c r="O592" s="4"/>
    </row>
    <row r="593" spans="5:15" x14ac:dyDescent="0.25">
      <c r="E593" s="4"/>
      <c r="F593" s="4"/>
      <c r="G593" s="4"/>
      <c r="H593" s="4"/>
      <c r="I593" s="4"/>
      <c r="K593" s="4"/>
      <c r="L593" s="4"/>
      <c r="M593" s="4"/>
      <c r="N593" s="4"/>
      <c r="O593" s="4"/>
    </row>
    <row r="594" spans="5:15" x14ac:dyDescent="0.25">
      <c r="E594" s="4"/>
      <c r="F594" s="4"/>
      <c r="G594" s="4"/>
      <c r="H594" s="4"/>
      <c r="I594" s="4"/>
      <c r="K594" s="4"/>
      <c r="L594" s="4"/>
      <c r="M594" s="4"/>
      <c r="N594" s="4"/>
      <c r="O594" s="4"/>
    </row>
    <row r="595" spans="5:15" x14ac:dyDescent="0.25">
      <c r="E595" s="4"/>
      <c r="F595" s="4"/>
      <c r="G595" s="4"/>
      <c r="H595" s="4"/>
      <c r="I595" s="4"/>
      <c r="K595" s="4"/>
      <c r="L595" s="4"/>
      <c r="M595" s="4"/>
      <c r="N595" s="4"/>
      <c r="O595" s="4"/>
    </row>
    <row r="600" spans="5:15" x14ac:dyDescent="0.25">
      <c r="E600" s="4"/>
      <c r="F600" s="4"/>
      <c r="G600" s="4"/>
      <c r="H600" s="4"/>
      <c r="I600" s="4"/>
      <c r="J600" s="4"/>
    </row>
    <row r="601" spans="5:15" x14ac:dyDescent="0.25">
      <c r="E601" s="4"/>
      <c r="F601" s="4"/>
      <c r="G601" s="4"/>
      <c r="H601" s="4"/>
      <c r="I601" s="4"/>
      <c r="J601" s="4"/>
    </row>
    <row r="602" spans="5:15" x14ac:dyDescent="0.25">
      <c r="E602" s="4"/>
      <c r="F602" s="4"/>
      <c r="G602" s="4"/>
      <c r="H602" s="4"/>
      <c r="I602" s="4"/>
      <c r="J602" s="4"/>
    </row>
    <row r="603" spans="5:15" x14ac:dyDescent="0.25">
      <c r="E603" s="4"/>
      <c r="F603" s="4"/>
      <c r="G603" s="4"/>
      <c r="H603" s="4"/>
      <c r="I603" s="4"/>
      <c r="J603" s="4"/>
    </row>
    <row r="612" spans="5:14" x14ac:dyDescent="0.25">
      <c r="E612" s="4"/>
      <c r="F612" s="4"/>
      <c r="G612" s="4"/>
      <c r="H612" s="4"/>
      <c r="I612" s="4"/>
    </row>
    <row r="613" spans="5:14" x14ac:dyDescent="0.25">
      <c r="E613" s="4"/>
      <c r="F613" s="4"/>
      <c r="G613" s="4"/>
      <c r="H613" s="4"/>
      <c r="I613" s="4"/>
    </row>
    <row r="614" spans="5:14" x14ac:dyDescent="0.25">
      <c r="E614" s="4"/>
      <c r="F614" s="4"/>
      <c r="G614" s="4"/>
      <c r="H614" s="4"/>
      <c r="I614" s="4"/>
    </row>
    <row r="615" spans="5:14" x14ac:dyDescent="0.25">
      <c r="E615" s="4"/>
      <c r="F615" s="4"/>
      <c r="G615" s="4"/>
      <c r="H615" s="4"/>
      <c r="I615" s="4"/>
    </row>
    <row r="620" spans="5:14" x14ac:dyDescent="0.25">
      <c r="M620"/>
      <c r="N620" s="1"/>
    </row>
    <row r="621" spans="5:14" x14ac:dyDescent="0.25">
      <c r="M621"/>
      <c r="N621" s="1"/>
    </row>
    <row r="622" spans="5:14" x14ac:dyDescent="0.25">
      <c r="M622"/>
      <c r="N622" s="1"/>
    </row>
    <row r="623" spans="5:14" x14ac:dyDescent="0.25">
      <c r="M623"/>
      <c r="N623" s="1"/>
    </row>
    <row r="624" spans="5:14" x14ac:dyDescent="0.25">
      <c r="M624"/>
      <c r="N624" s="1"/>
    </row>
    <row r="625" spans="6:15" x14ac:dyDescent="0.25">
      <c r="M625"/>
      <c r="N625" s="1"/>
    </row>
    <row r="626" spans="6:15" x14ac:dyDescent="0.25">
      <c r="M626"/>
      <c r="N626" s="1"/>
    </row>
    <row r="627" spans="6:15" x14ac:dyDescent="0.25">
      <c r="M627"/>
      <c r="N627" s="1"/>
    </row>
    <row r="628" spans="6:15" x14ac:dyDescent="0.25">
      <c r="M628"/>
      <c r="N628" s="1"/>
    </row>
    <row r="629" spans="6:15" x14ac:dyDescent="0.25">
      <c r="M629"/>
      <c r="N629" s="1"/>
    </row>
    <row r="630" spans="6:15" x14ac:dyDescent="0.25">
      <c r="M630"/>
      <c r="N630" s="1"/>
    </row>
    <row r="631" spans="6:15" x14ac:dyDescent="0.25">
      <c r="M631"/>
      <c r="N631" s="1"/>
    </row>
    <row r="632" spans="6:15" x14ac:dyDescent="0.25">
      <c r="M632"/>
      <c r="N632" s="1"/>
    </row>
    <row r="633" spans="6:15" x14ac:dyDescent="0.25">
      <c r="M633"/>
      <c r="N633" s="1"/>
    </row>
    <row r="634" spans="6:15" x14ac:dyDescent="0.25">
      <c r="M634"/>
      <c r="N634" s="1"/>
    </row>
    <row r="635" spans="6:15" x14ac:dyDescent="0.25">
      <c r="M635"/>
      <c r="N635" s="1"/>
    </row>
    <row r="636" spans="6:15" x14ac:dyDescent="0.25">
      <c r="M636"/>
      <c r="N636" s="1"/>
    </row>
    <row r="638" spans="6:15" x14ac:dyDescent="0.25">
      <c r="F638" s="1"/>
      <c r="G638" s="1"/>
      <c r="H638" s="1"/>
      <c r="I638" s="1"/>
      <c r="K638" s="4"/>
      <c r="L638" s="4"/>
      <c r="M638" s="4"/>
      <c r="N638" s="4"/>
      <c r="O638" s="4"/>
    </row>
    <row r="639" spans="6:15" x14ac:dyDescent="0.25">
      <c r="F639" s="1"/>
      <c r="G639" s="1"/>
      <c r="H639" s="1"/>
      <c r="I639" s="1"/>
      <c r="K639" s="4"/>
      <c r="L639" s="4"/>
      <c r="M639" s="4"/>
      <c r="N639" s="4"/>
      <c r="O639" s="4"/>
    </row>
    <row r="640" spans="6:15" x14ac:dyDescent="0.25">
      <c r="F640" s="1"/>
      <c r="G640" s="1"/>
      <c r="H640" s="1"/>
      <c r="I640" s="1"/>
      <c r="K640" s="4"/>
      <c r="L640" s="4"/>
      <c r="M640" s="4"/>
      <c r="N640" s="4"/>
      <c r="O640" s="4"/>
    </row>
    <row r="641" spans="6:15" x14ac:dyDescent="0.25">
      <c r="F641" s="1"/>
      <c r="G641" s="1"/>
      <c r="H641" s="1"/>
      <c r="I641" s="1"/>
      <c r="K641" s="4"/>
      <c r="L641" s="4"/>
      <c r="M641" s="4"/>
      <c r="N641" s="4"/>
      <c r="O641" s="4"/>
    </row>
    <row r="642" spans="6:15" x14ac:dyDescent="0.25">
      <c r="F642" s="1"/>
      <c r="G642" s="1"/>
      <c r="H642" s="1"/>
      <c r="I642" s="1"/>
      <c r="K642" s="4"/>
      <c r="L642" s="4"/>
      <c r="M642" s="4"/>
      <c r="N642" s="4"/>
      <c r="O642" s="4"/>
    </row>
    <row r="643" spans="6:15" x14ac:dyDescent="0.25">
      <c r="F643" s="1"/>
      <c r="G643" s="1"/>
      <c r="H643" s="1"/>
      <c r="I643" s="1"/>
      <c r="K643" s="4"/>
      <c r="L643" s="4"/>
      <c r="M643" s="4"/>
      <c r="N643" s="4"/>
      <c r="O643" s="4"/>
    </row>
    <row r="644" spans="6:15" x14ac:dyDescent="0.25">
      <c r="F644" s="1"/>
      <c r="G644" s="1"/>
      <c r="H644" s="1"/>
      <c r="I644" s="1"/>
      <c r="K644" s="4"/>
      <c r="L644" s="4"/>
      <c r="M644" s="4"/>
      <c r="N644" s="4"/>
      <c r="O644" s="4"/>
    </row>
    <row r="645" spans="6:15" x14ac:dyDescent="0.25">
      <c r="F645" s="1"/>
      <c r="G645" s="1"/>
      <c r="H645" s="1"/>
      <c r="I645" s="1"/>
      <c r="K645" s="4"/>
      <c r="L645" s="4"/>
      <c r="M645" s="4"/>
      <c r="N645" s="4"/>
      <c r="O645" s="4"/>
    </row>
    <row r="646" spans="6:15" x14ac:dyDescent="0.25">
      <c r="F646" s="1"/>
      <c r="G646" s="1"/>
      <c r="H646" s="1"/>
      <c r="I646" s="1"/>
      <c r="K646" s="4"/>
      <c r="L646" s="4"/>
      <c r="M646" s="4"/>
      <c r="N646" s="4"/>
      <c r="O646" s="4"/>
    </row>
    <row r="647" spans="6:15" x14ac:dyDescent="0.25">
      <c r="F647" s="1"/>
      <c r="G647" s="1"/>
      <c r="H647" s="1"/>
      <c r="I647" s="1"/>
      <c r="K647" s="4"/>
      <c r="L647" s="4"/>
      <c r="M647" s="4"/>
      <c r="N647" s="4"/>
      <c r="O647" s="4"/>
    </row>
    <row r="648" spans="6:15" x14ac:dyDescent="0.25">
      <c r="F648" s="1"/>
      <c r="G648" s="1"/>
      <c r="H648" s="1"/>
      <c r="I648" s="1"/>
      <c r="K648" s="4"/>
      <c r="L648" s="4"/>
      <c r="M648" s="4"/>
      <c r="N648" s="4"/>
      <c r="O648" s="4"/>
    </row>
    <row r="649" spans="6:15" x14ac:dyDescent="0.25">
      <c r="F649" s="1"/>
      <c r="G649" s="1"/>
      <c r="H649" s="1"/>
      <c r="I649" s="1"/>
      <c r="K649" s="4"/>
      <c r="L649" s="4"/>
      <c r="M649" s="4"/>
      <c r="N649" s="4"/>
      <c r="O649" s="4"/>
    </row>
    <row r="650" spans="6:15" x14ac:dyDescent="0.25">
      <c r="F650" s="1"/>
      <c r="G650" s="1"/>
      <c r="H650" s="1"/>
      <c r="I650" s="1"/>
      <c r="K650" s="4"/>
      <c r="L650" s="4"/>
      <c r="M650" s="4"/>
      <c r="N650" s="4"/>
      <c r="O650" s="4"/>
    </row>
    <row r="651" spans="6:15" x14ac:dyDescent="0.25">
      <c r="F651" s="1"/>
      <c r="G651" s="1"/>
      <c r="H651" s="1"/>
      <c r="I651" s="1"/>
      <c r="K651" s="4"/>
      <c r="L651" s="4"/>
      <c r="M651" s="4"/>
      <c r="N651" s="4"/>
      <c r="O651" s="4"/>
    </row>
    <row r="652" spans="6:15" x14ac:dyDescent="0.25">
      <c r="F652" s="1"/>
      <c r="G652" s="1"/>
      <c r="H652" s="1"/>
      <c r="I652" s="1"/>
      <c r="K652" s="4"/>
      <c r="L652" s="4"/>
      <c r="M652" s="4"/>
      <c r="N652" s="4"/>
      <c r="O652" s="4"/>
    </row>
    <row r="653" spans="6:15" x14ac:dyDescent="0.25">
      <c r="F653" s="1"/>
      <c r="G653" s="1"/>
      <c r="H653" s="1"/>
      <c r="I653" s="1"/>
      <c r="K653" s="4"/>
      <c r="L653" s="4"/>
      <c r="M653" s="4"/>
      <c r="N653" s="4"/>
      <c r="O653" s="4"/>
    </row>
    <row r="654" spans="6:15" x14ac:dyDescent="0.25">
      <c r="F654" s="1"/>
      <c r="G654" s="1"/>
      <c r="H654" s="1"/>
      <c r="I654" s="1"/>
      <c r="K654" s="4"/>
      <c r="L654" s="4"/>
      <c r="M654" s="4"/>
      <c r="N654" s="4"/>
      <c r="O654" s="4"/>
    </row>
    <row r="659" spans="5:14" x14ac:dyDescent="0.25">
      <c r="I659" s="1"/>
    </row>
    <row r="660" spans="5:14" x14ac:dyDescent="0.25">
      <c r="I660" s="1"/>
    </row>
    <row r="661" spans="5:14" x14ac:dyDescent="0.25">
      <c r="I661" s="1"/>
    </row>
    <row r="662" spans="5:14" x14ac:dyDescent="0.25">
      <c r="I662" s="1"/>
    </row>
    <row r="664" spans="5:14" x14ac:dyDescent="0.25">
      <c r="L664" s="19"/>
      <c r="M664" s="19"/>
      <c r="N664" s="19"/>
    </row>
    <row r="665" spans="5:14" x14ac:dyDescent="0.25">
      <c r="F665" s="1"/>
      <c r="G665" s="1"/>
      <c r="H665" s="1"/>
      <c r="I665" s="1"/>
      <c r="L665" s="19"/>
      <c r="M665" s="19"/>
      <c r="N665" s="19"/>
    </row>
    <row r="666" spans="5:14" x14ac:dyDescent="0.25">
      <c r="G666" s="1"/>
      <c r="H666" s="1"/>
      <c r="I666" s="1"/>
      <c r="L666" s="19"/>
      <c r="M666" s="19"/>
      <c r="N666" s="19"/>
    </row>
    <row r="667" spans="5:14" x14ac:dyDescent="0.25">
      <c r="F667" s="1"/>
      <c r="G667" s="1"/>
      <c r="H667" s="1"/>
      <c r="I667" s="1"/>
      <c r="L667" s="19"/>
      <c r="M667" s="19"/>
      <c r="N667" s="19"/>
    </row>
    <row r="668" spans="5:14" x14ac:dyDescent="0.25">
      <c r="F668" s="1"/>
      <c r="G668" s="1"/>
      <c r="H668" s="1"/>
      <c r="I668" s="1"/>
      <c r="L668" s="19"/>
      <c r="M668" s="19"/>
      <c r="N668" s="19"/>
    </row>
    <row r="669" spans="5:14" x14ac:dyDescent="0.25">
      <c r="L669" s="19"/>
      <c r="M669" s="19"/>
      <c r="N669" s="19"/>
    </row>
    <row r="670" spans="5:14" x14ac:dyDescent="0.25">
      <c r="L670" s="19"/>
      <c r="M670" s="19"/>
      <c r="N670" s="19"/>
    </row>
    <row r="671" spans="5:14" x14ac:dyDescent="0.25">
      <c r="L671" s="19"/>
      <c r="M671" s="19"/>
      <c r="N671" s="19"/>
    </row>
    <row r="672" spans="5:14" x14ac:dyDescent="0.25">
      <c r="E672" s="4"/>
      <c r="F672" s="4"/>
      <c r="G672" s="4"/>
      <c r="H672" s="4"/>
      <c r="I672" s="4"/>
    </row>
    <row r="673" spans="5:14" x14ac:dyDescent="0.25">
      <c r="E673" s="4"/>
      <c r="F673" s="4"/>
      <c r="G673" s="4"/>
      <c r="H673" s="4"/>
      <c r="I673" s="4"/>
    </row>
    <row r="674" spans="5:14" x14ac:dyDescent="0.25">
      <c r="E674" s="4"/>
      <c r="F674" s="4"/>
      <c r="G674" s="4"/>
      <c r="H674" s="4"/>
      <c r="I674" s="4"/>
    </row>
    <row r="675" spans="5:14" x14ac:dyDescent="0.25">
      <c r="E675" s="4"/>
      <c r="F675" s="4"/>
      <c r="G675" s="4"/>
      <c r="H675" s="4"/>
      <c r="I675" s="4"/>
    </row>
    <row r="680" spans="5:14" x14ac:dyDescent="0.25">
      <c r="M680"/>
      <c r="N680" s="1"/>
    </row>
    <row r="681" spans="5:14" x14ac:dyDescent="0.25">
      <c r="M681"/>
      <c r="N681" s="1"/>
    </row>
    <row r="682" spans="5:14" x14ac:dyDescent="0.25">
      <c r="M682"/>
      <c r="N682" s="1"/>
    </row>
    <row r="683" spans="5:14" x14ac:dyDescent="0.25">
      <c r="M683"/>
      <c r="N683" s="1"/>
    </row>
    <row r="684" spans="5:14" x14ac:dyDescent="0.25">
      <c r="M684"/>
      <c r="N684" s="1"/>
    </row>
    <row r="685" spans="5:14" x14ac:dyDescent="0.25">
      <c r="M685"/>
      <c r="N685" s="1"/>
    </row>
    <row r="686" spans="5:14" x14ac:dyDescent="0.25">
      <c r="M686"/>
      <c r="N686" s="1"/>
    </row>
    <row r="687" spans="5:14" x14ac:dyDescent="0.25">
      <c r="M687"/>
      <c r="N687" s="1"/>
    </row>
    <row r="688" spans="5:14" x14ac:dyDescent="0.25">
      <c r="M688"/>
      <c r="N688" s="1"/>
    </row>
    <row r="689" spans="5:14" x14ac:dyDescent="0.25">
      <c r="M689"/>
      <c r="N689" s="1"/>
    </row>
    <row r="690" spans="5:14" x14ac:dyDescent="0.25">
      <c r="M690"/>
      <c r="N690" s="1"/>
    </row>
    <row r="691" spans="5:14" x14ac:dyDescent="0.25">
      <c r="M691"/>
      <c r="N691" s="1"/>
    </row>
    <row r="692" spans="5:14" x14ac:dyDescent="0.25">
      <c r="M692"/>
      <c r="N692" s="1"/>
    </row>
    <row r="693" spans="5:14" x14ac:dyDescent="0.25">
      <c r="M693"/>
      <c r="N693" s="1"/>
    </row>
    <row r="694" spans="5:14" x14ac:dyDescent="0.25">
      <c r="M694"/>
      <c r="N694" s="1"/>
    </row>
    <row r="695" spans="5:14" x14ac:dyDescent="0.25">
      <c r="M695"/>
      <c r="N695" s="1"/>
    </row>
    <row r="696" spans="5:14" x14ac:dyDescent="0.25">
      <c r="M696"/>
      <c r="N696" s="1"/>
    </row>
    <row r="699" spans="5:14" x14ac:dyDescent="0.25">
      <c r="E699" s="1"/>
      <c r="F699" s="1"/>
      <c r="G699" s="1"/>
      <c r="H699" s="1"/>
      <c r="I699" s="1"/>
      <c r="K699" s="1"/>
      <c r="L699" s="1"/>
      <c r="N699" s="1"/>
    </row>
    <row r="700" spans="5:14" x14ac:dyDescent="0.25">
      <c r="E700" s="1"/>
      <c r="F700" s="1"/>
      <c r="G700" s="1"/>
      <c r="H700" s="1"/>
      <c r="I700" s="1"/>
      <c r="K700" s="1"/>
      <c r="L700" s="1"/>
      <c r="N700" s="1"/>
    </row>
    <row r="701" spans="5:14" x14ac:dyDescent="0.25">
      <c r="E701" s="1"/>
      <c r="F701" s="1"/>
      <c r="G701" s="1"/>
      <c r="H701" s="1"/>
      <c r="I701" s="1"/>
      <c r="K701" s="1"/>
      <c r="L701" s="1"/>
      <c r="N701" s="1"/>
    </row>
    <row r="702" spans="5:14" x14ac:dyDescent="0.25">
      <c r="E702" s="1"/>
      <c r="F702" s="1"/>
      <c r="G702" s="1"/>
      <c r="H702" s="1"/>
      <c r="I702" s="1"/>
      <c r="K702" s="1"/>
      <c r="L702" s="1"/>
      <c r="N702" s="1"/>
    </row>
    <row r="703" spans="5:14" x14ac:dyDescent="0.25">
      <c r="E703" s="1"/>
      <c r="F703" s="1"/>
      <c r="G703" s="1"/>
      <c r="H703" s="1"/>
      <c r="I703" s="1"/>
      <c r="K703" s="1"/>
      <c r="L703" s="1"/>
      <c r="N703" s="1"/>
    </row>
    <row r="704" spans="5:14" x14ac:dyDescent="0.25">
      <c r="E704" s="1"/>
      <c r="F704" s="1"/>
      <c r="G704" s="1"/>
      <c r="H704" s="1"/>
      <c r="I704" s="1"/>
      <c r="K704" s="1"/>
      <c r="L704" s="1"/>
      <c r="N704" s="1"/>
    </row>
    <row r="705" spans="5:14" x14ac:dyDescent="0.25">
      <c r="E705" s="1"/>
      <c r="F705" s="1"/>
      <c r="G705" s="1"/>
      <c r="H705" s="1"/>
      <c r="I705" s="1"/>
      <c r="K705" s="1"/>
      <c r="L705" s="1"/>
      <c r="N705" s="1"/>
    </row>
    <row r="706" spans="5:14" x14ac:dyDescent="0.25">
      <c r="E706" s="1"/>
      <c r="F706" s="1"/>
      <c r="G706" s="1"/>
      <c r="H706" s="1"/>
      <c r="I706" s="1"/>
      <c r="K706" s="1"/>
      <c r="L706" s="1"/>
      <c r="N706" s="1"/>
    </row>
    <row r="707" spans="5:14" x14ac:dyDescent="0.25">
      <c r="E707" s="1"/>
      <c r="F707" s="1"/>
      <c r="G707" s="1"/>
      <c r="H707" s="1"/>
      <c r="I707" s="1"/>
      <c r="K707" s="1"/>
      <c r="L707" s="1"/>
      <c r="N707" s="1"/>
    </row>
    <row r="708" spans="5:14" x14ac:dyDescent="0.25">
      <c r="E708" s="1"/>
      <c r="F708" s="1"/>
      <c r="G708" s="1"/>
      <c r="H708" s="1"/>
      <c r="I708" s="1"/>
      <c r="K708" s="1"/>
      <c r="L708" s="1"/>
      <c r="N708" s="1"/>
    </row>
    <row r="709" spans="5:14" x14ac:dyDescent="0.25">
      <c r="E709" s="1"/>
      <c r="F709" s="1"/>
      <c r="G709" s="1"/>
      <c r="H709" s="1"/>
      <c r="I709" s="1"/>
      <c r="K709" s="1"/>
      <c r="L709" s="1"/>
      <c r="N709" s="1"/>
    </row>
    <row r="710" spans="5:14" x14ac:dyDescent="0.25">
      <c r="E710" s="1"/>
      <c r="F710" s="1"/>
      <c r="G710" s="1"/>
      <c r="H710" s="1"/>
      <c r="I710" s="1"/>
      <c r="K710" s="1"/>
      <c r="L710" s="1"/>
      <c r="N710" s="1"/>
    </row>
    <row r="711" spans="5:14" x14ac:dyDescent="0.25">
      <c r="E711" s="1"/>
      <c r="F711" s="1"/>
      <c r="G711" s="1"/>
      <c r="H711" s="1"/>
      <c r="I711" s="1"/>
      <c r="K711" s="1"/>
      <c r="L711" s="1"/>
      <c r="N711" s="1"/>
    </row>
    <row r="712" spans="5:14" x14ac:dyDescent="0.25">
      <c r="E712" s="1"/>
      <c r="F712" s="1"/>
      <c r="G712" s="1"/>
      <c r="H712" s="1"/>
      <c r="I712" s="1"/>
      <c r="K712" s="1"/>
      <c r="L712" s="1"/>
      <c r="N712" s="1"/>
    </row>
    <row r="713" spans="5:14" x14ac:dyDescent="0.25">
      <c r="E713" s="1"/>
      <c r="F713" s="1"/>
      <c r="G713" s="1"/>
      <c r="H713" s="1"/>
      <c r="I713" s="1"/>
      <c r="K713" s="1"/>
      <c r="L713" s="1"/>
      <c r="N713" s="1"/>
    </row>
    <row r="714" spans="5:14" x14ac:dyDescent="0.25">
      <c r="E714" s="1"/>
      <c r="F714" s="1"/>
      <c r="G714" s="1"/>
      <c r="H714" s="1"/>
      <c r="I714" s="1"/>
      <c r="K714" s="1"/>
      <c r="L714" s="1"/>
      <c r="N714" s="1"/>
    </row>
    <row r="715" spans="5:14" x14ac:dyDescent="0.25">
      <c r="E715" s="1"/>
      <c r="F715" s="1"/>
      <c r="G715" s="1"/>
      <c r="H715" s="1"/>
      <c r="I715" s="1"/>
      <c r="K715" s="1"/>
      <c r="L715" s="1"/>
      <c r="N715" s="1"/>
    </row>
    <row r="720" spans="5:14" x14ac:dyDescent="0.25">
      <c r="I720" s="1"/>
    </row>
    <row r="721" spans="5:9" x14ac:dyDescent="0.25">
      <c r="I721" s="1"/>
    </row>
    <row r="722" spans="5:9" x14ac:dyDescent="0.25">
      <c r="I722" s="1"/>
    </row>
    <row r="723" spans="5:9" x14ac:dyDescent="0.25">
      <c r="I723" s="1"/>
    </row>
    <row r="726" spans="5:9" x14ac:dyDescent="0.25">
      <c r="G726" s="1"/>
      <c r="H726" s="1"/>
      <c r="I726" s="1"/>
    </row>
    <row r="727" spans="5:9" x14ac:dyDescent="0.25">
      <c r="F727" s="1"/>
      <c r="G727" s="1"/>
      <c r="H727" s="1"/>
      <c r="I727" s="1"/>
    </row>
    <row r="728" spans="5:9" x14ac:dyDescent="0.25">
      <c r="F728" s="1"/>
      <c r="G728" s="1"/>
      <c r="H728" s="1"/>
      <c r="I728" s="1"/>
    </row>
    <row r="729" spans="5:9" x14ac:dyDescent="0.25">
      <c r="F729" s="1"/>
      <c r="G729" s="1"/>
      <c r="H729" s="1"/>
      <c r="I729" s="1"/>
    </row>
    <row r="732" spans="5:9" x14ac:dyDescent="0.25">
      <c r="E732" s="4"/>
      <c r="F732" s="4"/>
      <c r="G732" s="4"/>
      <c r="H732" s="4"/>
      <c r="I732" s="4"/>
    </row>
    <row r="733" spans="5:9" x14ac:dyDescent="0.25">
      <c r="E733" s="4"/>
      <c r="F733" s="4"/>
      <c r="G733" s="4"/>
      <c r="H733" s="4"/>
      <c r="I733" s="4"/>
    </row>
    <row r="734" spans="5:9" x14ac:dyDescent="0.25">
      <c r="E734" s="4"/>
      <c r="F734" s="4"/>
      <c r="G734" s="4"/>
      <c r="H734" s="4"/>
      <c r="I734" s="4"/>
    </row>
    <row r="735" spans="5:9" x14ac:dyDescent="0.25">
      <c r="E735" s="4"/>
      <c r="F735" s="4"/>
      <c r="G735" s="4"/>
      <c r="H735" s="4"/>
      <c r="I735" s="4"/>
    </row>
    <row r="740" spans="13:15" x14ac:dyDescent="0.25">
      <c r="M740"/>
      <c r="O740"/>
    </row>
    <row r="741" spans="13:15" x14ac:dyDescent="0.25">
      <c r="M741"/>
      <c r="O741"/>
    </row>
    <row r="742" spans="13:15" x14ac:dyDescent="0.25">
      <c r="M742"/>
      <c r="O742"/>
    </row>
    <row r="743" spans="13:15" x14ac:dyDescent="0.25">
      <c r="M743"/>
      <c r="O743"/>
    </row>
    <row r="744" spans="13:15" x14ac:dyDescent="0.25">
      <c r="M744"/>
      <c r="O744"/>
    </row>
    <row r="745" spans="13:15" x14ac:dyDescent="0.25">
      <c r="M745"/>
      <c r="O745"/>
    </row>
    <row r="746" spans="13:15" x14ac:dyDescent="0.25">
      <c r="M746"/>
      <c r="O746"/>
    </row>
    <row r="747" spans="13:15" x14ac:dyDescent="0.25">
      <c r="M747"/>
      <c r="O747"/>
    </row>
    <row r="748" spans="13:15" x14ac:dyDescent="0.25">
      <c r="M748"/>
      <c r="O748"/>
    </row>
    <row r="749" spans="13:15" x14ac:dyDescent="0.25">
      <c r="M749"/>
      <c r="O749"/>
    </row>
    <row r="750" spans="13:15" x14ac:dyDescent="0.25">
      <c r="M750"/>
      <c r="O750"/>
    </row>
    <row r="751" spans="13:15" x14ac:dyDescent="0.25">
      <c r="M751"/>
      <c r="O751"/>
    </row>
    <row r="752" spans="13:15" x14ac:dyDescent="0.25">
      <c r="M752"/>
      <c r="O752"/>
    </row>
    <row r="753" spans="5:15" x14ac:dyDescent="0.25">
      <c r="M753"/>
      <c r="O753"/>
    </row>
    <row r="754" spans="5:15" x14ac:dyDescent="0.25">
      <c r="M754"/>
      <c r="O754"/>
    </row>
    <row r="755" spans="5:15" x14ac:dyDescent="0.25">
      <c r="M755"/>
      <c r="O755"/>
    </row>
    <row r="756" spans="5:15" x14ac:dyDescent="0.25">
      <c r="M756"/>
      <c r="O756"/>
    </row>
    <row r="760" spans="5:15" x14ac:dyDescent="0.25">
      <c r="E760" s="1"/>
      <c r="F760" s="1"/>
      <c r="G760" s="1"/>
      <c r="H760" s="1"/>
      <c r="I760" s="1"/>
    </row>
    <row r="761" spans="5:15" x14ac:dyDescent="0.25">
      <c r="E761" s="1"/>
      <c r="F761" s="1"/>
      <c r="G761" s="1"/>
      <c r="H761" s="1"/>
      <c r="I761" s="1"/>
    </row>
    <row r="762" spans="5:15" x14ac:dyDescent="0.25">
      <c r="E762" s="1"/>
      <c r="F762" s="1"/>
      <c r="G762" s="1"/>
      <c r="H762" s="1"/>
      <c r="I762" s="1"/>
    </row>
    <row r="763" spans="5:15" x14ac:dyDescent="0.25">
      <c r="E763" s="1"/>
      <c r="F763" s="1"/>
      <c r="G763" s="1"/>
      <c r="H763" s="1"/>
      <c r="I763" s="1"/>
    </row>
    <row r="764" spans="5:15" x14ac:dyDescent="0.25">
      <c r="E764" s="1"/>
      <c r="F764" s="1"/>
      <c r="G764" s="1"/>
      <c r="H764" s="1"/>
      <c r="I764" s="1"/>
    </row>
    <row r="765" spans="5:15" x14ac:dyDescent="0.25">
      <c r="E765" s="1"/>
      <c r="F765" s="1"/>
      <c r="G765" s="1"/>
      <c r="H765" s="1"/>
      <c r="I765" s="1"/>
    </row>
    <row r="766" spans="5:15" x14ac:dyDescent="0.25">
      <c r="E766" s="1"/>
      <c r="F766" s="1"/>
      <c r="G766" s="1"/>
      <c r="H766" s="1"/>
      <c r="I766" s="1"/>
    </row>
    <row r="767" spans="5:15" x14ac:dyDescent="0.25">
      <c r="E767" s="1"/>
      <c r="F767" s="1"/>
      <c r="G767" s="1"/>
      <c r="H767" s="1"/>
      <c r="I767" s="1"/>
    </row>
    <row r="768" spans="5:15" x14ac:dyDescent="0.25">
      <c r="E768" s="1"/>
      <c r="F768" s="1"/>
      <c r="G768" s="1"/>
      <c r="H768" s="1"/>
      <c r="I768" s="1"/>
    </row>
    <row r="769" spans="5:9" x14ac:dyDescent="0.25">
      <c r="E769" s="1"/>
      <c r="F769" s="1"/>
      <c r="G769" s="1"/>
      <c r="H769" s="1"/>
      <c r="I769" s="1"/>
    </row>
    <row r="770" spans="5:9" x14ac:dyDescent="0.25">
      <c r="E770" s="1"/>
      <c r="F770" s="1"/>
      <c r="G770" s="1"/>
      <c r="H770" s="1"/>
      <c r="I770" s="1"/>
    </row>
    <row r="771" spans="5:9" x14ac:dyDescent="0.25">
      <c r="E771" s="1"/>
      <c r="F771" s="1"/>
      <c r="G771" s="1"/>
      <c r="H771" s="1"/>
      <c r="I771" s="1"/>
    </row>
    <row r="772" spans="5:9" x14ac:dyDescent="0.25">
      <c r="E772" s="1"/>
      <c r="F772" s="1"/>
      <c r="G772" s="1"/>
      <c r="H772" s="1"/>
      <c r="I772" s="1"/>
    </row>
    <row r="773" spans="5:9" x14ac:dyDescent="0.25">
      <c r="E773" s="1"/>
      <c r="F773" s="1"/>
      <c r="G773" s="1"/>
      <c r="H773" s="1"/>
      <c r="I773" s="1"/>
    </row>
    <row r="774" spans="5:9" x14ac:dyDescent="0.25">
      <c r="E774" s="1"/>
      <c r="F774" s="1"/>
      <c r="G774" s="1"/>
      <c r="H774" s="1"/>
      <c r="I774" s="1"/>
    </row>
    <row r="775" spans="5:9" x14ac:dyDescent="0.25">
      <c r="E775" s="1"/>
      <c r="F775" s="1"/>
      <c r="G775" s="1"/>
      <c r="H775" s="1"/>
      <c r="I775" s="1"/>
    </row>
    <row r="776" spans="5:9" x14ac:dyDescent="0.25">
      <c r="E776" s="1"/>
      <c r="F776" s="1"/>
      <c r="G776" s="1"/>
      <c r="H776" s="1"/>
      <c r="I776" s="1"/>
    </row>
    <row r="777" spans="5:9" x14ac:dyDescent="0.25">
      <c r="E777" s="1"/>
      <c r="F777" s="1"/>
      <c r="G777" s="1"/>
      <c r="H777" s="1"/>
      <c r="I777" s="1"/>
    </row>
    <row r="778" spans="5:9" x14ac:dyDescent="0.25">
      <c r="E778" s="1"/>
      <c r="F778" s="1"/>
      <c r="G778" s="1"/>
      <c r="H778" s="1"/>
      <c r="I778" s="1"/>
    </row>
    <row r="779" spans="5:9" x14ac:dyDescent="0.25">
      <c r="E779" s="1"/>
      <c r="F779" s="1"/>
      <c r="G779" s="1"/>
      <c r="H779" s="1"/>
      <c r="I779" s="1"/>
    </row>
  </sheetData>
  <mergeCells count="15">
    <mergeCell ref="A82:F82"/>
    <mergeCell ref="A1:F2"/>
    <mergeCell ref="A4:F4"/>
    <mergeCell ref="A31:F31"/>
    <mergeCell ref="A44:F44"/>
    <mergeCell ref="A67:F67"/>
    <mergeCell ref="A289:F289"/>
    <mergeCell ref="A327:F327"/>
    <mergeCell ref="L664:N671"/>
    <mergeCell ref="A120:F120"/>
    <mergeCell ref="A208:P209"/>
    <mergeCell ref="A211:F211"/>
    <mergeCell ref="A238:F238"/>
    <mergeCell ref="A251:F251"/>
    <mergeCell ref="A276:F27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43791-06E5-4B8A-934A-8A622AB08E38}">
  <dimension ref="A1:S399"/>
  <sheetViews>
    <sheetView topLeftCell="A175" workbookViewId="0">
      <selection activeCell="B12" sqref="B12:B16"/>
    </sheetView>
  </sheetViews>
  <sheetFormatPr defaultRowHeight="15" x14ac:dyDescent="0.25"/>
  <sheetData>
    <row r="1" spans="1:19" x14ac:dyDescent="0.25">
      <c r="A1" s="18" t="s">
        <v>402</v>
      </c>
      <c r="B1" s="18"/>
      <c r="C1" s="18"/>
      <c r="D1" s="18"/>
      <c r="E1" s="18"/>
      <c r="F1" s="18"/>
      <c r="M1" s="18" t="s">
        <v>368</v>
      </c>
      <c r="N1" s="18"/>
      <c r="O1" s="18"/>
      <c r="P1" s="18"/>
    </row>
    <row r="2" spans="1:19" x14ac:dyDescent="0.25">
      <c r="A2" s="18"/>
      <c r="B2" s="18"/>
      <c r="C2" s="18"/>
      <c r="D2" s="18"/>
      <c r="E2" s="18"/>
      <c r="F2" s="18"/>
      <c r="M2" s="18"/>
      <c r="N2" s="18"/>
      <c r="O2" s="18"/>
      <c r="P2" s="18"/>
    </row>
    <row r="3" spans="1:19" x14ac:dyDescent="0.25">
      <c r="A3" s="18"/>
      <c r="B3" s="18"/>
      <c r="C3" s="18"/>
      <c r="D3" s="18"/>
      <c r="E3" s="18"/>
      <c r="F3" s="18"/>
      <c r="M3" s="18"/>
      <c r="N3" s="18"/>
      <c r="O3" s="18"/>
      <c r="P3" s="18"/>
    </row>
    <row r="4" spans="1:19" x14ac:dyDescent="0.25">
      <c r="M4" s="18"/>
      <c r="N4" s="18"/>
      <c r="O4" s="18"/>
      <c r="P4" s="18"/>
    </row>
    <row r="5" spans="1:19" x14ac:dyDescent="0.25">
      <c r="A5" t="s">
        <v>336</v>
      </c>
    </row>
    <row r="6" spans="1:19" x14ac:dyDescent="0.25">
      <c r="A6" t="s">
        <v>295</v>
      </c>
      <c r="B6" t="s">
        <v>296</v>
      </c>
      <c r="C6" t="s">
        <v>297</v>
      </c>
      <c r="D6" t="s">
        <v>298</v>
      </c>
      <c r="E6" t="s">
        <v>299</v>
      </c>
      <c r="F6" t="s">
        <v>300</v>
      </c>
      <c r="G6" t="s">
        <v>301</v>
      </c>
      <c r="H6" t="s">
        <v>302</v>
      </c>
      <c r="I6" t="s">
        <v>303</v>
      </c>
      <c r="J6" t="s">
        <v>371</v>
      </c>
      <c r="K6" t="s">
        <v>372</v>
      </c>
      <c r="L6" t="s">
        <v>373</v>
      </c>
      <c r="M6" t="s">
        <v>374</v>
      </c>
      <c r="N6" t="s">
        <v>375</v>
      </c>
      <c r="O6" t="s">
        <v>376</v>
      </c>
      <c r="P6" t="s">
        <v>377</v>
      </c>
      <c r="Q6" t="s">
        <v>378</v>
      </c>
      <c r="R6" t="s">
        <v>379</v>
      </c>
      <c r="S6" t="s">
        <v>380</v>
      </c>
    </row>
    <row r="7" spans="1:19" x14ac:dyDescent="0.25">
      <c r="A7" t="s">
        <v>304</v>
      </c>
      <c r="B7" t="s">
        <v>305</v>
      </c>
      <c r="C7" t="s">
        <v>306</v>
      </c>
      <c r="D7" t="s">
        <v>307</v>
      </c>
      <c r="E7">
        <v>74</v>
      </c>
      <c r="F7">
        <v>0</v>
      </c>
      <c r="G7">
        <v>0</v>
      </c>
      <c r="H7">
        <v>0</v>
      </c>
      <c r="I7">
        <v>0</v>
      </c>
      <c r="J7">
        <f>IF(AND(ISNUMBER(SEARCH("Delantero",C7)), ISNUMBER(SEARCH("Centrocampista",D7))), 1, 0)</f>
        <v>0</v>
      </c>
      <c r="K7">
        <f>IF(AND(ISNUMBER(SEARCH("Delantero",C7)), ISNUMBER(SEARCH("Defensa",D7))), 1, 0)</f>
        <v>0</v>
      </c>
      <c r="L7">
        <f>IF(AND(ISNUMBER(SEARCH("Centrocampista",C7)), ISNUMBER(SEARCH("Delantero",D7))), 1, 0)</f>
        <v>0</v>
      </c>
      <c r="M7">
        <f>IF(AND(ISNUMBER(SEARCH("Centrocampista",C7)), ISNUMBER(SEARCH("Defensa",D7))), 1, 0)</f>
        <v>0</v>
      </c>
      <c r="N7">
        <f>IF(AND(ISNUMBER(SEARCH("Defensa",C7)), ISNUMBER(SEARCH("Delantero",D7))), 1, 0)</f>
        <v>1</v>
      </c>
      <c r="O7">
        <f>IF(AND(ISNUMBER(SEARCH("Defensa",C7)), ISNUMBER(SEARCH("Centrocampista",D7))), 1, 0)</f>
        <v>0</v>
      </c>
      <c r="P7">
        <f>IF(E7&lt;=45,1,0)</f>
        <v>0</v>
      </c>
      <c r="Q7">
        <f>IF(AND(E7&gt;45,E7&lt;=60),1,0)</f>
        <v>0</v>
      </c>
      <c r="R7">
        <f>IF(AND(E7&gt;60,E7&lt;=75),1,0)</f>
        <v>1</v>
      </c>
      <c r="S7">
        <f>IF(E7&gt;75,1,0)</f>
        <v>0</v>
      </c>
    </row>
    <row r="8" spans="1:19" x14ac:dyDescent="0.25">
      <c r="A8" t="s">
        <v>308</v>
      </c>
      <c r="B8" t="s">
        <v>309</v>
      </c>
      <c r="C8" t="s">
        <v>310</v>
      </c>
      <c r="D8" t="s">
        <v>310</v>
      </c>
      <c r="E8">
        <v>80</v>
      </c>
      <c r="F8">
        <v>0</v>
      </c>
      <c r="G8">
        <v>0</v>
      </c>
      <c r="H8">
        <v>0</v>
      </c>
      <c r="I8">
        <v>0</v>
      </c>
      <c r="J8">
        <f t="shared" ref="J8:J71" si="0">IF(AND(ISNUMBER(SEARCH("Delantero",C8)), ISNUMBER(SEARCH("Centrocampista",D8))), 1, 0)</f>
        <v>0</v>
      </c>
      <c r="K8">
        <f t="shared" ref="K8:K71" si="1">IF(AND(ISNUMBER(SEARCH("Delantero",C8)), ISNUMBER(SEARCH("Defensa",D8))), 1, 0)</f>
        <v>0</v>
      </c>
      <c r="L8">
        <f t="shared" ref="L8:L71" si="2">IF(AND(ISNUMBER(SEARCH("Centrocampista",C8)), ISNUMBER(SEARCH("Delantero",D8))), 1, 0)</f>
        <v>0</v>
      </c>
      <c r="M8">
        <f t="shared" ref="M8:M71" si="3">IF(AND(ISNUMBER(SEARCH("Centrocampista",C8)), ISNUMBER(SEARCH("Defensa",D8))), 1, 0)</f>
        <v>0</v>
      </c>
      <c r="N8">
        <f t="shared" ref="N8:N71" si="4">IF(AND(ISNUMBER(SEARCH("Defensa",C8)), ISNUMBER(SEARCH("Delantero",D8))), 1, 0)</f>
        <v>0</v>
      </c>
      <c r="O8">
        <f t="shared" ref="O8:O71" si="5">IF(AND(ISNUMBER(SEARCH("Defensa",C8)), ISNUMBER(SEARCH("Centrocampista",D8))), 1, 0)</f>
        <v>0</v>
      </c>
      <c r="P8">
        <f t="shared" ref="P8:P71" si="6">IF(E8&lt;=45,1,0)</f>
        <v>0</v>
      </c>
      <c r="Q8">
        <f t="shared" ref="Q8:Q71" si="7">IF(AND(E8&gt;45,E8&lt;=60),1,0)</f>
        <v>0</v>
      </c>
      <c r="R8">
        <f t="shared" ref="R8:R71" si="8">IF(AND(E8&gt;60,E8&lt;=75),1,0)</f>
        <v>0</v>
      </c>
      <c r="S8">
        <f t="shared" ref="S8:S71" si="9">IF(E8&gt;75,1,0)</f>
        <v>1</v>
      </c>
    </row>
    <row r="9" spans="1:19" x14ac:dyDescent="0.25">
      <c r="A9" t="s">
        <v>311</v>
      </c>
      <c r="B9" t="s">
        <v>312</v>
      </c>
      <c r="C9" t="s">
        <v>307</v>
      </c>
      <c r="D9" t="s">
        <v>307</v>
      </c>
      <c r="E9">
        <v>73</v>
      </c>
      <c r="F9">
        <v>0</v>
      </c>
      <c r="G9">
        <v>0</v>
      </c>
      <c r="H9">
        <v>0</v>
      </c>
      <c r="I9">
        <v>0</v>
      </c>
      <c r="J9">
        <f t="shared" si="0"/>
        <v>0</v>
      </c>
      <c r="K9">
        <f t="shared" si="1"/>
        <v>0</v>
      </c>
      <c r="L9">
        <f t="shared" si="2"/>
        <v>0</v>
      </c>
      <c r="M9">
        <f t="shared" si="3"/>
        <v>0</v>
      </c>
      <c r="N9">
        <f t="shared" si="4"/>
        <v>0</v>
      </c>
      <c r="O9">
        <f t="shared" si="5"/>
        <v>0</v>
      </c>
      <c r="P9">
        <f t="shared" si="6"/>
        <v>0</v>
      </c>
      <c r="Q9">
        <f t="shared" si="7"/>
        <v>0</v>
      </c>
      <c r="R9">
        <f t="shared" si="8"/>
        <v>1</v>
      </c>
      <c r="S9">
        <f t="shared" si="9"/>
        <v>0</v>
      </c>
    </row>
    <row r="10" spans="1:19" x14ac:dyDescent="0.25">
      <c r="A10" t="s">
        <v>313</v>
      </c>
      <c r="B10" t="s">
        <v>314</v>
      </c>
      <c r="C10" t="s">
        <v>307</v>
      </c>
      <c r="D10" t="s">
        <v>307</v>
      </c>
      <c r="E10">
        <v>59</v>
      </c>
      <c r="F10">
        <v>0</v>
      </c>
      <c r="G10">
        <v>0</v>
      </c>
      <c r="H10">
        <v>1</v>
      </c>
      <c r="I10">
        <v>0</v>
      </c>
      <c r="J10">
        <f t="shared" si="0"/>
        <v>0</v>
      </c>
      <c r="K10">
        <f t="shared" si="1"/>
        <v>0</v>
      </c>
      <c r="L10">
        <f t="shared" si="2"/>
        <v>0</v>
      </c>
      <c r="M10">
        <f t="shared" si="3"/>
        <v>0</v>
      </c>
      <c r="N10">
        <f t="shared" si="4"/>
        <v>0</v>
      </c>
      <c r="O10">
        <f t="shared" si="5"/>
        <v>0</v>
      </c>
      <c r="P10">
        <f t="shared" si="6"/>
        <v>0</v>
      </c>
      <c r="Q10">
        <f t="shared" si="7"/>
        <v>1</v>
      </c>
      <c r="R10">
        <f t="shared" si="8"/>
        <v>0</v>
      </c>
      <c r="S10">
        <f t="shared" si="9"/>
        <v>0</v>
      </c>
    </row>
    <row r="11" spans="1:19" x14ac:dyDescent="0.25">
      <c r="A11" t="s">
        <v>315</v>
      </c>
      <c r="B11" t="s">
        <v>316</v>
      </c>
      <c r="C11" t="s">
        <v>307</v>
      </c>
      <c r="D11" t="s">
        <v>307</v>
      </c>
      <c r="E11">
        <v>72</v>
      </c>
      <c r="F11">
        <v>1</v>
      </c>
      <c r="G11">
        <v>0</v>
      </c>
      <c r="H11">
        <v>0</v>
      </c>
      <c r="I11">
        <v>0</v>
      </c>
      <c r="J11">
        <f t="shared" si="0"/>
        <v>0</v>
      </c>
      <c r="K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  <c r="O11">
        <f t="shared" si="5"/>
        <v>0</v>
      </c>
      <c r="P11">
        <f t="shared" si="6"/>
        <v>0</v>
      </c>
      <c r="Q11">
        <f t="shared" si="7"/>
        <v>0</v>
      </c>
      <c r="R11">
        <f t="shared" si="8"/>
        <v>1</v>
      </c>
      <c r="S11">
        <f t="shared" si="9"/>
        <v>0</v>
      </c>
    </row>
    <row r="12" spans="1:19" x14ac:dyDescent="0.25">
      <c r="A12" t="s">
        <v>304</v>
      </c>
      <c r="B12" t="s">
        <v>305</v>
      </c>
      <c r="C12" t="s">
        <v>306</v>
      </c>
      <c r="D12" t="s">
        <v>307</v>
      </c>
      <c r="E12">
        <v>78</v>
      </c>
      <c r="F12">
        <v>0</v>
      </c>
      <c r="G12">
        <v>0</v>
      </c>
      <c r="H12">
        <v>1</v>
      </c>
      <c r="I12">
        <v>0</v>
      </c>
      <c r="J12">
        <f t="shared" si="0"/>
        <v>0</v>
      </c>
      <c r="K12">
        <f t="shared" si="1"/>
        <v>0</v>
      </c>
      <c r="L12">
        <f t="shared" si="2"/>
        <v>0</v>
      </c>
      <c r="M12">
        <f t="shared" si="3"/>
        <v>0</v>
      </c>
      <c r="N12">
        <f t="shared" si="4"/>
        <v>1</v>
      </c>
      <c r="O12">
        <f t="shared" si="5"/>
        <v>0</v>
      </c>
      <c r="P12">
        <f t="shared" si="6"/>
        <v>0</v>
      </c>
      <c r="Q12">
        <f t="shared" si="7"/>
        <v>0</v>
      </c>
      <c r="R12">
        <f t="shared" si="8"/>
        <v>0</v>
      </c>
      <c r="S12">
        <f t="shared" si="9"/>
        <v>1</v>
      </c>
    </row>
    <row r="13" spans="1:19" x14ac:dyDescent="0.25">
      <c r="A13" t="s">
        <v>308</v>
      </c>
      <c r="B13" t="s">
        <v>317</v>
      </c>
      <c r="C13" t="s">
        <v>310</v>
      </c>
      <c r="D13" t="s">
        <v>306</v>
      </c>
      <c r="E13">
        <v>78</v>
      </c>
      <c r="F13">
        <v>0</v>
      </c>
      <c r="G13">
        <v>0</v>
      </c>
      <c r="H13">
        <v>0</v>
      </c>
      <c r="I13">
        <v>0</v>
      </c>
      <c r="J13">
        <f t="shared" si="0"/>
        <v>0</v>
      </c>
      <c r="K13">
        <f t="shared" si="1"/>
        <v>0</v>
      </c>
      <c r="L13">
        <f t="shared" si="2"/>
        <v>0</v>
      </c>
      <c r="M13">
        <f t="shared" si="3"/>
        <v>1</v>
      </c>
      <c r="N13">
        <f t="shared" si="4"/>
        <v>0</v>
      </c>
      <c r="O13">
        <f t="shared" si="5"/>
        <v>0</v>
      </c>
      <c r="P13">
        <f t="shared" si="6"/>
        <v>0</v>
      </c>
      <c r="Q13">
        <f t="shared" si="7"/>
        <v>0</v>
      </c>
      <c r="R13">
        <f t="shared" si="8"/>
        <v>0</v>
      </c>
      <c r="S13">
        <f t="shared" si="9"/>
        <v>1</v>
      </c>
    </row>
    <row r="14" spans="1:19" x14ac:dyDescent="0.25">
      <c r="A14" t="s">
        <v>314</v>
      </c>
      <c r="B14" t="s">
        <v>311</v>
      </c>
      <c r="C14" t="s">
        <v>307</v>
      </c>
      <c r="D14" t="s">
        <v>307</v>
      </c>
      <c r="E14">
        <v>64</v>
      </c>
      <c r="F14">
        <v>1</v>
      </c>
      <c r="G14">
        <v>0</v>
      </c>
      <c r="H14">
        <v>0</v>
      </c>
      <c r="I14">
        <v>0</v>
      </c>
      <c r="J14">
        <f t="shared" si="0"/>
        <v>0</v>
      </c>
      <c r="K14">
        <f t="shared" si="1"/>
        <v>0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  <c r="P14">
        <f t="shared" si="6"/>
        <v>0</v>
      </c>
      <c r="Q14">
        <f t="shared" si="7"/>
        <v>0</v>
      </c>
      <c r="R14">
        <f t="shared" si="8"/>
        <v>1</v>
      </c>
      <c r="S14">
        <f t="shared" si="9"/>
        <v>0</v>
      </c>
    </row>
    <row r="15" spans="1:19" x14ac:dyDescent="0.25">
      <c r="A15" t="s">
        <v>313</v>
      </c>
      <c r="B15" t="s">
        <v>312</v>
      </c>
      <c r="C15" t="s">
        <v>307</v>
      </c>
      <c r="D15" t="s">
        <v>307</v>
      </c>
      <c r="E15">
        <v>64</v>
      </c>
      <c r="F15">
        <v>0</v>
      </c>
      <c r="G15">
        <v>0</v>
      </c>
      <c r="H15">
        <v>0</v>
      </c>
      <c r="I15">
        <v>0</v>
      </c>
      <c r="J15">
        <f t="shared" si="0"/>
        <v>0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0</v>
      </c>
      <c r="P15">
        <f t="shared" si="6"/>
        <v>0</v>
      </c>
      <c r="Q15">
        <f t="shared" si="7"/>
        <v>0</v>
      </c>
      <c r="R15">
        <f t="shared" si="8"/>
        <v>1</v>
      </c>
      <c r="S15">
        <f t="shared" si="9"/>
        <v>0</v>
      </c>
    </row>
    <row r="16" spans="1:19" x14ac:dyDescent="0.25">
      <c r="A16" t="s">
        <v>315</v>
      </c>
      <c r="B16" t="s">
        <v>316</v>
      </c>
      <c r="C16" t="s">
        <v>307</v>
      </c>
      <c r="D16" t="s">
        <v>307</v>
      </c>
      <c r="E16">
        <v>78</v>
      </c>
      <c r="F16">
        <v>0</v>
      </c>
      <c r="G16">
        <v>1</v>
      </c>
      <c r="H16">
        <v>0</v>
      </c>
      <c r="I16">
        <v>0</v>
      </c>
      <c r="J16">
        <f t="shared" si="0"/>
        <v>0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0</v>
      </c>
      <c r="P16">
        <f t="shared" si="6"/>
        <v>0</v>
      </c>
      <c r="Q16">
        <f t="shared" si="7"/>
        <v>0</v>
      </c>
      <c r="R16">
        <f t="shared" si="8"/>
        <v>0</v>
      </c>
      <c r="S16">
        <f t="shared" si="9"/>
        <v>1</v>
      </c>
    </row>
    <row r="17" spans="1:19" x14ac:dyDescent="0.25">
      <c r="A17" t="s">
        <v>318</v>
      </c>
      <c r="B17" t="s">
        <v>319</v>
      </c>
      <c r="C17" t="s">
        <v>306</v>
      </c>
      <c r="D17" t="s">
        <v>306</v>
      </c>
      <c r="E17">
        <v>69</v>
      </c>
      <c r="F17">
        <v>0</v>
      </c>
      <c r="G17">
        <v>0</v>
      </c>
      <c r="H17">
        <v>0</v>
      </c>
      <c r="I17">
        <v>0</v>
      </c>
      <c r="J17">
        <f t="shared" si="0"/>
        <v>0</v>
      </c>
      <c r="K17">
        <f t="shared" si="1"/>
        <v>0</v>
      </c>
      <c r="L17">
        <f t="shared" si="2"/>
        <v>0</v>
      </c>
      <c r="M17">
        <f t="shared" si="3"/>
        <v>0</v>
      </c>
      <c r="N17">
        <f t="shared" si="4"/>
        <v>0</v>
      </c>
      <c r="O17">
        <f t="shared" si="5"/>
        <v>0</v>
      </c>
      <c r="P17">
        <f t="shared" si="6"/>
        <v>0</v>
      </c>
      <c r="Q17">
        <f t="shared" si="7"/>
        <v>0</v>
      </c>
      <c r="R17">
        <f t="shared" si="8"/>
        <v>1</v>
      </c>
      <c r="S17">
        <f t="shared" si="9"/>
        <v>0</v>
      </c>
    </row>
    <row r="18" spans="1:19" x14ac:dyDescent="0.25">
      <c r="A18" t="s">
        <v>320</v>
      </c>
      <c r="B18" t="s">
        <v>308</v>
      </c>
      <c r="C18" t="s">
        <v>310</v>
      </c>
      <c r="D18" t="s">
        <v>310</v>
      </c>
      <c r="E18">
        <v>83</v>
      </c>
      <c r="F18">
        <v>0</v>
      </c>
      <c r="G18">
        <v>0</v>
      </c>
      <c r="H18">
        <v>0</v>
      </c>
      <c r="I18">
        <v>0</v>
      </c>
      <c r="J18">
        <f t="shared" si="0"/>
        <v>0</v>
      </c>
      <c r="K18">
        <f t="shared" si="1"/>
        <v>0</v>
      </c>
      <c r="L18">
        <f t="shared" si="2"/>
        <v>0</v>
      </c>
      <c r="M18">
        <f t="shared" si="3"/>
        <v>0</v>
      </c>
      <c r="N18">
        <f t="shared" si="4"/>
        <v>0</v>
      </c>
      <c r="O18">
        <f t="shared" si="5"/>
        <v>0</v>
      </c>
      <c r="P18">
        <f t="shared" si="6"/>
        <v>0</v>
      </c>
      <c r="Q18">
        <f t="shared" si="7"/>
        <v>0</v>
      </c>
      <c r="R18">
        <f t="shared" si="8"/>
        <v>0</v>
      </c>
      <c r="S18">
        <f t="shared" si="9"/>
        <v>1</v>
      </c>
    </row>
    <row r="19" spans="1:19" x14ac:dyDescent="0.25">
      <c r="A19" t="s">
        <v>314</v>
      </c>
      <c r="B19" t="s">
        <v>321</v>
      </c>
      <c r="C19" t="s">
        <v>307</v>
      </c>
      <c r="D19" t="s">
        <v>307</v>
      </c>
      <c r="E19">
        <v>79</v>
      </c>
      <c r="F19">
        <v>1</v>
      </c>
      <c r="G19">
        <v>0</v>
      </c>
      <c r="H19">
        <v>0</v>
      </c>
      <c r="I19">
        <v>0</v>
      </c>
      <c r="J19">
        <f t="shared" si="0"/>
        <v>0</v>
      </c>
      <c r="K19">
        <f t="shared" si="1"/>
        <v>0</v>
      </c>
      <c r="L19">
        <f t="shared" si="2"/>
        <v>0</v>
      </c>
      <c r="M19">
        <f t="shared" si="3"/>
        <v>0</v>
      </c>
      <c r="N19">
        <f t="shared" si="4"/>
        <v>0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8"/>
        <v>0</v>
      </c>
      <c r="S19">
        <f t="shared" si="9"/>
        <v>1</v>
      </c>
    </row>
    <row r="20" spans="1:19" x14ac:dyDescent="0.25">
      <c r="A20" t="s">
        <v>311</v>
      </c>
      <c r="B20" t="s">
        <v>316</v>
      </c>
      <c r="C20" t="s">
        <v>307</v>
      </c>
      <c r="D20" t="s">
        <v>307</v>
      </c>
      <c r="E20">
        <v>79</v>
      </c>
      <c r="F20">
        <v>0</v>
      </c>
      <c r="G20">
        <v>1</v>
      </c>
      <c r="H20">
        <v>0</v>
      </c>
      <c r="I20">
        <v>1</v>
      </c>
      <c r="J20">
        <f t="shared" si="0"/>
        <v>0</v>
      </c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</v>
      </c>
      <c r="O20">
        <f t="shared" si="5"/>
        <v>0</v>
      </c>
      <c r="P20">
        <f t="shared" si="6"/>
        <v>0</v>
      </c>
      <c r="Q20">
        <f t="shared" si="7"/>
        <v>0</v>
      </c>
      <c r="R20">
        <f t="shared" si="8"/>
        <v>0</v>
      </c>
      <c r="S20">
        <f t="shared" si="9"/>
        <v>1</v>
      </c>
    </row>
    <row r="21" spans="1:19" x14ac:dyDescent="0.25">
      <c r="A21" t="s">
        <v>315</v>
      </c>
      <c r="B21" t="s">
        <v>312</v>
      </c>
      <c r="C21" t="s">
        <v>307</v>
      </c>
      <c r="D21" t="s">
        <v>307</v>
      </c>
      <c r="E21">
        <v>79</v>
      </c>
      <c r="F21">
        <v>1</v>
      </c>
      <c r="G21">
        <v>0</v>
      </c>
      <c r="H21">
        <v>0</v>
      </c>
      <c r="I21">
        <v>0</v>
      </c>
      <c r="J21">
        <f t="shared" si="0"/>
        <v>0</v>
      </c>
      <c r="K21">
        <f t="shared" si="1"/>
        <v>0</v>
      </c>
      <c r="L21">
        <f t="shared" si="2"/>
        <v>0</v>
      </c>
      <c r="M21">
        <f t="shared" si="3"/>
        <v>0</v>
      </c>
      <c r="N21">
        <f t="shared" si="4"/>
        <v>0</v>
      </c>
      <c r="O21">
        <f t="shared" si="5"/>
        <v>0</v>
      </c>
      <c r="P21">
        <f t="shared" si="6"/>
        <v>0</v>
      </c>
      <c r="Q21">
        <f t="shared" si="7"/>
        <v>0</v>
      </c>
      <c r="R21">
        <f t="shared" si="8"/>
        <v>0</v>
      </c>
      <c r="S21">
        <f t="shared" si="9"/>
        <v>1</v>
      </c>
    </row>
    <row r="22" spans="1:19" x14ac:dyDescent="0.25">
      <c r="A22" t="s">
        <v>322</v>
      </c>
      <c r="B22" t="s">
        <v>317</v>
      </c>
      <c r="C22" t="s">
        <v>306</v>
      </c>
      <c r="D22" t="s">
        <v>306</v>
      </c>
      <c r="E22">
        <v>83</v>
      </c>
      <c r="F22">
        <v>0</v>
      </c>
      <c r="G22">
        <v>0</v>
      </c>
      <c r="H22">
        <v>1</v>
      </c>
      <c r="I22">
        <v>0</v>
      </c>
      <c r="J22">
        <f t="shared" si="0"/>
        <v>0</v>
      </c>
      <c r="K22">
        <f t="shared" si="1"/>
        <v>0</v>
      </c>
      <c r="L22">
        <f t="shared" si="2"/>
        <v>0</v>
      </c>
      <c r="M22">
        <f t="shared" si="3"/>
        <v>0</v>
      </c>
      <c r="N22">
        <f t="shared" si="4"/>
        <v>0</v>
      </c>
      <c r="O22">
        <f t="shared" si="5"/>
        <v>0</v>
      </c>
      <c r="P22">
        <f t="shared" si="6"/>
        <v>0</v>
      </c>
      <c r="Q22">
        <f t="shared" si="7"/>
        <v>0</v>
      </c>
      <c r="R22">
        <f t="shared" si="8"/>
        <v>0</v>
      </c>
      <c r="S22">
        <f t="shared" si="9"/>
        <v>1</v>
      </c>
    </row>
    <row r="23" spans="1:19" x14ac:dyDescent="0.25">
      <c r="A23" t="s">
        <v>308</v>
      </c>
      <c r="B23" t="s">
        <v>323</v>
      </c>
      <c r="C23" t="s">
        <v>310</v>
      </c>
      <c r="D23" t="s">
        <v>310</v>
      </c>
      <c r="E23">
        <v>58</v>
      </c>
      <c r="F23">
        <v>0</v>
      </c>
      <c r="G23">
        <v>0</v>
      </c>
      <c r="H23">
        <v>0</v>
      </c>
      <c r="I23">
        <v>0</v>
      </c>
      <c r="J23">
        <f t="shared" si="0"/>
        <v>0</v>
      </c>
      <c r="K23">
        <f t="shared" si="1"/>
        <v>0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0</v>
      </c>
      <c r="Q23">
        <f t="shared" si="7"/>
        <v>1</v>
      </c>
      <c r="R23">
        <f t="shared" si="8"/>
        <v>0</v>
      </c>
      <c r="S23">
        <f t="shared" si="9"/>
        <v>0</v>
      </c>
    </row>
    <row r="24" spans="1:19" x14ac:dyDescent="0.25">
      <c r="A24" t="s">
        <v>324</v>
      </c>
      <c r="B24" t="s">
        <v>311</v>
      </c>
      <c r="C24" t="s">
        <v>310</v>
      </c>
      <c r="D24" t="s">
        <v>307</v>
      </c>
      <c r="E24">
        <v>58</v>
      </c>
      <c r="F24">
        <v>0</v>
      </c>
      <c r="G24">
        <v>0</v>
      </c>
      <c r="H24">
        <v>0</v>
      </c>
      <c r="I24">
        <v>0</v>
      </c>
      <c r="J24">
        <f t="shared" si="0"/>
        <v>0</v>
      </c>
      <c r="K24">
        <f t="shared" si="1"/>
        <v>0</v>
      </c>
      <c r="L24">
        <f t="shared" si="2"/>
        <v>1</v>
      </c>
      <c r="M24">
        <f t="shared" si="3"/>
        <v>0</v>
      </c>
      <c r="N24">
        <f t="shared" si="4"/>
        <v>0</v>
      </c>
      <c r="O24">
        <f t="shared" si="5"/>
        <v>0</v>
      </c>
      <c r="P24">
        <f t="shared" si="6"/>
        <v>0</v>
      </c>
      <c r="Q24">
        <f t="shared" si="7"/>
        <v>1</v>
      </c>
      <c r="R24">
        <f t="shared" si="8"/>
        <v>0</v>
      </c>
      <c r="S24">
        <f t="shared" si="9"/>
        <v>0</v>
      </c>
    </row>
    <row r="25" spans="1:19" x14ac:dyDescent="0.25">
      <c r="A25" t="s">
        <v>314</v>
      </c>
      <c r="B25" t="s">
        <v>316</v>
      </c>
      <c r="C25" t="s">
        <v>307</v>
      </c>
      <c r="D25" t="s">
        <v>307</v>
      </c>
      <c r="E25">
        <v>69</v>
      </c>
      <c r="F25">
        <v>0</v>
      </c>
      <c r="G25">
        <v>0</v>
      </c>
      <c r="H25">
        <v>0</v>
      </c>
      <c r="I25">
        <v>0</v>
      </c>
      <c r="J25">
        <f t="shared" si="0"/>
        <v>0</v>
      </c>
      <c r="K25">
        <f t="shared" si="1"/>
        <v>0</v>
      </c>
      <c r="L25">
        <f t="shared" si="2"/>
        <v>0</v>
      </c>
      <c r="M25">
        <f t="shared" si="3"/>
        <v>0</v>
      </c>
      <c r="N25">
        <f t="shared" si="4"/>
        <v>0</v>
      </c>
      <c r="O25">
        <f t="shared" si="5"/>
        <v>0</v>
      </c>
      <c r="P25">
        <f t="shared" si="6"/>
        <v>0</v>
      </c>
      <c r="Q25">
        <f t="shared" si="7"/>
        <v>0</v>
      </c>
      <c r="R25">
        <f t="shared" si="8"/>
        <v>1</v>
      </c>
      <c r="S25">
        <f t="shared" si="9"/>
        <v>0</v>
      </c>
    </row>
    <row r="26" spans="1:19" x14ac:dyDescent="0.25">
      <c r="A26" t="s">
        <v>312</v>
      </c>
      <c r="B26" t="s">
        <v>320</v>
      </c>
      <c r="C26" t="s">
        <v>307</v>
      </c>
      <c r="D26" t="s">
        <v>310</v>
      </c>
      <c r="E26">
        <v>58</v>
      </c>
      <c r="F26">
        <v>0</v>
      </c>
      <c r="G26">
        <v>0</v>
      </c>
      <c r="H26">
        <v>0</v>
      </c>
      <c r="I26">
        <v>0</v>
      </c>
      <c r="J26">
        <f t="shared" si="0"/>
        <v>1</v>
      </c>
      <c r="K26">
        <f t="shared" si="1"/>
        <v>0</v>
      </c>
      <c r="L26">
        <f t="shared" si="2"/>
        <v>0</v>
      </c>
      <c r="M26">
        <f t="shared" si="3"/>
        <v>0</v>
      </c>
      <c r="N26">
        <f t="shared" si="4"/>
        <v>0</v>
      </c>
      <c r="O26">
        <f t="shared" si="5"/>
        <v>0</v>
      </c>
      <c r="P26">
        <f t="shared" si="6"/>
        <v>0</v>
      </c>
      <c r="Q26">
        <f t="shared" si="7"/>
        <v>1</v>
      </c>
      <c r="R26">
        <f t="shared" si="8"/>
        <v>0</v>
      </c>
      <c r="S26">
        <f t="shared" si="9"/>
        <v>0</v>
      </c>
    </row>
    <row r="27" spans="1:19" x14ac:dyDescent="0.25">
      <c r="A27" t="s">
        <v>325</v>
      </c>
      <c r="B27" t="s">
        <v>311</v>
      </c>
      <c r="C27" t="s">
        <v>306</v>
      </c>
      <c r="D27" t="s">
        <v>307</v>
      </c>
      <c r="E27">
        <v>62</v>
      </c>
      <c r="F27">
        <v>1</v>
      </c>
      <c r="G27">
        <v>0</v>
      </c>
      <c r="H27">
        <v>1</v>
      </c>
      <c r="I27">
        <v>0</v>
      </c>
      <c r="J27">
        <f t="shared" si="0"/>
        <v>0</v>
      </c>
      <c r="K27">
        <f t="shared" si="1"/>
        <v>0</v>
      </c>
      <c r="L27">
        <f t="shared" si="2"/>
        <v>0</v>
      </c>
      <c r="M27">
        <f t="shared" si="3"/>
        <v>0</v>
      </c>
      <c r="N27">
        <f t="shared" si="4"/>
        <v>1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1</v>
      </c>
      <c r="S27">
        <f t="shared" si="9"/>
        <v>0</v>
      </c>
    </row>
    <row r="28" spans="1:19" x14ac:dyDescent="0.25">
      <c r="A28" t="s">
        <v>318</v>
      </c>
      <c r="B28" t="s">
        <v>319</v>
      </c>
      <c r="C28" t="s">
        <v>306</v>
      </c>
      <c r="D28" t="s">
        <v>306</v>
      </c>
      <c r="E28">
        <v>25</v>
      </c>
      <c r="F28">
        <v>0</v>
      </c>
      <c r="G28">
        <v>0</v>
      </c>
      <c r="H28">
        <v>1</v>
      </c>
      <c r="I28">
        <v>0</v>
      </c>
      <c r="J28">
        <f t="shared" si="0"/>
        <v>0</v>
      </c>
      <c r="K28">
        <f t="shared" si="1"/>
        <v>0</v>
      </c>
      <c r="L28">
        <f t="shared" si="2"/>
        <v>0</v>
      </c>
      <c r="M28">
        <f t="shared" si="3"/>
        <v>0</v>
      </c>
      <c r="N28">
        <f t="shared" si="4"/>
        <v>0</v>
      </c>
      <c r="O28">
        <f t="shared" si="5"/>
        <v>0</v>
      </c>
      <c r="P28">
        <f t="shared" si="6"/>
        <v>1</v>
      </c>
      <c r="Q28">
        <f t="shared" si="7"/>
        <v>0</v>
      </c>
      <c r="R28">
        <f t="shared" si="8"/>
        <v>0</v>
      </c>
      <c r="S28">
        <f t="shared" si="9"/>
        <v>0</v>
      </c>
    </row>
    <row r="29" spans="1:19" x14ac:dyDescent="0.25">
      <c r="A29" t="s">
        <v>320</v>
      </c>
      <c r="B29" t="s">
        <v>308</v>
      </c>
      <c r="C29" t="s">
        <v>310</v>
      </c>
      <c r="D29" t="s">
        <v>310</v>
      </c>
      <c r="E29">
        <v>81</v>
      </c>
      <c r="F29">
        <v>0</v>
      </c>
      <c r="G29">
        <v>0</v>
      </c>
      <c r="H29">
        <v>0</v>
      </c>
      <c r="I29">
        <v>1</v>
      </c>
      <c r="J29">
        <f t="shared" si="0"/>
        <v>0</v>
      </c>
      <c r="K29">
        <f t="shared" si="1"/>
        <v>0</v>
      </c>
      <c r="L29">
        <f t="shared" si="2"/>
        <v>0</v>
      </c>
      <c r="M29">
        <f t="shared" si="3"/>
        <v>0</v>
      </c>
      <c r="N29">
        <f t="shared" si="4"/>
        <v>0</v>
      </c>
      <c r="O29">
        <f t="shared" si="5"/>
        <v>0</v>
      </c>
      <c r="P29">
        <f t="shared" si="6"/>
        <v>0</v>
      </c>
      <c r="Q29">
        <f t="shared" si="7"/>
        <v>0</v>
      </c>
      <c r="R29">
        <f t="shared" si="8"/>
        <v>0</v>
      </c>
      <c r="S29">
        <f t="shared" si="9"/>
        <v>1</v>
      </c>
    </row>
    <row r="30" spans="1:19" x14ac:dyDescent="0.25">
      <c r="A30" t="s">
        <v>314</v>
      </c>
      <c r="B30" t="s">
        <v>317</v>
      </c>
      <c r="C30" t="s">
        <v>307</v>
      </c>
      <c r="D30" t="s">
        <v>306</v>
      </c>
      <c r="E30">
        <v>62</v>
      </c>
      <c r="F30">
        <v>0</v>
      </c>
      <c r="G30">
        <v>0</v>
      </c>
      <c r="H30">
        <v>0</v>
      </c>
      <c r="I30">
        <v>0</v>
      </c>
      <c r="J30">
        <f t="shared" si="0"/>
        <v>0</v>
      </c>
      <c r="K30">
        <f t="shared" si="1"/>
        <v>1</v>
      </c>
      <c r="L30">
        <f t="shared" si="2"/>
        <v>0</v>
      </c>
      <c r="M30">
        <f t="shared" si="3"/>
        <v>0</v>
      </c>
      <c r="N30">
        <f t="shared" si="4"/>
        <v>0</v>
      </c>
      <c r="O30">
        <f t="shared" si="5"/>
        <v>0</v>
      </c>
      <c r="P30">
        <f t="shared" si="6"/>
        <v>0</v>
      </c>
      <c r="Q30">
        <f t="shared" si="7"/>
        <v>0</v>
      </c>
      <c r="R30">
        <f t="shared" si="8"/>
        <v>1</v>
      </c>
      <c r="S30">
        <f t="shared" si="9"/>
        <v>0</v>
      </c>
    </row>
    <row r="31" spans="1:19" x14ac:dyDescent="0.25">
      <c r="A31" t="s">
        <v>312</v>
      </c>
      <c r="B31" t="s">
        <v>326</v>
      </c>
      <c r="C31" t="s">
        <v>307</v>
      </c>
      <c r="D31" t="s">
        <v>307</v>
      </c>
      <c r="E31">
        <v>61</v>
      </c>
      <c r="F31">
        <v>0</v>
      </c>
      <c r="G31">
        <v>1</v>
      </c>
      <c r="H31">
        <v>0</v>
      </c>
      <c r="I31">
        <v>0</v>
      </c>
      <c r="J31">
        <f t="shared" si="0"/>
        <v>0</v>
      </c>
      <c r="K31">
        <f t="shared" si="1"/>
        <v>0</v>
      </c>
      <c r="L31">
        <f t="shared" si="2"/>
        <v>0</v>
      </c>
      <c r="M31">
        <f t="shared" si="3"/>
        <v>0</v>
      </c>
      <c r="N31">
        <f t="shared" si="4"/>
        <v>0</v>
      </c>
      <c r="O31">
        <f t="shared" si="5"/>
        <v>0</v>
      </c>
      <c r="P31">
        <f t="shared" si="6"/>
        <v>0</v>
      </c>
      <c r="Q31">
        <f t="shared" si="7"/>
        <v>0</v>
      </c>
      <c r="R31">
        <f t="shared" si="8"/>
        <v>1</v>
      </c>
      <c r="S31">
        <f t="shared" si="9"/>
        <v>0</v>
      </c>
    </row>
    <row r="32" spans="1:19" x14ac:dyDescent="0.25">
      <c r="A32" t="s">
        <v>322</v>
      </c>
      <c r="B32" t="s">
        <v>325</v>
      </c>
      <c r="C32" t="s">
        <v>306</v>
      </c>
      <c r="D32" t="s">
        <v>306</v>
      </c>
      <c r="E32">
        <v>70</v>
      </c>
      <c r="F32">
        <v>0</v>
      </c>
      <c r="G32">
        <v>0</v>
      </c>
      <c r="H32">
        <v>0</v>
      </c>
      <c r="I32">
        <v>1</v>
      </c>
      <c r="J32">
        <f t="shared" si="0"/>
        <v>0</v>
      </c>
      <c r="K32">
        <f t="shared" si="1"/>
        <v>0</v>
      </c>
      <c r="L32">
        <f t="shared" si="2"/>
        <v>0</v>
      </c>
      <c r="M32">
        <f t="shared" si="3"/>
        <v>0</v>
      </c>
      <c r="N32">
        <f t="shared" si="4"/>
        <v>0</v>
      </c>
      <c r="O32">
        <f t="shared" si="5"/>
        <v>0</v>
      </c>
      <c r="P32">
        <f t="shared" si="6"/>
        <v>0</v>
      </c>
      <c r="Q32">
        <f t="shared" si="7"/>
        <v>0</v>
      </c>
      <c r="R32">
        <f t="shared" si="8"/>
        <v>1</v>
      </c>
      <c r="S32">
        <f t="shared" si="9"/>
        <v>0</v>
      </c>
    </row>
    <row r="33" spans="1:19" x14ac:dyDescent="0.25">
      <c r="A33" t="s">
        <v>327</v>
      </c>
      <c r="B33" t="s">
        <v>304</v>
      </c>
      <c r="C33" t="s">
        <v>306</v>
      </c>
      <c r="D33" t="s">
        <v>306</v>
      </c>
      <c r="E33">
        <v>60</v>
      </c>
      <c r="F33">
        <v>0</v>
      </c>
      <c r="G33">
        <v>0</v>
      </c>
      <c r="H33">
        <v>0</v>
      </c>
      <c r="I33">
        <v>0</v>
      </c>
      <c r="J33">
        <f t="shared" si="0"/>
        <v>0</v>
      </c>
      <c r="K33">
        <f t="shared" si="1"/>
        <v>0</v>
      </c>
      <c r="L33">
        <f t="shared" si="2"/>
        <v>0</v>
      </c>
      <c r="M33">
        <f t="shared" si="3"/>
        <v>0</v>
      </c>
      <c r="N33">
        <f t="shared" si="4"/>
        <v>0</v>
      </c>
      <c r="O33">
        <f t="shared" si="5"/>
        <v>0</v>
      </c>
      <c r="P33">
        <f t="shared" si="6"/>
        <v>0</v>
      </c>
      <c r="Q33">
        <f t="shared" si="7"/>
        <v>1</v>
      </c>
      <c r="R33">
        <f t="shared" si="8"/>
        <v>0</v>
      </c>
      <c r="S33">
        <f t="shared" si="9"/>
        <v>0</v>
      </c>
    </row>
    <row r="34" spans="1:19" x14ac:dyDescent="0.25">
      <c r="A34" t="s">
        <v>321</v>
      </c>
      <c r="B34" t="s">
        <v>314</v>
      </c>
      <c r="C34" t="s">
        <v>307</v>
      </c>
      <c r="D34" t="s">
        <v>307</v>
      </c>
      <c r="E34">
        <v>46</v>
      </c>
      <c r="F34">
        <v>0</v>
      </c>
      <c r="G34">
        <v>0</v>
      </c>
      <c r="H34">
        <v>0</v>
      </c>
      <c r="I34">
        <v>0</v>
      </c>
      <c r="J34">
        <f t="shared" si="0"/>
        <v>0</v>
      </c>
      <c r="K34">
        <f t="shared" si="1"/>
        <v>0</v>
      </c>
      <c r="L34">
        <f t="shared" si="2"/>
        <v>0</v>
      </c>
      <c r="M34">
        <f t="shared" si="3"/>
        <v>0</v>
      </c>
      <c r="N34">
        <f t="shared" si="4"/>
        <v>0</v>
      </c>
      <c r="O34">
        <f t="shared" si="5"/>
        <v>0</v>
      </c>
      <c r="P34">
        <f t="shared" si="6"/>
        <v>0</v>
      </c>
      <c r="Q34">
        <f t="shared" si="7"/>
        <v>1</v>
      </c>
      <c r="R34">
        <f t="shared" si="8"/>
        <v>0</v>
      </c>
      <c r="S34">
        <f t="shared" si="9"/>
        <v>0</v>
      </c>
    </row>
    <row r="35" spans="1:19" x14ac:dyDescent="0.25">
      <c r="A35" t="s">
        <v>311</v>
      </c>
      <c r="B35" t="s">
        <v>312</v>
      </c>
      <c r="C35" t="s">
        <v>307</v>
      </c>
      <c r="D35" t="s">
        <v>307</v>
      </c>
      <c r="E35">
        <v>83</v>
      </c>
      <c r="F35">
        <v>0</v>
      </c>
      <c r="G35">
        <v>0</v>
      </c>
      <c r="H35">
        <v>0</v>
      </c>
      <c r="I35">
        <v>0</v>
      </c>
      <c r="J35">
        <f t="shared" si="0"/>
        <v>0</v>
      </c>
      <c r="K35">
        <f t="shared" si="1"/>
        <v>0</v>
      </c>
      <c r="L35">
        <f t="shared" si="2"/>
        <v>0</v>
      </c>
      <c r="M35">
        <f t="shared" si="3"/>
        <v>0</v>
      </c>
      <c r="N35">
        <f t="shared" si="4"/>
        <v>0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0</v>
      </c>
      <c r="S35">
        <f t="shared" si="9"/>
        <v>1</v>
      </c>
    </row>
    <row r="36" spans="1:19" x14ac:dyDescent="0.25">
      <c r="A36" t="s">
        <v>313</v>
      </c>
      <c r="B36" t="s">
        <v>315</v>
      </c>
      <c r="C36" t="s">
        <v>307</v>
      </c>
      <c r="D36" t="s">
        <v>307</v>
      </c>
      <c r="E36">
        <v>60</v>
      </c>
      <c r="F36">
        <v>0</v>
      </c>
      <c r="G36">
        <v>0</v>
      </c>
      <c r="H36">
        <v>0</v>
      </c>
      <c r="I36">
        <v>0</v>
      </c>
      <c r="J36">
        <f t="shared" si="0"/>
        <v>0</v>
      </c>
      <c r="K36">
        <f t="shared" si="1"/>
        <v>0</v>
      </c>
      <c r="L36">
        <f t="shared" si="2"/>
        <v>0</v>
      </c>
      <c r="M36">
        <f t="shared" si="3"/>
        <v>0</v>
      </c>
      <c r="N36">
        <f t="shared" si="4"/>
        <v>0</v>
      </c>
      <c r="O36">
        <f t="shared" si="5"/>
        <v>0</v>
      </c>
      <c r="P36">
        <f t="shared" si="6"/>
        <v>0</v>
      </c>
      <c r="Q36">
        <f t="shared" si="7"/>
        <v>1</v>
      </c>
      <c r="R36">
        <f t="shared" si="8"/>
        <v>0</v>
      </c>
      <c r="S36">
        <f t="shared" si="9"/>
        <v>0</v>
      </c>
    </row>
    <row r="37" spans="1:19" x14ac:dyDescent="0.25">
      <c r="A37" t="s">
        <v>304</v>
      </c>
      <c r="B37" t="s">
        <v>327</v>
      </c>
      <c r="C37" t="s">
        <v>306</v>
      </c>
      <c r="D37" t="s">
        <v>306</v>
      </c>
      <c r="E37">
        <v>63</v>
      </c>
      <c r="F37">
        <v>0</v>
      </c>
      <c r="G37">
        <v>0</v>
      </c>
      <c r="H37">
        <v>0</v>
      </c>
      <c r="I37">
        <v>0</v>
      </c>
      <c r="J37">
        <f t="shared" si="0"/>
        <v>0</v>
      </c>
      <c r="K37">
        <f t="shared" si="1"/>
        <v>0</v>
      </c>
      <c r="L37">
        <f t="shared" si="2"/>
        <v>0</v>
      </c>
      <c r="M37">
        <f t="shared" si="3"/>
        <v>0</v>
      </c>
      <c r="N37">
        <f t="shared" si="4"/>
        <v>0</v>
      </c>
      <c r="O37">
        <f t="shared" si="5"/>
        <v>0</v>
      </c>
      <c r="P37">
        <f t="shared" si="6"/>
        <v>0</v>
      </c>
      <c r="Q37">
        <f t="shared" si="7"/>
        <v>0</v>
      </c>
      <c r="R37">
        <f t="shared" si="8"/>
        <v>1</v>
      </c>
      <c r="S37">
        <f t="shared" si="9"/>
        <v>0</v>
      </c>
    </row>
    <row r="38" spans="1:19" x14ac:dyDescent="0.25">
      <c r="A38" t="s">
        <v>314</v>
      </c>
      <c r="B38" t="s">
        <v>316</v>
      </c>
      <c r="C38" t="s">
        <v>307</v>
      </c>
      <c r="D38" t="s">
        <v>307</v>
      </c>
      <c r="E38">
        <v>79</v>
      </c>
      <c r="F38">
        <v>0</v>
      </c>
      <c r="G38">
        <v>0</v>
      </c>
      <c r="H38">
        <v>0</v>
      </c>
      <c r="I38">
        <v>0</v>
      </c>
      <c r="J38">
        <f t="shared" si="0"/>
        <v>0</v>
      </c>
      <c r="K38">
        <f t="shared" si="1"/>
        <v>0</v>
      </c>
      <c r="L38">
        <f t="shared" si="2"/>
        <v>0</v>
      </c>
      <c r="M38">
        <f t="shared" si="3"/>
        <v>0</v>
      </c>
      <c r="N38">
        <f t="shared" si="4"/>
        <v>0</v>
      </c>
      <c r="O38">
        <f t="shared" si="5"/>
        <v>0</v>
      </c>
      <c r="P38">
        <f t="shared" si="6"/>
        <v>0</v>
      </c>
      <c r="Q38">
        <f t="shared" si="7"/>
        <v>0</v>
      </c>
      <c r="R38">
        <f t="shared" si="8"/>
        <v>0</v>
      </c>
      <c r="S38">
        <f t="shared" si="9"/>
        <v>1</v>
      </c>
    </row>
    <row r="39" spans="1:19" x14ac:dyDescent="0.25">
      <c r="A39" t="s">
        <v>311</v>
      </c>
      <c r="B39" t="s">
        <v>313</v>
      </c>
      <c r="C39" t="s">
        <v>307</v>
      </c>
      <c r="D39" t="s">
        <v>307</v>
      </c>
      <c r="E39">
        <v>84</v>
      </c>
      <c r="F39">
        <v>0</v>
      </c>
      <c r="G39">
        <v>0</v>
      </c>
      <c r="H39">
        <v>0</v>
      </c>
      <c r="I39">
        <v>0</v>
      </c>
      <c r="J39">
        <f t="shared" si="0"/>
        <v>0</v>
      </c>
      <c r="K39">
        <f t="shared" si="1"/>
        <v>0</v>
      </c>
      <c r="L39">
        <f t="shared" si="2"/>
        <v>0</v>
      </c>
      <c r="M39">
        <f t="shared" si="3"/>
        <v>0</v>
      </c>
      <c r="N39">
        <f t="shared" si="4"/>
        <v>0</v>
      </c>
      <c r="O39">
        <f t="shared" si="5"/>
        <v>0</v>
      </c>
      <c r="P39">
        <f t="shared" si="6"/>
        <v>0</v>
      </c>
      <c r="Q39">
        <f t="shared" si="7"/>
        <v>0</v>
      </c>
      <c r="R39">
        <f t="shared" si="8"/>
        <v>0</v>
      </c>
      <c r="S39">
        <f t="shared" si="9"/>
        <v>1</v>
      </c>
    </row>
    <row r="40" spans="1:19" x14ac:dyDescent="0.25">
      <c r="A40" t="s">
        <v>304</v>
      </c>
      <c r="B40" t="s">
        <v>327</v>
      </c>
      <c r="C40" t="s">
        <v>306</v>
      </c>
      <c r="D40" t="s">
        <v>306</v>
      </c>
      <c r="E40">
        <v>84</v>
      </c>
      <c r="F40">
        <v>0</v>
      </c>
      <c r="G40">
        <v>1</v>
      </c>
      <c r="H40">
        <v>0</v>
      </c>
      <c r="I40">
        <v>1</v>
      </c>
      <c r="J40">
        <f t="shared" si="0"/>
        <v>0</v>
      </c>
      <c r="K40">
        <f t="shared" si="1"/>
        <v>0</v>
      </c>
      <c r="L40">
        <f t="shared" si="2"/>
        <v>0</v>
      </c>
      <c r="M40">
        <f t="shared" si="3"/>
        <v>0</v>
      </c>
      <c r="N40">
        <f t="shared" si="4"/>
        <v>0</v>
      </c>
      <c r="O40">
        <f t="shared" si="5"/>
        <v>0</v>
      </c>
      <c r="P40">
        <f t="shared" si="6"/>
        <v>0</v>
      </c>
      <c r="Q40">
        <f t="shared" si="7"/>
        <v>0</v>
      </c>
      <c r="R40">
        <f t="shared" si="8"/>
        <v>0</v>
      </c>
      <c r="S40">
        <f t="shared" si="9"/>
        <v>1</v>
      </c>
    </row>
    <row r="41" spans="1:19" x14ac:dyDescent="0.25">
      <c r="A41" t="s">
        <v>320</v>
      </c>
      <c r="B41" t="s">
        <v>308</v>
      </c>
      <c r="C41" t="s">
        <v>310</v>
      </c>
      <c r="D41" t="s">
        <v>310</v>
      </c>
      <c r="E41">
        <v>75</v>
      </c>
      <c r="F41">
        <v>0</v>
      </c>
      <c r="G41">
        <v>0</v>
      </c>
      <c r="H41">
        <v>0</v>
      </c>
      <c r="I41">
        <v>1</v>
      </c>
      <c r="J41">
        <f t="shared" si="0"/>
        <v>0</v>
      </c>
      <c r="K41">
        <f t="shared" si="1"/>
        <v>0</v>
      </c>
      <c r="L41">
        <f t="shared" si="2"/>
        <v>0</v>
      </c>
      <c r="M41">
        <f t="shared" si="3"/>
        <v>0</v>
      </c>
      <c r="N41">
        <f t="shared" si="4"/>
        <v>0</v>
      </c>
      <c r="O41">
        <f t="shared" si="5"/>
        <v>0</v>
      </c>
      <c r="P41">
        <f t="shared" si="6"/>
        <v>0</v>
      </c>
      <c r="Q41">
        <f t="shared" si="7"/>
        <v>0</v>
      </c>
      <c r="R41">
        <f t="shared" si="8"/>
        <v>1</v>
      </c>
      <c r="S41">
        <f t="shared" si="9"/>
        <v>0</v>
      </c>
    </row>
    <row r="42" spans="1:19" x14ac:dyDescent="0.25">
      <c r="A42" t="s">
        <v>314</v>
      </c>
      <c r="B42" t="s">
        <v>321</v>
      </c>
      <c r="C42" t="s">
        <v>307</v>
      </c>
      <c r="D42" t="s">
        <v>307</v>
      </c>
      <c r="E42">
        <v>67</v>
      </c>
      <c r="F42">
        <v>0</v>
      </c>
      <c r="G42">
        <v>0</v>
      </c>
      <c r="H42">
        <v>0</v>
      </c>
      <c r="I42">
        <v>0</v>
      </c>
      <c r="J42">
        <f t="shared" si="0"/>
        <v>0</v>
      </c>
      <c r="K42">
        <f t="shared" si="1"/>
        <v>0</v>
      </c>
      <c r="L42">
        <f t="shared" si="2"/>
        <v>0</v>
      </c>
      <c r="M42">
        <f t="shared" si="3"/>
        <v>0</v>
      </c>
      <c r="N42">
        <f t="shared" si="4"/>
        <v>0</v>
      </c>
      <c r="O42">
        <f t="shared" si="5"/>
        <v>0</v>
      </c>
      <c r="P42">
        <f t="shared" si="6"/>
        <v>0</v>
      </c>
      <c r="Q42">
        <f t="shared" si="7"/>
        <v>0</v>
      </c>
      <c r="R42">
        <f t="shared" si="8"/>
        <v>1</v>
      </c>
      <c r="S42">
        <f t="shared" si="9"/>
        <v>0</v>
      </c>
    </row>
    <row r="43" spans="1:19" x14ac:dyDescent="0.25">
      <c r="A43" t="s">
        <v>312</v>
      </c>
      <c r="B43" t="s">
        <v>311</v>
      </c>
      <c r="C43" t="s">
        <v>307</v>
      </c>
      <c r="D43" t="s">
        <v>307</v>
      </c>
      <c r="E43">
        <v>75</v>
      </c>
      <c r="F43">
        <v>1</v>
      </c>
      <c r="G43">
        <v>0</v>
      </c>
      <c r="H43">
        <v>0</v>
      </c>
      <c r="I43">
        <v>0</v>
      </c>
      <c r="J43">
        <f t="shared" si="0"/>
        <v>0</v>
      </c>
      <c r="K43">
        <f t="shared" si="1"/>
        <v>0</v>
      </c>
      <c r="L43">
        <f t="shared" si="2"/>
        <v>0</v>
      </c>
      <c r="M43">
        <f t="shared" si="3"/>
        <v>0</v>
      </c>
      <c r="N43">
        <f t="shared" si="4"/>
        <v>0</v>
      </c>
      <c r="O43">
        <f t="shared" si="5"/>
        <v>0</v>
      </c>
      <c r="P43">
        <f t="shared" si="6"/>
        <v>0</v>
      </c>
      <c r="Q43">
        <f t="shared" si="7"/>
        <v>0</v>
      </c>
      <c r="R43">
        <f t="shared" si="8"/>
        <v>1</v>
      </c>
      <c r="S43">
        <f t="shared" si="9"/>
        <v>0</v>
      </c>
    </row>
    <row r="44" spans="1:19" x14ac:dyDescent="0.25">
      <c r="A44" t="s">
        <v>315</v>
      </c>
      <c r="B44" t="s">
        <v>316</v>
      </c>
      <c r="C44" t="s">
        <v>307</v>
      </c>
      <c r="D44" t="s">
        <v>307</v>
      </c>
      <c r="E44">
        <v>84</v>
      </c>
      <c r="F44">
        <v>0</v>
      </c>
      <c r="G44">
        <v>0</v>
      </c>
      <c r="H44">
        <v>0</v>
      </c>
      <c r="I44">
        <v>0</v>
      </c>
      <c r="J44">
        <f t="shared" si="0"/>
        <v>0</v>
      </c>
      <c r="K44">
        <f t="shared" si="1"/>
        <v>0</v>
      </c>
      <c r="L44">
        <f t="shared" si="2"/>
        <v>0</v>
      </c>
      <c r="M44">
        <f t="shared" si="3"/>
        <v>0</v>
      </c>
      <c r="N44">
        <f t="shared" si="4"/>
        <v>0</v>
      </c>
      <c r="O44">
        <f t="shared" si="5"/>
        <v>0</v>
      </c>
      <c r="P44">
        <f t="shared" si="6"/>
        <v>0</v>
      </c>
      <c r="Q44">
        <f t="shared" si="7"/>
        <v>0</v>
      </c>
      <c r="R44">
        <f t="shared" si="8"/>
        <v>0</v>
      </c>
      <c r="S44">
        <f t="shared" si="9"/>
        <v>1</v>
      </c>
    </row>
    <row r="45" spans="1:19" x14ac:dyDescent="0.25">
      <c r="A45" t="s">
        <v>318</v>
      </c>
      <c r="B45" t="s">
        <v>319</v>
      </c>
      <c r="C45" t="s">
        <v>306</v>
      </c>
      <c r="D45" t="s">
        <v>306</v>
      </c>
      <c r="E45">
        <v>84</v>
      </c>
      <c r="F45">
        <v>0</v>
      </c>
      <c r="G45">
        <v>0</v>
      </c>
      <c r="H45">
        <v>0</v>
      </c>
      <c r="I45">
        <v>0</v>
      </c>
      <c r="J45">
        <f t="shared" si="0"/>
        <v>0</v>
      </c>
      <c r="K45">
        <f t="shared" si="1"/>
        <v>0</v>
      </c>
      <c r="L45">
        <f t="shared" si="2"/>
        <v>0</v>
      </c>
      <c r="M45">
        <f t="shared" si="3"/>
        <v>0</v>
      </c>
      <c r="N45">
        <f t="shared" si="4"/>
        <v>0</v>
      </c>
      <c r="O45">
        <f t="shared" si="5"/>
        <v>0</v>
      </c>
      <c r="P45">
        <f t="shared" si="6"/>
        <v>0</v>
      </c>
      <c r="Q45">
        <f t="shared" si="7"/>
        <v>0</v>
      </c>
      <c r="R45">
        <f t="shared" si="8"/>
        <v>0</v>
      </c>
      <c r="S45">
        <f t="shared" si="9"/>
        <v>1</v>
      </c>
    </row>
    <row r="46" spans="1:19" x14ac:dyDescent="0.25">
      <c r="A46" t="s">
        <v>320</v>
      </c>
      <c r="B46" t="s">
        <v>309</v>
      </c>
      <c r="C46" t="s">
        <v>310</v>
      </c>
      <c r="D46" t="s">
        <v>310</v>
      </c>
      <c r="E46">
        <v>84</v>
      </c>
      <c r="F46">
        <v>0</v>
      </c>
      <c r="G46">
        <v>0</v>
      </c>
      <c r="H46">
        <v>0</v>
      </c>
      <c r="I46">
        <v>0</v>
      </c>
      <c r="J46">
        <f t="shared" si="0"/>
        <v>0</v>
      </c>
      <c r="K46">
        <f t="shared" si="1"/>
        <v>0</v>
      </c>
      <c r="L46">
        <f t="shared" si="2"/>
        <v>0</v>
      </c>
      <c r="M46">
        <f t="shared" si="3"/>
        <v>0</v>
      </c>
      <c r="N46">
        <f t="shared" si="4"/>
        <v>0</v>
      </c>
      <c r="O46">
        <f t="shared" si="5"/>
        <v>0</v>
      </c>
      <c r="P46">
        <f t="shared" si="6"/>
        <v>0</v>
      </c>
      <c r="Q46">
        <f t="shared" si="7"/>
        <v>0</v>
      </c>
      <c r="R46">
        <f t="shared" si="8"/>
        <v>0</v>
      </c>
      <c r="S46">
        <f t="shared" si="9"/>
        <v>1</v>
      </c>
    </row>
    <row r="47" spans="1:19" x14ac:dyDescent="0.25">
      <c r="A47" t="s">
        <v>321</v>
      </c>
      <c r="B47" t="s">
        <v>308</v>
      </c>
      <c r="C47" t="s">
        <v>307</v>
      </c>
      <c r="D47" t="s">
        <v>310</v>
      </c>
      <c r="E47">
        <v>59</v>
      </c>
      <c r="F47">
        <v>0</v>
      </c>
      <c r="G47">
        <v>0</v>
      </c>
      <c r="H47">
        <v>0</v>
      </c>
      <c r="I47">
        <v>0</v>
      </c>
      <c r="J47">
        <f t="shared" si="0"/>
        <v>1</v>
      </c>
      <c r="K47">
        <f t="shared" si="1"/>
        <v>0</v>
      </c>
      <c r="L47">
        <f t="shared" si="2"/>
        <v>0</v>
      </c>
      <c r="M47">
        <f t="shared" si="3"/>
        <v>0</v>
      </c>
      <c r="N47">
        <f t="shared" si="4"/>
        <v>0</v>
      </c>
      <c r="O47">
        <f t="shared" si="5"/>
        <v>0</v>
      </c>
      <c r="P47">
        <f t="shared" si="6"/>
        <v>0</v>
      </c>
      <c r="Q47">
        <f t="shared" si="7"/>
        <v>1</v>
      </c>
      <c r="R47">
        <f t="shared" si="8"/>
        <v>0</v>
      </c>
      <c r="S47">
        <f t="shared" si="9"/>
        <v>0</v>
      </c>
    </row>
    <row r="48" spans="1:19" x14ac:dyDescent="0.25">
      <c r="A48" t="s">
        <v>311</v>
      </c>
      <c r="B48" t="s">
        <v>328</v>
      </c>
      <c r="C48" t="s">
        <v>307</v>
      </c>
      <c r="D48" t="s">
        <v>310</v>
      </c>
      <c r="E48">
        <v>75</v>
      </c>
      <c r="F48">
        <v>0</v>
      </c>
      <c r="G48">
        <v>0</v>
      </c>
      <c r="H48">
        <v>0</v>
      </c>
      <c r="I48">
        <v>0</v>
      </c>
      <c r="J48">
        <f t="shared" si="0"/>
        <v>1</v>
      </c>
      <c r="K48">
        <f t="shared" si="1"/>
        <v>0</v>
      </c>
      <c r="L48">
        <f t="shared" si="2"/>
        <v>0</v>
      </c>
      <c r="M48">
        <f t="shared" si="3"/>
        <v>0</v>
      </c>
      <c r="N48">
        <f t="shared" si="4"/>
        <v>0</v>
      </c>
      <c r="O48">
        <f t="shared" si="5"/>
        <v>0</v>
      </c>
      <c r="P48">
        <f t="shared" si="6"/>
        <v>0</v>
      </c>
      <c r="Q48">
        <f t="shared" si="7"/>
        <v>0</v>
      </c>
      <c r="R48">
        <f t="shared" si="8"/>
        <v>1</v>
      </c>
      <c r="S48">
        <f t="shared" si="9"/>
        <v>0</v>
      </c>
    </row>
    <row r="49" spans="1:19" x14ac:dyDescent="0.25">
      <c r="A49" t="s">
        <v>326</v>
      </c>
      <c r="B49" t="s">
        <v>312</v>
      </c>
      <c r="C49" t="s">
        <v>307</v>
      </c>
      <c r="D49" t="s">
        <v>307</v>
      </c>
      <c r="E49">
        <v>58</v>
      </c>
      <c r="F49">
        <v>0</v>
      </c>
      <c r="G49">
        <v>0</v>
      </c>
      <c r="H49">
        <v>0</v>
      </c>
      <c r="I49">
        <v>0</v>
      </c>
      <c r="J49">
        <f t="shared" si="0"/>
        <v>0</v>
      </c>
      <c r="K49">
        <f t="shared" si="1"/>
        <v>0</v>
      </c>
      <c r="L49">
        <f t="shared" si="2"/>
        <v>0</v>
      </c>
      <c r="M49">
        <f t="shared" si="3"/>
        <v>0</v>
      </c>
      <c r="N49">
        <f t="shared" si="4"/>
        <v>0</v>
      </c>
      <c r="O49">
        <f t="shared" si="5"/>
        <v>0</v>
      </c>
      <c r="P49">
        <f t="shared" si="6"/>
        <v>0</v>
      </c>
      <c r="Q49">
        <f t="shared" si="7"/>
        <v>1</v>
      </c>
      <c r="R49">
        <f t="shared" si="8"/>
        <v>0</v>
      </c>
      <c r="S49">
        <f t="shared" si="9"/>
        <v>0</v>
      </c>
    </row>
    <row r="50" spans="1:19" x14ac:dyDescent="0.25">
      <c r="A50" t="s">
        <v>318</v>
      </c>
      <c r="B50" t="s">
        <v>319</v>
      </c>
      <c r="C50" t="s">
        <v>306</v>
      </c>
      <c r="D50" t="s">
        <v>306</v>
      </c>
      <c r="E50">
        <v>93</v>
      </c>
      <c r="F50">
        <v>0</v>
      </c>
      <c r="G50">
        <v>0</v>
      </c>
      <c r="H50">
        <v>0</v>
      </c>
      <c r="I50">
        <v>0</v>
      </c>
      <c r="J50">
        <f t="shared" si="0"/>
        <v>0</v>
      </c>
      <c r="K50">
        <f t="shared" si="1"/>
        <v>0</v>
      </c>
      <c r="L50">
        <f t="shared" si="2"/>
        <v>0</v>
      </c>
      <c r="M50">
        <f t="shared" si="3"/>
        <v>0</v>
      </c>
      <c r="N50">
        <f t="shared" si="4"/>
        <v>0</v>
      </c>
      <c r="O50">
        <f t="shared" si="5"/>
        <v>0</v>
      </c>
      <c r="P50">
        <f t="shared" si="6"/>
        <v>0</v>
      </c>
      <c r="Q50">
        <f t="shared" si="7"/>
        <v>0</v>
      </c>
      <c r="R50">
        <f t="shared" si="8"/>
        <v>0</v>
      </c>
      <c r="S50">
        <f t="shared" si="9"/>
        <v>1</v>
      </c>
    </row>
    <row r="51" spans="1:19" x14ac:dyDescent="0.25">
      <c r="A51" t="s">
        <v>329</v>
      </c>
      <c r="B51" t="s">
        <v>314</v>
      </c>
      <c r="C51" t="s">
        <v>310</v>
      </c>
      <c r="D51" t="s">
        <v>307</v>
      </c>
      <c r="E51">
        <v>86</v>
      </c>
      <c r="F51">
        <v>0</v>
      </c>
      <c r="G51">
        <v>0</v>
      </c>
      <c r="H51">
        <v>0</v>
      </c>
      <c r="I51">
        <v>0</v>
      </c>
      <c r="J51">
        <f t="shared" si="0"/>
        <v>0</v>
      </c>
      <c r="K51">
        <f t="shared" si="1"/>
        <v>0</v>
      </c>
      <c r="L51">
        <f t="shared" si="2"/>
        <v>1</v>
      </c>
      <c r="M51">
        <f t="shared" si="3"/>
        <v>0</v>
      </c>
      <c r="N51">
        <f t="shared" si="4"/>
        <v>0</v>
      </c>
      <c r="O51">
        <f t="shared" si="5"/>
        <v>0</v>
      </c>
      <c r="P51">
        <f t="shared" si="6"/>
        <v>0</v>
      </c>
      <c r="Q51">
        <f t="shared" si="7"/>
        <v>0</v>
      </c>
      <c r="R51">
        <f t="shared" si="8"/>
        <v>0</v>
      </c>
      <c r="S51">
        <f t="shared" si="9"/>
        <v>1</v>
      </c>
    </row>
    <row r="52" spans="1:19" x14ac:dyDescent="0.25">
      <c r="A52" t="s">
        <v>311</v>
      </c>
      <c r="B52" t="s">
        <v>312</v>
      </c>
      <c r="C52" t="s">
        <v>307</v>
      </c>
      <c r="D52" t="s">
        <v>307</v>
      </c>
      <c r="E52">
        <v>86</v>
      </c>
      <c r="F52">
        <v>0</v>
      </c>
      <c r="G52">
        <v>0</v>
      </c>
      <c r="H52">
        <v>0</v>
      </c>
      <c r="I52">
        <v>1</v>
      </c>
      <c r="J52">
        <f t="shared" si="0"/>
        <v>0</v>
      </c>
      <c r="K52">
        <f t="shared" si="1"/>
        <v>0</v>
      </c>
      <c r="L52">
        <f t="shared" si="2"/>
        <v>0</v>
      </c>
      <c r="M52">
        <f t="shared" si="3"/>
        <v>0</v>
      </c>
      <c r="N52">
        <f t="shared" si="4"/>
        <v>0</v>
      </c>
      <c r="O52">
        <f t="shared" si="5"/>
        <v>0</v>
      </c>
      <c r="P52">
        <f t="shared" si="6"/>
        <v>0</v>
      </c>
      <c r="Q52">
        <f t="shared" si="7"/>
        <v>0</v>
      </c>
      <c r="R52">
        <f t="shared" si="8"/>
        <v>0</v>
      </c>
      <c r="S52">
        <f t="shared" si="9"/>
        <v>1</v>
      </c>
    </row>
    <row r="53" spans="1:19" x14ac:dyDescent="0.25">
      <c r="A53" t="s">
        <v>326</v>
      </c>
      <c r="B53" t="s">
        <v>330</v>
      </c>
      <c r="C53" t="s">
        <v>307</v>
      </c>
      <c r="D53" t="s">
        <v>331</v>
      </c>
      <c r="E53">
        <v>39</v>
      </c>
      <c r="F53">
        <v>0</v>
      </c>
      <c r="G53">
        <v>0</v>
      </c>
      <c r="H53">
        <v>0</v>
      </c>
      <c r="I53">
        <v>0</v>
      </c>
      <c r="J53">
        <f t="shared" si="0"/>
        <v>0</v>
      </c>
      <c r="K53">
        <f t="shared" si="1"/>
        <v>0</v>
      </c>
      <c r="L53">
        <f t="shared" si="2"/>
        <v>0</v>
      </c>
      <c r="M53">
        <f t="shared" si="3"/>
        <v>0</v>
      </c>
      <c r="N53">
        <f t="shared" si="4"/>
        <v>0</v>
      </c>
      <c r="O53">
        <f t="shared" si="5"/>
        <v>0</v>
      </c>
      <c r="P53">
        <f t="shared" si="6"/>
        <v>1</v>
      </c>
      <c r="Q53">
        <f t="shared" si="7"/>
        <v>0</v>
      </c>
      <c r="R53">
        <f t="shared" si="8"/>
        <v>0</v>
      </c>
      <c r="S53">
        <f t="shared" si="9"/>
        <v>0</v>
      </c>
    </row>
    <row r="54" spans="1:19" x14ac:dyDescent="0.25">
      <c r="A54" t="s">
        <v>315</v>
      </c>
      <c r="B54" t="s">
        <v>321</v>
      </c>
      <c r="C54" t="s">
        <v>307</v>
      </c>
      <c r="D54" t="s">
        <v>307</v>
      </c>
      <c r="E54">
        <v>93</v>
      </c>
      <c r="F54">
        <v>0</v>
      </c>
      <c r="G54">
        <v>0</v>
      </c>
      <c r="H54">
        <v>0</v>
      </c>
      <c r="I54">
        <v>0</v>
      </c>
      <c r="J54">
        <f t="shared" si="0"/>
        <v>0</v>
      </c>
      <c r="K54">
        <f t="shared" si="1"/>
        <v>0</v>
      </c>
      <c r="L54">
        <f t="shared" si="2"/>
        <v>0</v>
      </c>
      <c r="M54">
        <f t="shared" si="3"/>
        <v>0</v>
      </c>
      <c r="N54">
        <f t="shared" si="4"/>
        <v>0</v>
      </c>
      <c r="O54">
        <f t="shared" si="5"/>
        <v>0</v>
      </c>
      <c r="P54">
        <f t="shared" si="6"/>
        <v>0</v>
      </c>
      <c r="Q54">
        <f t="shared" si="7"/>
        <v>0</v>
      </c>
      <c r="R54">
        <f t="shared" si="8"/>
        <v>0</v>
      </c>
      <c r="S54">
        <f t="shared" si="9"/>
        <v>1</v>
      </c>
    </row>
    <row r="55" spans="1:19" x14ac:dyDescent="0.25">
      <c r="A55" t="s">
        <v>325</v>
      </c>
      <c r="B55" t="s">
        <v>309</v>
      </c>
      <c r="C55" t="s">
        <v>306</v>
      </c>
      <c r="D55" t="s">
        <v>310</v>
      </c>
      <c r="E55">
        <v>83</v>
      </c>
      <c r="F55">
        <v>0</v>
      </c>
      <c r="G55">
        <v>0</v>
      </c>
      <c r="H55">
        <v>1</v>
      </c>
      <c r="I55">
        <v>0</v>
      </c>
      <c r="J55">
        <f t="shared" si="0"/>
        <v>0</v>
      </c>
      <c r="K55">
        <f t="shared" si="1"/>
        <v>0</v>
      </c>
      <c r="L55">
        <f t="shared" si="2"/>
        <v>0</v>
      </c>
      <c r="M55">
        <f t="shared" si="3"/>
        <v>0</v>
      </c>
      <c r="N55">
        <f t="shared" si="4"/>
        <v>0</v>
      </c>
      <c r="O55">
        <f t="shared" si="5"/>
        <v>1</v>
      </c>
      <c r="P55">
        <f t="shared" si="6"/>
        <v>0</v>
      </c>
      <c r="Q55">
        <f t="shared" si="7"/>
        <v>0</v>
      </c>
      <c r="R55">
        <f t="shared" si="8"/>
        <v>0</v>
      </c>
      <c r="S55">
        <f t="shared" si="9"/>
        <v>1</v>
      </c>
    </row>
    <row r="56" spans="1:19" x14ac:dyDescent="0.25">
      <c r="A56" t="s">
        <v>322</v>
      </c>
      <c r="B56" t="s">
        <v>332</v>
      </c>
      <c r="C56" t="s">
        <v>306</v>
      </c>
      <c r="D56" t="s">
        <v>307</v>
      </c>
      <c r="E56">
        <v>62</v>
      </c>
      <c r="F56">
        <v>0</v>
      </c>
      <c r="G56">
        <v>0</v>
      </c>
      <c r="H56">
        <v>0</v>
      </c>
      <c r="I56">
        <v>0</v>
      </c>
      <c r="J56">
        <f t="shared" si="0"/>
        <v>0</v>
      </c>
      <c r="K56">
        <f t="shared" si="1"/>
        <v>0</v>
      </c>
      <c r="L56">
        <f t="shared" si="2"/>
        <v>0</v>
      </c>
      <c r="M56">
        <f t="shared" si="3"/>
        <v>0</v>
      </c>
      <c r="N56">
        <f t="shared" si="4"/>
        <v>1</v>
      </c>
      <c r="O56">
        <f t="shared" si="5"/>
        <v>0</v>
      </c>
      <c r="P56">
        <f t="shared" si="6"/>
        <v>0</v>
      </c>
      <c r="Q56">
        <f t="shared" si="7"/>
        <v>0</v>
      </c>
      <c r="R56">
        <f t="shared" si="8"/>
        <v>1</v>
      </c>
      <c r="S56">
        <f t="shared" si="9"/>
        <v>0</v>
      </c>
    </row>
    <row r="57" spans="1:19" x14ac:dyDescent="0.25">
      <c r="A57" t="s">
        <v>321</v>
      </c>
      <c r="B57" t="s">
        <v>329</v>
      </c>
      <c r="C57" t="s">
        <v>307</v>
      </c>
      <c r="D57" t="s">
        <v>310</v>
      </c>
      <c r="E57">
        <v>29</v>
      </c>
      <c r="F57">
        <v>0</v>
      </c>
      <c r="G57">
        <v>0</v>
      </c>
      <c r="H57">
        <v>1</v>
      </c>
      <c r="I57">
        <v>0</v>
      </c>
      <c r="J57">
        <f t="shared" si="0"/>
        <v>1</v>
      </c>
      <c r="K57">
        <f t="shared" si="1"/>
        <v>0</v>
      </c>
      <c r="L57">
        <f t="shared" si="2"/>
        <v>0</v>
      </c>
      <c r="M57">
        <f t="shared" si="3"/>
        <v>0</v>
      </c>
      <c r="N57">
        <f t="shared" si="4"/>
        <v>0</v>
      </c>
      <c r="O57">
        <f t="shared" si="5"/>
        <v>0</v>
      </c>
      <c r="P57">
        <f t="shared" si="6"/>
        <v>1</v>
      </c>
      <c r="Q57">
        <f t="shared" si="7"/>
        <v>0</v>
      </c>
      <c r="R57">
        <f t="shared" si="8"/>
        <v>0</v>
      </c>
      <c r="S57">
        <f t="shared" si="9"/>
        <v>0</v>
      </c>
    </row>
    <row r="58" spans="1:19" x14ac:dyDescent="0.25">
      <c r="A58" t="s">
        <v>326</v>
      </c>
      <c r="B58" t="s">
        <v>311</v>
      </c>
      <c r="C58" t="s">
        <v>307</v>
      </c>
      <c r="D58" t="s">
        <v>307</v>
      </c>
      <c r="E58">
        <v>62</v>
      </c>
      <c r="F58">
        <v>0</v>
      </c>
      <c r="G58">
        <v>0</v>
      </c>
      <c r="H58">
        <v>0</v>
      </c>
      <c r="I58">
        <v>0</v>
      </c>
      <c r="J58">
        <f t="shared" si="0"/>
        <v>0</v>
      </c>
      <c r="K58">
        <f t="shared" si="1"/>
        <v>0</v>
      </c>
      <c r="L58">
        <f t="shared" si="2"/>
        <v>0</v>
      </c>
      <c r="M58">
        <f t="shared" si="3"/>
        <v>0</v>
      </c>
      <c r="N58">
        <f t="shared" si="4"/>
        <v>0</v>
      </c>
      <c r="O58">
        <f t="shared" si="5"/>
        <v>0</v>
      </c>
      <c r="P58">
        <f t="shared" si="6"/>
        <v>0</v>
      </c>
      <c r="Q58">
        <f t="shared" si="7"/>
        <v>0</v>
      </c>
      <c r="R58">
        <f t="shared" si="8"/>
        <v>1</v>
      </c>
      <c r="S58">
        <f t="shared" si="9"/>
        <v>0</v>
      </c>
    </row>
    <row r="59" spans="1:19" x14ac:dyDescent="0.25">
      <c r="A59" t="s">
        <v>312</v>
      </c>
      <c r="B59" t="s">
        <v>324</v>
      </c>
      <c r="C59" t="s">
        <v>307</v>
      </c>
      <c r="D59" t="s">
        <v>310</v>
      </c>
      <c r="E59">
        <v>62</v>
      </c>
      <c r="F59">
        <v>0</v>
      </c>
      <c r="G59">
        <v>0</v>
      </c>
      <c r="H59">
        <v>0</v>
      </c>
      <c r="I59">
        <v>0</v>
      </c>
      <c r="J59">
        <f t="shared" si="0"/>
        <v>1</v>
      </c>
      <c r="K59">
        <f t="shared" si="1"/>
        <v>0</v>
      </c>
      <c r="L59">
        <f t="shared" si="2"/>
        <v>0</v>
      </c>
      <c r="M59">
        <f t="shared" si="3"/>
        <v>0</v>
      </c>
      <c r="N59">
        <f t="shared" si="4"/>
        <v>0</v>
      </c>
      <c r="O59">
        <f t="shared" si="5"/>
        <v>0</v>
      </c>
      <c r="P59">
        <f t="shared" si="6"/>
        <v>0</v>
      </c>
      <c r="Q59">
        <f t="shared" si="7"/>
        <v>0</v>
      </c>
      <c r="R59">
        <f t="shared" si="8"/>
        <v>1</v>
      </c>
      <c r="S59">
        <f t="shared" si="9"/>
        <v>0</v>
      </c>
    </row>
    <row r="60" spans="1:19" x14ac:dyDescent="0.25">
      <c r="A60" t="s">
        <v>333</v>
      </c>
      <c r="B60" t="s">
        <v>309</v>
      </c>
      <c r="C60" t="s">
        <v>306</v>
      </c>
      <c r="D60" t="s">
        <v>310</v>
      </c>
      <c r="E60">
        <v>72</v>
      </c>
      <c r="F60">
        <v>0</v>
      </c>
      <c r="G60">
        <v>0</v>
      </c>
      <c r="H60">
        <v>0</v>
      </c>
      <c r="I60">
        <v>0</v>
      </c>
      <c r="J60">
        <f t="shared" si="0"/>
        <v>0</v>
      </c>
      <c r="K60">
        <f t="shared" si="1"/>
        <v>0</v>
      </c>
      <c r="L60">
        <f t="shared" si="2"/>
        <v>0</v>
      </c>
      <c r="M60">
        <f t="shared" si="3"/>
        <v>0</v>
      </c>
      <c r="N60">
        <f t="shared" si="4"/>
        <v>0</v>
      </c>
      <c r="O60">
        <f t="shared" si="5"/>
        <v>1</v>
      </c>
      <c r="P60">
        <f t="shared" si="6"/>
        <v>0</v>
      </c>
      <c r="Q60">
        <f t="shared" si="7"/>
        <v>0</v>
      </c>
      <c r="R60">
        <f t="shared" si="8"/>
        <v>1</v>
      </c>
      <c r="S60">
        <f t="shared" si="9"/>
        <v>0</v>
      </c>
    </row>
    <row r="61" spans="1:19" x14ac:dyDescent="0.25">
      <c r="A61" t="s">
        <v>320</v>
      </c>
      <c r="B61" t="s">
        <v>312</v>
      </c>
      <c r="C61" t="s">
        <v>310</v>
      </c>
      <c r="D61" t="s">
        <v>307</v>
      </c>
      <c r="E61">
        <v>62</v>
      </c>
      <c r="F61">
        <v>0</v>
      </c>
      <c r="G61">
        <v>0</v>
      </c>
      <c r="H61">
        <v>0</v>
      </c>
      <c r="I61">
        <v>0</v>
      </c>
      <c r="J61">
        <f t="shared" si="0"/>
        <v>0</v>
      </c>
      <c r="K61">
        <f t="shared" si="1"/>
        <v>0</v>
      </c>
      <c r="L61">
        <f t="shared" si="2"/>
        <v>1</v>
      </c>
      <c r="M61">
        <f t="shared" si="3"/>
        <v>0</v>
      </c>
      <c r="N61">
        <f t="shared" si="4"/>
        <v>0</v>
      </c>
      <c r="O61">
        <f t="shared" si="5"/>
        <v>0</v>
      </c>
      <c r="P61">
        <f t="shared" si="6"/>
        <v>0</v>
      </c>
      <c r="Q61">
        <f t="shared" si="7"/>
        <v>0</v>
      </c>
      <c r="R61">
        <f t="shared" si="8"/>
        <v>1</v>
      </c>
      <c r="S61">
        <f t="shared" si="9"/>
        <v>0</v>
      </c>
    </row>
    <row r="62" spans="1:19" x14ac:dyDescent="0.25">
      <c r="A62" t="s">
        <v>308</v>
      </c>
      <c r="B62" t="s">
        <v>304</v>
      </c>
      <c r="C62" t="s">
        <v>310</v>
      </c>
      <c r="D62" t="s">
        <v>306</v>
      </c>
      <c r="E62">
        <v>72</v>
      </c>
      <c r="F62">
        <v>0</v>
      </c>
      <c r="G62">
        <v>0</v>
      </c>
      <c r="H62">
        <v>0</v>
      </c>
      <c r="I62">
        <v>0</v>
      </c>
      <c r="J62">
        <f t="shared" si="0"/>
        <v>0</v>
      </c>
      <c r="K62">
        <f t="shared" si="1"/>
        <v>0</v>
      </c>
      <c r="L62">
        <f t="shared" si="2"/>
        <v>0</v>
      </c>
      <c r="M62">
        <f t="shared" si="3"/>
        <v>1</v>
      </c>
      <c r="N62">
        <f t="shared" si="4"/>
        <v>0</v>
      </c>
      <c r="O62">
        <f t="shared" si="5"/>
        <v>0</v>
      </c>
      <c r="P62">
        <f t="shared" si="6"/>
        <v>0</v>
      </c>
      <c r="Q62">
        <f t="shared" si="7"/>
        <v>0</v>
      </c>
      <c r="R62">
        <f t="shared" si="8"/>
        <v>1</v>
      </c>
      <c r="S62">
        <f t="shared" si="9"/>
        <v>0</v>
      </c>
    </row>
    <row r="63" spans="1:19" x14ac:dyDescent="0.25">
      <c r="A63" t="s">
        <v>321</v>
      </c>
      <c r="B63" t="s">
        <v>329</v>
      </c>
      <c r="C63" t="s">
        <v>307</v>
      </c>
      <c r="D63" t="s">
        <v>310</v>
      </c>
      <c r="E63">
        <v>62</v>
      </c>
      <c r="F63">
        <v>0</v>
      </c>
      <c r="G63">
        <v>0</v>
      </c>
      <c r="H63">
        <v>0</v>
      </c>
      <c r="I63">
        <v>0</v>
      </c>
      <c r="J63">
        <f t="shared" si="0"/>
        <v>1</v>
      </c>
      <c r="K63">
        <f t="shared" si="1"/>
        <v>0</v>
      </c>
      <c r="L63">
        <f t="shared" si="2"/>
        <v>0</v>
      </c>
      <c r="M63">
        <f t="shared" si="3"/>
        <v>0</v>
      </c>
      <c r="N63">
        <f t="shared" si="4"/>
        <v>0</v>
      </c>
      <c r="O63">
        <f t="shared" si="5"/>
        <v>0</v>
      </c>
      <c r="P63">
        <f t="shared" si="6"/>
        <v>0</v>
      </c>
      <c r="Q63">
        <f t="shared" si="7"/>
        <v>0</v>
      </c>
      <c r="R63">
        <f t="shared" si="8"/>
        <v>1</v>
      </c>
      <c r="S63">
        <f t="shared" si="9"/>
        <v>0</v>
      </c>
    </row>
    <row r="64" spans="1:19" x14ac:dyDescent="0.25">
      <c r="A64" t="s">
        <v>326</v>
      </c>
      <c r="B64" t="s">
        <v>314</v>
      </c>
      <c r="C64" t="s">
        <v>307</v>
      </c>
      <c r="D64" t="s">
        <v>307</v>
      </c>
      <c r="E64">
        <v>62</v>
      </c>
      <c r="F64">
        <v>0</v>
      </c>
      <c r="G64">
        <v>0</v>
      </c>
      <c r="H64">
        <v>0</v>
      </c>
      <c r="I64">
        <v>0</v>
      </c>
      <c r="J64">
        <f t="shared" si="0"/>
        <v>0</v>
      </c>
      <c r="K64">
        <f t="shared" si="1"/>
        <v>0</v>
      </c>
      <c r="L64">
        <f t="shared" si="2"/>
        <v>0</v>
      </c>
      <c r="M64">
        <f t="shared" si="3"/>
        <v>0</v>
      </c>
      <c r="N64">
        <f t="shared" si="4"/>
        <v>0</v>
      </c>
      <c r="O64">
        <f t="shared" si="5"/>
        <v>0</v>
      </c>
      <c r="P64">
        <f t="shared" si="6"/>
        <v>0</v>
      </c>
      <c r="Q64">
        <f t="shared" si="7"/>
        <v>0</v>
      </c>
      <c r="R64">
        <f t="shared" si="8"/>
        <v>1</v>
      </c>
      <c r="S64">
        <f t="shared" si="9"/>
        <v>0</v>
      </c>
    </row>
    <row r="65" spans="1:19" x14ac:dyDescent="0.25">
      <c r="A65" t="s">
        <v>304</v>
      </c>
      <c r="B65" t="s">
        <v>333</v>
      </c>
      <c r="C65" t="s">
        <v>306</v>
      </c>
      <c r="D65" t="s">
        <v>306</v>
      </c>
      <c r="E65">
        <v>46</v>
      </c>
      <c r="F65">
        <v>0</v>
      </c>
      <c r="G65">
        <v>0</v>
      </c>
      <c r="H65">
        <v>1</v>
      </c>
      <c r="I65">
        <v>0</v>
      </c>
      <c r="J65">
        <f t="shared" si="0"/>
        <v>0</v>
      </c>
      <c r="K65">
        <f t="shared" si="1"/>
        <v>0</v>
      </c>
      <c r="L65">
        <f t="shared" si="2"/>
        <v>0</v>
      </c>
      <c r="M65">
        <f t="shared" si="3"/>
        <v>0</v>
      </c>
      <c r="N65">
        <f t="shared" si="4"/>
        <v>0</v>
      </c>
      <c r="O65">
        <f t="shared" si="5"/>
        <v>0</v>
      </c>
      <c r="P65">
        <f t="shared" si="6"/>
        <v>0</v>
      </c>
      <c r="Q65">
        <f t="shared" si="7"/>
        <v>1</v>
      </c>
      <c r="R65">
        <f t="shared" si="8"/>
        <v>0</v>
      </c>
      <c r="S65">
        <f t="shared" si="9"/>
        <v>0</v>
      </c>
    </row>
    <row r="66" spans="1:19" x14ac:dyDescent="0.25">
      <c r="A66" t="s">
        <v>329</v>
      </c>
      <c r="B66" t="s">
        <v>320</v>
      </c>
      <c r="C66" t="s">
        <v>310</v>
      </c>
      <c r="D66" t="s">
        <v>310</v>
      </c>
      <c r="E66">
        <v>64</v>
      </c>
      <c r="F66">
        <v>0</v>
      </c>
      <c r="G66">
        <v>0</v>
      </c>
      <c r="H66">
        <v>0</v>
      </c>
      <c r="I66">
        <v>0</v>
      </c>
      <c r="J66">
        <f t="shared" si="0"/>
        <v>0</v>
      </c>
      <c r="K66">
        <f t="shared" si="1"/>
        <v>0</v>
      </c>
      <c r="L66">
        <f t="shared" si="2"/>
        <v>0</v>
      </c>
      <c r="M66">
        <f t="shared" si="3"/>
        <v>0</v>
      </c>
      <c r="N66">
        <f t="shared" si="4"/>
        <v>0</v>
      </c>
      <c r="O66">
        <f t="shared" si="5"/>
        <v>0</v>
      </c>
      <c r="P66">
        <f t="shared" si="6"/>
        <v>0</v>
      </c>
      <c r="Q66">
        <f t="shared" si="7"/>
        <v>0</v>
      </c>
      <c r="R66">
        <f t="shared" si="8"/>
        <v>1</v>
      </c>
      <c r="S66">
        <f t="shared" si="9"/>
        <v>0</v>
      </c>
    </row>
    <row r="67" spans="1:19" x14ac:dyDescent="0.25">
      <c r="A67" t="s">
        <v>321</v>
      </c>
      <c r="B67" t="s">
        <v>332</v>
      </c>
      <c r="C67" t="s">
        <v>307</v>
      </c>
      <c r="D67" t="s">
        <v>307</v>
      </c>
      <c r="E67">
        <v>72</v>
      </c>
      <c r="F67">
        <v>0</v>
      </c>
      <c r="G67">
        <v>0</v>
      </c>
      <c r="H67">
        <v>1</v>
      </c>
      <c r="I67">
        <v>1</v>
      </c>
      <c r="J67">
        <f t="shared" si="0"/>
        <v>0</v>
      </c>
      <c r="K67">
        <f t="shared" si="1"/>
        <v>0</v>
      </c>
      <c r="L67">
        <f t="shared" si="2"/>
        <v>0</v>
      </c>
      <c r="M67">
        <f t="shared" si="3"/>
        <v>0</v>
      </c>
      <c r="N67">
        <f t="shared" si="4"/>
        <v>0</v>
      </c>
      <c r="O67">
        <f t="shared" si="5"/>
        <v>0</v>
      </c>
      <c r="P67">
        <f t="shared" si="6"/>
        <v>0</v>
      </c>
      <c r="Q67">
        <f t="shared" si="7"/>
        <v>0</v>
      </c>
      <c r="R67">
        <f t="shared" si="8"/>
        <v>1</v>
      </c>
      <c r="S67">
        <f t="shared" si="9"/>
        <v>0</v>
      </c>
    </row>
    <row r="68" spans="1:19" x14ac:dyDescent="0.25">
      <c r="A68" t="s">
        <v>314</v>
      </c>
      <c r="B68" t="s">
        <v>309</v>
      </c>
      <c r="C68" t="s">
        <v>307</v>
      </c>
      <c r="D68" t="s">
        <v>310</v>
      </c>
      <c r="E68">
        <v>7</v>
      </c>
      <c r="F68">
        <v>0</v>
      </c>
      <c r="G68">
        <v>0</v>
      </c>
      <c r="H68">
        <v>1</v>
      </c>
      <c r="I68">
        <v>0</v>
      </c>
      <c r="J68">
        <f t="shared" si="0"/>
        <v>1</v>
      </c>
      <c r="K68">
        <f t="shared" si="1"/>
        <v>0</v>
      </c>
      <c r="L68">
        <f t="shared" si="2"/>
        <v>0</v>
      </c>
      <c r="M68">
        <f t="shared" si="3"/>
        <v>0</v>
      </c>
      <c r="N68">
        <f t="shared" si="4"/>
        <v>0</v>
      </c>
      <c r="O68">
        <f t="shared" si="5"/>
        <v>0</v>
      </c>
      <c r="P68">
        <f t="shared" si="6"/>
        <v>1</v>
      </c>
      <c r="Q68">
        <f t="shared" si="7"/>
        <v>0</v>
      </c>
      <c r="R68">
        <f t="shared" si="8"/>
        <v>0</v>
      </c>
      <c r="S68">
        <f t="shared" si="9"/>
        <v>0</v>
      </c>
    </row>
    <row r="69" spans="1:19" x14ac:dyDescent="0.25">
      <c r="A69" t="s">
        <v>326</v>
      </c>
      <c r="B69" t="s">
        <v>312</v>
      </c>
      <c r="C69" t="s">
        <v>307</v>
      </c>
      <c r="D69" t="s">
        <v>307</v>
      </c>
      <c r="E69">
        <v>65</v>
      </c>
      <c r="F69">
        <v>0</v>
      </c>
      <c r="G69">
        <v>0</v>
      </c>
      <c r="H69">
        <v>0</v>
      </c>
      <c r="I69">
        <v>1</v>
      </c>
      <c r="J69">
        <f t="shared" si="0"/>
        <v>0</v>
      </c>
      <c r="K69">
        <f t="shared" si="1"/>
        <v>0</v>
      </c>
      <c r="L69">
        <f t="shared" si="2"/>
        <v>0</v>
      </c>
      <c r="M69">
        <f t="shared" si="3"/>
        <v>0</v>
      </c>
      <c r="N69">
        <f t="shared" si="4"/>
        <v>0</v>
      </c>
      <c r="O69">
        <f t="shared" si="5"/>
        <v>0</v>
      </c>
      <c r="P69">
        <f t="shared" si="6"/>
        <v>0</v>
      </c>
      <c r="Q69">
        <f t="shared" si="7"/>
        <v>0</v>
      </c>
      <c r="R69">
        <f t="shared" si="8"/>
        <v>1</v>
      </c>
      <c r="S69">
        <f t="shared" si="9"/>
        <v>0</v>
      </c>
    </row>
    <row r="70" spans="1:19" x14ac:dyDescent="0.25">
      <c r="A70" t="s">
        <v>334</v>
      </c>
      <c r="B70" t="s">
        <v>318</v>
      </c>
      <c r="C70" t="s">
        <v>306</v>
      </c>
      <c r="D70" t="s">
        <v>306</v>
      </c>
      <c r="E70">
        <v>46</v>
      </c>
      <c r="F70">
        <v>0</v>
      </c>
      <c r="G70">
        <v>0</v>
      </c>
      <c r="H70">
        <v>0</v>
      </c>
      <c r="I70">
        <v>1</v>
      </c>
      <c r="J70">
        <f t="shared" si="0"/>
        <v>0</v>
      </c>
      <c r="K70">
        <f t="shared" si="1"/>
        <v>0</v>
      </c>
      <c r="L70">
        <f t="shared" si="2"/>
        <v>0</v>
      </c>
      <c r="M70">
        <f t="shared" si="3"/>
        <v>0</v>
      </c>
      <c r="N70">
        <f t="shared" si="4"/>
        <v>0</v>
      </c>
      <c r="O70">
        <f t="shared" si="5"/>
        <v>0</v>
      </c>
      <c r="P70">
        <f t="shared" si="6"/>
        <v>0</v>
      </c>
      <c r="Q70">
        <f t="shared" si="7"/>
        <v>1</v>
      </c>
      <c r="R70">
        <f t="shared" si="8"/>
        <v>0</v>
      </c>
      <c r="S70">
        <f t="shared" si="9"/>
        <v>0</v>
      </c>
    </row>
    <row r="71" spans="1:19" x14ac:dyDescent="0.25">
      <c r="A71" t="s">
        <v>323</v>
      </c>
      <c r="B71" t="s">
        <v>308</v>
      </c>
      <c r="C71" t="s">
        <v>310</v>
      </c>
      <c r="D71" t="s">
        <v>310</v>
      </c>
      <c r="E71">
        <v>75</v>
      </c>
      <c r="F71">
        <v>0</v>
      </c>
      <c r="G71">
        <v>0</v>
      </c>
      <c r="H71">
        <v>0</v>
      </c>
      <c r="I71">
        <v>1</v>
      </c>
      <c r="J71">
        <f t="shared" si="0"/>
        <v>0</v>
      </c>
      <c r="K71">
        <f t="shared" si="1"/>
        <v>0</v>
      </c>
      <c r="L71">
        <f t="shared" si="2"/>
        <v>0</v>
      </c>
      <c r="M71">
        <f t="shared" si="3"/>
        <v>0</v>
      </c>
      <c r="N71">
        <f t="shared" si="4"/>
        <v>0</v>
      </c>
      <c r="O71">
        <f t="shared" si="5"/>
        <v>0</v>
      </c>
      <c r="P71">
        <f t="shared" si="6"/>
        <v>0</v>
      </c>
      <c r="Q71">
        <f t="shared" si="7"/>
        <v>0</v>
      </c>
      <c r="R71">
        <f t="shared" si="8"/>
        <v>1</v>
      </c>
      <c r="S71">
        <f t="shared" si="9"/>
        <v>0</v>
      </c>
    </row>
    <row r="72" spans="1:19" x14ac:dyDescent="0.25">
      <c r="A72" t="s">
        <v>332</v>
      </c>
      <c r="B72" t="s">
        <v>328</v>
      </c>
      <c r="C72" t="s">
        <v>307</v>
      </c>
      <c r="D72" t="s">
        <v>310</v>
      </c>
      <c r="E72">
        <v>84</v>
      </c>
      <c r="F72">
        <v>0</v>
      </c>
      <c r="G72">
        <v>0</v>
      </c>
      <c r="H72">
        <v>0</v>
      </c>
      <c r="I72">
        <v>0</v>
      </c>
      <c r="J72">
        <f t="shared" ref="J72:J82" si="10">IF(AND(ISNUMBER(SEARCH("Delantero",C72)), ISNUMBER(SEARCH("Centrocampista",D72))), 1, 0)</f>
        <v>1</v>
      </c>
      <c r="K72">
        <f t="shared" ref="K72:K82" si="11">IF(AND(ISNUMBER(SEARCH("Delantero",C72)), ISNUMBER(SEARCH("Defensa",D72))), 1, 0)</f>
        <v>0</v>
      </c>
      <c r="L72">
        <f t="shared" ref="L72:L82" si="12">IF(AND(ISNUMBER(SEARCH("Centrocampista",C72)), ISNUMBER(SEARCH("Delantero",D72))), 1, 0)</f>
        <v>0</v>
      </c>
      <c r="M72">
        <f t="shared" ref="M72:M82" si="13">IF(AND(ISNUMBER(SEARCH("Centrocampista",C72)), ISNUMBER(SEARCH("Defensa",D72))), 1, 0)</f>
        <v>0</v>
      </c>
      <c r="N72">
        <f t="shared" ref="N72:N82" si="14">IF(AND(ISNUMBER(SEARCH("Defensa",C72)), ISNUMBER(SEARCH("Delantero",D72))), 1, 0)</f>
        <v>0</v>
      </c>
      <c r="O72">
        <f t="shared" ref="O72:O82" si="15">IF(AND(ISNUMBER(SEARCH("Defensa",C72)), ISNUMBER(SEARCH("Centrocampista",D72))), 1, 0)</f>
        <v>0</v>
      </c>
      <c r="P72">
        <f t="shared" ref="P72:P82" si="16">IF(E72&lt;=45,1,0)</f>
        <v>0</v>
      </c>
      <c r="Q72">
        <f t="shared" ref="Q72:Q82" si="17">IF(AND(E72&gt;45,E72&lt;=60),1,0)</f>
        <v>0</v>
      </c>
      <c r="R72">
        <f t="shared" ref="R72:R82" si="18">IF(AND(E72&gt;60,E72&lt;=75),1,0)</f>
        <v>0</v>
      </c>
      <c r="S72">
        <f t="shared" ref="S72:S82" si="19">IF(E72&gt;75,1,0)</f>
        <v>1</v>
      </c>
    </row>
    <row r="73" spans="1:19" x14ac:dyDescent="0.25">
      <c r="A73" t="s">
        <v>311</v>
      </c>
      <c r="B73" t="s">
        <v>326</v>
      </c>
      <c r="C73" t="s">
        <v>307</v>
      </c>
      <c r="D73" t="s">
        <v>307</v>
      </c>
      <c r="E73">
        <v>74</v>
      </c>
      <c r="F73">
        <v>0</v>
      </c>
      <c r="G73">
        <v>1</v>
      </c>
      <c r="H73">
        <v>0</v>
      </c>
      <c r="I73">
        <v>0</v>
      </c>
      <c r="J73">
        <f t="shared" si="10"/>
        <v>0</v>
      </c>
      <c r="K73">
        <f t="shared" si="11"/>
        <v>0</v>
      </c>
      <c r="L73">
        <f t="shared" si="12"/>
        <v>0</v>
      </c>
      <c r="M73">
        <f t="shared" si="13"/>
        <v>0</v>
      </c>
      <c r="N73">
        <f t="shared" si="14"/>
        <v>0</v>
      </c>
      <c r="O73">
        <f t="shared" si="15"/>
        <v>0</v>
      </c>
      <c r="P73">
        <f t="shared" si="16"/>
        <v>0</v>
      </c>
      <c r="Q73">
        <f t="shared" si="17"/>
        <v>0</v>
      </c>
      <c r="R73">
        <f t="shared" si="18"/>
        <v>1</v>
      </c>
      <c r="S73">
        <f t="shared" si="19"/>
        <v>0</v>
      </c>
    </row>
    <row r="74" spans="1:19" x14ac:dyDescent="0.25">
      <c r="A74" t="s">
        <v>315</v>
      </c>
      <c r="B74" t="s">
        <v>321</v>
      </c>
      <c r="C74" t="s">
        <v>307</v>
      </c>
      <c r="D74" t="s">
        <v>307</v>
      </c>
      <c r="E74">
        <v>66</v>
      </c>
      <c r="F74">
        <v>0</v>
      </c>
      <c r="G74">
        <v>0</v>
      </c>
      <c r="H74">
        <v>0</v>
      </c>
      <c r="I74">
        <v>0</v>
      </c>
      <c r="J74">
        <f t="shared" si="10"/>
        <v>0</v>
      </c>
      <c r="K74">
        <f t="shared" si="11"/>
        <v>0</v>
      </c>
      <c r="L74">
        <f t="shared" si="12"/>
        <v>0</v>
      </c>
      <c r="M74">
        <f t="shared" si="13"/>
        <v>0</v>
      </c>
      <c r="N74">
        <f t="shared" si="14"/>
        <v>0</v>
      </c>
      <c r="O74">
        <f t="shared" si="15"/>
        <v>0</v>
      </c>
      <c r="P74">
        <f t="shared" si="16"/>
        <v>0</v>
      </c>
      <c r="Q74">
        <f t="shared" si="17"/>
        <v>0</v>
      </c>
      <c r="R74">
        <f t="shared" si="18"/>
        <v>1</v>
      </c>
      <c r="S74">
        <f t="shared" si="19"/>
        <v>0</v>
      </c>
    </row>
    <row r="75" spans="1:19" x14ac:dyDescent="0.25">
      <c r="A75" t="s">
        <v>314</v>
      </c>
      <c r="B75" t="s">
        <v>308</v>
      </c>
      <c r="C75" t="s">
        <v>307</v>
      </c>
      <c r="D75" t="s">
        <v>310</v>
      </c>
      <c r="E75">
        <v>70</v>
      </c>
      <c r="F75">
        <v>0</v>
      </c>
      <c r="G75">
        <v>0</v>
      </c>
      <c r="H75">
        <v>0</v>
      </c>
      <c r="I75">
        <v>0</v>
      </c>
      <c r="J75">
        <f t="shared" si="10"/>
        <v>1</v>
      </c>
      <c r="K75">
        <f t="shared" si="11"/>
        <v>0</v>
      </c>
      <c r="L75">
        <f t="shared" si="12"/>
        <v>0</v>
      </c>
      <c r="M75">
        <f t="shared" si="13"/>
        <v>0</v>
      </c>
      <c r="N75">
        <f t="shared" si="14"/>
        <v>0</v>
      </c>
      <c r="O75">
        <f t="shared" si="15"/>
        <v>0</v>
      </c>
      <c r="P75">
        <f t="shared" si="16"/>
        <v>0</v>
      </c>
      <c r="Q75">
        <f t="shared" si="17"/>
        <v>0</v>
      </c>
      <c r="R75">
        <f t="shared" si="18"/>
        <v>1</v>
      </c>
      <c r="S75">
        <f t="shared" si="19"/>
        <v>0</v>
      </c>
    </row>
    <row r="76" spans="1:19" x14ac:dyDescent="0.25">
      <c r="A76" t="s">
        <v>321</v>
      </c>
      <c r="B76" t="s">
        <v>317</v>
      </c>
      <c r="C76" t="s">
        <v>307</v>
      </c>
      <c r="D76" t="s">
        <v>306</v>
      </c>
      <c r="E76">
        <v>89</v>
      </c>
      <c r="F76">
        <v>0</v>
      </c>
      <c r="G76">
        <v>0</v>
      </c>
      <c r="H76">
        <v>0</v>
      </c>
      <c r="I76">
        <v>0</v>
      </c>
      <c r="J76">
        <f t="shared" si="10"/>
        <v>0</v>
      </c>
      <c r="K76">
        <f t="shared" si="11"/>
        <v>1</v>
      </c>
      <c r="L76">
        <f t="shared" si="12"/>
        <v>0</v>
      </c>
      <c r="M76">
        <f t="shared" si="13"/>
        <v>0</v>
      </c>
      <c r="N76">
        <f t="shared" si="14"/>
        <v>0</v>
      </c>
      <c r="O76">
        <f t="shared" si="15"/>
        <v>0</v>
      </c>
      <c r="P76">
        <f t="shared" si="16"/>
        <v>0</v>
      </c>
      <c r="Q76">
        <f t="shared" si="17"/>
        <v>0</v>
      </c>
      <c r="R76">
        <f t="shared" si="18"/>
        <v>0</v>
      </c>
      <c r="S76">
        <f t="shared" si="19"/>
        <v>1</v>
      </c>
    </row>
    <row r="77" spans="1:19" x14ac:dyDescent="0.25">
      <c r="A77" t="s">
        <v>311</v>
      </c>
      <c r="B77" t="s">
        <v>326</v>
      </c>
      <c r="C77" t="s">
        <v>307</v>
      </c>
      <c r="D77" t="s">
        <v>307</v>
      </c>
      <c r="E77">
        <v>78</v>
      </c>
      <c r="F77">
        <v>1</v>
      </c>
      <c r="G77">
        <v>0</v>
      </c>
      <c r="H77">
        <v>0</v>
      </c>
      <c r="I77">
        <v>0</v>
      </c>
      <c r="J77">
        <f t="shared" si="10"/>
        <v>0</v>
      </c>
      <c r="K77">
        <f t="shared" si="11"/>
        <v>0</v>
      </c>
      <c r="L77">
        <f t="shared" si="12"/>
        <v>0</v>
      </c>
      <c r="M77">
        <f t="shared" si="13"/>
        <v>0</v>
      </c>
      <c r="N77">
        <f t="shared" si="14"/>
        <v>0</v>
      </c>
      <c r="O77">
        <f t="shared" si="15"/>
        <v>0</v>
      </c>
      <c r="P77">
        <f t="shared" si="16"/>
        <v>0</v>
      </c>
      <c r="Q77">
        <f t="shared" si="17"/>
        <v>0</v>
      </c>
      <c r="R77">
        <f t="shared" si="18"/>
        <v>0</v>
      </c>
      <c r="S77">
        <f t="shared" si="19"/>
        <v>1</v>
      </c>
    </row>
    <row r="78" spans="1:19" x14ac:dyDescent="0.25">
      <c r="A78" t="s">
        <v>332</v>
      </c>
      <c r="B78" t="s">
        <v>315</v>
      </c>
      <c r="C78" t="s">
        <v>307</v>
      </c>
      <c r="D78" t="s">
        <v>307</v>
      </c>
      <c r="E78">
        <v>70</v>
      </c>
      <c r="F78">
        <v>1</v>
      </c>
      <c r="G78">
        <v>1</v>
      </c>
      <c r="H78">
        <v>0</v>
      </c>
      <c r="I78">
        <v>0</v>
      </c>
      <c r="J78">
        <f t="shared" si="10"/>
        <v>0</v>
      </c>
      <c r="K78">
        <f t="shared" si="11"/>
        <v>0</v>
      </c>
      <c r="L78">
        <f t="shared" si="12"/>
        <v>0</v>
      </c>
      <c r="M78">
        <f t="shared" si="13"/>
        <v>0</v>
      </c>
      <c r="N78">
        <f t="shared" si="14"/>
        <v>0</v>
      </c>
      <c r="O78">
        <f t="shared" si="15"/>
        <v>0</v>
      </c>
      <c r="P78">
        <f t="shared" si="16"/>
        <v>0</v>
      </c>
      <c r="Q78">
        <f t="shared" si="17"/>
        <v>0</v>
      </c>
      <c r="R78">
        <f t="shared" si="18"/>
        <v>1</v>
      </c>
      <c r="S78">
        <f t="shared" si="19"/>
        <v>0</v>
      </c>
    </row>
    <row r="79" spans="1:19" x14ac:dyDescent="0.25">
      <c r="A79" t="s">
        <v>325</v>
      </c>
      <c r="B79" t="s">
        <v>326</v>
      </c>
      <c r="C79" t="s">
        <v>306</v>
      </c>
      <c r="D79" t="s">
        <v>307</v>
      </c>
      <c r="E79">
        <v>89</v>
      </c>
      <c r="F79">
        <v>0</v>
      </c>
      <c r="G79">
        <v>0</v>
      </c>
      <c r="H79">
        <v>0</v>
      </c>
      <c r="I79">
        <v>1</v>
      </c>
      <c r="J79">
        <f t="shared" si="10"/>
        <v>0</v>
      </c>
      <c r="K79">
        <f t="shared" si="11"/>
        <v>0</v>
      </c>
      <c r="L79">
        <f t="shared" si="12"/>
        <v>0</v>
      </c>
      <c r="M79">
        <f t="shared" si="13"/>
        <v>0</v>
      </c>
      <c r="N79">
        <f t="shared" si="14"/>
        <v>1</v>
      </c>
      <c r="O79">
        <f t="shared" si="15"/>
        <v>0</v>
      </c>
      <c r="P79">
        <f t="shared" si="16"/>
        <v>0</v>
      </c>
      <c r="Q79">
        <f t="shared" si="17"/>
        <v>0</v>
      </c>
      <c r="R79">
        <f t="shared" si="18"/>
        <v>0</v>
      </c>
      <c r="S79">
        <f t="shared" si="19"/>
        <v>1</v>
      </c>
    </row>
    <row r="80" spans="1:19" x14ac:dyDescent="0.25">
      <c r="A80" t="s">
        <v>335</v>
      </c>
      <c r="B80" t="s">
        <v>332</v>
      </c>
      <c r="C80" t="s">
        <v>306</v>
      </c>
      <c r="D80" t="s">
        <v>307</v>
      </c>
      <c r="E80">
        <v>75</v>
      </c>
      <c r="F80">
        <v>0</v>
      </c>
      <c r="G80">
        <v>0</v>
      </c>
      <c r="H80">
        <v>0</v>
      </c>
      <c r="I80">
        <v>0</v>
      </c>
      <c r="J80">
        <f t="shared" si="10"/>
        <v>0</v>
      </c>
      <c r="K80">
        <f t="shared" si="11"/>
        <v>0</v>
      </c>
      <c r="L80">
        <f t="shared" si="12"/>
        <v>0</v>
      </c>
      <c r="M80">
        <f t="shared" si="13"/>
        <v>0</v>
      </c>
      <c r="N80">
        <f t="shared" si="14"/>
        <v>1</v>
      </c>
      <c r="O80">
        <f t="shared" si="15"/>
        <v>0</v>
      </c>
      <c r="P80">
        <f t="shared" si="16"/>
        <v>0</v>
      </c>
      <c r="Q80">
        <f t="shared" si="17"/>
        <v>0</v>
      </c>
      <c r="R80">
        <f t="shared" si="18"/>
        <v>1</v>
      </c>
      <c r="S80">
        <f t="shared" si="19"/>
        <v>0</v>
      </c>
    </row>
    <row r="81" spans="1:19" x14ac:dyDescent="0.25">
      <c r="A81" t="s">
        <v>308</v>
      </c>
      <c r="B81" t="s">
        <v>321</v>
      </c>
      <c r="C81" t="s">
        <v>310</v>
      </c>
      <c r="D81" t="s">
        <v>307</v>
      </c>
      <c r="E81">
        <v>67</v>
      </c>
      <c r="F81">
        <v>0</v>
      </c>
      <c r="G81">
        <v>0</v>
      </c>
      <c r="H81">
        <v>0</v>
      </c>
      <c r="I81">
        <v>0</v>
      </c>
      <c r="J81">
        <f t="shared" si="10"/>
        <v>0</v>
      </c>
      <c r="K81">
        <f t="shared" si="11"/>
        <v>0</v>
      </c>
      <c r="L81">
        <f t="shared" si="12"/>
        <v>1</v>
      </c>
      <c r="M81">
        <f t="shared" si="13"/>
        <v>0</v>
      </c>
      <c r="N81">
        <f t="shared" si="14"/>
        <v>0</v>
      </c>
      <c r="O81">
        <f t="shared" si="15"/>
        <v>0</v>
      </c>
      <c r="P81">
        <f t="shared" si="16"/>
        <v>0</v>
      </c>
      <c r="Q81">
        <f t="shared" si="17"/>
        <v>0</v>
      </c>
      <c r="R81">
        <f t="shared" si="18"/>
        <v>1</v>
      </c>
      <c r="S81">
        <f t="shared" si="19"/>
        <v>0</v>
      </c>
    </row>
    <row r="82" spans="1:19" x14ac:dyDescent="0.25">
      <c r="A82" t="s">
        <v>314</v>
      </c>
      <c r="B82" t="s">
        <v>327</v>
      </c>
      <c r="C82" t="s">
        <v>307</v>
      </c>
      <c r="D82" t="s">
        <v>306</v>
      </c>
      <c r="E82">
        <v>75</v>
      </c>
      <c r="F82">
        <v>0</v>
      </c>
      <c r="G82">
        <v>0</v>
      </c>
      <c r="H82">
        <v>0</v>
      </c>
      <c r="I82">
        <v>0</v>
      </c>
      <c r="J82">
        <f t="shared" si="10"/>
        <v>0</v>
      </c>
      <c r="K82">
        <f t="shared" si="11"/>
        <v>1</v>
      </c>
      <c r="L82">
        <f t="shared" si="12"/>
        <v>0</v>
      </c>
      <c r="M82">
        <f t="shared" si="13"/>
        <v>0</v>
      </c>
      <c r="N82">
        <f t="shared" si="14"/>
        <v>0</v>
      </c>
      <c r="O82">
        <f t="shared" si="15"/>
        <v>0</v>
      </c>
      <c r="P82">
        <f t="shared" si="16"/>
        <v>0</v>
      </c>
      <c r="Q82">
        <f t="shared" si="17"/>
        <v>0</v>
      </c>
      <c r="R82">
        <f t="shared" si="18"/>
        <v>1</v>
      </c>
      <c r="S82">
        <f t="shared" si="19"/>
        <v>0</v>
      </c>
    </row>
    <row r="92" spans="1:19" x14ac:dyDescent="0.25">
      <c r="E92" s="15" t="s">
        <v>381</v>
      </c>
    </row>
    <row r="94" spans="1:19" x14ac:dyDescent="0.25">
      <c r="A94" t="s">
        <v>369</v>
      </c>
      <c r="B94">
        <v>16</v>
      </c>
    </row>
    <row r="97" spans="1:19" x14ac:dyDescent="0.25">
      <c r="C97" t="s">
        <v>370</v>
      </c>
      <c r="E97">
        <f>AVERAGE(E7:E91)</f>
        <v>69.118421052631575</v>
      </c>
      <c r="F97">
        <f>SUM(F7:F91)</f>
        <v>8</v>
      </c>
      <c r="G97">
        <f>SUM(G7:G91)</f>
        <v>6</v>
      </c>
      <c r="H97">
        <f t="shared" ref="H97:S97" si="20">SUM(H7:H91)</f>
        <v>10</v>
      </c>
      <c r="I97">
        <f t="shared" si="20"/>
        <v>11</v>
      </c>
      <c r="J97">
        <f t="shared" si="20"/>
        <v>9</v>
      </c>
      <c r="K97">
        <f t="shared" si="20"/>
        <v>3</v>
      </c>
      <c r="L97">
        <f t="shared" si="20"/>
        <v>4</v>
      </c>
      <c r="M97">
        <f t="shared" si="20"/>
        <v>2</v>
      </c>
      <c r="N97">
        <f t="shared" si="20"/>
        <v>6</v>
      </c>
      <c r="O97">
        <f t="shared" si="20"/>
        <v>2</v>
      </c>
      <c r="P97">
        <f t="shared" si="20"/>
        <v>4</v>
      </c>
      <c r="Q97">
        <f t="shared" si="20"/>
        <v>11</v>
      </c>
      <c r="R97">
        <f t="shared" si="20"/>
        <v>35</v>
      </c>
      <c r="S97">
        <f t="shared" si="20"/>
        <v>26</v>
      </c>
    </row>
    <row r="98" spans="1:19" x14ac:dyDescent="0.25">
      <c r="C98" t="s">
        <v>293</v>
      </c>
      <c r="F98">
        <f>F97/$B$94</f>
        <v>0.5</v>
      </c>
      <c r="G98">
        <f t="shared" ref="G98:I98" si="21">G97/$B$94</f>
        <v>0.375</v>
      </c>
      <c r="H98">
        <f t="shared" si="21"/>
        <v>0.625</v>
      </c>
      <c r="I98">
        <f t="shared" si="21"/>
        <v>0.6875</v>
      </c>
      <c r="J98">
        <f t="shared" ref="J98" si="22">J97/$B$94</f>
        <v>0.5625</v>
      </c>
      <c r="K98">
        <f t="shared" ref="K98" si="23">K97/$B$94</f>
        <v>0.1875</v>
      </c>
      <c r="L98">
        <f t="shared" ref="L98" si="24">L97/$B$94</f>
        <v>0.25</v>
      </c>
      <c r="M98">
        <f t="shared" ref="M98" si="25">M97/$B$94</f>
        <v>0.125</v>
      </c>
      <c r="N98">
        <f t="shared" ref="N98" si="26">N97/$B$94</f>
        <v>0.375</v>
      </c>
      <c r="O98">
        <f t="shared" ref="O98" si="27">O97/$B$94</f>
        <v>0.125</v>
      </c>
      <c r="P98">
        <f t="shared" ref="P98" si="28">P97/$B$94</f>
        <v>0.25</v>
      </c>
      <c r="Q98">
        <f t="shared" ref="Q98" si="29">Q97/$B$94</f>
        <v>0.6875</v>
      </c>
      <c r="R98">
        <f t="shared" ref="R98" si="30">R97/$B$94</f>
        <v>2.1875</v>
      </c>
      <c r="S98">
        <f t="shared" ref="S98" si="31">S97/$B$94</f>
        <v>1.625</v>
      </c>
    </row>
    <row r="107" spans="1:19" x14ac:dyDescent="0.25">
      <c r="A107" t="s">
        <v>338</v>
      </c>
    </row>
    <row r="108" spans="1:19" x14ac:dyDescent="0.25">
      <c r="A108" t="s">
        <v>295</v>
      </c>
      <c r="B108" t="s">
        <v>296</v>
      </c>
      <c r="C108" t="s">
        <v>297</v>
      </c>
      <c r="D108" t="s">
        <v>298</v>
      </c>
      <c r="E108" t="s">
        <v>299</v>
      </c>
      <c r="F108" t="s">
        <v>300</v>
      </c>
      <c r="G108" t="s">
        <v>301</v>
      </c>
      <c r="H108" t="s">
        <v>302</v>
      </c>
      <c r="I108" t="s">
        <v>303</v>
      </c>
      <c r="J108" t="s">
        <v>371</v>
      </c>
      <c r="K108" t="s">
        <v>372</v>
      </c>
      <c r="L108" t="s">
        <v>373</v>
      </c>
      <c r="M108" t="s">
        <v>374</v>
      </c>
      <c r="N108" t="s">
        <v>375</v>
      </c>
      <c r="O108" t="s">
        <v>376</v>
      </c>
      <c r="P108" t="s">
        <v>377</v>
      </c>
      <c r="Q108" t="s">
        <v>378</v>
      </c>
      <c r="R108" t="s">
        <v>379</v>
      </c>
      <c r="S108" t="s">
        <v>380</v>
      </c>
    </row>
    <row r="109" spans="1:19" x14ac:dyDescent="0.25">
      <c r="A109" t="s">
        <v>329</v>
      </c>
      <c r="B109" t="s">
        <v>321</v>
      </c>
      <c r="C109" t="s">
        <v>310</v>
      </c>
      <c r="D109" t="s">
        <v>307</v>
      </c>
      <c r="E109">
        <v>75</v>
      </c>
      <c r="F109">
        <v>0</v>
      </c>
      <c r="G109">
        <v>0</v>
      </c>
      <c r="H109">
        <v>0</v>
      </c>
      <c r="I109">
        <v>1</v>
      </c>
      <c r="J109">
        <f>IF(AND(ISNUMBER(SEARCH("Delantero",C109)), ISNUMBER(SEARCH("Centrocampista",D109))), 1, 0)</f>
        <v>0</v>
      </c>
      <c r="K109">
        <f>IF(AND(ISNUMBER(SEARCH("Delantero",C109)), ISNUMBER(SEARCH("Defensa",D109))), 1, 0)</f>
        <v>0</v>
      </c>
      <c r="L109">
        <f>IF(AND(ISNUMBER(SEARCH("Centrocampista",C109)), ISNUMBER(SEARCH("Delantero",D109))), 1, 0)</f>
        <v>1</v>
      </c>
      <c r="M109">
        <f>IF(AND(ISNUMBER(SEARCH("Centrocampista",C109)), ISNUMBER(SEARCH("Defensa",D109))), 1, 0)</f>
        <v>0</v>
      </c>
      <c r="N109">
        <f>IF(AND(ISNUMBER(SEARCH("Defensa",C109)), ISNUMBER(SEARCH("Delantero",D109))), 1, 0)</f>
        <v>0</v>
      </c>
      <c r="O109">
        <f>IF(AND(ISNUMBER(SEARCH("Defensa",C109)), ISNUMBER(SEARCH("Centrocampista",D109))), 1, 0)</f>
        <v>0</v>
      </c>
      <c r="P109">
        <f>IF(E109&lt;=45,1,0)</f>
        <v>0</v>
      </c>
      <c r="Q109">
        <f>IF(AND(E109&gt;45,E109&lt;=60),1,0)</f>
        <v>0</v>
      </c>
      <c r="R109">
        <f>IF(AND(E109&gt;60,E109&lt;=75),1,0)</f>
        <v>1</v>
      </c>
      <c r="S109">
        <f>IF(E109&gt;75,1,0)</f>
        <v>0</v>
      </c>
    </row>
    <row r="110" spans="1:19" x14ac:dyDescent="0.25">
      <c r="A110" t="s">
        <v>314</v>
      </c>
      <c r="B110" t="s">
        <v>311</v>
      </c>
      <c r="C110" t="s">
        <v>307</v>
      </c>
      <c r="D110" t="s">
        <v>307</v>
      </c>
      <c r="E110">
        <v>46</v>
      </c>
      <c r="F110">
        <v>0</v>
      </c>
      <c r="G110">
        <v>0</v>
      </c>
      <c r="H110">
        <v>0</v>
      </c>
      <c r="I110">
        <v>0</v>
      </c>
      <c r="J110">
        <f t="shared" ref="J110:J173" si="32">IF(AND(ISNUMBER(SEARCH("Delantero",C110)), ISNUMBER(SEARCH("Centrocampista",D110))), 1, 0)</f>
        <v>0</v>
      </c>
      <c r="K110">
        <f t="shared" ref="K110:K173" si="33">IF(AND(ISNUMBER(SEARCH("Delantero",C110)), ISNUMBER(SEARCH("Defensa",D110))), 1, 0)</f>
        <v>0</v>
      </c>
      <c r="L110">
        <f t="shared" ref="L110:L173" si="34">IF(AND(ISNUMBER(SEARCH("Centrocampista",C110)), ISNUMBER(SEARCH("Delantero",D110))), 1, 0)</f>
        <v>0</v>
      </c>
      <c r="M110">
        <f t="shared" ref="M110:M173" si="35">IF(AND(ISNUMBER(SEARCH("Centrocampista",C110)), ISNUMBER(SEARCH("Defensa",D110))), 1, 0)</f>
        <v>0</v>
      </c>
      <c r="N110">
        <f t="shared" ref="N110:N173" si="36">IF(AND(ISNUMBER(SEARCH("Defensa",C110)), ISNUMBER(SEARCH("Delantero",D110))), 1, 0)</f>
        <v>0</v>
      </c>
      <c r="O110">
        <f t="shared" ref="O110:O173" si="37">IF(AND(ISNUMBER(SEARCH("Defensa",C110)), ISNUMBER(SEARCH("Centrocampista",D110))), 1, 0)</f>
        <v>0</v>
      </c>
      <c r="P110">
        <f t="shared" ref="P110:P173" si="38">IF(E110&lt;=45,1,0)</f>
        <v>0</v>
      </c>
      <c r="Q110">
        <f t="shared" ref="Q110:Q173" si="39">IF(AND(E110&gt;45,E110&lt;=60),1,0)</f>
        <v>1</v>
      </c>
      <c r="R110">
        <f t="shared" ref="R110:R173" si="40">IF(AND(E110&gt;60,E110&lt;=75),1,0)</f>
        <v>0</v>
      </c>
      <c r="S110">
        <f t="shared" ref="S110:S173" si="41">IF(E110&gt;75,1,0)</f>
        <v>0</v>
      </c>
    </row>
    <row r="111" spans="1:19" x14ac:dyDescent="0.25">
      <c r="A111" t="s">
        <v>315</v>
      </c>
      <c r="B111" t="s">
        <v>316</v>
      </c>
      <c r="C111" t="s">
        <v>307</v>
      </c>
      <c r="D111" t="s">
        <v>307</v>
      </c>
      <c r="E111">
        <v>75</v>
      </c>
      <c r="F111">
        <v>0</v>
      </c>
      <c r="G111">
        <v>0</v>
      </c>
      <c r="H111">
        <v>0</v>
      </c>
      <c r="I111">
        <v>0</v>
      </c>
      <c r="J111">
        <f t="shared" si="32"/>
        <v>0</v>
      </c>
      <c r="K111">
        <f t="shared" si="33"/>
        <v>0</v>
      </c>
      <c r="L111">
        <f t="shared" si="34"/>
        <v>0</v>
      </c>
      <c r="M111">
        <f t="shared" si="35"/>
        <v>0</v>
      </c>
      <c r="N111">
        <f t="shared" si="36"/>
        <v>0</v>
      </c>
      <c r="O111">
        <f t="shared" si="37"/>
        <v>0</v>
      </c>
      <c r="P111">
        <f t="shared" si="38"/>
        <v>0</v>
      </c>
      <c r="Q111">
        <f t="shared" si="39"/>
        <v>0</v>
      </c>
      <c r="R111">
        <f t="shared" si="40"/>
        <v>1</v>
      </c>
      <c r="S111">
        <f t="shared" si="41"/>
        <v>0</v>
      </c>
    </row>
    <row r="112" spans="1:19" x14ac:dyDescent="0.25">
      <c r="A112" t="s">
        <v>313</v>
      </c>
      <c r="B112" t="s">
        <v>312</v>
      </c>
      <c r="C112" t="s">
        <v>307</v>
      </c>
      <c r="D112" t="s">
        <v>307</v>
      </c>
      <c r="E112">
        <v>46</v>
      </c>
      <c r="F112">
        <v>0</v>
      </c>
      <c r="G112">
        <v>0</v>
      </c>
      <c r="H112">
        <v>0</v>
      </c>
      <c r="I112">
        <v>0</v>
      </c>
      <c r="J112">
        <f t="shared" si="32"/>
        <v>0</v>
      </c>
      <c r="K112">
        <f t="shared" si="33"/>
        <v>0</v>
      </c>
      <c r="L112">
        <f t="shared" si="34"/>
        <v>0</v>
      </c>
      <c r="M112">
        <f t="shared" si="35"/>
        <v>0</v>
      </c>
      <c r="N112">
        <f t="shared" si="36"/>
        <v>0</v>
      </c>
      <c r="O112">
        <f t="shared" si="37"/>
        <v>0</v>
      </c>
      <c r="P112">
        <f t="shared" si="38"/>
        <v>0</v>
      </c>
      <c r="Q112">
        <f t="shared" si="39"/>
        <v>1</v>
      </c>
      <c r="R112">
        <f t="shared" si="40"/>
        <v>0</v>
      </c>
      <c r="S112">
        <f t="shared" si="41"/>
        <v>0</v>
      </c>
    </row>
    <row r="113" spans="1:19" x14ac:dyDescent="0.25">
      <c r="A113" t="s">
        <v>318</v>
      </c>
      <c r="B113" t="s">
        <v>319</v>
      </c>
      <c r="C113" t="s">
        <v>306</v>
      </c>
      <c r="D113" t="s">
        <v>306</v>
      </c>
      <c r="E113">
        <v>69</v>
      </c>
      <c r="F113">
        <v>0</v>
      </c>
      <c r="G113">
        <v>0</v>
      </c>
      <c r="H113">
        <v>0</v>
      </c>
      <c r="I113">
        <v>0</v>
      </c>
      <c r="J113">
        <f t="shared" si="32"/>
        <v>0</v>
      </c>
      <c r="K113">
        <f t="shared" si="33"/>
        <v>0</v>
      </c>
      <c r="L113">
        <f t="shared" si="34"/>
        <v>0</v>
      </c>
      <c r="M113">
        <f t="shared" si="35"/>
        <v>0</v>
      </c>
      <c r="N113">
        <f t="shared" si="36"/>
        <v>0</v>
      </c>
      <c r="O113">
        <f t="shared" si="37"/>
        <v>0</v>
      </c>
      <c r="P113">
        <f t="shared" si="38"/>
        <v>0</v>
      </c>
      <c r="Q113">
        <f t="shared" si="39"/>
        <v>0</v>
      </c>
      <c r="R113">
        <f t="shared" si="40"/>
        <v>1</v>
      </c>
      <c r="S113">
        <f t="shared" si="41"/>
        <v>0</v>
      </c>
    </row>
    <row r="114" spans="1:19" x14ac:dyDescent="0.25">
      <c r="A114" t="s">
        <v>329</v>
      </c>
      <c r="B114" t="s">
        <v>316</v>
      </c>
      <c r="C114" t="s">
        <v>310</v>
      </c>
      <c r="D114" t="s">
        <v>307</v>
      </c>
      <c r="E114">
        <v>81</v>
      </c>
      <c r="F114">
        <v>0</v>
      </c>
      <c r="G114">
        <v>0</v>
      </c>
      <c r="H114">
        <v>0</v>
      </c>
      <c r="I114">
        <v>0</v>
      </c>
      <c r="J114">
        <f t="shared" si="32"/>
        <v>0</v>
      </c>
      <c r="K114">
        <f t="shared" si="33"/>
        <v>0</v>
      </c>
      <c r="L114">
        <f t="shared" si="34"/>
        <v>1</v>
      </c>
      <c r="M114">
        <f t="shared" si="35"/>
        <v>0</v>
      </c>
      <c r="N114">
        <f t="shared" si="36"/>
        <v>0</v>
      </c>
      <c r="O114">
        <f t="shared" si="37"/>
        <v>0</v>
      </c>
      <c r="P114">
        <f t="shared" si="38"/>
        <v>0</v>
      </c>
      <c r="Q114">
        <f t="shared" si="39"/>
        <v>0</v>
      </c>
      <c r="R114">
        <f t="shared" si="40"/>
        <v>0</v>
      </c>
      <c r="S114">
        <f t="shared" si="41"/>
        <v>1</v>
      </c>
    </row>
    <row r="115" spans="1:19" x14ac:dyDescent="0.25">
      <c r="A115" t="s">
        <v>314</v>
      </c>
      <c r="B115" t="s">
        <v>321</v>
      </c>
      <c r="C115" t="s">
        <v>307</v>
      </c>
      <c r="D115" t="s">
        <v>307</v>
      </c>
      <c r="E115">
        <v>81</v>
      </c>
      <c r="F115">
        <v>1</v>
      </c>
      <c r="G115">
        <v>0</v>
      </c>
      <c r="H115">
        <v>0</v>
      </c>
      <c r="I115">
        <v>0</v>
      </c>
      <c r="J115">
        <f t="shared" si="32"/>
        <v>0</v>
      </c>
      <c r="K115">
        <f t="shared" si="33"/>
        <v>0</v>
      </c>
      <c r="L115">
        <f t="shared" si="34"/>
        <v>0</v>
      </c>
      <c r="M115">
        <f t="shared" si="35"/>
        <v>0</v>
      </c>
      <c r="N115">
        <f t="shared" si="36"/>
        <v>0</v>
      </c>
      <c r="O115">
        <f t="shared" si="37"/>
        <v>0</v>
      </c>
      <c r="P115">
        <f t="shared" si="38"/>
        <v>0</v>
      </c>
      <c r="Q115">
        <f t="shared" si="39"/>
        <v>0</v>
      </c>
      <c r="R115">
        <f t="shared" si="40"/>
        <v>0</v>
      </c>
      <c r="S115">
        <f t="shared" si="41"/>
        <v>1</v>
      </c>
    </row>
    <row r="116" spans="1:19" x14ac:dyDescent="0.25">
      <c r="A116" t="s">
        <v>311</v>
      </c>
      <c r="B116" t="s">
        <v>312</v>
      </c>
      <c r="C116" t="s">
        <v>307</v>
      </c>
      <c r="D116" t="s">
        <v>307</v>
      </c>
      <c r="E116">
        <v>81</v>
      </c>
      <c r="F116">
        <v>0</v>
      </c>
      <c r="G116">
        <v>0</v>
      </c>
      <c r="H116">
        <v>0</v>
      </c>
      <c r="I116">
        <v>0</v>
      </c>
      <c r="J116">
        <f t="shared" si="32"/>
        <v>0</v>
      </c>
      <c r="K116">
        <f t="shared" si="33"/>
        <v>0</v>
      </c>
      <c r="L116">
        <f t="shared" si="34"/>
        <v>0</v>
      </c>
      <c r="M116">
        <f t="shared" si="35"/>
        <v>0</v>
      </c>
      <c r="N116">
        <f t="shared" si="36"/>
        <v>0</v>
      </c>
      <c r="O116">
        <f t="shared" si="37"/>
        <v>0</v>
      </c>
      <c r="P116">
        <f t="shared" si="38"/>
        <v>0</v>
      </c>
      <c r="Q116">
        <f t="shared" si="39"/>
        <v>0</v>
      </c>
      <c r="R116">
        <f t="shared" si="40"/>
        <v>0</v>
      </c>
      <c r="S116">
        <f t="shared" si="41"/>
        <v>1</v>
      </c>
    </row>
    <row r="117" spans="1:19" x14ac:dyDescent="0.25">
      <c r="A117" t="s">
        <v>317</v>
      </c>
      <c r="B117" t="s">
        <v>322</v>
      </c>
      <c r="C117" t="s">
        <v>306</v>
      </c>
      <c r="D117" t="s">
        <v>306</v>
      </c>
      <c r="E117">
        <v>61</v>
      </c>
      <c r="F117">
        <v>0</v>
      </c>
      <c r="G117">
        <v>0</v>
      </c>
      <c r="H117">
        <v>0</v>
      </c>
      <c r="I117">
        <v>1</v>
      </c>
      <c r="J117">
        <f t="shared" si="32"/>
        <v>0</v>
      </c>
      <c r="K117">
        <f t="shared" si="33"/>
        <v>0</v>
      </c>
      <c r="L117">
        <f t="shared" si="34"/>
        <v>0</v>
      </c>
      <c r="M117">
        <f t="shared" si="35"/>
        <v>0</v>
      </c>
      <c r="N117">
        <f t="shared" si="36"/>
        <v>0</v>
      </c>
      <c r="O117">
        <f t="shared" si="37"/>
        <v>0</v>
      </c>
      <c r="P117">
        <f t="shared" si="38"/>
        <v>0</v>
      </c>
      <c r="Q117">
        <f t="shared" si="39"/>
        <v>0</v>
      </c>
      <c r="R117">
        <f t="shared" si="40"/>
        <v>1</v>
      </c>
      <c r="S117">
        <f t="shared" si="41"/>
        <v>0</v>
      </c>
    </row>
    <row r="118" spans="1:19" x14ac:dyDescent="0.25">
      <c r="A118" t="s">
        <v>318</v>
      </c>
      <c r="B118" t="s">
        <v>319</v>
      </c>
      <c r="C118" t="s">
        <v>306</v>
      </c>
      <c r="D118" t="s">
        <v>306</v>
      </c>
      <c r="E118">
        <v>71</v>
      </c>
      <c r="F118">
        <v>0</v>
      </c>
      <c r="G118">
        <v>1</v>
      </c>
      <c r="H118">
        <v>1</v>
      </c>
      <c r="I118">
        <v>0</v>
      </c>
      <c r="J118">
        <f t="shared" si="32"/>
        <v>0</v>
      </c>
      <c r="K118">
        <f t="shared" si="33"/>
        <v>0</v>
      </c>
      <c r="L118">
        <f t="shared" si="34"/>
        <v>0</v>
      </c>
      <c r="M118">
        <f t="shared" si="35"/>
        <v>0</v>
      </c>
      <c r="N118">
        <f t="shared" si="36"/>
        <v>0</v>
      </c>
      <c r="O118">
        <f t="shared" si="37"/>
        <v>0</v>
      </c>
      <c r="P118">
        <f t="shared" si="38"/>
        <v>0</v>
      </c>
      <c r="Q118">
        <f t="shared" si="39"/>
        <v>0</v>
      </c>
      <c r="R118">
        <f t="shared" si="40"/>
        <v>1</v>
      </c>
      <c r="S118">
        <f t="shared" si="41"/>
        <v>0</v>
      </c>
    </row>
    <row r="119" spans="1:19" x14ac:dyDescent="0.25">
      <c r="A119" t="s">
        <v>304</v>
      </c>
      <c r="B119" t="s">
        <v>323</v>
      </c>
      <c r="C119" t="s">
        <v>306</v>
      </c>
      <c r="D119" t="s">
        <v>310</v>
      </c>
      <c r="E119">
        <v>46</v>
      </c>
      <c r="F119">
        <v>0</v>
      </c>
      <c r="G119">
        <v>0</v>
      </c>
      <c r="H119">
        <v>0</v>
      </c>
      <c r="I119">
        <v>1</v>
      </c>
      <c r="J119">
        <f t="shared" si="32"/>
        <v>0</v>
      </c>
      <c r="K119">
        <f t="shared" si="33"/>
        <v>0</v>
      </c>
      <c r="L119">
        <f t="shared" si="34"/>
        <v>0</v>
      </c>
      <c r="M119">
        <f t="shared" si="35"/>
        <v>0</v>
      </c>
      <c r="N119">
        <f t="shared" si="36"/>
        <v>0</v>
      </c>
      <c r="O119">
        <f t="shared" si="37"/>
        <v>1</v>
      </c>
      <c r="P119">
        <f t="shared" si="38"/>
        <v>0</v>
      </c>
      <c r="Q119">
        <f t="shared" si="39"/>
        <v>1</v>
      </c>
      <c r="R119">
        <f t="shared" si="40"/>
        <v>0</v>
      </c>
      <c r="S119">
        <f t="shared" si="41"/>
        <v>0</v>
      </c>
    </row>
    <row r="120" spans="1:19" x14ac:dyDescent="0.25">
      <c r="A120" t="s">
        <v>324</v>
      </c>
      <c r="B120" t="s">
        <v>335</v>
      </c>
      <c r="C120" t="s">
        <v>310</v>
      </c>
      <c r="D120" t="s">
        <v>306</v>
      </c>
      <c r="E120">
        <v>46</v>
      </c>
      <c r="F120">
        <v>0</v>
      </c>
      <c r="G120">
        <v>0</v>
      </c>
      <c r="H120">
        <v>0</v>
      </c>
      <c r="I120">
        <v>1</v>
      </c>
      <c r="J120">
        <f t="shared" si="32"/>
        <v>0</v>
      </c>
      <c r="K120">
        <f t="shared" si="33"/>
        <v>0</v>
      </c>
      <c r="L120">
        <f t="shared" si="34"/>
        <v>0</v>
      </c>
      <c r="M120">
        <f t="shared" si="35"/>
        <v>1</v>
      </c>
      <c r="N120">
        <f t="shared" si="36"/>
        <v>0</v>
      </c>
      <c r="O120">
        <f t="shared" si="37"/>
        <v>0</v>
      </c>
      <c r="P120">
        <f t="shared" si="38"/>
        <v>0</v>
      </c>
      <c r="Q120">
        <f t="shared" si="39"/>
        <v>1</v>
      </c>
      <c r="R120">
        <f t="shared" si="40"/>
        <v>0</v>
      </c>
      <c r="S120">
        <f t="shared" si="41"/>
        <v>0</v>
      </c>
    </row>
    <row r="121" spans="1:19" x14ac:dyDescent="0.25">
      <c r="A121" t="s">
        <v>308</v>
      </c>
      <c r="B121" t="s">
        <v>329</v>
      </c>
      <c r="C121" t="s">
        <v>310</v>
      </c>
      <c r="D121" t="s">
        <v>310</v>
      </c>
      <c r="E121">
        <v>60</v>
      </c>
      <c r="F121">
        <v>0</v>
      </c>
      <c r="G121">
        <v>0</v>
      </c>
      <c r="H121">
        <v>0</v>
      </c>
      <c r="I121">
        <v>0</v>
      </c>
      <c r="J121">
        <f t="shared" si="32"/>
        <v>0</v>
      </c>
      <c r="K121">
        <f t="shared" si="33"/>
        <v>0</v>
      </c>
      <c r="L121">
        <f t="shared" si="34"/>
        <v>0</v>
      </c>
      <c r="M121">
        <f t="shared" si="35"/>
        <v>0</v>
      </c>
      <c r="N121">
        <f t="shared" si="36"/>
        <v>0</v>
      </c>
      <c r="O121">
        <f t="shared" si="37"/>
        <v>0</v>
      </c>
      <c r="P121">
        <f t="shared" si="38"/>
        <v>0</v>
      </c>
      <c r="Q121">
        <f t="shared" si="39"/>
        <v>1</v>
      </c>
      <c r="R121">
        <f t="shared" si="40"/>
        <v>0</v>
      </c>
      <c r="S121">
        <f t="shared" si="41"/>
        <v>0</v>
      </c>
    </row>
    <row r="122" spans="1:19" x14ac:dyDescent="0.25">
      <c r="A122" t="s">
        <v>325</v>
      </c>
      <c r="B122" t="s">
        <v>313</v>
      </c>
      <c r="C122" t="s">
        <v>306</v>
      </c>
      <c r="D122" t="s">
        <v>307</v>
      </c>
      <c r="E122">
        <v>65</v>
      </c>
      <c r="F122">
        <v>0</v>
      </c>
      <c r="G122">
        <v>0</v>
      </c>
      <c r="H122">
        <v>0</v>
      </c>
      <c r="I122">
        <v>1</v>
      </c>
      <c r="J122">
        <f t="shared" si="32"/>
        <v>0</v>
      </c>
      <c r="K122">
        <f t="shared" si="33"/>
        <v>0</v>
      </c>
      <c r="L122">
        <f t="shared" si="34"/>
        <v>0</v>
      </c>
      <c r="M122">
        <f t="shared" si="35"/>
        <v>0</v>
      </c>
      <c r="N122">
        <f t="shared" si="36"/>
        <v>1</v>
      </c>
      <c r="O122">
        <f t="shared" si="37"/>
        <v>0</v>
      </c>
      <c r="P122">
        <f t="shared" si="38"/>
        <v>0</v>
      </c>
      <c r="Q122">
        <f t="shared" si="39"/>
        <v>0</v>
      </c>
      <c r="R122">
        <f t="shared" si="40"/>
        <v>1</v>
      </c>
      <c r="S122">
        <f t="shared" si="41"/>
        <v>0</v>
      </c>
    </row>
    <row r="123" spans="1:19" x14ac:dyDescent="0.25">
      <c r="A123" t="s">
        <v>320</v>
      </c>
      <c r="B123" t="s">
        <v>321</v>
      </c>
      <c r="C123" t="s">
        <v>310</v>
      </c>
      <c r="D123" t="s">
        <v>307</v>
      </c>
      <c r="E123">
        <v>65</v>
      </c>
      <c r="F123">
        <v>0</v>
      </c>
      <c r="G123">
        <v>0</v>
      </c>
      <c r="H123">
        <v>0</v>
      </c>
      <c r="I123">
        <v>0</v>
      </c>
      <c r="J123">
        <f t="shared" si="32"/>
        <v>0</v>
      </c>
      <c r="K123">
        <f t="shared" si="33"/>
        <v>0</v>
      </c>
      <c r="L123">
        <f t="shared" si="34"/>
        <v>1</v>
      </c>
      <c r="M123">
        <f t="shared" si="35"/>
        <v>0</v>
      </c>
      <c r="N123">
        <f t="shared" si="36"/>
        <v>0</v>
      </c>
      <c r="O123">
        <f t="shared" si="37"/>
        <v>0</v>
      </c>
      <c r="P123">
        <f t="shared" si="38"/>
        <v>0</v>
      </c>
      <c r="Q123">
        <f t="shared" si="39"/>
        <v>0</v>
      </c>
      <c r="R123">
        <f t="shared" si="40"/>
        <v>1</v>
      </c>
      <c r="S123">
        <f t="shared" si="41"/>
        <v>0</v>
      </c>
    </row>
    <row r="124" spans="1:19" x14ac:dyDescent="0.25">
      <c r="A124" t="s">
        <v>314</v>
      </c>
      <c r="B124" t="s">
        <v>326</v>
      </c>
      <c r="C124" t="s">
        <v>307</v>
      </c>
      <c r="D124" t="s">
        <v>307</v>
      </c>
      <c r="E124">
        <v>90</v>
      </c>
      <c r="F124">
        <v>0</v>
      </c>
      <c r="G124">
        <v>0</v>
      </c>
      <c r="H124">
        <v>0</v>
      </c>
      <c r="I124">
        <v>0</v>
      </c>
      <c r="J124">
        <f t="shared" si="32"/>
        <v>0</v>
      </c>
      <c r="K124">
        <f t="shared" si="33"/>
        <v>0</v>
      </c>
      <c r="L124">
        <f t="shared" si="34"/>
        <v>0</v>
      </c>
      <c r="M124">
        <f t="shared" si="35"/>
        <v>0</v>
      </c>
      <c r="N124">
        <f t="shared" si="36"/>
        <v>0</v>
      </c>
      <c r="O124">
        <f t="shared" si="37"/>
        <v>0</v>
      </c>
      <c r="P124">
        <f t="shared" si="38"/>
        <v>0</v>
      </c>
      <c r="Q124">
        <f t="shared" si="39"/>
        <v>0</v>
      </c>
      <c r="R124">
        <f t="shared" si="40"/>
        <v>0</v>
      </c>
      <c r="S124">
        <f t="shared" si="41"/>
        <v>1</v>
      </c>
    </row>
    <row r="125" spans="1:19" x14ac:dyDescent="0.25">
      <c r="A125" t="s">
        <v>311</v>
      </c>
      <c r="B125" t="s">
        <v>312</v>
      </c>
      <c r="C125" t="s">
        <v>307</v>
      </c>
      <c r="D125" t="s">
        <v>307</v>
      </c>
      <c r="E125">
        <v>90</v>
      </c>
      <c r="F125">
        <v>1</v>
      </c>
      <c r="G125">
        <v>0</v>
      </c>
      <c r="H125">
        <v>0</v>
      </c>
      <c r="I125">
        <v>0</v>
      </c>
      <c r="J125">
        <f t="shared" si="32"/>
        <v>0</v>
      </c>
      <c r="K125">
        <f t="shared" si="33"/>
        <v>0</v>
      </c>
      <c r="L125">
        <f t="shared" si="34"/>
        <v>0</v>
      </c>
      <c r="M125">
        <f t="shared" si="35"/>
        <v>0</v>
      </c>
      <c r="N125">
        <f t="shared" si="36"/>
        <v>0</v>
      </c>
      <c r="O125">
        <f t="shared" si="37"/>
        <v>0</v>
      </c>
      <c r="P125">
        <f t="shared" si="38"/>
        <v>0</v>
      </c>
      <c r="Q125">
        <f t="shared" si="39"/>
        <v>0</v>
      </c>
      <c r="R125">
        <f t="shared" si="40"/>
        <v>0</v>
      </c>
      <c r="S125">
        <f t="shared" si="41"/>
        <v>1</v>
      </c>
    </row>
    <row r="126" spans="1:19" x14ac:dyDescent="0.25">
      <c r="A126" t="s">
        <v>315</v>
      </c>
      <c r="B126" t="s">
        <v>317</v>
      </c>
      <c r="C126" t="s">
        <v>307</v>
      </c>
      <c r="D126" t="s">
        <v>306</v>
      </c>
      <c r="E126">
        <v>65</v>
      </c>
      <c r="F126">
        <v>0</v>
      </c>
      <c r="G126">
        <v>0</v>
      </c>
      <c r="H126">
        <v>0</v>
      </c>
      <c r="I126">
        <v>0</v>
      </c>
      <c r="J126">
        <f t="shared" si="32"/>
        <v>0</v>
      </c>
      <c r="K126">
        <f t="shared" si="33"/>
        <v>1</v>
      </c>
      <c r="L126">
        <f t="shared" si="34"/>
        <v>0</v>
      </c>
      <c r="M126">
        <f t="shared" si="35"/>
        <v>0</v>
      </c>
      <c r="N126">
        <f t="shared" si="36"/>
        <v>0</v>
      </c>
      <c r="O126">
        <f t="shared" si="37"/>
        <v>0</v>
      </c>
      <c r="P126">
        <f t="shared" si="38"/>
        <v>0</v>
      </c>
      <c r="Q126">
        <f t="shared" si="39"/>
        <v>0</v>
      </c>
      <c r="R126">
        <f t="shared" si="40"/>
        <v>1</v>
      </c>
      <c r="S126">
        <f t="shared" si="41"/>
        <v>0</v>
      </c>
    </row>
    <row r="127" spans="1:19" x14ac:dyDescent="0.25">
      <c r="A127" t="s">
        <v>308</v>
      </c>
      <c r="B127" t="s">
        <v>309</v>
      </c>
      <c r="C127" t="s">
        <v>310</v>
      </c>
      <c r="D127" t="s">
        <v>310</v>
      </c>
      <c r="E127">
        <v>80</v>
      </c>
      <c r="F127">
        <v>0</v>
      </c>
      <c r="G127">
        <v>0</v>
      </c>
      <c r="H127">
        <v>0</v>
      </c>
      <c r="I127">
        <v>1</v>
      </c>
      <c r="J127">
        <f t="shared" si="32"/>
        <v>0</v>
      </c>
      <c r="K127">
        <f t="shared" si="33"/>
        <v>0</v>
      </c>
      <c r="L127">
        <f t="shared" si="34"/>
        <v>0</v>
      </c>
      <c r="M127">
        <f t="shared" si="35"/>
        <v>0</v>
      </c>
      <c r="N127">
        <f t="shared" si="36"/>
        <v>0</v>
      </c>
      <c r="O127">
        <f t="shared" si="37"/>
        <v>0</v>
      </c>
      <c r="P127">
        <f t="shared" si="38"/>
        <v>0</v>
      </c>
      <c r="Q127">
        <f t="shared" si="39"/>
        <v>0</v>
      </c>
      <c r="R127">
        <f t="shared" si="40"/>
        <v>0</v>
      </c>
      <c r="S127">
        <f t="shared" si="41"/>
        <v>1</v>
      </c>
    </row>
    <row r="128" spans="1:19" x14ac:dyDescent="0.25">
      <c r="A128" t="s">
        <v>315</v>
      </c>
      <c r="B128" t="s">
        <v>312</v>
      </c>
      <c r="C128" t="s">
        <v>307</v>
      </c>
      <c r="D128" t="s">
        <v>307</v>
      </c>
      <c r="E128">
        <v>80</v>
      </c>
      <c r="F128">
        <v>0</v>
      </c>
      <c r="G128">
        <v>0</v>
      </c>
      <c r="H128">
        <v>0</v>
      </c>
      <c r="I128">
        <v>0</v>
      </c>
      <c r="J128">
        <f t="shared" si="32"/>
        <v>0</v>
      </c>
      <c r="K128">
        <f t="shared" si="33"/>
        <v>0</v>
      </c>
      <c r="L128">
        <f t="shared" si="34"/>
        <v>0</v>
      </c>
      <c r="M128">
        <f t="shared" si="35"/>
        <v>0</v>
      </c>
      <c r="N128">
        <f t="shared" si="36"/>
        <v>0</v>
      </c>
      <c r="O128">
        <f t="shared" si="37"/>
        <v>0</v>
      </c>
      <c r="P128">
        <f t="shared" si="38"/>
        <v>0</v>
      </c>
      <c r="Q128">
        <f t="shared" si="39"/>
        <v>0</v>
      </c>
      <c r="R128">
        <f t="shared" si="40"/>
        <v>0</v>
      </c>
      <c r="S128">
        <f t="shared" si="41"/>
        <v>1</v>
      </c>
    </row>
    <row r="129" spans="1:19" x14ac:dyDescent="0.25">
      <c r="A129" t="s">
        <v>314</v>
      </c>
      <c r="B129" t="s">
        <v>316</v>
      </c>
      <c r="C129" t="s">
        <v>307</v>
      </c>
      <c r="D129" t="s">
        <v>307</v>
      </c>
      <c r="E129">
        <v>58</v>
      </c>
      <c r="F129">
        <v>0</v>
      </c>
      <c r="G129">
        <v>1</v>
      </c>
      <c r="H129">
        <v>0</v>
      </c>
      <c r="I129">
        <v>0</v>
      </c>
      <c r="J129">
        <f t="shared" si="32"/>
        <v>0</v>
      </c>
      <c r="K129">
        <f t="shared" si="33"/>
        <v>0</v>
      </c>
      <c r="L129">
        <f t="shared" si="34"/>
        <v>0</v>
      </c>
      <c r="M129">
        <f t="shared" si="35"/>
        <v>0</v>
      </c>
      <c r="N129">
        <f t="shared" si="36"/>
        <v>0</v>
      </c>
      <c r="O129">
        <f t="shared" si="37"/>
        <v>0</v>
      </c>
      <c r="P129">
        <f t="shared" si="38"/>
        <v>0</v>
      </c>
      <c r="Q129">
        <f t="shared" si="39"/>
        <v>1</v>
      </c>
      <c r="R129">
        <f t="shared" si="40"/>
        <v>0</v>
      </c>
      <c r="S129">
        <f t="shared" si="41"/>
        <v>0</v>
      </c>
    </row>
    <row r="130" spans="1:19" x14ac:dyDescent="0.25">
      <c r="A130" t="s">
        <v>311</v>
      </c>
      <c r="B130" t="s">
        <v>321</v>
      </c>
      <c r="C130" t="s">
        <v>307</v>
      </c>
      <c r="D130" t="s">
        <v>307</v>
      </c>
      <c r="E130">
        <v>89</v>
      </c>
      <c r="F130">
        <v>1</v>
      </c>
      <c r="G130">
        <v>0</v>
      </c>
      <c r="H130">
        <v>1</v>
      </c>
      <c r="I130">
        <v>0</v>
      </c>
      <c r="J130">
        <f t="shared" si="32"/>
        <v>0</v>
      </c>
      <c r="K130">
        <f t="shared" si="33"/>
        <v>0</v>
      </c>
      <c r="L130">
        <f t="shared" si="34"/>
        <v>0</v>
      </c>
      <c r="M130">
        <f t="shared" si="35"/>
        <v>0</v>
      </c>
      <c r="N130">
        <f t="shared" si="36"/>
        <v>0</v>
      </c>
      <c r="O130">
        <f t="shared" si="37"/>
        <v>0</v>
      </c>
      <c r="P130">
        <f t="shared" si="38"/>
        <v>0</v>
      </c>
      <c r="Q130">
        <f t="shared" si="39"/>
        <v>0</v>
      </c>
      <c r="R130">
        <f t="shared" si="40"/>
        <v>0</v>
      </c>
      <c r="S130">
        <f t="shared" si="41"/>
        <v>1</v>
      </c>
    </row>
    <row r="131" spans="1:19" x14ac:dyDescent="0.25">
      <c r="A131" t="s">
        <v>308</v>
      </c>
      <c r="B131" t="s">
        <v>309</v>
      </c>
      <c r="C131" t="s">
        <v>310</v>
      </c>
      <c r="D131" t="s">
        <v>310</v>
      </c>
      <c r="E131">
        <v>81</v>
      </c>
      <c r="F131">
        <v>0</v>
      </c>
      <c r="G131">
        <v>0</v>
      </c>
      <c r="H131">
        <v>0</v>
      </c>
      <c r="I131">
        <v>0</v>
      </c>
      <c r="J131">
        <f t="shared" si="32"/>
        <v>0</v>
      </c>
      <c r="K131">
        <f t="shared" si="33"/>
        <v>0</v>
      </c>
      <c r="L131">
        <f t="shared" si="34"/>
        <v>0</v>
      </c>
      <c r="M131">
        <f t="shared" si="35"/>
        <v>0</v>
      </c>
      <c r="N131">
        <f t="shared" si="36"/>
        <v>0</v>
      </c>
      <c r="O131">
        <f t="shared" si="37"/>
        <v>0</v>
      </c>
      <c r="P131">
        <f t="shared" si="38"/>
        <v>0</v>
      </c>
      <c r="Q131">
        <f t="shared" si="39"/>
        <v>0</v>
      </c>
      <c r="R131">
        <f t="shared" si="40"/>
        <v>0</v>
      </c>
      <c r="S131">
        <f t="shared" si="41"/>
        <v>1</v>
      </c>
    </row>
    <row r="132" spans="1:19" x14ac:dyDescent="0.25">
      <c r="A132" t="s">
        <v>314</v>
      </c>
      <c r="B132" t="s">
        <v>320</v>
      </c>
      <c r="C132" t="s">
        <v>307</v>
      </c>
      <c r="D132" t="s">
        <v>310</v>
      </c>
      <c r="E132">
        <v>46</v>
      </c>
      <c r="F132">
        <v>0</v>
      </c>
      <c r="G132">
        <v>0</v>
      </c>
      <c r="H132">
        <v>0</v>
      </c>
      <c r="I132">
        <v>0</v>
      </c>
      <c r="J132">
        <f t="shared" si="32"/>
        <v>1</v>
      </c>
      <c r="K132">
        <f t="shared" si="33"/>
        <v>0</v>
      </c>
      <c r="L132">
        <f t="shared" si="34"/>
        <v>0</v>
      </c>
      <c r="M132">
        <f t="shared" si="35"/>
        <v>0</v>
      </c>
      <c r="N132">
        <f t="shared" si="36"/>
        <v>0</v>
      </c>
      <c r="O132">
        <f t="shared" si="37"/>
        <v>0</v>
      </c>
      <c r="P132">
        <f t="shared" si="38"/>
        <v>0</v>
      </c>
      <c r="Q132">
        <f t="shared" si="39"/>
        <v>1</v>
      </c>
      <c r="R132">
        <f t="shared" si="40"/>
        <v>0</v>
      </c>
      <c r="S132">
        <f t="shared" si="41"/>
        <v>0</v>
      </c>
    </row>
    <row r="133" spans="1:19" x14ac:dyDescent="0.25">
      <c r="A133" t="s">
        <v>321</v>
      </c>
      <c r="B133" t="s">
        <v>316</v>
      </c>
      <c r="C133" t="s">
        <v>307</v>
      </c>
      <c r="D133" t="s">
        <v>307</v>
      </c>
      <c r="E133">
        <v>74</v>
      </c>
      <c r="F133">
        <v>0</v>
      </c>
      <c r="G133">
        <v>0</v>
      </c>
      <c r="H133">
        <v>0</v>
      </c>
      <c r="I133">
        <v>0</v>
      </c>
      <c r="J133">
        <f t="shared" si="32"/>
        <v>0</v>
      </c>
      <c r="K133">
        <f t="shared" si="33"/>
        <v>0</v>
      </c>
      <c r="L133">
        <f t="shared" si="34"/>
        <v>0</v>
      </c>
      <c r="M133">
        <f t="shared" si="35"/>
        <v>0</v>
      </c>
      <c r="N133">
        <f t="shared" si="36"/>
        <v>0</v>
      </c>
      <c r="O133">
        <f t="shared" si="37"/>
        <v>0</v>
      </c>
      <c r="P133">
        <f t="shared" si="38"/>
        <v>0</v>
      </c>
      <c r="Q133">
        <f t="shared" si="39"/>
        <v>0</v>
      </c>
      <c r="R133">
        <f t="shared" si="40"/>
        <v>1</v>
      </c>
      <c r="S133">
        <f t="shared" si="41"/>
        <v>0</v>
      </c>
    </row>
    <row r="134" spans="1:19" x14ac:dyDescent="0.25">
      <c r="A134" t="s">
        <v>312</v>
      </c>
      <c r="B134" t="s">
        <v>315</v>
      </c>
      <c r="C134" t="s">
        <v>307</v>
      </c>
      <c r="D134" t="s">
        <v>307</v>
      </c>
      <c r="E134">
        <v>46</v>
      </c>
      <c r="F134">
        <v>0</v>
      </c>
      <c r="G134">
        <v>0</v>
      </c>
      <c r="H134">
        <v>0</v>
      </c>
      <c r="I134">
        <v>1</v>
      </c>
      <c r="J134">
        <f t="shared" si="32"/>
        <v>0</v>
      </c>
      <c r="K134">
        <f t="shared" si="33"/>
        <v>0</v>
      </c>
      <c r="L134">
        <f t="shared" si="34"/>
        <v>0</v>
      </c>
      <c r="M134">
        <f t="shared" si="35"/>
        <v>0</v>
      </c>
      <c r="N134">
        <f t="shared" si="36"/>
        <v>0</v>
      </c>
      <c r="O134">
        <f t="shared" si="37"/>
        <v>0</v>
      </c>
      <c r="P134">
        <f t="shared" si="38"/>
        <v>0</v>
      </c>
      <c r="Q134">
        <f t="shared" si="39"/>
        <v>1</v>
      </c>
      <c r="R134">
        <f t="shared" si="40"/>
        <v>0</v>
      </c>
      <c r="S134">
        <f t="shared" si="41"/>
        <v>0</v>
      </c>
    </row>
    <row r="135" spans="1:19" x14ac:dyDescent="0.25">
      <c r="A135" t="s">
        <v>311</v>
      </c>
      <c r="B135" t="s">
        <v>313</v>
      </c>
      <c r="C135" t="s">
        <v>307</v>
      </c>
      <c r="D135" t="s">
        <v>307</v>
      </c>
      <c r="E135">
        <v>66</v>
      </c>
      <c r="F135">
        <v>1</v>
      </c>
      <c r="G135">
        <v>0</v>
      </c>
      <c r="H135">
        <v>0</v>
      </c>
      <c r="I135">
        <v>0</v>
      </c>
      <c r="J135">
        <f t="shared" si="32"/>
        <v>0</v>
      </c>
      <c r="K135">
        <f t="shared" si="33"/>
        <v>0</v>
      </c>
      <c r="L135">
        <f t="shared" si="34"/>
        <v>0</v>
      </c>
      <c r="M135">
        <f t="shared" si="35"/>
        <v>0</v>
      </c>
      <c r="N135">
        <f t="shared" si="36"/>
        <v>0</v>
      </c>
      <c r="O135">
        <f t="shared" si="37"/>
        <v>0</v>
      </c>
      <c r="P135">
        <f t="shared" si="38"/>
        <v>0</v>
      </c>
      <c r="Q135">
        <f t="shared" si="39"/>
        <v>0</v>
      </c>
      <c r="R135">
        <f t="shared" si="40"/>
        <v>1</v>
      </c>
      <c r="S135">
        <f t="shared" si="41"/>
        <v>0</v>
      </c>
    </row>
    <row r="136" spans="1:19" x14ac:dyDescent="0.25">
      <c r="A136" t="s">
        <v>318</v>
      </c>
      <c r="B136" t="s">
        <v>319</v>
      </c>
      <c r="C136" t="s">
        <v>306</v>
      </c>
      <c r="D136" t="s">
        <v>306</v>
      </c>
      <c r="E136">
        <v>74</v>
      </c>
      <c r="F136">
        <v>0</v>
      </c>
      <c r="G136">
        <v>0</v>
      </c>
      <c r="H136">
        <v>0</v>
      </c>
      <c r="I136">
        <v>1</v>
      </c>
      <c r="J136">
        <f t="shared" si="32"/>
        <v>0</v>
      </c>
      <c r="K136">
        <f t="shared" si="33"/>
        <v>0</v>
      </c>
      <c r="L136">
        <f t="shared" si="34"/>
        <v>0</v>
      </c>
      <c r="M136">
        <f t="shared" si="35"/>
        <v>0</v>
      </c>
      <c r="N136">
        <f t="shared" si="36"/>
        <v>0</v>
      </c>
      <c r="O136">
        <f t="shared" si="37"/>
        <v>0</v>
      </c>
      <c r="P136">
        <f t="shared" si="38"/>
        <v>0</v>
      </c>
      <c r="Q136">
        <f t="shared" si="39"/>
        <v>0</v>
      </c>
      <c r="R136">
        <f t="shared" si="40"/>
        <v>1</v>
      </c>
      <c r="S136">
        <f t="shared" si="41"/>
        <v>0</v>
      </c>
    </row>
    <row r="137" spans="1:19" x14ac:dyDescent="0.25">
      <c r="A137" t="s">
        <v>314</v>
      </c>
      <c r="B137" t="s">
        <v>321</v>
      </c>
      <c r="C137" t="s">
        <v>307</v>
      </c>
      <c r="D137" t="s">
        <v>307</v>
      </c>
      <c r="E137">
        <v>16</v>
      </c>
      <c r="F137">
        <v>0</v>
      </c>
      <c r="G137">
        <v>0</v>
      </c>
      <c r="H137">
        <v>1</v>
      </c>
      <c r="I137">
        <v>0</v>
      </c>
      <c r="J137">
        <f t="shared" si="32"/>
        <v>0</v>
      </c>
      <c r="K137">
        <f t="shared" si="33"/>
        <v>0</v>
      </c>
      <c r="L137">
        <f t="shared" si="34"/>
        <v>0</v>
      </c>
      <c r="M137">
        <f t="shared" si="35"/>
        <v>0</v>
      </c>
      <c r="N137">
        <f t="shared" si="36"/>
        <v>0</v>
      </c>
      <c r="O137">
        <f t="shared" si="37"/>
        <v>0</v>
      </c>
      <c r="P137">
        <f t="shared" si="38"/>
        <v>1</v>
      </c>
      <c r="Q137">
        <f t="shared" si="39"/>
        <v>0</v>
      </c>
      <c r="R137">
        <f t="shared" si="40"/>
        <v>0</v>
      </c>
      <c r="S137">
        <f t="shared" si="41"/>
        <v>0</v>
      </c>
    </row>
    <row r="138" spans="1:19" x14ac:dyDescent="0.25">
      <c r="A138" t="s">
        <v>312</v>
      </c>
      <c r="B138" t="s">
        <v>311</v>
      </c>
      <c r="C138" t="s">
        <v>307</v>
      </c>
      <c r="D138" t="s">
        <v>307</v>
      </c>
      <c r="E138">
        <v>75</v>
      </c>
      <c r="F138">
        <v>1</v>
      </c>
      <c r="G138">
        <v>0</v>
      </c>
      <c r="H138">
        <v>0</v>
      </c>
      <c r="I138">
        <v>0</v>
      </c>
      <c r="J138">
        <f t="shared" si="32"/>
        <v>0</v>
      </c>
      <c r="K138">
        <f t="shared" si="33"/>
        <v>0</v>
      </c>
      <c r="L138">
        <f t="shared" si="34"/>
        <v>0</v>
      </c>
      <c r="M138">
        <f t="shared" si="35"/>
        <v>0</v>
      </c>
      <c r="N138">
        <f t="shared" si="36"/>
        <v>0</v>
      </c>
      <c r="O138">
        <f t="shared" si="37"/>
        <v>0</v>
      </c>
      <c r="P138">
        <f t="shared" si="38"/>
        <v>0</v>
      </c>
      <c r="Q138">
        <f t="shared" si="39"/>
        <v>0</v>
      </c>
      <c r="R138">
        <f t="shared" si="40"/>
        <v>1</v>
      </c>
      <c r="S138">
        <f t="shared" si="41"/>
        <v>0</v>
      </c>
    </row>
    <row r="139" spans="1:19" x14ac:dyDescent="0.25">
      <c r="A139" t="s">
        <v>321</v>
      </c>
      <c r="B139" t="s">
        <v>326</v>
      </c>
      <c r="C139" t="s">
        <v>307</v>
      </c>
      <c r="D139" t="s">
        <v>307</v>
      </c>
      <c r="E139">
        <v>16</v>
      </c>
      <c r="F139">
        <v>0</v>
      </c>
      <c r="G139">
        <v>0</v>
      </c>
      <c r="H139">
        <v>0</v>
      </c>
      <c r="I139">
        <v>0</v>
      </c>
      <c r="J139">
        <f t="shared" si="32"/>
        <v>0</v>
      </c>
      <c r="K139">
        <f t="shared" si="33"/>
        <v>0</v>
      </c>
      <c r="L139">
        <f t="shared" si="34"/>
        <v>0</v>
      </c>
      <c r="M139">
        <f t="shared" si="35"/>
        <v>0</v>
      </c>
      <c r="N139">
        <f t="shared" si="36"/>
        <v>0</v>
      </c>
      <c r="O139">
        <f t="shared" si="37"/>
        <v>0</v>
      </c>
      <c r="P139">
        <f t="shared" si="38"/>
        <v>1</v>
      </c>
      <c r="Q139">
        <f t="shared" si="39"/>
        <v>0</v>
      </c>
      <c r="R139">
        <f t="shared" si="40"/>
        <v>0</v>
      </c>
      <c r="S139">
        <f t="shared" si="41"/>
        <v>0</v>
      </c>
    </row>
    <row r="140" spans="1:19" x14ac:dyDescent="0.25">
      <c r="A140" t="s">
        <v>322</v>
      </c>
      <c r="B140" t="s">
        <v>317</v>
      </c>
      <c r="C140" t="s">
        <v>306</v>
      </c>
      <c r="D140" t="s">
        <v>306</v>
      </c>
      <c r="E140">
        <v>59</v>
      </c>
      <c r="F140">
        <v>0</v>
      </c>
      <c r="G140">
        <v>0</v>
      </c>
      <c r="H140">
        <v>0</v>
      </c>
      <c r="I140">
        <v>0</v>
      </c>
      <c r="J140">
        <f t="shared" si="32"/>
        <v>0</v>
      </c>
      <c r="K140">
        <f t="shared" si="33"/>
        <v>0</v>
      </c>
      <c r="L140">
        <f t="shared" si="34"/>
        <v>0</v>
      </c>
      <c r="M140">
        <f t="shared" si="35"/>
        <v>0</v>
      </c>
      <c r="N140">
        <f t="shared" si="36"/>
        <v>0</v>
      </c>
      <c r="O140">
        <f t="shared" si="37"/>
        <v>0</v>
      </c>
      <c r="P140">
        <f t="shared" si="38"/>
        <v>0</v>
      </c>
      <c r="Q140">
        <f t="shared" si="39"/>
        <v>1</v>
      </c>
      <c r="R140">
        <f t="shared" si="40"/>
        <v>0</v>
      </c>
      <c r="S140">
        <f t="shared" si="41"/>
        <v>0</v>
      </c>
    </row>
    <row r="141" spans="1:19" x14ac:dyDescent="0.25">
      <c r="A141" t="s">
        <v>329</v>
      </c>
      <c r="B141" t="s">
        <v>308</v>
      </c>
      <c r="C141" t="s">
        <v>310</v>
      </c>
      <c r="D141" t="s">
        <v>310</v>
      </c>
      <c r="E141">
        <v>30</v>
      </c>
      <c r="F141">
        <v>0</v>
      </c>
      <c r="G141">
        <v>0</v>
      </c>
      <c r="H141">
        <v>1</v>
      </c>
      <c r="I141">
        <v>0</v>
      </c>
      <c r="J141">
        <f t="shared" si="32"/>
        <v>0</v>
      </c>
      <c r="K141">
        <f t="shared" si="33"/>
        <v>0</v>
      </c>
      <c r="L141">
        <f t="shared" si="34"/>
        <v>0</v>
      </c>
      <c r="M141">
        <f t="shared" si="35"/>
        <v>0</v>
      </c>
      <c r="N141">
        <f t="shared" si="36"/>
        <v>0</v>
      </c>
      <c r="O141">
        <f t="shared" si="37"/>
        <v>0</v>
      </c>
      <c r="P141">
        <f t="shared" si="38"/>
        <v>1</v>
      </c>
      <c r="Q141">
        <f t="shared" si="39"/>
        <v>0</v>
      </c>
      <c r="R141">
        <f t="shared" si="40"/>
        <v>0</v>
      </c>
      <c r="S141">
        <f t="shared" si="41"/>
        <v>0</v>
      </c>
    </row>
    <row r="142" spans="1:19" x14ac:dyDescent="0.25">
      <c r="A142" t="s">
        <v>321</v>
      </c>
      <c r="B142" t="s">
        <v>319</v>
      </c>
      <c r="C142" t="s">
        <v>307</v>
      </c>
      <c r="D142" t="s">
        <v>306</v>
      </c>
      <c r="E142">
        <v>78</v>
      </c>
      <c r="F142">
        <v>0</v>
      </c>
      <c r="G142">
        <v>1</v>
      </c>
      <c r="H142">
        <v>0</v>
      </c>
      <c r="I142">
        <v>0</v>
      </c>
      <c r="J142">
        <f t="shared" si="32"/>
        <v>0</v>
      </c>
      <c r="K142">
        <f t="shared" si="33"/>
        <v>1</v>
      </c>
      <c r="L142">
        <f t="shared" si="34"/>
        <v>0</v>
      </c>
      <c r="M142">
        <f t="shared" si="35"/>
        <v>0</v>
      </c>
      <c r="N142">
        <f t="shared" si="36"/>
        <v>0</v>
      </c>
      <c r="O142">
        <f t="shared" si="37"/>
        <v>0</v>
      </c>
      <c r="P142">
        <f t="shared" si="38"/>
        <v>0</v>
      </c>
      <c r="Q142">
        <f t="shared" si="39"/>
        <v>0</v>
      </c>
      <c r="R142">
        <f t="shared" si="40"/>
        <v>0</v>
      </c>
      <c r="S142">
        <f t="shared" si="41"/>
        <v>1</v>
      </c>
    </row>
    <row r="143" spans="1:19" x14ac:dyDescent="0.25">
      <c r="A143" t="s">
        <v>312</v>
      </c>
      <c r="B143" t="s">
        <v>313</v>
      </c>
      <c r="C143" t="s">
        <v>307</v>
      </c>
      <c r="D143" t="s">
        <v>307</v>
      </c>
      <c r="E143">
        <v>78</v>
      </c>
      <c r="F143">
        <v>0</v>
      </c>
      <c r="G143">
        <v>0</v>
      </c>
      <c r="H143">
        <v>0</v>
      </c>
      <c r="I143">
        <v>0</v>
      </c>
      <c r="J143">
        <f t="shared" si="32"/>
        <v>0</v>
      </c>
      <c r="K143">
        <f t="shared" si="33"/>
        <v>0</v>
      </c>
      <c r="L143">
        <f t="shared" si="34"/>
        <v>0</v>
      </c>
      <c r="M143">
        <f t="shared" si="35"/>
        <v>0</v>
      </c>
      <c r="N143">
        <f t="shared" si="36"/>
        <v>0</v>
      </c>
      <c r="O143">
        <f t="shared" si="37"/>
        <v>0</v>
      </c>
      <c r="P143">
        <f t="shared" si="38"/>
        <v>0</v>
      </c>
      <c r="Q143">
        <f t="shared" si="39"/>
        <v>0</v>
      </c>
      <c r="R143">
        <f t="shared" si="40"/>
        <v>0</v>
      </c>
      <c r="S143">
        <f t="shared" si="41"/>
        <v>1</v>
      </c>
    </row>
    <row r="144" spans="1:19" x14ac:dyDescent="0.25">
      <c r="A144" t="s">
        <v>335</v>
      </c>
      <c r="B144" t="s">
        <v>304</v>
      </c>
      <c r="C144" t="s">
        <v>306</v>
      </c>
      <c r="D144" t="s">
        <v>306</v>
      </c>
      <c r="E144">
        <v>46</v>
      </c>
      <c r="F144">
        <v>0</v>
      </c>
      <c r="G144">
        <v>0</v>
      </c>
      <c r="H144">
        <v>0</v>
      </c>
      <c r="I144">
        <v>0</v>
      </c>
      <c r="J144">
        <f t="shared" si="32"/>
        <v>0</v>
      </c>
      <c r="K144">
        <f t="shared" si="33"/>
        <v>0</v>
      </c>
      <c r="L144">
        <f t="shared" si="34"/>
        <v>0</v>
      </c>
      <c r="M144">
        <f t="shared" si="35"/>
        <v>0</v>
      </c>
      <c r="N144">
        <f t="shared" si="36"/>
        <v>0</v>
      </c>
      <c r="O144">
        <f t="shared" si="37"/>
        <v>0</v>
      </c>
      <c r="P144">
        <f t="shared" si="38"/>
        <v>0</v>
      </c>
      <c r="Q144">
        <f t="shared" si="39"/>
        <v>1</v>
      </c>
      <c r="R144">
        <f t="shared" si="40"/>
        <v>0</v>
      </c>
      <c r="S144">
        <f t="shared" si="41"/>
        <v>0</v>
      </c>
    </row>
    <row r="145" spans="1:19" x14ac:dyDescent="0.25">
      <c r="A145" t="s">
        <v>320</v>
      </c>
      <c r="B145" t="s">
        <v>308</v>
      </c>
      <c r="C145" t="s">
        <v>310</v>
      </c>
      <c r="D145" t="s">
        <v>310</v>
      </c>
      <c r="E145">
        <v>69</v>
      </c>
      <c r="F145">
        <v>0</v>
      </c>
      <c r="G145">
        <v>0</v>
      </c>
      <c r="H145">
        <v>0</v>
      </c>
      <c r="I145">
        <v>0</v>
      </c>
      <c r="J145">
        <f t="shared" si="32"/>
        <v>0</v>
      </c>
      <c r="K145">
        <f t="shared" si="33"/>
        <v>0</v>
      </c>
      <c r="L145">
        <f t="shared" si="34"/>
        <v>0</v>
      </c>
      <c r="M145">
        <f t="shared" si="35"/>
        <v>0</v>
      </c>
      <c r="N145">
        <f t="shared" si="36"/>
        <v>0</v>
      </c>
      <c r="O145">
        <f t="shared" si="37"/>
        <v>0</v>
      </c>
      <c r="P145">
        <f t="shared" si="38"/>
        <v>0</v>
      </c>
      <c r="Q145">
        <f t="shared" si="39"/>
        <v>0</v>
      </c>
      <c r="R145">
        <f t="shared" si="40"/>
        <v>1</v>
      </c>
      <c r="S145">
        <f t="shared" si="41"/>
        <v>0</v>
      </c>
    </row>
    <row r="146" spans="1:19" x14ac:dyDescent="0.25">
      <c r="A146" t="s">
        <v>312</v>
      </c>
      <c r="B146" t="s">
        <v>313</v>
      </c>
      <c r="C146" t="s">
        <v>307</v>
      </c>
      <c r="D146" t="s">
        <v>307</v>
      </c>
      <c r="E146">
        <v>69</v>
      </c>
      <c r="F146">
        <v>0</v>
      </c>
      <c r="G146">
        <v>0</v>
      </c>
      <c r="H146">
        <v>0</v>
      </c>
      <c r="I146">
        <v>0</v>
      </c>
      <c r="J146">
        <f t="shared" si="32"/>
        <v>0</v>
      </c>
      <c r="K146">
        <f t="shared" si="33"/>
        <v>0</v>
      </c>
      <c r="L146">
        <f t="shared" si="34"/>
        <v>0</v>
      </c>
      <c r="M146">
        <f t="shared" si="35"/>
        <v>0</v>
      </c>
      <c r="N146">
        <f t="shared" si="36"/>
        <v>0</v>
      </c>
      <c r="O146">
        <f t="shared" si="37"/>
        <v>0</v>
      </c>
      <c r="P146">
        <f t="shared" si="38"/>
        <v>0</v>
      </c>
      <c r="Q146">
        <f t="shared" si="39"/>
        <v>0</v>
      </c>
      <c r="R146">
        <f t="shared" si="40"/>
        <v>1</v>
      </c>
      <c r="S146">
        <f t="shared" si="41"/>
        <v>0</v>
      </c>
    </row>
    <row r="147" spans="1:19" x14ac:dyDescent="0.25">
      <c r="A147" t="s">
        <v>327</v>
      </c>
      <c r="B147" t="s">
        <v>319</v>
      </c>
      <c r="C147" t="s">
        <v>306</v>
      </c>
      <c r="D147" t="s">
        <v>306</v>
      </c>
      <c r="E147">
        <v>69</v>
      </c>
      <c r="F147">
        <v>0</v>
      </c>
      <c r="G147">
        <v>0</v>
      </c>
      <c r="H147">
        <v>1</v>
      </c>
      <c r="I147">
        <v>0</v>
      </c>
      <c r="J147">
        <f t="shared" si="32"/>
        <v>0</v>
      </c>
      <c r="K147">
        <f t="shared" si="33"/>
        <v>0</v>
      </c>
      <c r="L147">
        <f t="shared" si="34"/>
        <v>0</v>
      </c>
      <c r="M147">
        <f t="shared" si="35"/>
        <v>0</v>
      </c>
      <c r="N147">
        <f t="shared" si="36"/>
        <v>0</v>
      </c>
      <c r="O147">
        <f t="shared" si="37"/>
        <v>0</v>
      </c>
      <c r="P147">
        <f t="shared" si="38"/>
        <v>0</v>
      </c>
      <c r="Q147">
        <f t="shared" si="39"/>
        <v>0</v>
      </c>
      <c r="R147">
        <f t="shared" si="40"/>
        <v>1</v>
      </c>
      <c r="S147">
        <f t="shared" si="41"/>
        <v>0</v>
      </c>
    </row>
    <row r="148" spans="1:19" x14ac:dyDescent="0.25">
      <c r="A148" t="s">
        <v>304</v>
      </c>
      <c r="B148" t="s">
        <v>327</v>
      </c>
      <c r="C148" t="s">
        <v>306</v>
      </c>
      <c r="D148" t="s">
        <v>306</v>
      </c>
      <c r="E148">
        <v>46</v>
      </c>
      <c r="F148">
        <v>0</v>
      </c>
      <c r="G148">
        <v>0</v>
      </c>
      <c r="H148">
        <v>1</v>
      </c>
      <c r="I148">
        <v>0</v>
      </c>
      <c r="J148">
        <f t="shared" si="32"/>
        <v>0</v>
      </c>
      <c r="K148">
        <f t="shared" si="33"/>
        <v>0</v>
      </c>
      <c r="L148">
        <f t="shared" si="34"/>
        <v>0</v>
      </c>
      <c r="M148">
        <f t="shared" si="35"/>
        <v>0</v>
      </c>
      <c r="N148">
        <f t="shared" si="36"/>
        <v>0</v>
      </c>
      <c r="O148">
        <f t="shared" si="37"/>
        <v>0</v>
      </c>
      <c r="P148">
        <f t="shared" si="38"/>
        <v>0</v>
      </c>
      <c r="Q148">
        <f t="shared" si="39"/>
        <v>1</v>
      </c>
      <c r="R148">
        <f t="shared" si="40"/>
        <v>0</v>
      </c>
      <c r="S148">
        <f t="shared" si="41"/>
        <v>0</v>
      </c>
    </row>
    <row r="149" spans="1:19" x14ac:dyDescent="0.25">
      <c r="A149" t="s">
        <v>318</v>
      </c>
      <c r="B149" t="s">
        <v>309</v>
      </c>
      <c r="C149" t="s">
        <v>306</v>
      </c>
      <c r="D149" t="s">
        <v>310</v>
      </c>
      <c r="E149">
        <v>80</v>
      </c>
      <c r="F149">
        <v>0</v>
      </c>
      <c r="G149">
        <v>0</v>
      </c>
      <c r="H149">
        <v>0</v>
      </c>
      <c r="I149">
        <v>0</v>
      </c>
      <c r="J149">
        <f t="shared" si="32"/>
        <v>0</v>
      </c>
      <c r="K149">
        <f t="shared" si="33"/>
        <v>0</v>
      </c>
      <c r="L149">
        <f t="shared" si="34"/>
        <v>0</v>
      </c>
      <c r="M149">
        <f t="shared" si="35"/>
        <v>0</v>
      </c>
      <c r="N149">
        <f t="shared" si="36"/>
        <v>0</v>
      </c>
      <c r="O149">
        <f t="shared" si="37"/>
        <v>1</v>
      </c>
      <c r="P149">
        <f t="shared" si="38"/>
        <v>0</v>
      </c>
      <c r="Q149">
        <f t="shared" si="39"/>
        <v>0</v>
      </c>
      <c r="R149">
        <f t="shared" si="40"/>
        <v>0</v>
      </c>
      <c r="S149">
        <f t="shared" si="41"/>
        <v>1</v>
      </c>
    </row>
    <row r="150" spans="1:19" x14ac:dyDescent="0.25">
      <c r="A150" t="s">
        <v>335</v>
      </c>
      <c r="B150" t="s">
        <v>327</v>
      </c>
      <c r="C150" t="s">
        <v>306</v>
      </c>
      <c r="D150" t="s">
        <v>306</v>
      </c>
      <c r="E150">
        <v>19</v>
      </c>
      <c r="F150">
        <v>0</v>
      </c>
      <c r="G150">
        <v>0</v>
      </c>
      <c r="H150">
        <v>1</v>
      </c>
      <c r="I150">
        <v>0</v>
      </c>
      <c r="J150">
        <f t="shared" si="32"/>
        <v>0</v>
      </c>
      <c r="K150">
        <f t="shared" si="33"/>
        <v>0</v>
      </c>
      <c r="L150">
        <f t="shared" si="34"/>
        <v>0</v>
      </c>
      <c r="M150">
        <f t="shared" si="35"/>
        <v>0</v>
      </c>
      <c r="N150">
        <f t="shared" si="36"/>
        <v>0</v>
      </c>
      <c r="O150">
        <f t="shared" si="37"/>
        <v>0</v>
      </c>
      <c r="P150">
        <f t="shared" si="38"/>
        <v>1</v>
      </c>
      <c r="Q150">
        <f t="shared" si="39"/>
        <v>0</v>
      </c>
      <c r="R150">
        <f t="shared" si="40"/>
        <v>0</v>
      </c>
      <c r="S150">
        <f t="shared" si="41"/>
        <v>0</v>
      </c>
    </row>
    <row r="151" spans="1:19" x14ac:dyDescent="0.25">
      <c r="A151" t="s">
        <v>329</v>
      </c>
      <c r="B151" t="s">
        <v>319</v>
      </c>
      <c r="C151" t="s">
        <v>310</v>
      </c>
      <c r="D151" t="s">
        <v>306</v>
      </c>
      <c r="E151">
        <v>80</v>
      </c>
      <c r="F151">
        <v>0</v>
      </c>
      <c r="G151">
        <v>0</v>
      </c>
      <c r="H151">
        <v>0</v>
      </c>
      <c r="I151">
        <v>0</v>
      </c>
      <c r="J151">
        <f t="shared" si="32"/>
        <v>0</v>
      </c>
      <c r="K151">
        <f t="shared" si="33"/>
        <v>0</v>
      </c>
      <c r="L151">
        <f t="shared" si="34"/>
        <v>0</v>
      </c>
      <c r="M151">
        <f t="shared" si="35"/>
        <v>1</v>
      </c>
      <c r="N151">
        <f t="shared" si="36"/>
        <v>0</v>
      </c>
      <c r="O151">
        <f t="shared" si="37"/>
        <v>0</v>
      </c>
      <c r="P151">
        <f t="shared" si="38"/>
        <v>0</v>
      </c>
      <c r="Q151">
        <f t="shared" si="39"/>
        <v>0</v>
      </c>
      <c r="R151">
        <f t="shared" si="40"/>
        <v>0</v>
      </c>
      <c r="S151">
        <f t="shared" si="41"/>
        <v>1</v>
      </c>
    </row>
    <row r="152" spans="1:19" x14ac:dyDescent="0.25">
      <c r="A152" t="s">
        <v>321</v>
      </c>
      <c r="B152" t="s">
        <v>328</v>
      </c>
      <c r="C152" t="s">
        <v>307</v>
      </c>
      <c r="D152" t="s">
        <v>310</v>
      </c>
      <c r="E152">
        <v>63</v>
      </c>
      <c r="F152">
        <v>0</v>
      </c>
      <c r="G152">
        <v>0</v>
      </c>
      <c r="H152">
        <v>0</v>
      </c>
      <c r="I152">
        <v>0</v>
      </c>
      <c r="J152">
        <f t="shared" si="32"/>
        <v>1</v>
      </c>
      <c r="K152">
        <f t="shared" si="33"/>
        <v>0</v>
      </c>
      <c r="L152">
        <f t="shared" si="34"/>
        <v>0</v>
      </c>
      <c r="M152">
        <f t="shared" si="35"/>
        <v>0</v>
      </c>
      <c r="N152">
        <f t="shared" si="36"/>
        <v>0</v>
      </c>
      <c r="O152">
        <f t="shared" si="37"/>
        <v>0</v>
      </c>
      <c r="P152">
        <f t="shared" si="38"/>
        <v>0</v>
      </c>
      <c r="Q152">
        <f t="shared" si="39"/>
        <v>0</v>
      </c>
      <c r="R152">
        <f t="shared" si="40"/>
        <v>1</v>
      </c>
      <c r="S152">
        <f t="shared" si="41"/>
        <v>0</v>
      </c>
    </row>
    <row r="153" spans="1:19" x14ac:dyDescent="0.25">
      <c r="A153" t="s">
        <v>314</v>
      </c>
      <c r="B153" t="s">
        <v>337</v>
      </c>
      <c r="C153" t="s">
        <v>307</v>
      </c>
      <c r="D153" t="s">
        <v>307</v>
      </c>
      <c r="E153">
        <v>63</v>
      </c>
      <c r="F153">
        <v>0</v>
      </c>
      <c r="G153">
        <v>0</v>
      </c>
      <c r="H153">
        <v>0</v>
      </c>
      <c r="I153">
        <v>1</v>
      </c>
      <c r="J153">
        <f t="shared" si="32"/>
        <v>0</v>
      </c>
      <c r="K153">
        <f t="shared" si="33"/>
        <v>0</v>
      </c>
      <c r="L153">
        <f t="shared" si="34"/>
        <v>0</v>
      </c>
      <c r="M153">
        <f t="shared" si="35"/>
        <v>0</v>
      </c>
      <c r="N153">
        <f t="shared" si="36"/>
        <v>0</v>
      </c>
      <c r="O153">
        <f t="shared" si="37"/>
        <v>0</v>
      </c>
      <c r="P153">
        <f t="shared" si="38"/>
        <v>0</v>
      </c>
      <c r="Q153">
        <f t="shared" si="39"/>
        <v>0</v>
      </c>
      <c r="R153">
        <f t="shared" si="40"/>
        <v>1</v>
      </c>
      <c r="S153">
        <f t="shared" si="41"/>
        <v>0</v>
      </c>
    </row>
    <row r="154" spans="1:19" x14ac:dyDescent="0.25">
      <c r="A154" t="s">
        <v>333</v>
      </c>
      <c r="B154" t="s">
        <v>327</v>
      </c>
      <c r="C154" t="s">
        <v>306</v>
      </c>
      <c r="D154" t="s">
        <v>306</v>
      </c>
      <c r="E154">
        <v>46</v>
      </c>
      <c r="F154">
        <v>0</v>
      </c>
      <c r="G154">
        <v>0</v>
      </c>
      <c r="H154">
        <v>0</v>
      </c>
      <c r="I154">
        <v>1</v>
      </c>
      <c r="J154">
        <f t="shared" si="32"/>
        <v>0</v>
      </c>
      <c r="K154">
        <f t="shared" si="33"/>
        <v>0</v>
      </c>
      <c r="L154">
        <f t="shared" si="34"/>
        <v>0</v>
      </c>
      <c r="M154">
        <f t="shared" si="35"/>
        <v>0</v>
      </c>
      <c r="N154">
        <f t="shared" si="36"/>
        <v>0</v>
      </c>
      <c r="O154">
        <f t="shared" si="37"/>
        <v>0</v>
      </c>
      <c r="P154">
        <f t="shared" si="38"/>
        <v>0</v>
      </c>
      <c r="Q154">
        <f t="shared" si="39"/>
        <v>1</v>
      </c>
      <c r="R154">
        <f t="shared" si="40"/>
        <v>0</v>
      </c>
      <c r="S154">
        <f t="shared" si="41"/>
        <v>0</v>
      </c>
    </row>
    <row r="155" spans="1:19" x14ac:dyDescent="0.25">
      <c r="A155" t="s">
        <v>319</v>
      </c>
      <c r="B155" t="s">
        <v>318</v>
      </c>
      <c r="C155" t="s">
        <v>306</v>
      </c>
      <c r="D155" t="s">
        <v>306</v>
      </c>
      <c r="E155">
        <v>39</v>
      </c>
      <c r="F155">
        <v>0</v>
      </c>
      <c r="G155">
        <v>0</v>
      </c>
      <c r="H155">
        <v>1</v>
      </c>
      <c r="I155">
        <v>0</v>
      </c>
      <c r="J155">
        <f t="shared" si="32"/>
        <v>0</v>
      </c>
      <c r="K155">
        <f t="shared" si="33"/>
        <v>0</v>
      </c>
      <c r="L155">
        <f t="shared" si="34"/>
        <v>0</v>
      </c>
      <c r="M155">
        <f t="shared" si="35"/>
        <v>0</v>
      </c>
      <c r="N155">
        <f t="shared" si="36"/>
        <v>0</v>
      </c>
      <c r="O155">
        <f t="shared" si="37"/>
        <v>0</v>
      </c>
      <c r="P155">
        <f t="shared" si="38"/>
        <v>1</v>
      </c>
      <c r="Q155">
        <f t="shared" si="39"/>
        <v>0</v>
      </c>
      <c r="R155">
        <f t="shared" si="40"/>
        <v>0</v>
      </c>
      <c r="S155">
        <f t="shared" si="41"/>
        <v>0</v>
      </c>
    </row>
    <row r="156" spans="1:19" x14ac:dyDescent="0.25">
      <c r="A156" t="s">
        <v>309</v>
      </c>
      <c r="B156" t="s">
        <v>320</v>
      </c>
      <c r="C156" t="s">
        <v>310</v>
      </c>
      <c r="D156" t="s">
        <v>310</v>
      </c>
      <c r="E156">
        <v>65</v>
      </c>
      <c r="F156">
        <v>0</v>
      </c>
      <c r="G156">
        <v>0</v>
      </c>
      <c r="H156">
        <v>0</v>
      </c>
      <c r="I156">
        <v>0</v>
      </c>
      <c r="J156">
        <f t="shared" si="32"/>
        <v>0</v>
      </c>
      <c r="K156">
        <f t="shared" si="33"/>
        <v>0</v>
      </c>
      <c r="L156">
        <f t="shared" si="34"/>
        <v>0</v>
      </c>
      <c r="M156">
        <f t="shared" si="35"/>
        <v>0</v>
      </c>
      <c r="N156">
        <f t="shared" si="36"/>
        <v>0</v>
      </c>
      <c r="O156">
        <f t="shared" si="37"/>
        <v>0</v>
      </c>
      <c r="P156">
        <f t="shared" si="38"/>
        <v>0</v>
      </c>
      <c r="Q156">
        <f t="shared" si="39"/>
        <v>0</v>
      </c>
      <c r="R156">
        <f t="shared" si="40"/>
        <v>1</v>
      </c>
      <c r="S156">
        <f t="shared" si="41"/>
        <v>0</v>
      </c>
    </row>
    <row r="157" spans="1:19" x14ac:dyDescent="0.25">
      <c r="A157" t="s">
        <v>308</v>
      </c>
      <c r="B157" t="s">
        <v>321</v>
      </c>
      <c r="C157" t="s">
        <v>310</v>
      </c>
      <c r="D157" t="s">
        <v>307</v>
      </c>
      <c r="E157">
        <v>78</v>
      </c>
      <c r="F157">
        <v>0</v>
      </c>
      <c r="G157">
        <v>1</v>
      </c>
      <c r="H157">
        <v>0</v>
      </c>
      <c r="I157">
        <v>0</v>
      </c>
      <c r="J157">
        <f t="shared" si="32"/>
        <v>0</v>
      </c>
      <c r="K157">
        <f t="shared" si="33"/>
        <v>0</v>
      </c>
      <c r="L157">
        <f t="shared" si="34"/>
        <v>1</v>
      </c>
      <c r="M157">
        <f t="shared" si="35"/>
        <v>0</v>
      </c>
      <c r="N157">
        <f t="shared" si="36"/>
        <v>0</v>
      </c>
      <c r="O157">
        <f t="shared" si="37"/>
        <v>0</v>
      </c>
      <c r="P157">
        <f t="shared" si="38"/>
        <v>0</v>
      </c>
      <c r="Q157">
        <f t="shared" si="39"/>
        <v>0</v>
      </c>
      <c r="R157">
        <f t="shared" si="40"/>
        <v>0</v>
      </c>
      <c r="S157">
        <f t="shared" si="41"/>
        <v>1</v>
      </c>
    </row>
    <row r="158" spans="1:19" x14ac:dyDescent="0.25">
      <c r="A158" t="s">
        <v>328</v>
      </c>
      <c r="B158" t="s">
        <v>311</v>
      </c>
      <c r="C158" t="s">
        <v>310</v>
      </c>
      <c r="D158" t="s">
        <v>307</v>
      </c>
      <c r="E158">
        <v>64</v>
      </c>
      <c r="F158">
        <v>0</v>
      </c>
      <c r="G158">
        <v>0</v>
      </c>
      <c r="H158">
        <v>0</v>
      </c>
      <c r="I158">
        <v>0</v>
      </c>
      <c r="J158">
        <f t="shared" si="32"/>
        <v>0</v>
      </c>
      <c r="K158">
        <f t="shared" si="33"/>
        <v>0</v>
      </c>
      <c r="L158">
        <f t="shared" si="34"/>
        <v>1</v>
      </c>
      <c r="M158">
        <f t="shared" si="35"/>
        <v>0</v>
      </c>
      <c r="N158">
        <f t="shared" si="36"/>
        <v>0</v>
      </c>
      <c r="O158">
        <f t="shared" si="37"/>
        <v>0</v>
      </c>
      <c r="P158">
        <f t="shared" si="38"/>
        <v>0</v>
      </c>
      <c r="Q158">
        <f t="shared" si="39"/>
        <v>0</v>
      </c>
      <c r="R158">
        <f t="shared" si="40"/>
        <v>1</v>
      </c>
      <c r="S158">
        <f t="shared" si="41"/>
        <v>0</v>
      </c>
    </row>
    <row r="159" spans="1:19" x14ac:dyDescent="0.25">
      <c r="A159" t="s">
        <v>335</v>
      </c>
      <c r="B159" t="s">
        <v>333</v>
      </c>
      <c r="C159" t="s">
        <v>306</v>
      </c>
      <c r="D159" t="s">
        <v>306</v>
      </c>
      <c r="E159">
        <v>3</v>
      </c>
      <c r="F159">
        <v>0</v>
      </c>
      <c r="G159">
        <v>0</v>
      </c>
      <c r="H159">
        <v>1</v>
      </c>
      <c r="I159">
        <v>0</v>
      </c>
      <c r="J159">
        <f t="shared" si="32"/>
        <v>0</v>
      </c>
      <c r="K159">
        <f t="shared" si="33"/>
        <v>0</v>
      </c>
      <c r="L159">
        <f t="shared" si="34"/>
        <v>0</v>
      </c>
      <c r="M159">
        <f t="shared" si="35"/>
        <v>0</v>
      </c>
      <c r="N159">
        <f t="shared" si="36"/>
        <v>0</v>
      </c>
      <c r="O159">
        <f t="shared" si="37"/>
        <v>0</v>
      </c>
      <c r="P159">
        <f t="shared" si="38"/>
        <v>1</v>
      </c>
      <c r="Q159">
        <f t="shared" si="39"/>
        <v>0</v>
      </c>
      <c r="R159">
        <f t="shared" si="40"/>
        <v>0</v>
      </c>
      <c r="S159">
        <f t="shared" si="41"/>
        <v>0</v>
      </c>
    </row>
    <row r="160" spans="1:19" x14ac:dyDescent="0.25">
      <c r="A160" t="s">
        <v>308</v>
      </c>
      <c r="B160" t="s">
        <v>314</v>
      </c>
      <c r="C160" t="s">
        <v>310</v>
      </c>
      <c r="D160" t="s">
        <v>307</v>
      </c>
      <c r="E160">
        <v>52</v>
      </c>
      <c r="F160">
        <v>0</v>
      </c>
      <c r="G160">
        <v>0</v>
      </c>
      <c r="H160">
        <v>0</v>
      </c>
      <c r="I160">
        <v>1</v>
      </c>
      <c r="J160">
        <f t="shared" si="32"/>
        <v>0</v>
      </c>
      <c r="K160">
        <f t="shared" si="33"/>
        <v>0</v>
      </c>
      <c r="L160">
        <f t="shared" si="34"/>
        <v>1</v>
      </c>
      <c r="M160">
        <f t="shared" si="35"/>
        <v>0</v>
      </c>
      <c r="N160">
        <f t="shared" si="36"/>
        <v>0</v>
      </c>
      <c r="O160">
        <f t="shared" si="37"/>
        <v>0</v>
      </c>
      <c r="P160">
        <f t="shared" si="38"/>
        <v>0</v>
      </c>
      <c r="Q160">
        <f t="shared" si="39"/>
        <v>1</v>
      </c>
      <c r="R160">
        <f t="shared" si="40"/>
        <v>0</v>
      </c>
      <c r="S160">
        <f t="shared" si="41"/>
        <v>0</v>
      </c>
    </row>
    <row r="161" spans="1:19" x14ac:dyDescent="0.25">
      <c r="A161" t="s">
        <v>329</v>
      </c>
      <c r="B161" t="s">
        <v>312</v>
      </c>
      <c r="C161" t="s">
        <v>310</v>
      </c>
      <c r="D161" t="s">
        <v>307</v>
      </c>
      <c r="E161">
        <v>87</v>
      </c>
      <c r="F161">
        <v>0</v>
      </c>
      <c r="G161">
        <v>0</v>
      </c>
      <c r="H161">
        <v>0</v>
      </c>
      <c r="I161">
        <v>1</v>
      </c>
      <c r="J161">
        <f t="shared" si="32"/>
        <v>0</v>
      </c>
      <c r="K161">
        <f t="shared" si="33"/>
        <v>0</v>
      </c>
      <c r="L161">
        <f t="shared" si="34"/>
        <v>1</v>
      </c>
      <c r="M161">
        <f t="shared" si="35"/>
        <v>0</v>
      </c>
      <c r="N161">
        <f t="shared" si="36"/>
        <v>0</v>
      </c>
      <c r="O161">
        <f t="shared" si="37"/>
        <v>0</v>
      </c>
      <c r="P161">
        <f t="shared" si="38"/>
        <v>0</v>
      </c>
      <c r="Q161">
        <f t="shared" si="39"/>
        <v>0</v>
      </c>
      <c r="R161">
        <f t="shared" si="40"/>
        <v>0</v>
      </c>
      <c r="S161">
        <f t="shared" si="41"/>
        <v>1</v>
      </c>
    </row>
    <row r="162" spans="1:19" x14ac:dyDescent="0.25">
      <c r="A162" t="s">
        <v>332</v>
      </c>
      <c r="B162" t="s">
        <v>320</v>
      </c>
      <c r="C162" t="s">
        <v>307</v>
      </c>
      <c r="D162" t="s">
        <v>310</v>
      </c>
      <c r="E162">
        <v>52</v>
      </c>
      <c r="F162">
        <v>0</v>
      </c>
      <c r="G162">
        <v>0</v>
      </c>
      <c r="H162">
        <v>1</v>
      </c>
      <c r="I162">
        <v>0</v>
      </c>
      <c r="J162">
        <f t="shared" si="32"/>
        <v>1</v>
      </c>
      <c r="K162">
        <f t="shared" si="33"/>
        <v>0</v>
      </c>
      <c r="L162">
        <f t="shared" si="34"/>
        <v>0</v>
      </c>
      <c r="M162">
        <f t="shared" si="35"/>
        <v>0</v>
      </c>
      <c r="N162">
        <f t="shared" si="36"/>
        <v>0</v>
      </c>
      <c r="O162">
        <f t="shared" si="37"/>
        <v>0</v>
      </c>
      <c r="P162">
        <f t="shared" si="38"/>
        <v>0</v>
      </c>
      <c r="Q162">
        <f t="shared" si="39"/>
        <v>1</v>
      </c>
      <c r="R162">
        <f t="shared" si="40"/>
        <v>0</v>
      </c>
      <c r="S162">
        <f t="shared" si="41"/>
        <v>0</v>
      </c>
    </row>
    <row r="163" spans="1:19" x14ac:dyDescent="0.25">
      <c r="A163" t="s">
        <v>326</v>
      </c>
      <c r="B163" t="s">
        <v>309</v>
      </c>
      <c r="C163" t="s">
        <v>307</v>
      </c>
      <c r="D163" t="s">
        <v>310</v>
      </c>
      <c r="E163">
        <v>87</v>
      </c>
      <c r="F163">
        <v>0</v>
      </c>
      <c r="G163">
        <v>0</v>
      </c>
      <c r="H163">
        <v>1</v>
      </c>
      <c r="I163">
        <v>0</v>
      </c>
      <c r="J163">
        <f t="shared" si="32"/>
        <v>1</v>
      </c>
      <c r="K163">
        <f t="shared" si="33"/>
        <v>0</v>
      </c>
      <c r="L163">
        <f t="shared" si="34"/>
        <v>0</v>
      </c>
      <c r="M163">
        <f t="shared" si="35"/>
        <v>0</v>
      </c>
      <c r="N163">
        <f t="shared" si="36"/>
        <v>0</v>
      </c>
      <c r="O163">
        <f t="shared" si="37"/>
        <v>0</v>
      </c>
      <c r="P163">
        <f t="shared" si="38"/>
        <v>0</v>
      </c>
      <c r="Q163">
        <f t="shared" si="39"/>
        <v>0</v>
      </c>
      <c r="R163">
        <f t="shared" si="40"/>
        <v>0</v>
      </c>
      <c r="S163">
        <f t="shared" si="41"/>
        <v>1</v>
      </c>
    </row>
    <row r="164" spans="1:19" x14ac:dyDescent="0.25">
      <c r="A164" t="s">
        <v>322</v>
      </c>
      <c r="B164" t="s">
        <v>317</v>
      </c>
      <c r="C164" t="s">
        <v>306</v>
      </c>
      <c r="D164" t="s">
        <v>306</v>
      </c>
      <c r="E164">
        <v>64</v>
      </c>
      <c r="F164">
        <v>0</v>
      </c>
      <c r="G164">
        <v>1</v>
      </c>
      <c r="H164">
        <v>0</v>
      </c>
      <c r="I164">
        <v>1</v>
      </c>
      <c r="J164">
        <f t="shared" si="32"/>
        <v>0</v>
      </c>
      <c r="K164">
        <f t="shared" si="33"/>
        <v>0</v>
      </c>
      <c r="L164">
        <f t="shared" si="34"/>
        <v>0</v>
      </c>
      <c r="M164">
        <f t="shared" si="35"/>
        <v>0</v>
      </c>
      <c r="N164">
        <f t="shared" si="36"/>
        <v>0</v>
      </c>
      <c r="O164">
        <f t="shared" si="37"/>
        <v>0</v>
      </c>
      <c r="P164">
        <f t="shared" si="38"/>
        <v>0</v>
      </c>
      <c r="Q164">
        <f t="shared" si="39"/>
        <v>0</v>
      </c>
      <c r="R164">
        <f t="shared" si="40"/>
        <v>1</v>
      </c>
      <c r="S164">
        <f t="shared" si="41"/>
        <v>0</v>
      </c>
    </row>
    <row r="165" spans="1:19" x14ac:dyDescent="0.25">
      <c r="A165" t="s">
        <v>329</v>
      </c>
      <c r="B165" t="s">
        <v>308</v>
      </c>
      <c r="C165" t="s">
        <v>310</v>
      </c>
      <c r="D165" t="s">
        <v>310</v>
      </c>
      <c r="E165">
        <v>73</v>
      </c>
      <c r="F165">
        <v>0</v>
      </c>
      <c r="G165">
        <v>0</v>
      </c>
      <c r="H165">
        <v>0</v>
      </c>
      <c r="I165">
        <v>0</v>
      </c>
      <c r="J165">
        <f t="shared" si="32"/>
        <v>0</v>
      </c>
      <c r="K165">
        <f t="shared" si="33"/>
        <v>0</v>
      </c>
      <c r="L165">
        <f t="shared" si="34"/>
        <v>0</v>
      </c>
      <c r="M165">
        <f t="shared" si="35"/>
        <v>0</v>
      </c>
      <c r="N165">
        <f t="shared" si="36"/>
        <v>0</v>
      </c>
      <c r="O165">
        <f t="shared" si="37"/>
        <v>0</v>
      </c>
      <c r="P165">
        <f t="shared" si="38"/>
        <v>0</v>
      </c>
      <c r="Q165">
        <f t="shared" si="39"/>
        <v>0</v>
      </c>
      <c r="R165">
        <f t="shared" si="40"/>
        <v>1</v>
      </c>
      <c r="S165">
        <f t="shared" si="41"/>
        <v>0</v>
      </c>
    </row>
    <row r="166" spans="1:19" x14ac:dyDescent="0.25">
      <c r="A166" t="s">
        <v>321</v>
      </c>
      <c r="B166" t="s">
        <v>314</v>
      </c>
      <c r="C166" t="s">
        <v>307</v>
      </c>
      <c r="D166" t="s">
        <v>307</v>
      </c>
      <c r="E166">
        <v>64</v>
      </c>
      <c r="F166">
        <v>0</v>
      </c>
      <c r="G166">
        <v>0</v>
      </c>
      <c r="H166">
        <v>0</v>
      </c>
      <c r="I166">
        <v>0</v>
      </c>
      <c r="J166">
        <f t="shared" si="32"/>
        <v>0</v>
      </c>
      <c r="K166">
        <f t="shared" si="33"/>
        <v>0</v>
      </c>
      <c r="L166">
        <f t="shared" si="34"/>
        <v>0</v>
      </c>
      <c r="M166">
        <f t="shared" si="35"/>
        <v>0</v>
      </c>
      <c r="N166">
        <f t="shared" si="36"/>
        <v>0</v>
      </c>
      <c r="O166">
        <f t="shared" si="37"/>
        <v>0</v>
      </c>
      <c r="P166">
        <f t="shared" si="38"/>
        <v>0</v>
      </c>
      <c r="Q166">
        <f t="shared" si="39"/>
        <v>0</v>
      </c>
      <c r="R166">
        <f t="shared" si="40"/>
        <v>1</v>
      </c>
      <c r="S166">
        <f t="shared" si="41"/>
        <v>0</v>
      </c>
    </row>
    <row r="167" spans="1:19" x14ac:dyDescent="0.25">
      <c r="A167" t="s">
        <v>312</v>
      </c>
      <c r="B167" t="s">
        <v>326</v>
      </c>
      <c r="C167" t="s">
        <v>307</v>
      </c>
      <c r="D167" t="s">
        <v>307</v>
      </c>
      <c r="E167">
        <v>65</v>
      </c>
      <c r="F167">
        <v>0</v>
      </c>
      <c r="G167">
        <v>0</v>
      </c>
      <c r="H167">
        <v>0</v>
      </c>
      <c r="I167">
        <v>0</v>
      </c>
      <c r="J167">
        <f t="shared" si="32"/>
        <v>0</v>
      </c>
      <c r="K167">
        <f t="shared" si="33"/>
        <v>0</v>
      </c>
      <c r="L167">
        <f t="shared" si="34"/>
        <v>0</v>
      </c>
      <c r="M167">
        <f t="shared" si="35"/>
        <v>0</v>
      </c>
      <c r="N167">
        <f t="shared" si="36"/>
        <v>0</v>
      </c>
      <c r="O167">
        <f t="shared" si="37"/>
        <v>0</v>
      </c>
      <c r="P167">
        <f t="shared" si="38"/>
        <v>0</v>
      </c>
      <c r="Q167">
        <f t="shared" si="39"/>
        <v>0</v>
      </c>
      <c r="R167">
        <f t="shared" si="40"/>
        <v>1</v>
      </c>
      <c r="S167">
        <f t="shared" si="41"/>
        <v>0</v>
      </c>
    </row>
    <row r="168" spans="1:19" x14ac:dyDescent="0.25">
      <c r="A168" t="s">
        <v>318</v>
      </c>
      <c r="B168" t="s">
        <v>328</v>
      </c>
      <c r="C168" t="s">
        <v>306</v>
      </c>
      <c r="D168" t="s">
        <v>310</v>
      </c>
      <c r="E168">
        <v>84</v>
      </c>
      <c r="F168">
        <v>0</v>
      </c>
      <c r="G168">
        <v>0</v>
      </c>
      <c r="H168">
        <v>0</v>
      </c>
      <c r="I168">
        <v>0</v>
      </c>
      <c r="J168">
        <f t="shared" si="32"/>
        <v>0</v>
      </c>
      <c r="K168">
        <f t="shared" si="33"/>
        <v>0</v>
      </c>
      <c r="L168">
        <f t="shared" si="34"/>
        <v>0</v>
      </c>
      <c r="M168">
        <f t="shared" si="35"/>
        <v>0</v>
      </c>
      <c r="N168">
        <f t="shared" si="36"/>
        <v>0</v>
      </c>
      <c r="O168">
        <f t="shared" si="37"/>
        <v>1</v>
      </c>
      <c r="P168">
        <f t="shared" si="38"/>
        <v>0</v>
      </c>
      <c r="Q168">
        <f t="shared" si="39"/>
        <v>0</v>
      </c>
      <c r="R168">
        <f t="shared" si="40"/>
        <v>0</v>
      </c>
      <c r="S168">
        <f t="shared" si="41"/>
        <v>1</v>
      </c>
    </row>
    <row r="169" spans="1:19" x14ac:dyDescent="0.25">
      <c r="A169" t="s">
        <v>323</v>
      </c>
      <c r="B169" t="s">
        <v>324</v>
      </c>
      <c r="C169" t="s">
        <v>310</v>
      </c>
      <c r="D169" t="s">
        <v>310</v>
      </c>
      <c r="E169">
        <v>73</v>
      </c>
      <c r="F169">
        <v>0</v>
      </c>
      <c r="G169">
        <v>0</v>
      </c>
      <c r="H169">
        <v>0</v>
      </c>
      <c r="I169">
        <v>0</v>
      </c>
      <c r="J169">
        <f t="shared" si="32"/>
        <v>0</v>
      </c>
      <c r="K169">
        <f t="shared" si="33"/>
        <v>0</v>
      </c>
      <c r="L169">
        <f t="shared" si="34"/>
        <v>0</v>
      </c>
      <c r="M169">
        <f t="shared" si="35"/>
        <v>0</v>
      </c>
      <c r="N169">
        <f t="shared" si="36"/>
        <v>0</v>
      </c>
      <c r="O169">
        <f t="shared" si="37"/>
        <v>0</v>
      </c>
      <c r="P169">
        <f t="shared" si="38"/>
        <v>0</v>
      </c>
      <c r="Q169">
        <f t="shared" si="39"/>
        <v>0</v>
      </c>
      <c r="R169">
        <f t="shared" si="40"/>
        <v>1</v>
      </c>
      <c r="S169">
        <f t="shared" si="41"/>
        <v>0</v>
      </c>
    </row>
    <row r="170" spans="1:19" x14ac:dyDescent="0.25">
      <c r="A170" t="s">
        <v>309</v>
      </c>
      <c r="B170" t="s">
        <v>334</v>
      </c>
      <c r="C170" t="s">
        <v>310</v>
      </c>
      <c r="D170" t="s">
        <v>306</v>
      </c>
      <c r="E170">
        <v>84</v>
      </c>
      <c r="F170">
        <v>0</v>
      </c>
      <c r="G170">
        <v>0</v>
      </c>
      <c r="H170">
        <v>0</v>
      </c>
      <c r="I170">
        <v>0</v>
      </c>
      <c r="J170">
        <f t="shared" si="32"/>
        <v>0</v>
      </c>
      <c r="K170">
        <f t="shared" si="33"/>
        <v>0</v>
      </c>
      <c r="L170">
        <f t="shared" si="34"/>
        <v>0</v>
      </c>
      <c r="M170">
        <f t="shared" si="35"/>
        <v>1</v>
      </c>
      <c r="N170">
        <f t="shared" si="36"/>
        <v>0</v>
      </c>
      <c r="O170">
        <f t="shared" si="37"/>
        <v>0</v>
      </c>
      <c r="P170">
        <f t="shared" si="38"/>
        <v>0</v>
      </c>
      <c r="Q170">
        <f t="shared" si="39"/>
        <v>0</v>
      </c>
      <c r="R170">
        <f t="shared" si="40"/>
        <v>0</v>
      </c>
      <c r="S170">
        <f t="shared" si="41"/>
        <v>1</v>
      </c>
    </row>
    <row r="171" spans="1:19" x14ac:dyDescent="0.25">
      <c r="A171" t="s">
        <v>321</v>
      </c>
      <c r="B171" t="s">
        <v>329</v>
      </c>
      <c r="C171" t="s">
        <v>307</v>
      </c>
      <c r="D171" t="s">
        <v>310</v>
      </c>
      <c r="E171">
        <v>61</v>
      </c>
      <c r="F171">
        <v>0</v>
      </c>
      <c r="G171">
        <v>0</v>
      </c>
      <c r="H171">
        <v>0</v>
      </c>
      <c r="I171">
        <v>0</v>
      </c>
      <c r="J171">
        <f t="shared" si="32"/>
        <v>1</v>
      </c>
      <c r="K171">
        <f t="shared" si="33"/>
        <v>0</v>
      </c>
      <c r="L171">
        <f t="shared" si="34"/>
        <v>0</v>
      </c>
      <c r="M171">
        <f t="shared" si="35"/>
        <v>0</v>
      </c>
      <c r="N171">
        <f t="shared" si="36"/>
        <v>0</v>
      </c>
      <c r="O171">
        <f t="shared" si="37"/>
        <v>0</v>
      </c>
      <c r="P171">
        <f t="shared" si="38"/>
        <v>0</v>
      </c>
      <c r="Q171">
        <f t="shared" si="39"/>
        <v>0</v>
      </c>
      <c r="R171">
        <f t="shared" si="40"/>
        <v>1</v>
      </c>
      <c r="S171">
        <f t="shared" si="41"/>
        <v>0</v>
      </c>
    </row>
    <row r="172" spans="1:19" x14ac:dyDescent="0.25">
      <c r="A172" t="s">
        <v>326</v>
      </c>
      <c r="B172" t="s">
        <v>332</v>
      </c>
      <c r="C172" t="s">
        <v>307</v>
      </c>
      <c r="D172" t="s">
        <v>307</v>
      </c>
      <c r="E172">
        <v>73</v>
      </c>
      <c r="F172">
        <v>1</v>
      </c>
      <c r="G172">
        <v>0</v>
      </c>
      <c r="H172">
        <v>0</v>
      </c>
      <c r="I172">
        <v>0</v>
      </c>
      <c r="J172">
        <f t="shared" si="32"/>
        <v>0</v>
      </c>
      <c r="K172">
        <f t="shared" si="33"/>
        <v>0</v>
      </c>
      <c r="L172">
        <f t="shared" si="34"/>
        <v>0</v>
      </c>
      <c r="M172">
        <f t="shared" si="35"/>
        <v>0</v>
      </c>
      <c r="N172">
        <f t="shared" si="36"/>
        <v>0</v>
      </c>
      <c r="O172">
        <f t="shared" si="37"/>
        <v>0</v>
      </c>
      <c r="P172">
        <f t="shared" si="38"/>
        <v>0</v>
      </c>
      <c r="Q172">
        <f t="shared" si="39"/>
        <v>0</v>
      </c>
      <c r="R172">
        <f t="shared" si="40"/>
        <v>1</v>
      </c>
      <c r="S172">
        <f t="shared" si="41"/>
        <v>0</v>
      </c>
    </row>
    <row r="173" spans="1:19" x14ac:dyDescent="0.25">
      <c r="A173" t="s">
        <v>334</v>
      </c>
      <c r="B173" t="s">
        <v>318</v>
      </c>
      <c r="C173" t="s">
        <v>306</v>
      </c>
      <c r="D173" t="s">
        <v>306</v>
      </c>
      <c r="E173">
        <v>46</v>
      </c>
      <c r="F173">
        <v>0</v>
      </c>
      <c r="G173">
        <v>0</v>
      </c>
      <c r="H173">
        <v>0</v>
      </c>
      <c r="I173">
        <v>0</v>
      </c>
      <c r="J173">
        <f t="shared" si="32"/>
        <v>0</v>
      </c>
      <c r="K173">
        <f t="shared" si="33"/>
        <v>0</v>
      </c>
      <c r="L173">
        <f t="shared" si="34"/>
        <v>0</v>
      </c>
      <c r="M173">
        <f t="shared" si="35"/>
        <v>0</v>
      </c>
      <c r="N173">
        <f t="shared" si="36"/>
        <v>0</v>
      </c>
      <c r="O173">
        <f t="shared" si="37"/>
        <v>0</v>
      </c>
      <c r="P173">
        <f t="shared" si="38"/>
        <v>0</v>
      </c>
      <c r="Q173">
        <f t="shared" si="39"/>
        <v>1</v>
      </c>
      <c r="R173">
        <f t="shared" si="40"/>
        <v>0</v>
      </c>
      <c r="S173">
        <f t="shared" si="41"/>
        <v>0</v>
      </c>
    </row>
    <row r="174" spans="1:19" x14ac:dyDescent="0.25">
      <c r="A174" t="s">
        <v>308</v>
      </c>
      <c r="B174" t="s">
        <v>309</v>
      </c>
      <c r="C174" t="s">
        <v>310</v>
      </c>
      <c r="D174" t="s">
        <v>310</v>
      </c>
      <c r="E174">
        <v>90</v>
      </c>
      <c r="F174">
        <v>0</v>
      </c>
      <c r="G174">
        <v>0</v>
      </c>
      <c r="H174">
        <v>0</v>
      </c>
      <c r="I174">
        <v>0</v>
      </c>
      <c r="J174">
        <f t="shared" ref="J174:J185" si="42">IF(AND(ISNUMBER(SEARCH("Delantero",C174)), ISNUMBER(SEARCH("Centrocampista",D174))), 1, 0)</f>
        <v>0</v>
      </c>
      <c r="K174">
        <f t="shared" ref="K174:K185" si="43">IF(AND(ISNUMBER(SEARCH("Delantero",C174)), ISNUMBER(SEARCH("Defensa",D174))), 1, 0)</f>
        <v>0</v>
      </c>
      <c r="L174">
        <f t="shared" ref="L174:L185" si="44">IF(AND(ISNUMBER(SEARCH("Centrocampista",C174)), ISNUMBER(SEARCH("Delantero",D174))), 1, 0)</f>
        <v>0</v>
      </c>
      <c r="M174">
        <f t="shared" ref="M174:M185" si="45">IF(AND(ISNUMBER(SEARCH("Centrocampista",C174)), ISNUMBER(SEARCH("Defensa",D174))), 1, 0)</f>
        <v>0</v>
      </c>
      <c r="N174">
        <f t="shared" ref="N174:N185" si="46">IF(AND(ISNUMBER(SEARCH("Defensa",C174)), ISNUMBER(SEARCH("Delantero",D174))), 1, 0)</f>
        <v>0</v>
      </c>
      <c r="O174">
        <f t="shared" ref="O174:O185" si="47">IF(AND(ISNUMBER(SEARCH("Defensa",C174)), ISNUMBER(SEARCH("Centrocampista",D174))), 1, 0)</f>
        <v>0</v>
      </c>
      <c r="P174">
        <f t="shared" ref="P174:P185" si="48">IF(E174&lt;=45,1,0)</f>
        <v>0</v>
      </c>
      <c r="Q174">
        <f t="shared" ref="Q174:Q185" si="49">IF(AND(E174&gt;45,E174&lt;=60),1,0)</f>
        <v>0</v>
      </c>
      <c r="R174">
        <f t="shared" ref="R174:R185" si="50">IF(AND(E174&gt;60,E174&lt;=75),1,0)</f>
        <v>0</v>
      </c>
      <c r="S174">
        <f t="shared" ref="S174:S185" si="51">IF(E174&gt;75,1,0)</f>
        <v>1</v>
      </c>
    </row>
    <row r="175" spans="1:19" x14ac:dyDescent="0.25">
      <c r="A175" t="s">
        <v>311</v>
      </c>
      <c r="B175" t="s">
        <v>326</v>
      </c>
      <c r="C175" t="s">
        <v>307</v>
      </c>
      <c r="D175" t="s">
        <v>307</v>
      </c>
      <c r="E175">
        <v>68</v>
      </c>
      <c r="F175">
        <v>0</v>
      </c>
      <c r="G175">
        <v>0</v>
      </c>
      <c r="H175">
        <v>0</v>
      </c>
      <c r="I175">
        <v>0</v>
      </c>
      <c r="J175">
        <f t="shared" si="42"/>
        <v>0</v>
      </c>
      <c r="K175">
        <f t="shared" si="43"/>
        <v>0</v>
      </c>
      <c r="L175">
        <f t="shared" si="44"/>
        <v>0</v>
      </c>
      <c r="M175">
        <f t="shared" si="45"/>
        <v>0</v>
      </c>
      <c r="N175">
        <f t="shared" si="46"/>
        <v>0</v>
      </c>
      <c r="O175">
        <f t="shared" si="47"/>
        <v>0</v>
      </c>
      <c r="P175">
        <f t="shared" si="48"/>
        <v>0</v>
      </c>
      <c r="Q175">
        <f t="shared" si="49"/>
        <v>0</v>
      </c>
      <c r="R175">
        <f t="shared" si="50"/>
        <v>1</v>
      </c>
      <c r="S175">
        <f t="shared" si="51"/>
        <v>0</v>
      </c>
    </row>
    <row r="176" spans="1:19" x14ac:dyDescent="0.25">
      <c r="A176" t="s">
        <v>312</v>
      </c>
      <c r="B176" t="s">
        <v>332</v>
      </c>
      <c r="C176" t="s">
        <v>307</v>
      </c>
      <c r="D176" t="s">
        <v>307</v>
      </c>
      <c r="E176">
        <v>68</v>
      </c>
      <c r="F176">
        <v>1</v>
      </c>
      <c r="G176">
        <v>0</v>
      </c>
      <c r="H176">
        <v>0</v>
      </c>
      <c r="I176">
        <v>1</v>
      </c>
      <c r="J176">
        <f t="shared" si="42"/>
        <v>0</v>
      </c>
      <c r="K176">
        <f t="shared" si="43"/>
        <v>0</v>
      </c>
      <c r="L176">
        <f t="shared" si="44"/>
        <v>0</v>
      </c>
      <c r="M176">
        <f t="shared" si="45"/>
        <v>0</v>
      </c>
      <c r="N176">
        <f t="shared" si="46"/>
        <v>0</v>
      </c>
      <c r="O176">
        <f t="shared" si="47"/>
        <v>0</v>
      </c>
      <c r="P176">
        <f t="shared" si="48"/>
        <v>0</v>
      </c>
      <c r="Q176">
        <f t="shared" si="49"/>
        <v>0</v>
      </c>
      <c r="R176">
        <f t="shared" si="50"/>
        <v>1</v>
      </c>
      <c r="S176">
        <f t="shared" si="51"/>
        <v>0</v>
      </c>
    </row>
    <row r="177" spans="1:19" x14ac:dyDescent="0.25">
      <c r="A177" t="s">
        <v>321</v>
      </c>
      <c r="B177" t="s">
        <v>308</v>
      </c>
      <c r="C177" t="s">
        <v>307</v>
      </c>
      <c r="D177" t="s">
        <v>310</v>
      </c>
      <c r="E177">
        <v>83</v>
      </c>
      <c r="F177">
        <v>0</v>
      </c>
      <c r="G177">
        <v>1</v>
      </c>
      <c r="H177">
        <v>0</v>
      </c>
      <c r="I177">
        <v>0</v>
      </c>
      <c r="J177">
        <f t="shared" si="42"/>
        <v>1</v>
      </c>
      <c r="K177">
        <f t="shared" si="43"/>
        <v>0</v>
      </c>
      <c r="L177">
        <f t="shared" si="44"/>
        <v>0</v>
      </c>
      <c r="M177">
        <f t="shared" si="45"/>
        <v>0</v>
      </c>
      <c r="N177">
        <f t="shared" si="46"/>
        <v>0</v>
      </c>
      <c r="O177">
        <f t="shared" si="47"/>
        <v>0</v>
      </c>
      <c r="P177">
        <f t="shared" si="48"/>
        <v>0</v>
      </c>
      <c r="Q177">
        <f t="shared" si="49"/>
        <v>0</v>
      </c>
      <c r="R177">
        <f t="shared" si="50"/>
        <v>0</v>
      </c>
      <c r="S177">
        <f t="shared" si="51"/>
        <v>1</v>
      </c>
    </row>
    <row r="178" spans="1:19" x14ac:dyDescent="0.25">
      <c r="A178" t="s">
        <v>314</v>
      </c>
      <c r="B178" t="s">
        <v>326</v>
      </c>
      <c r="C178" t="s">
        <v>307</v>
      </c>
      <c r="D178" t="s">
        <v>307</v>
      </c>
      <c r="E178">
        <v>69</v>
      </c>
      <c r="F178">
        <v>0</v>
      </c>
      <c r="G178">
        <v>0</v>
      </c>
      <c r="H178">
        <v>0</v>
      </c>
      <c r="I178">
        <v>0</v>
      </c>
      <c r="J178">
        <f t="shared" si="42"/>
        <v>0</v>
      </c>
      <c r="K178">
        <f t="shared" si="43"/>
        <v>0</v>
      </c>
      <c r="L178">
        <f t="shared" si="44"/>
        <v>0</v>
      </c>
      <c r="M178">
        <f t="shared" si="45"/>
        <v>0</v>
      </c>
      <c r="N178">
        <f t="shared" si="46"/>
        <v>0</v>
      </c>
      <c r="O178">
        <f t="shared" si="47"/>
        <v>0</v>
      </c>
      <c r="P178">
        <f t="shared" si="48"/>
        <v>0</v>
      </c>
      <c r="Q178">
        <f t="shared" si="49"/>
        <v>0</v>
      </c>
      <c r="R178">
        <f t="shared" si="50"/>
        <v>1</v>
      </c>
      <c r="S178">
        <f t="shared" si="51"/>
        <v>0</v>
      </c>
    </row>
    <row r="179" spans="1:19" x14ac:dyDescent="0.25">
      <c r="A179" t="s">
        <v>311</v>
      </c>
      <c r="B179" t="s">
        <v>318</v>
      </c>
      <c r="C179" t="s">
        <v>307</v>
      </c>
      <c r="D179" t="s">
        <v>306</v>
      </c>
      <c r="E179">
        <v>69</v>
      </c>
      <c r="F179">
        <v>0</v>
      </c>
      <c r="G179">
        <v>0</v>
      </c>
      <c r="H179">
        <v>0</v>
      </c>
      <c r="I179">
        <v>0</v>
      </c>
      <c r="J179">
        <f t="shared" si="42"/>
        <v>0</v>
      </c>
      <c r="K179">
        <f t="shared" si="43"/>
        <v>1</v>
      </c>
      <c r="L179">
        <f t="shared" si="44"/>
        <v>0</v>
      </c>
      <c r="M179">
        <f t="shared" si="45"/>
        <v>0</v>
      </c>
      <c r="N179">
        <f t="shared" si="46"/>
        <v>0</v>
      </c>
      <c r="O179">
        <f t="shared" si="47"/>
        <v>0</v>
      </c>
      <c r="P179">
        <f t="shared" si="48"/>
        <v>0</v>
      </c>
      <c r="Q179">
        <f t="shared" si="49"/>
        <v>0</v>
      </c>
      <c r="R179">
        <f t="shared" si="50"/>
        <v>1</v>
      </c>
      <c r="S179">
        <f t="shared" si="51"/>
        <v>0</v>
      </c>
    </row>
    <row r="180" spans="1:19" x14ac:dyDescent="0.25">
      <c r="A180" t="s">
        <v>315</v>
      </c>
      <c r="B180" t="s">
        <v>332</v>
      </c>
      <c r="C180" t="s">
        <v>307</v>
      </c>
      <c r="D180" t="s">
        <v>307</v>
      </c>
      <c r="E180">
        <v>44</v>
      </c>
      <c r="F180">
        <v>0</v>
      </c>
      <c r="G180">
        <v>0</v>
      </c>
      <c r="H180">
        <v>1</v>
      </c>
      <c r="I180">
        <v>0</v>
      </c>
      <c r="J180">
        <f t="shared" si="42"/>
        <v>0</v>
      </c>
      <c r="K180">
        <f t="shared" si="43"/>
        <v>0</v>
      </c>
      <c r="L180">
        <f t="shared" si="44"/>
        <v>0</v>
      </c>
      <c r="M180">
        <f t="shared" si="45"/>
        <v>0</v>
      </c>
      <c r="N180">
        <f t="shared" si="46"/>
        <v>0</v>
      </c>
      <c r="O180">
        <f t="shared" si="47"/>
        <v>0</v>
      </c>
      <c r="P180">
        <f t="shared" si="48"/>
        <v>1</v>
      </c>
      <c r="Q180">
        <f t="shared" si="49"/>
        <v>0</v>
      </c>
      <c r="R180">
        <f t="shared" si="50"/>
        <v>0</v>
      </c>
      <c r="S180">
        <f t="shared" si="51"/>
        <v>0</v>
      </c>
    </row>
    <row r="181" spans="1:19" x14ac:dyDescent="0.25">
      <c r="A181" t="s">
        <v>325</v>
      </c>
      <c r="B181" t="s">
        <v>318</v>
      </c>
      <c r="C181" t="s">
        <v>306</v>
      </c>
      <c r="D181" t="s">
        <v>306</v>
      </c>
      <c r="E181">
        <v>84</v>
      </c>
      <c r="F181">
        <v>0</v>
      </c>
      <c r="G181">
        <v>0</v>
      </c>
      <c r="H181">
        <v>1</v>
      </c>
      <c r="I181">
        <v>0</v>
      </c>
      <c r="J181">
        <f t="shared" si="42"/>
        <v>0</v>
      </c>
      <c r="K181">
        <f t="shared" si="43"/>
        <v>0</v>
      </c>
      <c r="L181">
        <f t="shared" si="44"/>
        <v>0</v>
      </c>
      <c r="M181">
        <f t="shared" si="45"/>
        <v>0</v>
      </c>
      <c r="N181">
        <f t="shared" si="46"/>
        <v>0</v>
      </c>
      <c r="O181">
        <f t="shared" si="47"/>
        <v>0</v>
      </c>
      <c r="P181">
        <f t="shared" si="48"/>
        <v>0</v>
      </c>
      <c r="Q181">
        <f t="shared" si="49"/>
        <v>0</v>
      </c>
      <c r="R181">
        <f t="shared" si="50"/>
        <v>0</v>
      </c>
      <c r="S181">
        <f t="shared" si="51"/>
        <v>1</v>
      </c>
    </row>
    <row r="182" spans="1:19" x14ac:dyDescent="0.25">
      <c r="A182" t="s">
        <v>304</v>
      </c>
      <c r="B182" t="s">
        <v>335</v>
      </c>
      <c r="C182" t="s">
        <v>306</v>
      </c>
      <c r="D182" t="s">
        <v>306</v>
      </c>
      <c r="E182">
        <v>46</v>
      </c>
      <c r="F182">
        <v>0</v>
      </c>
      <c r="G182">
        <v>0</v>
      </c>
      <c r="H182">
        <v>0</v>
      </c>
      <c r="I182">
        <v>0</v>
      </c>
      <c r="J182">
        <f t="shared" si="42"/>
        <v>0</v>
      </c>
      <c r="K182">
        <f t="shared" si="43"/>
        <v>0</v>
      </c>
      <c r="L182">
        <f t="shared" si="44"/>
        <v>0</v>
      </c>
      <c r="M182">
        <f t="shared" si="45"/>
        <v>0</v>
      </c>
      <c r="N182">
        <f t="shared" si="46"/>
        <v>0</v>
      </c>
      <c r="O182">
        <f t="shared" si="47"/>
        <v>0</v>
      </c>
      <c r="P182">
        <f t="shared" si="48"/>
        <v>0</v>
      </c>
      <c r="Q182">
        <f t="shared" si="49"/>
        <v>1</v>
      </c>
      <c r="R182">
        <f t="shared" si="50"/>
        <v>0</v>
      </c>
      <c r="S182">
        <f t="shared" si="51"/>
        <v>0</v>
      </c>
    </row>
    <row r="183" spans="1:19" x14ac:dyDescent="0.25">
      <c r="A183" t="s">
        <v>314</v>
      </c>
      <c r="B183" t="s">
        <v>315</v>
      </c>
      <c r="C183" t="s">
        <v>307</v>
      </c>
      <c r="D183" t="s">
        <v>307</v>
      </c>
      <c r="E183">
        <v>46</v>
      </c>
      <c r="F183">
        <v>1</v>
      </c>
      <c r="G183">
        <v>0</v>
      </c>
      <c r="H183">
        <v>0</v>
      </c>
      <c r="I183">
        <v>0</v>
      </c>
      <c r="J183">
        <f t="shared" si="42"/>
        <v>0</v>
      </c>
      <c r="K183">
        <f t="shared" si="43"/>
        <v>0</v>
      </c>
      <c r="L183">
        <f t="shared" si="44"/>
        <v>0</v>
      </c>
      <c r="M183">
        <f t="shared" si="45"/>
        <v>0</v>
      </c>
      <c r="N183">
        <f t="shared" si="46"/>
        <v>0</v>
      </c>
      <c r="O183">
        <f t="shared" si="47"/>
        <v>0</v>
      </c>
      <c r="P183">
        <f t="shared" si="48"/>
        <v>0</v>
      </c>
      <c r="Q183">
        <f t="shared" si="49"/>
        <v>1</v>
      </c>
      <c r="R183">
        <f t="shared" si="50"/>
        <v>0</v>
      </c>
      <c r="S183">
        <f t="shared" si="51"/>
        <v>0</v>
      </c>
    </row>
    <row r="184" spans="1:19" x14ac:dyDescent="0.25">
      <c r="A184" t="s">
        <v>321</v>
      </c>
      <c r="B184" t="s">
        <v>327</v>
      </c>
      <c r="C184" t="s">
        <v>307</v>
      </c>
      <c r="D184" t="s">
        <v>306</v>
      </c>
      <c r="E184">
        <v>69</v>
      </c>
      <c r="F184">
        <v>0</v>
      </c>
      <c r="G184">
        <v>0</v>
      </c>
      <c r="H184">
        <v>0</v>
      </c>
      <c r="I184">
        <v>0</v>
      </c>
      <c r="J184">
        <f t="shared" si="42"/>
        <v>0</v>
      </c>
      <c r="K184">
        <f t="shared" si="43"/>
        <v>1</v>
      </c>
      <c r="L184">
        <f t="shared" si="44"/>
        <v>0</v>
      </c>
      <c r="M184">
        <f t="shared" si="45"/>
        <v>0</v>
      </c>
      <c r="N184">
        <f t="shared" si="46"/>
        <v>0</v>
      </c>
      <c r="O184">
        <f t="shared" si="47"/>
        <v>0</v>
      </c>
      <c r="P184">
        <f t="shared" si="48"/>
        <v>0</v>
      </c>
      <c r="Q184">
        <f t="shared" si="49"/>
        <v>0</v>
      </c>
      <c r="R184">
        <f t="shared" si="50"/>
        <v>1</v>
      </c>
      <c r="S184">
        <f t="shared" si="51"/>
        <v>0</v>
      </c>
    </row>
    <row r="185" spans="1:19" x14ac:dyDescent="0.25">
      <c r="A185" t="s">
        <v>332</v>
      </c>
      <c r="B185" t="s">
        <v>312</v>
      </c>
      <c r="C185" t="s">
        <v>307</v>
      </c>
      <c r="D185" t="s">
        <v>307</v>
      </c>
      <c r="E185">
        <v>68</v>
      </c>
      <c r="F185">
        <v>0</v>
      </c>
      <c r="G185">
        <v>1</v>
      </c>
      <c r="H185">
        <v>0</v>
      </c>
      <c r="I185">
        <v>0</v>
      </c>
      <c r="J185">
        <f t="shared" si="42"/>
        <v>0</v>
      </c>
      <c r="K185">
        <f t="shared" si="43"/>
        <v>0</v>
      </c>
      <c r="L185">
        <f t="shared" si="44"/>
        <v>0</v>
      </c>
      <c r="M185">
        <f t="shared" si="45"/>
        <v>0</v>
      </c>
      <c r="N185">
        <f t="shared" si="46"/>
        <v>0</v>
      </c>
      <c r="O185">
        <f t="shared" si="47"/>
        <v>0</v>
      </c>
      <c r="P185">
        <f t="shared" si="48"/>
        <v>0</v>
      </c>
      <c r="Q185">
        <f t="shared" si="49"/>
        <v>0</v>
      </c>
      <c r="R185">
        <f t="shared" si="50"/>
        <v>1</v>
      </c>
      <c r="S185">
        <f t="shared" si="51"/>
        <v>0</v>
      </c>
    </row>
    <row r="197" spans="1:19" x14ac:dyDescent="0.25">
      <c r="E197" s="15" t="s">
        <v>381</v>
      </c>
    </row>
    <row r="199" spans="1:19" x14ac:dyDescent="0.25">
      <c r="A199" t="s">
        <v>369</v>
      </c>
      <c r="B199">
        <v>33</v>
      </c>
    </row>
    <row r="202" spans="1:19" x14ac:dyDescent="0.25">
      <c r="C202" t="s">
        <v>370</v>
      </c>
      <c r="E202">
        <f>AVERAGE(E109:E196,E7:E91)</f>
        <v>66.535947712418306</v>
      </c>
      <c r="F202">
        <f>SUM(F109:F196)+F97</f>
        <v>16</v>
      </c>
      <c r="G202">
        <f t="shared" ref="G202:S202" si="52">SUM(G109:G196)+G97</f>
        <v>13</v>
      </c>
      <c r="H202">
        <f t="shared" si="52"/>
        <v>23</v>
      </c>
      <c r="I202">
        <f t="shared" si="52"/>
        <v>25</v>
      </c>
      <c r="J202">
        <f t="shared" si="52"/>
        <v>15</v>
      </c>
      <c r="K202">
        <f t="shared" si="52"/>
        <v>7</v>
      </c>
      <c r="L202">
        <f t="shared" si="52"/>
        <v>11</v>
      </c>
      <c r="M202">
        <f t="shared" si="52"/>
        <v>5</v>
      </c>
      <c r="N202">
        <f t="shared" si="52"/>
        <v>7</v>
      </c>
      <c r="O202">
        <f t="shared" si="52"/>
        <v>5</v>
      </c>
      <c r="P202">
        <f t="shared" si="52"/>
        <v>11</v>
      </c>
      <c r="Q202">
        <f t="shared" si="52"/>
        <v>28</v>
      </c>
      <c r="R202">
        <f t="shared" si="52"/>
        <v>67</v>
      </c>
      <c r="S202">
        <f t="shared" si="52"/>
        <v>47</v>
      </c>
    </row>
    <row r="203" spans="1:19" x14ac:dyDescent="0.25">
      <c r="C203" t="s">
        <v>293</v>
      </c>
      <c r="F203">
        <f>F202/$B$199</f>
        <v>0.48484848484848486</v>
      </c>
      <c r="G203">
        <f t="shared" ref="G203:S203" si="53">G202/$B$199</f>
        <v>0.39393939393939392</v>
      </c>
      <c r="H203">
        <f t="shared" si="53"/>
        <v>0.69696969696969702</v>
      </c>
      <c r="I203">
        <f t="shared" si="53"/>
        <v>0.75757575757575757</v>
      </c>
      <c r="J203">
        <f t="shared" si="53"/>
        <v>0.45454545454545453</v>
      </c>
      <c r="K203">
        <f t="shared" si="53"/>
        <v>0.21212121212121213</v>
      </c>
      <c r="L203">
        <f t="shared" si="53"/>
        <v>0.33333333333333331</v>
      </c>
      <c r="M203">
        <f t="shared" si="53"/>
        <v>0.15151515151515152</v>
      </c>
      <c r="N203">
        <f t="shared" si="53"/>
        <v>0.21212121212121213</v>
      </c>
      <c r="O203">
        <f t="shared" si="53"/>
        <v>0.15151515151515152</v>
      </c>
      <c r="P203">
        <f t="shared" si="53"/>
        <v>0.33333333333333331</v>
      </c>
      <c r="Q203">
        <f t="shared" si="53"/>
        <v>0.84848484848484851</v>
      </c>
      <c r="R203">
        <f t="shared" si="53"/>
        <v>2.0303030303030303</v>
      </c>
      <c r="S203">
        <f t="shared" si="53"/>
        <v>1.4242424242424243</v>
      </c>
    </row>
    <row r="208" spans="1:19" x14ac:dyDescent="0.25">
      <c r="A208" t="s">
        <v>339</v>
      </c>
    </row>
    <row r="209" spans="1:19" x14ac:dyDescent="0.25">
      <c r="A209" t="s">
        <v>295</v>
      </c>
      <c r="B209" t="s">
        <v>296</v>
      </c>
      <c r="C209" t="s">
        <v>297</v>
      </c>
      <c r="D209" t="s">
        <v>298</v>
      </c>
      <c r="E209" t="s">
        <v>299</v>
      </c>
      <c r="F209" t="s">
        <v>300</v>
      </c>
      <c r="G209" t="s">
        <v>301</v>
      </c>
      <c r="H209" t="s">
        <v>302</v>
      </c>
      <c r="I209" t="s">
        <v>303</v>
      </c>
      <c r="J209" t="s">
        <v>371</v>
      </c>
      <c r="K209" t="s">
        <v>372</v>
      </c>
      <c r="L209" t="s">
        <v>373</v>
      </c>
      <c r="M209" t="s">
        <v>374</v>
      </c>
      <c r="N209" t="s">
        <v>375</v>
      </c>
      <c r="O209" t="s">
        <v>376</v>
      </c>
      <c r="P209" t="s">
        <v>377</v>
      </c>
      <c r="Q209" t="s">
        <v>378</v>
      </c>
      <c r="R209" t="s">
        <v>379</v>
      </c>
      <c r="S209" t="s">
        <v>380</v>
      </c>
    </row>
    <row r="210" spans="1:19" x14ac:dyDescent="0.25">
      <c r="A210" t="s">
        <v>340</v>
      </c>
      <c r="B210" t="s">
        <v>341</v>
      </c>
      <c r="C210" t="s">
        <v>306</v>
      </c>
      <c r="D210" t="s">
        <v>307</v>
      </c>
      <c r="E210">
        <v>82</v>
      </c>
      <c r="F210">
        <v>0</v>
      </c>
      <c r="G210">
        <v>0</v>
      </c>
      <c r="H210">
        <v>0</v>
      </c>
      <c r="I210">
        <v>0</v>
      </c>
      <c r="J210">
        <f>IF(AND(ISNUMBER(SEARCH("Delantero",C210)), ISNUMBER(SEARCH("Centrocampista",D210))), 1, 0)</f>
        <v>0</v>
      </c>
      <c r="K210">
        <f>IF(AND(ISNUMBER(SEARCH("Delantero",C210)), ISNUMBER(SEARCH("Defensa",D210))), 1, 0)</f>
        <v>0</v>
      </c>
      <c r="L210">
        <f>IF(AND(ISNUMBER(SEARCH("Centrocampista",C210)), ISNUMBER(SEARCH("Delantero",D210))), 1, 0)</f>
        <v>0</v>
      </c>
      <c r="M210">
        <f>IF(AND(ISNUMBER(SEARCH("Centrocampista",C210)), ISNUMBER(SEARCH("Defensa",D210))), 1, 0)</f>
        <v>0</v>
      </c>
      <c r="N210">
        <f>IF(AND(ISNUMBER(SEARCH("Defensa",C210)), ISNUMBER(SEARCH("Delantero",D210))), 1, 0)</f>
        <v>1</v>
      </c>
      <c r="O210">
        <f>IF(AND(ISNUMBER(SEARCH("Defensa",C210)), ISNUMBER(SEARCH("Centrocampista",D210))), 1, 0)</f>
        <v>0</v>
      </c>
      <c r="P210">
        <f>IF(E210&lt;=45,1,0)</f>
        <v>0</v>
      </c>
      <c r="Q210">
        <f>IF(AND(E210&gt;45,E210&lt;=60),1,0)</f>
        <v>0</v>
      </c>
      <c r="R210">
        <f>IF(AND(E210&gt;60,E210&lt;=75),1,0)</f>
        <v>0</v>
      </c>
      <c r="S210">
        <f>IF(E210&gt;75,1,0)</f>
        <v>1</v>
      </c>
    </row>
    <row r="211" spans="1:19" x14ac:dyDescent="0.25">
      <c r="A211" t="s">
        <v>342</v>
      </c>
      <c r="B211" t="s">
        <v>343</v>
      </c>
      <c r="C211" t="s">
        <v>306</v>
      </c>
      <c r="D211" t="s">
        <v>306</v>
      </c>
      <c r="E211">
        <v>22</v>
      </c>
      <c r="F211">
        <v>0</v>
      </c>
      <c r="G211">
        <v>0</v>
      </c>
      <c r="H211">
        <v>1</v>
      </c>
      <c r="I211">
        <v>0</v>
      </c>
      <c r="J211">
        <f t="shared" ref="J211:J274" si="54">IF(AND(ISNUMBER(SEARCH("Delantero",C211)), ISNUMBER(SEARCH("Centrocampista",D211))), 1, 0)</f>
        <v>0</v>
      </c>
      <c r="K211">
        <f t="shared" ref="K211:K274" si="55">IF(AND(ISNUMBER(SEARCH("Delantero",C211)), ISNUMBER(SEARCH("Defensa",D211))), 1, 0)</f>
        <v>0</v>
      </c>
      <c r="L211">
        <f t="shared" ref="L211:L274" si="56">IF(AND(ISNUMBER(SEARCH("Centrocampista",C211)), ISNUMBER(SEARCH("Delantero",D211))), 1, 0)</f>
        <v>0</v>
      </c>
      <c r="M211">
        <f t="shared" ref="M211:M274" si="57">IF(AND(ISNUMBER(SEARCH("Centrocampista",C211)), ISNUMBER(SEARCH("Defensa",D211))), 1, 0)</f>
        <v>0</v>
      </c>
      <c r="N211">
        <f t="shared" ref="N211:N274" si="58">IF(AND(ISNUMBER(SEARCH("Defensa",C211)), ISNUMBER(SEARCH("Delantero",D211))), 1, 0)</f>
        <v>0</v>
      </c>
      <c r="O211">
        <f t="shared" ref="O211:O274" si="59">IF(AND(ISNUMBER(SEARCH("Defensa",C211)), ISNUMBER(SEARCH("Centrocampista",D211))), 1, 0)</f>
        <v>0</v>
      </c>
      <c r="P211">
        <f t="shared" ref="P211:P274" si="60">IF(E211&lt;=45,1,0)</f>
        <v>1</v>
      </c>
      <c r="Q211">
        <f t="shared" ref="Q211:Q274" si="61">IF(AND(E211&gt;45,E211&lt;=60),1,0)</f>
        <v>0</v>
      </c>
      <c r="R211">
        <f t="shared" ref="R211:R274" si="62">IF(AND(E211&gt;60,E211&lt;=75),1,0)</f>
        <v>0</v>
      </c>
      <c r="S211">
        <f t="shared" ref="S211:S274" si="63">IF(E211&gt;75,1,0)</f>
        <v>0</v>
      </c>
    </row>
    <row r="212" spans="1:19" x14ac:dyDescent="0.25">
      <c r="A212" t="s">
        <v>344</v>
      </c>
      <c r="B212" t="s">
        <v>345</v>
      </c>
      <c r="C212" t="s">
        <v>306</v>
      </c>
      <c r="D212" t="s">
        <v>306</v>
      </c>
      <c r="E212">
        <v>46</v>
      </c>
      <c r="F212">
        <v>0</v>
      </c>
      <c r="G212">
        <v>0</v>
      </c>
      <c r="H212">
        <v>0</v>
      </c>
      <c r="I212">
        <v>0</v>
      </c>
      <c r="J212">
        <f t="shared" si="54"/>
        <v>0</v>
      </c>
      <c r="K212">
        <f t="shared" si="55"/>
        <v>0</v>
      </c>
      <c r="L212">
        <f t="shared" si="56"/>
        <v>0</v>
      </c>
      <c r="M212">
        <f t="shared" si="57"/>
        <v>0</v>
      </c>
      <c r="N212">
        <f t="shared" si="58"/>
        <v>0</v>
      </c>
      <c r="O212">
        <f t="shared" si="59"/>
        <v>0</v>
      </c>
      <c r="P212">
        <f t="shared" si="60"/>
        <v>0</v>
      </c>
      <c r="Q212">
        <f t="shared" si="61"/>
        <v>1</v>
      </c>
      <c r="R212">
        <f t="shared" si="62"/>
        <v>0</v>
      </c>
      <c r="S212">
        <f t="shared" si="63"/>
        <v>0</v>
      </c>
    </row>
    <row r="213" spans="1:19" x14ac:dyDescent="0.25">
      <c r="A213" t="s">
        <v>346</v>
      </c>
      <c r="B213" t="s">
        <v>347</v>
      </c>
      <c r="C213" t="s">
        <v>310</v>
      </c>
      <c r="D213" t="s">
        <v>307</v>
      </c>
      <c r="E213">
        <v>82</v>
      </c>
      <c r="F213">
        <v>0</v>
      </c>
      <c r="G213">
        <v>0</v>
      </c>
      <c r="H213">
        <v>0</v>
      </c>
      <c r="I213">
        <v>0</v>
      </c>
      <c r="J213">
        <f t="shared" si="54"/>
        <v>0</v>
      </c>
      <c r="K213">
        <f t="shared" si="55"/>
        <v>0</v>
      </c>
      <c r="L213">
        <f t="shared" si="56"/>
        <v>1</v>
      </c>
      <c r="M213">
        <f t="shared" si="57"/>
        <v>0</v>
      </c>
      <c r="N213">
        <f t="shared" si="58"/>
        <v>0</v>
      </c>
      <c r="O213">
        <f t="shared" si="59"/>
        <v>0</v>
      </c>
      <c r="P213">
        <f t="shared" si="60"/>
        <v>0</v>
      </c>
      <c r="Q213">
        <f t="shared" si="61"/>
        <v>0</v>
      </c>
      <c r="R213">
        <f t="shared" si="62"/>
        <v>0</v>
      </c>
      <c r="S213">
        <f t="shared" si="63"/>
        <v>1</v>
      </c>
    </row>
    <row r="214" spans="1:19" x14ac:dyDescent="0.25">
      <c r="A214" t="s">
        <v>348</v>
      </c>
      <c r="B214" t="s">
        <v>349</v>
      </c>
      <c r="C214" t="s">
        <v>307</v>
      </c>
      <c r="D214" t="s">
        <v>307</v>
      </c>
      <c r="E214">
        <v>64</v>
      </c>
      <c r="F214">
        <v>0</v>
      </c>
      <c r="G214">
        <v>0</v>
      </c>
      <c r="H214">
        <v>0</v>
      </c>
      <c r="I214">
        <v>0</v>
      </c>
      <c r="J214">
        <f t="shared" si="54"/>
        <v>0</v>
      </c>
      <c r="K214">
        <f t="shared" si="55"/>
        <v>0</v>
      </c>
      <c r="L214">
        <f t="shared" si="56"/>
        <v>0</v>
      </c>
      <c r="M214">
        <f t="shared" si="57"/>
        <v>0</v>
      </c>
      <c r="N214">
        <f t="shared" si="58"/>
        <v>0</v>
      </c>
      <c r="O214">
        <f t="shared" si="59"/>
        <v>0</v>
      </c>
      <c r="P214">
        <f t="shared" si="60"/>
        <v>0</v>
      </c>
      <c r="Q214">
        <f t="shared" si="61"/>
        <v>0</v>
      </c>
      <c r="R214">
        <f t="shared" si="62"/>
        <v>1</v>
      </c>
      <c r="S214">
        <f t="shared" si="63"/>
        <v>0</v>
      </c>
    </row>
    <row r="215" spans="1:19" x14ac:dyDescent="0.25">
      <c r="A215" t="s">
        <v>346</v>
      </c>
      <c r="B215" t="s">
        <v>350</v>
      </c>
      <c r="C215" t="s">
        <v>310</v>
      </c>
      <c r="D215" t="s">
        <v>310</v>
      </c>
      <c r="E215">
        <v>56</v>
      </c>
      <c r="F215">
        <v>0</v>
      </c>
      <c r="G215">
        <v>0</v>
      </c>
      <c r="H215">
        <v>0</v>
      </c>
      <c r="I215">
        <v>1</v>
      </c>
      <c r="J215">
        <f t="shared" si="54"/>
        <v>0</v>
      </c>
      <c r="K215">
        <f t="shared" si="55"/>
        <v>0</v>
      </c>
      <c r="L215">
        <f t="shared" si="56"/>
        <v>0</v>
      </c>
      <c r="M215">
        <f t="shared" si="57"/>
        <v>0</v>
      </c>
      <c r="N215">
        <f t="shared" si="58"/>
        <v>0</v>
      </c>
      <c r="O215">
        <f t="shared" si="59"/>
        <v>0</v>
      </c>
      <c r="P215">
        <f t="shared" si="60"/>
        <v>0</v>
      </c>
      <c r="Q215">
        <f t="shared" si="61"/>
        <v>1</v>
      </c>
      <c r="R215">
        <f t="shared" si="62"/>
        <v>0</v>
      </c>
      <c r="S215">
        <f t="shared" si="63"/>
        <v>0</v>
      </c>
    </row>
    <row r="216" spans="1:19" x14ac:dyDescent="0.25">
      <c r="A216" t="s">
        <v>351</v>
      </c>
      <c r="B216" t="s">
        <v>352</v>
      </c>
      <c r="C216" t="s">
        <v>310</v>
      </c>
      <c r="D216" t="s">
        <v>310</v>
      </c>
      <c r="E216">
        <v>86</v>
      </c>
      <c r="F216">
        <v>0</v>
      </c>
      <c r="G216">
        <v>0</v>
      </c>
      <c r="H216">
        <v>0</v>
      </c>
      <c r="I216">
        <v>0</v>
      </c>
      <c r="J216">
        <f t="shared" si="54"/>
        <v>0</v>
      </c>
      <c r="K216">
        <f t="shared" si="55"/>
        <v>0</v>
      </c>
      <c r="L216">
        <f t="shared" si="56"/>
        <v>0</v>
      </c>
      <c r="M216">
        <f t="shared" si="57"/>
        <v>0</v>
      </c>
      <c r="N216">
        <f t="shared" si="58"/>
        <v>0</v>
      </c>
      <c r="O216">
        <f t="shared" si="59"/>
        <v>0</v>
      </c>
      <c r="P216">
        <f t="shared" si="60"/>
        <v>0</v>
      </c>
      <c r="Q216">
        <f t="shared" si="61"/>
        <v>0</v>
      </c>
      <c r="R216">
        <f t="shared" si="62"/>
        <v>0</v>
      </c>
      <c r="S216">
        <f t="shared" si="63"/>
        <v>1</v>
      </c>
    </row>
    <row r="217" spans="1:19" x14ac:dyDescent="0.25">
      <c r="A217" t="s">
        <v>353</v>
      </c>
      <c r="B217" t="s">
        <v>354</v>
      </c>
      <c r="C217" t="s">
        <v>310</v>
      </c>
      <c r="D217" t="s">
        <v>310</v>
      </c>
      <c r="E217">
        <v>86</v>
      </c>
      <c r="F217">
        <v>0</v>
      </c>
      <c r="G217">
        <v>0</v>
      </c>
      <c r="H217">
        <v>0</v>
      </c>
      <c r="I217">
        <v>0</v>
      </c>
      <c r="J217">
        <f t="shared" si="54"/>
        <v>0</v>
      </c>
      <c r="K217">
        <f t="shared" si="55"/>
        <v>0</v>
      </c>
      <c r="L217">
        <f t="shared" si="56"/>
        <v>0</v>
      </c>
      <c r="M217">
        <f t="shared" si="57"/>
        <v>0</v>
      </c>
      <c r="N217">
        <f t="shared" si="58"/>
        <v>0</v>
      </c>
      <c r="O217">
        <f t="shared" si="59"/>
        <v>0</v>
      </c>
      <c r="P217">
        <f t="shared" si="60"/>
        <v>0</v>
      </c>
      <c r="Q217">
        <f t="shared" si="61"/>
        <v>0</v>
      </c>
      <c r="R217">
        <f t="shared" si="62"/>
        <v>0</v>
      </c>
      <c r="S217">
        <f t="shared" si="63"/>
        <v>1</v>
      </c>
    </row>
    <row r="218" spans="1:19" x14ac:dyDescent="0.25">
      <c r="A218" t="s">
        <v>348</v>
      </c>
      <c r="B218" t="s">
        <v>341</v>
      </c>
      <c r="C218" t="s">
        <v>307</v>
      </c>
      <c r="D218" t="s">
        <v>307</v>
      </c>
      <c r="E218">
        <v>76</v>
      </c>
      <c r="F218">
        <v>0</v>
      </c>
      <c r="G218">
        <v>0</v>
      </c>
      <c r="H218">
        <v>0</v>
      </c>
      <c r="I218">
        <v>0</v>
      </c>
      <c r="J218">
        <f t="shared" si="54"/>
        <v>0</v>
      </c>
      <c r="K218">
        <f t="shared" si="55"/>
        <v>0</v>
      </c>
      <c r="L218">
        <f t="shared" si="56"/>
        <v>0</v>
      </c>
      <c r="M218">
        <f t="shared" si="57"/>
        <v>0</v>
      </c>
      <c r="N218">
        <f t="shared" si="58"/>
        <v>0</v>
      </c>
      <c r="O218">
        <f t="shared" si="59"/>
        <v>0</v>
      </c>
      <c r="P218">
        <f t="shared" si="60"/>
        <v>0</v>
      </c>
      <c r="Q218">
        <f t="shared" si="61"/>
        <v>0</v>
      </c>
      <c r="R218">
        <f t="shared" si="62"/>
        <v>0</v>
      </c>
      <c r="S218">
        <f t="shared" si="63"/>
        <v>1</v>
      </c>
    </row>
    <row r="219" spans="1:19" x14ac:dyDescent="0.25">
      <c r="A219" t="s">
        <v>349</v>
      </c>
      <c r="B219" t="s">
        <v>347</v>
      </c>
      <c r="C219" t="s">
        <v>307</v>
      </c>
      <c r="D219" t="s">
        <v>307</v>
      </c>
      <c r="E219">
        <v>57</v>
      </c>
      <c r="F219">
        <v>0</v>
      </c>
      <c r="G219">
        <v>0</v>
      </c>
      <c r="H219">
        <v>0</v>
      </c>
      <c r="I219">
        <v>0</v>
      </c>
      <c r="J219">
        <f t="shared" si="54"/>
        <v>0</v>
      </c>
      <c r="K219">
        <f t="shared" si="55"/>
        <v>0</v>
      </c>
      <c r="L219">
        <f t="shared" si="56"/>
        <v>0</v>
      </c>
      <c r="M219">
        <f t="shared" si="57"/>
        <v>0</v>
      </c>
      <c r="N219">
        <f t="shared" si="58"/>
        <v>0</v>
      </c>
      <c r="O219">
        <f t="shared" si="59"/>
        <v>0</v>
      </c>
      <c r="P219">
        <f t="shared" si="60"/>
        <v>0</v>
      </c>
      <c r="Q219">
        <f t="shared" si="61"/>
        <v>1</v>
      </c>
      <c r="R219">
        <f t="shared" si="62"/>
        <v>0</v>
      </c>
      <c r="S219">
        <f t="shared" si="63"/>
        <v>0</v>
      </c>
    </row>
    <row r="220" spans="1:19" x14ac:dyDescent="0.25">
      <c r="A220" t="s">
        <v>355</v>
      </c>
      <c r="B220" t="s">
        <v>350</v>
      </c>
      <c r="C220" t="s">
        <v>306</v>
      </c>
      <c r="D220" t="s">
        <v>310</v>
      </c>
      <c r="E220">
        <v>73</v>
      </c>
      <c r="F220">
        <v>0</v>
      </c>
      <c r="G220">
        <v>0</v>
      </c>
      <c r="H220">
        <v>0</v>
      </c>
      <c r="I220">
        <v>0</v>
      </c>
      <c r="J220">
        <f t="shared" si="54"/>
        <v>0</v>
      </c>
      <c r="K220">
        <f t="shared" si="55"/>
        <v>0</v>
      </c>
      <c r="L220">
        <f t="shared" si="56"/>
        <v>0</v>
      </c>
      <c r="M220">
        <f t="shared" si="57"/>
        <v>0</v>
      </c>
      <c r="N220">
        <f t="shared" si="58"/>
        <v>0</v>
      </c>
      <c r="O220">
        <f t="shared" si="59"/>
        <v>1</v>
      </c>
      <c r="P220">
        <f t="shared" si="60"/>
        <v>0</v>
      </c>
      <c r="Q220">
        <f t="shared" si="61"/>
        <v>0</v>
      </c>
      <c r="R220">
        <f t="shared" si="62"/>
        <v>1</v>
      </c>
      <c r="S220">
        <f t="shared" si="63"/>
        <v>0</v>
      </c>
    </row>
    <row r="221" spans="1:19" x14ac:dyDescent="0.25">
      <c r="A221" t="s">
        <v>345</v>
      </c>
      <c r="B221" t="s">
        <v>356</v>
      </c>
      <c r="C221" t="s">
        <v>306</v>
      </c>
      <c r="D221" t="s">
        <v>306</v>
      </c>
      <c r="E221">
        <v>64</v>
      </c>
      <c r="F221">
        <v>0</v>
      </c>
      <c r="G221">
        <v>0</v>
      </c>
      <c r="H221">
        <v>0</v>
      </c>
      <c r="I221">
        <v>1</v>
      </c>
      <c r="J221">
        <f t="shared" si="54"/>
        <v>0</v>
      </c>
      <c r="K221">
        <f t="shared" si="55"/>
        <v>0</v>
      </c>
      <c r="L221">
        <f t="shared" si="56"/>
        <v>0</v>
      </c>
      <c r="M221">
        <f t="shared" si="57"/>
        <v>0</v>
      </c>
      <c r="N221">
        <f t="shared" si="58"/>
        <v>0</v>
      </c>
      <c r="O221">
        <f t="shared" si="59"/>
        <v>0</v>
      </c>
      <c r="P221">
        <f t="shared" si="60"/>
        <v>0</v>
      </c>
      <c r="Q221">
        <f t="shared" si="61"/>
        <v>0</v>
      </c>
      <c r="R221">
        <f t="shared" si="62"/>
        <v>1</v>
      </c>
      <c r="S221">
        <f t="shared" si="63"/>
        <v>0</v>
      </c>
    </row>
    <row r="222" spans="1:19" x14ac:dyDescent="0.25">
      <c r="A222" t="s">
        <v>346</v>
      </c>
      <c r="B222" t="s">
        <v>352</v>
      </c>
      <c r="C222" t="s">
        <v>310</v>
      </c>
      <c r="D222" t="s">
        <v>310</v>
      </c>
      <c r="E222">
        <v>84</v>
      </c>
      <c r="F222">
        <v>0</v>
      </c>
      <c r="G222">
        <v>0</v>
      </c>
      <c r="H222">
        <v>0</v>
      </c>
      <c r="I222">
        <v>1</v>
      </c>
      <c r="J222">
        <f t="shared" si="54"/>
        <v>0</v>
      </c>
      <c r="K222">
        <f t="shared" si="55"/>
        <v>0</v>
      </c>
      <c r="L222">
        <f t="shared" si="56"/>
        <v>0</v>
      </c>
      <c r="M222">
        <f t="shared" si="57"/>
        <v>0</v>
      </c>
      <c r="N222">
        <f t="shared" si="58"/>
        <v>0</v>
      </c>
      <c r="O222">
        <f t="shared" si="59"/>
        <v>0</v>
      </c>
      <c r="P222">
        <f t="shared" si="60"/>
        <v>0</v>
      </c>
      <c r="Q222">
        <f t="shared" si="61"/>
        <v>0</v>
      </c>
      <c r="R222">
        <f t="shared" si="62"/>
        <v>0</v>
      </c>
      <c r="S222">
        <f t="shared" si="63"/>
        <v>1</v>
      </c>
    </row>
    <row r="223" spans="1:19" x14ac:dyDescent="0.25">
      <c r="A223" t="s">
        <v>351</v>
      </c>
      <c r="B223" t="s">
        <v>357</v>
      </c>
      <c r="C223" t="s">
        <v>310</v>
      </c>
      <c r="D223" t="s">
        <v>307</v>
      </c>
      <c r="E223">
        <v>73</v>
      </c>
      <c r="F223">
        <v>0</v>
      </c>
      <c r="G223">
        <v>0</v>
      </c>
      <c r="H223">
        <v>0</v>
      </c>
      <c r="I223">
        <v>0</v>
      </c>
      <c r="J223">
        <f t="shared" si="54"/>
        <v>0</v>
      </c>
      <c r="K223">
        <f t="shared" si="55"/>
        <v>0</v>
      </c>
      <c r="L223">
        <f t="shared" si="56"/>
        <v>1</v>
      </c>
      <c r="M223">
        <f t="shared" si="57"/>
        <v>0</v>
      </c>
      <c r="N223">
        <f t="shared" si="58"/>
        <v>0</v>
      </c>
      <c r="O223">
        <f t="shared" si="59"/>
        <v>0</v>
      </c>
      <c r="P223">
        <f t="shared" si="60"/>
        <v>0</v>
      </c>
      <c r="Q223">
        <f t="shared" si="61"/>
        <v>0</v>
      </c>
      <c r="R223">
        <f t="shared" si="62"/>
        <v>1</v>
      </c>
      <c r="S223">
        <f t="shared" si="63"/>
        <v>0</v>
      </c>
    </row>
    <row r="224" spans="1:19" x14ac:dyDescent="0.25">
      <c r="A224" t="s">
        <v>348</v>
      </c>
      <c r="B224" t="s">
        <v>349</v>
      </c>
      <c r="C224" t="s">
        <v>307</v>
      </c>
      <c r="D224" t="s">
        <v>307</v>
      </c>
      <c r="E224">
        <v>84</v>
      </c>
      <c r="F224">
        <v>0</v>
      </c>
      <c r="G224">
        <v>0</v>
      </c>
      <c r="H224">
        <v>0</v>
      </c>
      <c r="I224">
        <v>1</v>
      </c>
      <c r="J224">
        <f t="shared" si="54"/>
        <v>0</v>
      </c>
      <c r="K224">
        <f t="shared" si="55"/>
        <v>0</v>
      </c>
      <c r="L224">
        <f t="shared" si="56"/>
        <v>0</v>
      </c>
      <c r="M224">
        <f t="shared" si="57"/>
        <v>0</v>
      </c>
      <c r="N224">
        <f t="shared" si="58"/>
        <v>0</v>
      </c>
      <c r="O224">
        <f t="shared" si="59"/>
        <v>0</v>
      </c>
      <c r="P224">
        <f t="shared" si="60"/>
        <v>0</v>
      </c>
      <c r="Q224">
        <f t="shared" si="61"/>
        <v>0</v>
      </c>
      <c r="R224">
        <f t="shared" si="62"/>
        <v>0</v>
      </c>
      <c r="S224">
        <f t="shared" si="63"/>
        <v>1</v>
      </c>
    </row>
    <row r="225" spans="1:19" x14ac:dyDescent="0.25">
      <c r="A225" t="s">
        <v>342</v>
      </c>
      <c r="B225" t="s">
        <v>346</v>
      </c>
      <c r="C225" t="s">
        <v>306</v>
      </c>
      <c r="D225" t="s">
        <v>310</v>
      </c>
      <c r="E225">
        <v>46</v>
      </c>
      <c r="F225">
        <v>0</v>
      </c>
      <c r="G225">
        <v>0</v>
      </c>
      <c r="H225">
        <v>0</v>
      </c>
      <c r="I225">
        <v>0</v>
      </c>
      <c r="J225">
        <f t="shared" si="54"/>
        <v>0</v>
      </c>
      <c r="K225">
        <f t="shared" si="55"/>
        <v>0</v>
      </c>
      <c r="L225">
        <f t="shared" si="56"/>
        <v>0</v>
      </c>
      <c r="M225">
        <f t="shared" si="57"/>
        <v>0</v>
      </c>
      <c r="N225">
        <f t="shared" si="58"/>
        <v>0</v>
      </c>
      <c r="O225">
        <f t="shared" si="59"/>
        <v>1</v>
      </c>
      <c r="P225">
        <f t="shared" si="60"/>
        <v>0</v>
      </c>
      <c r="Q225">
        <f t="shared" si="61"/>
        <v>1</v>
      </c>
      <c r="R225">
        <f t="shared" si="62"/>
        <v>0</v>
      </c>
      <c r="S225">
        <f t="shared" si="63"/>
        <v>0</v>
      </c>
    </row>
    <row r="226" spans="1:19" x14ac:dyDescent="0.25">
      <c r="A226" t="s">
        <v>354</v>
      </c>
      <c r="B226" t="s">
        <v>343</v>
      </c>
      <c r="C226" t="s">
        <v>310</v>
      </c>
      <c r="D226" t="s">
        <v>306</v>
      </c>
      <c r="E226">
        <v>46</v>
      </c>
      <c r="F226">
        <v>0</v>
      </c>
      <c r="G226">
        <v>0</v>
      </c>
      <c r="H226">
        <v>0</v>
      </c>
      <c r="I226">
        <v>0</v>
      </c>
      <c r="J226">
        <f t="shared" si="54"/>
        <v>0</v>
      </c>
      <c r="K226">
        <f t="shared" si="55"/>
        <v>0</v>
      </c>
      <c r="L226">
        <f t="shared" si="56"/>
        <v>0</v>
      </c>
      <c r="M226">
        <f t="shared" si="57"/>
        <v>1</v>
      </c>
      <c r="N226">
        <f t="shared" si="58"/>
        <v>0</v>
      </c>
      <c r="O226">
        <f t="shared" si="59"/>
        <v>0</v>
      </c>
      <c r="P226">
        <f t="shared" si="60"/>
        <v>0</v>
      </c>
      <c r="Q226">
        <f t="shared" si="61"/>
        <v>1</v>
      </c>
      <c r="R226">
        <f t="shared" si="62"/>
        <v>0</v>
      </c>
      <c r="S226">
        <f t="shared" si="63"/>
        <v>0</v>
      </c>
    </row>
    <row r="227" spans="1:19" x14ac:dyDescent="0.25">
      <c r="A227" t="s">
        <v>352</v>
      </c>
      <c r="B227" t="s">
        <v>351</v>
      </c>
      <c r="C227" t="s">
        <v>310</v>
      </c>
      <c r="D227" t="s">
        <v>310</v>
      </c>
      <c r="E227">
        <v>77</v>
      </c>
      <c r="F227">
        <v>0</v>
      </c>
      <c r="G227">
        <v>0</v>
      </c>
      <c r="H227">
        <v>0</v>
      </c>
      <c r="I227">
        <v>0</v>
      </c>
      <c r="J227">
        <f t="shared" si="54"/>
        <v>0</v>
      </c>
      <c r="K227">
        <f t="shared" si="55"/>
        <v>0</v>
      </c>
      <c r="L227">
        <f t="shared" si="56"/>
        <v>0</v>
      </c>
      <c r="M227">
        <f t="shared" si="57"/>
        <v>0</v>
      </c>
      <c r="N227">
        <f t="shared" si="58"/>
        <v>0</v>
      </c>
      <c r="O227">
        <f t="shared" si="59"/>
        <v>0</v>
      </c>
      <c r="P227">
        <f t="shared" si="60"/>
        <v>0</v>
      </c>
      <c r="Q227">
        <f t="shared" si="61"/>
        <v>0</v>
      </c>
      <c r="R227">
        <f t="shared" si="62"/>
        <v>0</v>
      </c>
      <c r="S227">
        <f t="shared" si="63"/>
        <v>1</v>
      </c>
    </row>
    <row r="228" spans="1:19" x14ac:dyDescent="0.25">
      <c r="A228" t="s">
        <v>353</v>
      </c>
      <c r="B228" t="s">
        <v>350</v>
      </c>
      <c r="C228" t="s">
        <v>310</v>
      </c>
      <c r="D228" t="s">
        <v>310</v>
      </c>
      <c r="E228">
        <v>77</v>
      </c>
      <c r="F228">
        <v>0</v>
      </c>
      <c r="G228">
        <v>0</v>
      </c>
      <c r="H228">
        <v>0</v>
      </c>
      <c r="I228">
        <v>0</v>
      </c>
      <c r="J228">
        <f t="shared" si="54"/>
        <v>0</v>
      </c>
      <c r="K228">
        <f t="shared" si="55"/>
        <v>0</v>
      </c>
      <c r="L228">
        <f t="shared" si="56"/>
        <v>0</v>
      </c>
      <c r="M228">
        <f t="shared" si="57"/>
        <v>0</v>
      </c>
      <c r="N228">
        <f t="shared" si="58"/>
        <v>0</v>
      </c>
      <c r="O228">
        <f t="shared" si="59"/>
        <v>0</v>
      </c>
      <c r="P228">
        <f t="shared" si="60"/>
        <v>0</v>
      </c>
      <c r="Q228">
        <f t="shared" si="61"/>
        <v>0</v>
      </c>
      <c r="R228">
        <f t="shared" si="62"/>
        <v>0</v>
      </c>
      <c r="S228">
        <f t="shared" si="63"/>
        <v>1</v>
      </c>
    </row>
    <row r="229" spans="1:19" x14ac:dyDescent="0.25">
      <c r="A229" t="s">
        <v>358</v>
      </c>
      <c r="B229" t="s">
        <v>357</v>
      </c>
      <c r="C229" t="s">
        <v>307</v>
      </c>
      <c r="D229" t="s">
        <v>307</v>
      </c>
      <c r="E229">
        <v>57</v>
      </c>
      <c r="F229">
        <v>0</v>
      </c>
      <c r="G229">
        <v>0</v>
      </c>
      <c r="H229">
        <v>0</v>
      </c>
      <c r="I229">
        <v>0</v>
      </c>
      <c r="J229">
        <f t="shared" si="54"/>
        <v>0</v>
      </c>
      <c r="K229">
        <f t="shared" si="55"/>
        <v>0</v>
      </c>
      <c r="L229">
        <f t="shared" si="56"/>
        <v>0</v>
      </c>
      <c r="M229">
        <f t="shared" si="57"/>
        <v>0</v>
      </c>
      <c r="N229">
        <f t="shared" si="58"/>
        <v>0</v>
      </c>
      <c r="O229">
        <f t="shared" si="59"/>
        <v>0</v>
      </c>
      <c r="P229">
        <f t="shared" si="60"/>
        <v>0</v>
      </c>
      <c r="Q229">
        <f t="shared" si="61"/>
        <v>1</v>
      </c>
      <c r="R229">
        <f t="shared" si="62"/>
        <v>0</v>
      </c>
      <c r="S229">
        <f t="shared" si="63"/>
        <v>0</v>
      </c>
    </row>
    <row r="230" spans="1:19" x14ac:dyDescent="0.25">
      <c r="A230" t="s">
        <v>352</v>
      </c>
      <c r="B230" t="s">
        <v>350</v>
      </c>
      <c r="C230" t="s">
        <v>310</v>
      </c>
      <c r="D230" t="s">
        <v>310</v>
      </c>
      <c r="E230">
        <v>75</v>
      </c>
      <c r="F230">
        <v>0</v>
      </c>
      <c r="G230">
        <v>0</v>
      </c>
      <c r="H230">
        <v>0</v>
      </c>
      <c r="I230">
        <v>0</v>
      </c>
      <c r="J230">
        <f t="shared" si="54"/>
        <v>0</v>
      </c>
      <c r="K230">
        <f t="shared" si="55"/>
        <v>0</v>
      </c>
      <c r="L230">
        <f t="shared" si="56"/>
        <v>0</v>
      </c>
      <c r="M230">
        <f t="shared" si="57"/>
        <v>0</v>
      </c>
      <c r="N230">
        <f t="shared" si="58"/>
        <v>0</v>
      </c>
      <c r="O230">
        <f t="shared" si="59"/>
        <v>0</v>
      </c>
      <c r="P230">
        <f t="shared" si="60"/>
        <v>0</v>
      </c>
      <c r="Q230">
        <f t="shared" si="61"/>
        <v>0</v>
      </c>
      <c r="R230">
        <f t="shared" si="62"/>
        <v>1</v>
      </c>
      <c r="S230">
        <f t="shared" si="63"/>
        <v>0</v>
      </c>
    </row>
    <row r="231" spans="1:19" x14ac:dyDescent="0.25">
      <c r="A231" t="s">
        <v>351</v>
      </c>
      <c r="B231" t="s">
        <v>353</v>
      </c>
      <c r="C231" t="s">
        <v>310</v>
      </c>
      <c r="D231" t="s">
        <v>310</v>
      </c>
      <c r="E231">
        <v>75</v>
      </c>
      <c r="F231">
        <v>0</v>
      </c>
      <c r="G231">
        <v>0</v>
      </c>
      <c r="H231">
        <v>0</v>
      </c>
      <c r="I231">
        <v>0</v>
      </c>
      <c r="J231">
        <f t="shared" si="54"/>
        <v>0</v>
      </c>
      <c r="K231">
        <f t="shared" si="55"/>
        <v>0</v>
      </c>
      <c r="L231">
        <f t="shared" si="56"/>
        <v>0</v>
      </c>
      <c r="M231">
        <f t="shared" si="57"/>
        <v>0</v>
      </c>
      <c r="N231">
        <f t="shared" si="58"/>
        <v>0</v>
      </c>
      <c r="O231">
        <f t="shared" si="59"/>
        <v>0</v>
      </c>
      <c r="P231">
        <f t="shared" si="60"/>
        <v>0</v>
      </c>
      <c r="Q231">
        <f t="shared" si="61"/>
        <v>0</v>
      </c>
      <c r="R231">
        <f t="shared" si="62"/>
        <v>1</v>
      </c>
      <c r="S231">
        <f t="shared" si="63"/>
        <v>0</v>
      </c>
    </row>
    <row r="232" spans="1:19" x14ac:dyDescent="0.25">
      <c r="A232" t="s">
        <v>348</v>
      </c>
      <c r="B232" t="s">
        <v>359</v>
      </c>
      <c r="C232" t="s">
        <v>307</v>
      </c>
      <c r="D232" t="s">
        <v>307</v>
      </c>
      <c r="E232">
        <v>88</v>
      </c>
      <c r="F232">
        <v>0</v>
      </c>
      <c r="G232">
        <v>0</v>
      </c>
      <c r="H232">
        <v>0</v>
      </c>
      <c r="I232">
        <v>0</v>
      </c>
      <c r="J232">
        <f t="shared" si="54"/>
        <v>0</v>
      </c>
      <c r="K232">
        <f t="shared" si="55"/>
        <v>0</v>
      </c>
      <c r="L232">
        <f t="shared" si="56"/>
        <v>0</v>
      </c>
      <c r="M232">
        <f t="shared" si="57"/>
        <v>0</v>
      </c>
      <c r="N232">
        <f t="shared" si="58"/>
        <v>0</v>
      </c>
      <c r="O232">
        <f t="shared" si="59"/>
        <v>0</v>
      </c>
      <c r="P232">
        <f t="shared" si="60"/>
        <v>0</v>
      </c>
      <c r="Q232">
        <f t="shared" si="61"/>
        <v>0</v>
      </c>
      <c r="R232">
        <f t="shared" si="62"/>
        <v>0</v>
      </c>
      <c r="S232">
        <f t="shared" si="63"/>
        <v>1</v>
      </c>
    </row>
    <row r="233" spans="1:19" x14ac:dyDescent="0.25">
      <c r="A233" t="s">
        <v>349</v>
      </c>
      <c r="B233" t="s">
        <v>358</v>
      </c>
      <c r="C233" t="s">
        <v>307</v>
      </c>
      <c r="D233" t="s">
        <v>307</v>
      </c>
      <c r="E233">
        <v>58</v>
      </c>
      <c r="F233">
        <v>0</v>
      </c>
      <c r="G233">
        <v>0</v>
      </c>
      <c r="H233">
        <v>0</v>
      </c>
      <c r="I233">
        <v>0</v>
      </c>
      <c r="J233">
        <f t="shared" si="54"/>
        <v>0</v>
      </c>
      <c r="K233">
        <f t="shared" si="55"/>
        <v>0</v>
      </c>
      <c r="L233">
        <f t="shared" si="56"/>
        <v>0</v>
      </c>
      <c r="M233">
        <f t="shared" si="57"/>
        <v>0</v>
      </c>
      <c r="N233">
        <f t="shared" si="58"/>
        <v>0</v>
      </c>
      <c r="O233">
        <f t="shared" si="59"/>
        <v>0</v>
      </c>
      <c r="P233">
        <f t="shared" si="60"/>
        <v>0</v>
      </c>
      <c r="Q233">
        <f t="shared" si="61"/>
        <v>1</v>
      </c>
      <c r="R233">
        <f t="shared" si="62"/>
        <v>0</v>
      </c>
      <c r="S233">
        <f t="shared" si="63"/>
        <v>0</v>
      </c>
    </row>
    <row r="234" spans="1:19" x14ac:dyDescent="0.25">
      <c r="A234" t="s">
        <v>341</v>
      </c>
      <c r="B234" t="s">
        <v>357</v>
      </c>
      <c r="C234" t="s">
        <v>307</v>
      </c>
      <c r="D234" t="s">
        <v>307</v>
      </c>
      <c r="E234">
        <v>58</v>
      </c>
      <c r="F234">
        <v>1</v>
      </c>
      <c r="G234">
        <v>0</v>
      </c>
      <c r="H234">
        <v>0</v>
      </c>
      <c r="I234">
        <v>0</v>
      </c>
      <c r="J234">
        <f t="shared" si="54"/>
        <v>0</v>
      </c>
      <c r="K234">
        <f t="shared" si="55"/>
        <v>0</v>
      </c>
      <c r="L234">
        <f t="shared" si="56"/>
        <v>0</v>
      </c>
      <c r="M234">
        <f t="shared" si="57"/>
        <v>0</v>
      </c>
      <c r="N234">
        <f t="shared" si="58"/>
        <v>0</v>
      </c>
      <c r="O234">
        <f t="shared" si="59"/>
        <v>0</v>
      </c>
      <c r="P234">
        <f t="shared" si="60"/>
        <v>0</v>
      </c>
      <c r="Q234">
        <f t="shared" si="61"/>
        <v>1</v>
      </c>
      <c r="R234">
        <f t="shared" si="62"/>
        <v>0</v>
      </c>
      <c r="S234">
        <f t="shared" si="63"/>
        <v>0</v>
      </c>
    </row>
    <row r="235" spans="1:19" x14ac:dyDescent="0.25">
      <c r="A235" t="s">
        <v>350</v>
      </c>
      <c r="B235" t="s">
        <v>351</v>
      </c>
      <c r="C235" t="s">
        <v>310</v>
      </c>
      <c r="D235" t="s">
        <v>310</v>
      </c>
      <c r="E235">
        <v>69</v>
      </c>
      <c r="F235">
        <v>0</v>
      </c>
      <c r="G235">
        <v>0</v>
      </c>
      <c r="H235">
        <v>0</v>
      </c>
      <c r="I235">
        <v>0</v>
      </c>
      <c r="J235">
        <f t="shared" si="54"/>
        <v>0</v>
      </c>
      <c r="K235">
        <f t="shared" si="55"/>
        <v>0</v>
      </c>
      <c r="L235">
        <f t="shared" si="56"/>
        <v>0</v>
      </c>
      <c r="M235">
        <f t="shared" si="57"/>
        <v>0</v>
      </c>
      <c r="N235">
        <f t="shared" si="58"/>
        <v>0</v>
      </c>
      <c r="O235">
        <f t="shared" si="59"/>
        <v>0</v>
      </c>
      <c r="P235">
        <f t="shared" si="60"/>
        <v>0</v>
      </c>
      <c r="Q235">
        <f t="shared" si="61"/>
        <v>0</v>
      </c>
      <c r="R235">
        <f t="shared" si="62"/>
        <v>1</v>
      </c>
      <c r="S235">
        <f t="shared" si="63"/>
        <v>0</v>
      </c>
    </row>
    <row r="236" spans="1:19" x14ac:dyDescent="0.25">
      <c r="A236" t="s">
        <v>357</v>
      </c>
      <c r="B236" t="s">
        <v>345</v>
      </c>
      <c r="C236" t="s">
        <v>307</v>
      </c>
      <c r="D236" t="s">
        <v>306</v>
      </c>
      <c r="E236">
        <v>82</v>
      </c>
      <c r="F236">
        <v>0</v>
      </c>
      <c r="G236">
        <v>1</v>
      </c>
      <c r="H236">
        <v>0</v>
      </c>
      <c r="I236">
        <v>0</v>
      </c>
      <c r="J236">
        <f t="shared" si="54"/>
        <v>0</v>
      </c>
      <c r="K236">
        <f t="shared" si="55"/>
        <v>1</v>
      </c>
      <c r="L236">
        <f t="shared" si="56"/>
        <v>0</v>
      </c>
      <c r="M236">
        <f t="shared" si="57"/>
        <v>0</v>
      </c>
      <c r="N236">
        <f t="shared" si="58"/>
        <v>0</v>
      </c>
      <c r="O236">
        <f t="shared" si="59"/>
        <v>0</v>
      </c>
      <c r="P236">
        <f t="shared" si="60"/>
        <v>0</v>
      </c>
      <c r="Q236">
        <f t="shared" si="61"/>
        <v>0</v>
      </c>
      <c r="R236">
        <f t="shared" si="62"/>
        <v>0</v>
      </c>
      <c r="S236">
        <f t="shared" si="63"/>
        <v>1</v>
      </c>
    </row>
    <row r="237" spans="1:19" x14ac:dyDescent="0.25">
      <c r="A237" t="s">
        <v>348</v>
      </c>
      <c r="B237" t="s">
        <v>358</v>
      </c>
      <c r="C237" t="s">
        <v>307</v>
      </c>
      <c r="D237" t="s">
        <v>307</v>
      </c>
      <c r="E237">
        <v>60</v>
      </c>
      <c r="F237">
        <v>1</v>
      </c>
      <c r="G237">
        <v>0</v>
      </c>
      <c r="H237">
        <v>0</v>
      </c>
      <c r="I237">
        <v>0</v>
      </c>
      <c r="J237">
        <f t="shared" si="54"/>
        <v>0</v>
      </c>
      <c r="K237">
        <f t="shared" si="55"/>
        <v>0</v>
      </c>
      <c r="L237">
        <f t="shared" si="56"/>
        <v>0</v>
      </c>
      <c r="M237">
        <f t="shared" si="57"/>
        <v>0</v>
      </c>
      <c r="N237">
        <f t="shared" si="58"/>
        <v>0</v>
      </c>
      <c r="O237">
        <f t="shared" si="59"/>
        <v>0</v>
      </c>
      <c r="P237">
        <f t="shared" si="60"/>
        <v>0</v>
      </c>
      <c r="Q237">
        <f t="shared" si="61"/>
        <v>1</v>
      </c>
      <c r="R237">
        <f t="shared" si="62"/>
        <v>0</v>
      </c>
      <c r="S237">
        <f t="shared" si="63"/>
        <v>0</v>
      </c>
    </row>
    <row r="238" spans="1:19" x14ac:dyDescent="0.25">
      <c r="A238" t="s">
        <v>341</v>
      </c>
      <c r="B238" t="s">
        <v>360</v>
      </c>
      <c r="C238" t="s">
        <v>307</v>
      </c>
      <c r="D238" t="s">
        <v>310</v>
      </c>
      <c r="E238">
        <v>60</v>
      </c>
      <c r="F238">
        <v>0</v>
      </c>
      <c r="G238">
        <v>0</v>
      </c>
      <c r="H238">
        <v>0</v>
      </c>
      <c r="I238">
        <v>0</v>
      </c>
      <c r="J238">
        <f t="shared" si="54"/>
        <v>1</v>
      </c>
      <c r="K238">
        <f t="shared" si="55"/>
        <v>0</v>
      </c>
      <c r="L238">
        <f t="shared" si="56"/>
        <v>0</v>
      </c>
      <c r="M238">
        <f t="shared" si="57"/>
        <v>0</v>
      </c>
      <c r="N238">
        <f t="shared" si="58"/>
        <v>0</v>
      </c>
      <c r="O238">
        <f t="shared" si="59"/>
        <v>0</v>
      </c>
      <c r="P238">
        <f t="shared" si="60"/>
        <v>0</v>
      </c>
      <c r="Q238">
        <f t="shared" si="61"/>
        <v>1</v>
      </c>
      <c r="R238">
        <f t="shared" si="62"/>
        <v>0</v>
      </c>
      <c r="S238">
        <f t="shared" si="63"/>
        <v>0</v>
      </c>
    </row>
    <row r="239" spans="1:19" x14ac:dyDescent="0.25">
      <c r="A239" t="s">
        <v>350</v>
      </c>
      <c r="B239" t="s">
        <v>360</v>
      </c>
      <c r="C239" t="s">
        <v>310</v>
      </c>
      <c r="D239" t="s">
        <v>310</v>
      </c>
      <c r="E239">
        <v>58</v>
      </c>
      <c r="F239">
        <v>0</v>
      </c>
      <c r="G239">
        <v>0</v>
      </c>
      <c r="H239">
        <v>0</v>
      </c>
      <c r="I239">
        <v>0</v>
      </c>
      <c r="J239">
        <f t="shared" si="54"/>
        <v>0</v>
      </c>
      <c r="K239">
        <f t="shared" si="55"/>
        <v>0</v>
      </c>
      <c r="L239">
        <f t="shared" si="56"/>
        <v>0</v>
      </c>
      <c r="M239">
        <f t="shared" si="57"/>
        <v>0</v>
      </c>
      <c r="N239">
        <f t="shared" si="58"/>
        <v>0</v>
      </c>
      <c r="O239">
        <f t="shared" si="59"/>
        <v>0</v>
      </c>
      <c r="P239">
        <f t="shared" si="60"/>
        <v>0</v>
      </c>
      <c r="Q239">
        <f t="shared" si="61"/>
        <v>1</v>
      </c>
      <c r="R239">
        <f t="shared" si="62"/>
        <v>0</v>
      </c>
      <c r="S239">
        <f t="shared" si="63"/>
        <v>0</v>
      </c>
    </row>
    <row r="240" spans="1:19" x14ac:dyDescent="0.25">
      <c r="A240" t="s">
        <v>357</v>
      </c>
      <c r="B240" t="s">
        <v>345</v>
      </c>
      <c r="C240" t="s">
        <v>307</v>
      </c>
      <c r="D240" t="s">
        <v>306</v>
      </c>
      <c r="E240">
        <v>73</v>
      </c>
      <c r="F240">
        <v>0</v>
      </c>
      <c r="G240">
        <v>0</v>
      </c>
      <c r="H240">
        <v>0</v>
      </c>
      <c r="I240">
        <v>0</v>
      </c>
      <c r="J240">
        <f t="shared" si="54"/>
        <v>0</v>
      </c>
      <c r="K240">
        <f t="shared" si="55"/>
        <v>1</v>
      </c>
      <c r="L240">
        <f t="shared" si="56"/>
        <v>0</v>
      </c>
      <c r="M240">
        <f t="shared" si="57"/>
        <v>0</v>
      </c>
      <c r="N240">
        <f t="shared" si="58"/>
        <v>0</v>
      </c>
      <c r="O240">
        <f t="shared" si="59"/>
        <v>0</v>
      </c>
      <c r="P240">
        <f t="shared" si="60"/>
        <v>0</v>
      </c>
      <c r="Q240">
        <f t="shared" si="61"/>
        <v>0</v>
      </c>
      <c r="R240">
        <f t="shared" si="62"/>
        <v>1</v>
      </c>
      <c r="S240">
        <f t="shared" si="63"/>
        <v>0</v>
      </c>
    </row>
    <row r="241" spans="1:19" x14ac:dyDescent="0.25">
      <c r="A241" t="s">
        <v>348</v>
      </c>
      <c r="B241" t="s">
        <v>341</v>
      </c>
      <c r="C241" t="s">
        <v>307</v>
      </c>
      <c r="D241" t="s">
        <v>307</v>
      </c>
      <c r="E241">
        <v>73</v>
      </c>
      <c r="F241">
        <v>0</v>
      </c>
      <c r="G241">
        <v>0</v>
      </c>
      <c r="H241">
        <v>0</v>
      </c>
      <c r="I241">
        <v>0</v>
      </c>
      <c r="J241">
        <f t="shared" si="54"/>
        <v>0</v>
      </c>
      <c r="K241">
        <f t="shared" si="55"/>
        <v>0</v>
      </c>
      <c r="L241">
        <f t="shared" si="56"/>
        <v>0</v>
      </c>
      <c r="M241">
        <f t="shared" si="57"/>
        <v>0</v>
      </c>
      <c r="N241">
        <f t="shared" si="58"/>
        <v>0</v>
      </c>
      <c r="O241">
        <f t="shared" si="59"/>
        <v>0</v>
      </c>
      <c r="P241">
        <f t="shared" si="60"/>
        <v>0</v>
      </c>
      <c r="Q241">
        <f t="shared" si="61"/>
        <v>0</v>
      </c>
      <c r="R241">
        <f t="shared" si="62"/>
        <v>1</v>
      </c>
      <c r="S241">
        <f t="shared" si="63"/>
        <v>0</v>
      </c>
    </row>
    <row r="242" spans="1:19" x14ac:dyDescent="0.25">
      <c r="A242" t="s">
        <v>358</v>
      </c>
      <c r="B242" t="s">
        <v>351</v>
      </c>
      <c r="C242" t="s">
        <v>307</v>
      </c>
      <c r="D242" t="s">
        <v>310</v>
      </c>
      <c r="E242">
        <v>58</v>
      </c>
      <c r="F242">
        <v>0</v>
      </c>
      <c r="G242">
        <v>0</v>
      </c>
      <c r="H242">
        <v>0</v>
      </c>
      <c r="I242">
        <v>0</v>
      </c>
      <c r="J242">
        <f t="shared" si="54"/>
        <v>1</v>
      </c>
      <c r="K242">
        <f t="shared" si="55"/>
        <v>0</v>
      </c>
      <c r="L242">
        <f t="shared" si="56"/>
        <v>0</v>
      </c>
      <c r="M242">
        <f t="shared" si="57"/>
        <v>0</v>
      </c>
      <c r="N242">
        <f t="shared" si="58"/>
        <v>0</v>
      </c>
      <c r="O242">
        <f t="shared" si="59"/>
        <v>0</v>
      </c>
      <c r="P242">
        <f t="shared" si="60"/>
        <v>0</v>
      </c>
      <c r="Q242">
        <f t="shared" si="61"/>
        <v>1</v>
      </c>
      <c r="R242">
        <f t="shared" si="62"/>
        <v>0</v>
      </c>
      <c r="S242">
        <f t="shared" si="63"/>
        <v>0</v>
      </c>
    </row>
    <row r="243" spans="1:19" x14ac:dyDescent="0.25">
      <c r="A243" t="s">
        <v>355</v>
      </c>
      <c r="B243" t="s">
        <v>345</v>
      </c>
      <c r="C243" t="s">
        <v>306</v>
      </c>
      <c r="D243" t="s">
        <v>306</v>
      </c>
      <c r="E243">
        <v>46</v>
      </c>
      <c r="F243">
        <v>0</v>
      </c>
      <c r="G243">
        <v>0</v>
      </c>
      <c r="H243">
        <v>0</v>
      </c>
      <c r="I243">
        <v>0</v>
      </c>
      <c r="J243">
        <f t="shared" si="54"/>
        <v>0</v>
      </c>
      <c r="K243">
        <f t="shared" si="55"/>
        <v>0</v>
      </c>
      <c r="L243">
        <f t="shared" si="56"/>
        <v>0</v>
      </c>
      <c r="M243">
        <f t="shared" si="57"/>
        <v>0</v>
      </c>
      <c r="N243">
        <f t="shared" si="58"/>
        <v>0</v>
      </c>
      <c r="O243">
        <f t="shared" si="59"/>
        <v>0</v>
      </c>
      <c r="P243">
        <f t="shared" si="60"/>
        <v>0</v>
      </c>
      <c r="Q243">
        <f t="shared" si="61"/>
        <v>1</v>
      </c>
      <c r="R243">
        <f t="shared" si="62"/>
        <v>0</v>
      </c>
      <c r="S243">
        <f t="shared" si="63"/>
        <v>0</v>
      </c>
    </row>
    <row r="244" spans="1:19" x14ac:dyDescent="0.25">
      <c r="A244" t="s">
        <v>350</v>
      </c>
      <c r="B244" t="s">
        <v>351</v>
      </c>
      <c r="C244" t="s">
        <v>310</v>
      </c>
      <c r="D244" t="s">
        <v>310</v>
      </c>
      <c r="E244">
        <v>46</v>
      </c>
      <c r="F244">
        <v>0</v>
      </c>
      <c r="G244">
        <v>0</v>
      </c>
      <c r="H244">
        <v>0</v>
      </c>
      <c r="I244">
        <v>1</v>
      </c>
      <c r="J244">
        <f t="shared" si="54"/>
        <v>0</v>
      </c>
      <c r="K244">
        <f t="shared" si="55"/>
        <v>0</v>
      </c>
      <c r="L244">
        <f t="shared" si="56"/>
        <v>0</v>
      </c>
      <c r="M244">
        <f t="shared" si="57"/>
        <v>0</v>
      </c>
      <c r="N244">
        <f t="shared" si="58"/>
        <v>0</v>
      </c>
      <c r="O244">
        <f t="shared" si="59"/>
        <v>0</v>
      </c>
      <c r="P244">
        <f t="shared" si="60"/>
        <v>0</v>
      </c>
      <c r="Q244">
        <f t="shared" si="61"/>
        <v>1</v>
      </c>
      <c r="R244">
        <f t="shared" si="62"/>
        <v>0</v>
      </c>
      <c r="S244">
        <f t="shared" si="63"/>
        <v>0</v>
      </c>
    </row>
    <row r="245" spans="1:19" x14ac:dyDescent="0.25">
      <c r="A245" t="s">
        <v>352</v>
      </c>
      <c r="B245" t="s">
        <v>341</v>
      </c>
      <c r="C245" t="s">
        <v>310</v>
      </c>
      <c r="D245" t="s">
        <v>307</v>
      </c>
      <c r="E245">
        <v>88</v>
      </c>
      <c r="F245">
        <v>0</v>
      </c>
      <c r="G245">
        <v>0</v>
      </c>
      <c r="H245">
        <v>0</v>
      </c>
      <c r="I245">
        <v>0</v>
      </c>
      <c r="J245">
        <f t="shared" si="54"/>
        <v>0</v>
      </c>
      <c r="K245">
        <f t="shared" si="55"/>
        <v>0</v>
      </c>
      <c r="L245">
        <f t="shared" si="56"/>
        <v>1</v>
      </c>
      <c r="M245">
        <f t="shared" si="57"/>
        <v>0</v>
      </c>
      <c r="N245">
        <f t="shared" si="58"/>
        <v>0</v>
      </c>
      <c r="O245">
        <f t="shared" si="59"/>
        <v>0</v>
      </c>
      <c r="P245">
        <f t="shared" si="60"/>
        <v>0</v>
      </c>
      <c r="Q245">
        <f t="shared" si="61"/>
        <v>0</v>
      </c>
      <c r="R245">
        <f t="shared" si="62"/>
        <v>0</v>
      </c>
      <c r="S245">
        <f t="shared" si="63"/>
        <v>1</v>
      </c>
    </row>
    <row r="246" spans="1:19" x14ac:dyDescent="0.25">
      <c r="A246" t="s">
        <v>357</v>
      </c>
      <c r="B246" t="s">
        <v>361</v>
      </c>
      <c r="C246" t="s">
        <v>307</v>
      </c>
      <c r="D246" t="s">
        <v>307</v>
      </c>
      <c r="E246">
        <v>66</v>
      </c>
      <c r="F246">
        <v>0</v>
      </c>
      <c r="G246">
        <v>0</v>
      </c>
      <c r="H246">
        <v>0</v>
      </c>
      <c r="I246">
        <v>0</v>
      </c>
      <c r="J246">
        <f t="shared" si="54"/>
        <v>0</v>
      </c>
      <c r="K246">
        <f t="shared" si="55"/>
        <v>0</v>
      </c>
      <c r="L246">
        <f t="shared" si="56"/>
        <v>0</v>
      </c>
      <c r="M246">
        <f t="shared" si="57"/>
        <v>0</v>
      </c>
      <c r="N246">
        <f t="shared" si="58"/>
        <v>0</v>
      </c>
      <c r="O246">
        <f t="shared" si="59"/>
        <v>0</v>
      </c>
      <c r="P246">
        <f t="shared" si="60"/>
        <v>0</v>
      </c>
      <c r="Q246">
        <f t="shared" si="61"/>
        <v>0</v>
      </c>
      <c r="R246">
        <f t="shared" si="62"/>
        <v>1</v>
      </c>
      <c r="S246">
        <f t="shared" si="63"/>
        <v>0</v>
      </c>
    </row>
    <row r="247" spans="1:19" x14ac:dyDescent="0.25">
      <c r="A247" t="s">
        <v>348</v>
      </c>
      <c r="B247" t="s">
        <v>347</v>
      </c>
      <c r="C247" t="s">
        <v>307</v>
      </c>
      <c r="D247" t="s">
        <v>307</v>
      </c>
      <c r="E247">
        <v>80</v>
      </c>
      <c r="F247">
        <v>0</v>
      </c>
      <c r="G247">
        <v>0</v>
      </c>
      <c r="H247">
        <v>0</v>
      </c>
      <c r="I247">
        <v>1</v>
      </c>
      <c r="J247">
        <f t="shared" si="54"/>
        <v>0</v>
      </c>
      <c r="K247">
        <f t="shared" si="55"/>
        <v>0</v>
      </c>
      <c r="L247">
        <f t="shared" si="56"/>
        <v>0</v>
      </c>
      <c r="M247">
        <f t="shared" si="57"/>
        <v>0</v>
      </c>
      <c r="N247">
        <f t="shared" si="58"/>
        <v>0</v>
      </c>
      <c r="O247">
        <f t="shared" si="59"/>
        <v>0</v>
      </c>
      <c r="P247">
        <f t="shared" si="60"/>
        <v>0</v>
      </c>
      <c r="Q247">
        <f t="shared" si="61"/>
        <v>0</v>
      </c>
      <c r="R247">
        <f t="shared" si="62"/>
        <v>0</v>
      </c>
      <c r="S247">
        <f t="shared" si="63"/>
        <v>1</v>
      </c>
    </row>
    <row r="248" spans="1:19" x14ac:dyDescent="0.25">
      <c r="A248" t="s">
        <v>351</v>
      </c>
      <c r="B248" t="s">
        <v>357</v>
      </c>
      <c r="C248" t="s">
        <v>310</v>
      </c>
      <c r="D248" t="s">
        <v>307</v>
      </c>
      <c r="E248">
        <v>62</v>
      </c>
      <c r="F248">
        <v>0</v>
      </c>
      <c r="G248">
        <v>0</v>
      </c>
      <c r="H248">
        <v>0</v>
      </c>
      <c r="I248">
        <v>0</v>
      </c>
      <c r="J248">
        <f t="shared" si="54"/>
        <v>0</v>
      </c>
      <c r="K248">
        <f t="shared" si="55"/>
        <v>0</v>
      </c>
      <c r="L248">
        <f t="shared" si="56"/>
        <v>1</v>
      </c>
      <c r="M248">
        <f t="shared" si="57"/>
        <v>0</v>
      </c>
      <c r="N248">
        <f t="shared" si="58"/>
        <v>0</v>
      </c>
      <c r="O248">
        <f t="shared" si="59"/>
        <v>0</v>
      </c>
      <c r="P248">
        <f t="shared" si="60"/>
        <v>0</v>
      </c>
      <c r="Q248">
        <f t="shared" si="61"/>
        <v>0</v>
      </c>
      <c r="R248">
        <f t="shared" si="62"/>
        <v>1</v>
      </c>
      <c r="S248">
        <f t="shared" si="63"/>
        <v>0</v>
      </c>
    </row>
    <row r="249" spans="1:19" x14ac:dyDescent="0.25">
      <c r="A249" t="s">
        <v>360</v>
      </c>
      <c r="B249" t="s">
        <v>347</v>
      </c>
      <c r="C249" t="s">
        <v>310</v>
      </c>
      <c r="D249" t="s">
        <v>307</v>
      </c>
      <c r="E249">
        <v>87</v>
      </c>
      <c r="F249">
        <v>0</v>
      </c>
      <c r="G249">
        <v>1</v>
      </c>
      <c r="H249">
        <v>0</v>
      </c>
      <c r="I249">
        <v>0</v>
      </c>
      <c r="J249">
        <f t="shared" si="54"/>
        <v>0</v>
      </c>
      <c r="K249">
        <f t="shared" si="55"/>
        <v>0</v>
      </c>
      <c r="L249">
        <f t="shared" si="56"/>
        <v>1</v>
      </c>
      <c r="M249">
        <f t="shared" si="57"/>
        <v>0</v>
      </c>
      <c r="N249">
        <f t="shared" si="58"/>
        <v>0</v>
      </c>
      <c r="O249">
        <f t="shared" si="59"/>
        <v>0</v>
      </c>
      <c r="P249">
        <f t="shared" si="60"/>
        <v>0</v>
      </c>
      <c r="Q249">
        <f t="shared" si="61"/>
        <v>0</v>
      </c>
      <c r="R249">
        <f t="shared" si="62"/>
        <v>0</v>
      </c>
      <c r="S249">
        <f t="shared" si="63"/>
        <v>1</v>
      </c>
    </row>
    <row r="250" spans="1:19" x14ac:dyDescent="0.25">
      <c r="A250" t="s">
        <v>348</v>
      </c>
      <c r="B250" t="s">
        <v>359</v>
      </c>
      <c r="C250" t="s">
        <v>307</v>
      </c>
      <c r="D250" t="s">
        <v>307</v>
      </c>
      <c r="E250">
        <v>75</v>
      </c>
      <c r="F250">
        <v>0</v>
      </c>
      <c r="G250">
        <v>0</v>
      </c>
      <c r="H250">
        <v>1</v>
      </c>
      <c r="I250">
        <v>0</v>
      </c>
      <c r="J250">
        <f t="shared" si="54"/>
        <v>0</v>
      </c>
      <c r="K250">
        <f t="shared" si="55"/>
        <v>0</v>
      </c>
      <c r="L250">
        <f t="shared" si="56"/>
        <v>0</v>
      </c>
      <c r="M250">
        <f t="shared" si="57"/>
        <v>0</v>
      </c>
      <c r="N250">
        <f t="shared" si="58"/>
        <v>0</v>
      </c>
      <c r="O250">
        <f t="shared" si="59"/>
        <v>0</v>
      </c>
      <c r="P250">
        <f t="shared" si="60"/>
        <v>0</v>
      </c>
      <c r="Q250">
        <f t="shared" si="61"/>
        <v>0</v>
      </c>
      <c r="R250">
        <f t="shared" si="62"/>
        <v>1</v>
      </c>
      <c r="S250">
        <f t="shared" si="63"/>
        <v>0</v>
      </c>
    </row>
    <row r="251" spans="1:19" x14ac:dyDescent="0.25">
      <c r="A251" t="s">
        <v>341</v>
      </c>
      <c r="B251" t="s">
        <v>350</v>
      </c>
      <c r="C251" t="s">
        <v>307</v>
      </c>
      <c r="D251" t="s">
        <v>310</v>
      </c>
      <c r="E251">
        <v>62</v>
      </c>
      <c r="F251">
        <v>0</v>
      </c>
      <c r="G251">
        <v>0</v>
      </c>
      <c r="H251">
        <v>0</v>
      </c>
      <c r="I251">
        <v>0</v>
      </c>
      <c r="J251">
        <f t="shared" si="54"/>
        <v>1</v>
      </c>
      <c r="K251">
        <f t="shared" si="55"/>
        <v>0</v>
      </c>
      <c r="L251">
        <f t="shared" si="56"/>
        <v>0</v>
      </c>
      <c r="M251">
        <f t="shared" si="57"/>
        <v>0</v>
      </c>
      <c r="N251">
        <f t="shared" si="58"/>
        <v>0</v>
      </c>
      <c r="O251">
        <f t="shared" si="59"/>
        <v>0</v>
      </c>
      <c r="P251">
        <f t="shared" si="60"/>
        <v>0</v>
      </c>
      <c r="Q251">
        <f t="shared" si="61"/>
        <v>0</v>
      </c>
      <c r="R251">
        <f t="shared" si="62"/>
        <v>1</v>
      </c>
      <c r="S251">
        <f t="shared" si="63"/>
        <v>0</v>
      </c>
    </row>
    <row r="252" spans="1:19" x14ac:dyDescent="0.25">
      <c r="A252" t="s">
        <v>357</v>
      </c>
      <c r="B252" t="s">
        <v>354</v>
      </c>
      <c r="C252" t="s">
        <v>307</v>
      </c>
      <c r="D252" t="s">
        <v>310</v>
      </c>
      <c r="E252">
        <v>78</v>
      </c>
      <c r="F252">
        <v>0</v>
      </c>
      <c r="G252">
        <v>0</v>
      </c>
      <c r="H252">
        <v>0</v>
      </c>
      <c r="I252">
        <v>0</v>
      </c>
      <c r="J252">
        <f t="shared" si="54"/>
        <v>1</v>
      </c>
      <c r="K252">
        <f t="shared" si="55"/>
        <v>0</v>
      </c>
      <c r="L252">
        <f t="shared" si="56"/>
        <v>0</v>
      </c>
      <c r="M252">
        <f t="shared" si="57"/>
        <v>0</v>
      </c>
      <c r="N252">
        <f t="shared" si="58"/>
        <v>0</v>
      </c>
      <c r="O252">
        <f t="shared" si="59"/>
        <v>0</v>
      </c>
      <c r="P252">
        <f t="shared" si="60"/>
        <v>0</v>
      </c>
      <c r="Q252">
        <f t="shared" si="61"/>
        <v>0</v>
      </c>
      <c r="R252">
        <f t="shared" si="62"/>
        <v>0</v>
      </c>
      <c r="S252">
        <f t="shared" si="63"/>
        <v>1</v>
      </c>
    </row>
    <row r="253" spans="1:19" x14ac:dyDescent="0.25">
      <c r="A253" t="s">
        <v>348</v>
      </c>
      <c r="B253" t="s">
        <v>355</v>
      </c>
      <c r="C253" t="s">
        <v>307</v>
      </c>
      <c r="D253" t="s">
        <v>306</v>
      </c>
      <c r="E253">
        <v>90</v>
      </c>
      <c r="F253">
        <v>0</v>
      </c>
      <c r="G253">
        <v>0</v>
      </c>
      <c r="H253">
        <v>0</v>
      </c>
      <c r="I253">
        <v>0</v>
      </c>
      <c r="J253">
        <f t="shared" si="54"/>
        <v>0</v>
      </c>
      <c r="K253">
        <f t="shared" si="55"/>
        <v>1</v>
      </c>
      <c r="L253">
        <f t="shared" si="56"/>
        <v>0</v>
      </c>
      <c r="M253">
        <f t="shared" si="57"/>
        <v>0</v>
      </c>
      <c r="N253">
        <f t="shared" si="58"/>
        <v>0</v>
      </c>
      <c r="O253">
        <f t="shared" si="59"/>
        <v>0</v>
      </c>
      <c r="P253">
        <f t="shared" si="60"/>
        <v>0</v>
      </c>
      <c r="Q253">
        <f t="shared" si="61"/>
        <v>0</v>
      </c>
      <c r="R253">
        <f t="shared" si="62"/>
        <v>0</v>
      </c>
      <c r="S253">
        <f t="shared" si="63"/>
        <v>1</v>
      </c>
    </row>
    <row r="254" spans="1:19" x14ac:dyDescent="0.25">
      <c r="A254" t="s">
        <v>358</v>
      </c>
      <c r="B254" t="s">
        <v>361</v>
      </c>
      <c r="C254" t="s">
        <v>307</v>
      </c>
      <c r="D254" t="s">
        <v>307</v>
      </c>
      <c r="E254">
        <v>59</v>
      </c>
      <c r="F254">
        <v>0</v>
      </c>
      <c r="G254">
        <v>0</v>
      </c>
      <c r="H254">
        <v>0</v>
      </c>
      <c r="I254">
        <v>0</v>
      </c>
      <c r="J254">
        <f t="shared" si="54"/>
        <v>0</v>
      </c>
      <c r="K254">
        <f t="shared" si="55"/>
        <v>0</v>
      </c>
      <c r="L254">
        <f t="shared" si="56"/>
        <v>0</v>
      </c>
      <c r="M254">
        <f t="shared" si="57"/>
        <v>0</v>
      </c>
      <c r="N254">
        <f t="shared" si="58"/>
        <v>0</v>
      </c>
      <c r="O254">
        <f t="shared" si="59"/>
        <v>0</v>
      </c>
      <c r="P254">
        <f t="shared" si="60"/>
        <v>0</v>
      </c>
      <c r="Q254">
        <f t="shared" si="61"/>
        <v>1</v>
      </c>
      <c r="R254">
        <f t="shared" si="62"/>
        <v>0</v>
      </c>
      <c r="S254">
        <f t="shared" si="63"/>
        <v>0</v>
      </c>
    </row>
    <row r="255" spans="1:19" x14ac:dyDescent="0.25">
      <c r="A255" t="s">
        <v>352</v>
      </c>
      <c r="B255" t="s">
        <v>351</v>
      </c>
      <c r="C255" t="s">
        <v>310</v>
      </c>
      <c r="D255" t="s">
        <v>310</v>
      </c>
      <c r="E255">
        <v>88</v>
      </c>
      <c r="F255">
        <v>1</v>
      </c>
      <c r="G255">
        <v>0</v>
      </c>
      <c r="H255">
        <v>0</v>
      </c>
      <c r="I255">
        <v>0</v>
      </c>
      <c r="J255">
        <f t="shared" si="54"/>
        <v>0</v>
      </c>
      <c r="K255">
        <f t="shared" si="55"/>
        <v>0</v>
      </c>
      <c r="L255">
        <f t="shared" si="56"/>
        <v>0</v>
      </c>
      <c r="M255">
        <f t="shared" si="57"/>
        <v>0</v>
      </c>
      <c r="N255">
        <f t="shared" si="58"/>
        <v>0</v>
      </c>
      <c r="O255">
        <f t="shared" si="59"/>
        <v>0</v>
      </c>
      <c r="P255">
        <f t="shared" si="60"/>
        <v>0</v>
      </c>
      <c r="Q255">
        <f t="shared" si="61"/>
        <v>0</v>
      </c>
      <c r="R255">
        <f t="shared" si="62"/>
        <v>0</v>
      </c>
      <c r="S255">
        <f t="shared" si="63"/>
        <v>1</v>
      </c>
    </row>
    <row r="256" spans="1:19" x14ac:dyDescent="0.25">
      <c r="A256" t="s">
        <v>360</v>
      </c>
      <c r="B256" t="s">
        <v>357</v>
      </c>
      <c r="C256" t="s">
        <v>310</v>
      </c>
      <c r="D256" t="s">
        <v>307</v>
      </c>
      <c r="E256">
        <v>67</v>
      </c>
      <c r="F256">
        <v>1</v>
      </c>
      <c r="G256">
        <v>0</v>
      </c>
      <c r="H256">
        <v>0</v>
      </c>
      <c r="I256">
        <v>0</v>
      </c>
      <c r="J256">
        <f t="shared" si="54"/>
        <v>0</v>
      </c>
      <c r="K256">
        <f t="shared" si="55"/>
        <v>0</v>
      </c>
      <c r="L256">
        <f t="shared" si="56"/>
        <v>1</v>
      </c>
      <c r="M256">
        <f t="shared" si="57"/>
        <v>0</v>
      </c>
      <c r="N256">
        <f t="shared" si="58"/>
        <v>0</v>
      </c>
      <c r="O256">
        <f t="shared" si="59"/>
        <v>0</v>
      </c>
      <c r="P256">
        <f t="shared" si="60"/>
        <v>0</v>
      </c>
      <c r="Q256">
        <f t="shared" si="61"/>
        <v>0</v>
      </c>
      <c r="R256">
        <f t="shared" si="62"/>
        <v>1</v>
      </c>
      <c r="S256">
        <f t="shared" si="63"/>
        <v>0</v>
      </c>
    </row>
    <row r="257" spans="1:19" x14ac:dyDescent="0.25">
      <c r="A257" t="s">
        <v>348</v>
      </c>
      <c r="B257" t="s">
        <v>341</v>
      </c>
      <c r="C257" t="s">
        <v>307</v>
      </c>
      <c r="D257" t="s">
        <v>307</v>
      </c>
      <c r="E257">
        <v>88</v>
      </c>
      <c r="F257">
        <v>0</v>
      </c>
      <c r="G257">
        <v>0</v>
      </c>
      <c r="H257">
        <v>0</v>
      </c>
      <c r="I257">
        <v>0</v>
      </c>
      <c r="J257">
        <f t="shared" si="54"/>
        <v>0</v>
      </c>
      <c r="K257">
        <f t="shared" si="55"/>
        <v>0</v>
      </c>
      <c r="L257">
        <f t="shared" si="56"/>
        <v>0</v>
      </c>
      <c r="M257">
        <f t="shared" si="57"/>
        <v>0</v>
      </c>
      <c r="N257">
        <f t="shared" si="58"/>
        <v>0</v>
      </c>
      <c r="O257">
        <f t="shared" si="59"/>
        <v>0</v>
      </c>
      <c r="P257">
        <f t="shared" si="60"/>
        <v>0</v>
      </c>
      <c r="Q257">
        <f t="shared" si="61"/>
        <v>0</v>
      </c>
      <c r="R257">
        <f t="shared" si="62"/>
        <v>0</v>
      </c>
      <c r="S257">
        <f t="shared" si="63"/>
        <v>1</v>
      </c>
    </row>
    <row r="258" spans="1:19" x14ac:dyDescent="0.25">
      <c r="A258" t="s">
        <v>361</v>
      </c>
      <c r="B258" t="s">
        <v>347</v>
      </c>
      <c r="C258" t="s">
        <v>307</v>
      </c>
      <c r="D258" t="s">
        <v>307</v>
      </c>
      <c r="E258">
        <v>78</v>
      </c>
      <c r="F258">
        <v>0</v>
      </c>
      <c r="G258">
        <v>0</v>
      </c>
      <c r="H258">
        <v>0</v>
      </c>
      <c r="I258">
        <v>0</v>
      </c>
      <c r="J258">
        <f t="shared" si="54"/>
        <v>0</v>
      </c>
      <c r="K258">
        <f t="shared" si="55"/>
        <v>0</v>
      </c>
      <c r="L258">
        <f t="shared" si="56"/>
        <v>0</v>
      </c>
      <c r="M258">
        <f t="shared" si="57"/>
        <v>0</v>
      </c>
      <c r="N258">
        <f t="shared" si="58"/>
        <v>0</v>
      </c>
      <c r="O258">
        <f t="shared" si="59"/>
        <v>0</v>
      </c>
      <c r="P258">
        <f t="shared" si="60"/>
        <v>0</v>
      </c>
      <c r="Q258">
        <f t="shared" si="61"/>
        <v>0</v>
      </c>
      <c r="R258">
        <f t="shared" si="62"/>
        <v>0</v>
      </c>
      <c r="S258">
        <f t="shared" si="63"/>
        <v>1</v>
      </c>
    </row>
    <row r="259" spans="1:19" x14ac:dyDescent="0.25">
      <c r="A259" t="s">
        <v>350</v>
      </c>
      <c r="B259" t="s">
        <v>349</v>
      </c>
      <c r="C259" t="s">
        <v>310</v>
      </c>
      <c r="D259" t="s">
        <v>307</v>
      </c>
      <c r="E259">
        <v>63</v>
      </c>
      <c r="F259">
        <v>0</v>
      </c>
      <c r="G259">
        <v>0</v>
      </c>
      <c r="H259">
        <v>0</v>
      </c>
      <c r="I259">
        <v>0</v>
      </c>
      <c r="J259">
        <f t="shared" si="54"/>
        <v>0</v>
      </c>
      <c r="K259">
        <f t="shared" si="55"/>
        <v>0</v>
      </c>
      <c r="L259">
        <f t="shared" si="56"/>
        <v>1</v>
      </c>
      <c r="M259">
        <f t="shared" si="57"/>
        <v>0</v>
      </c>
      <c r="N259">
        <f t="shared" si="58"/>
        <v>0</v>
      </c>
      <c r="O259">
        <f t="shared" si="59"/>
        <v>0</v>
      </c>
      <c r="P259">
        <f t="shared" si="60"/>
        <v>0</v>
      </c>
      <c r="Q259">
        <f t="shared" si="61"/>
        <v>0</v>
      </c>
      <c r="R259">
        <f t="shared" si="62"/>
        <v>1</v>
      </c>
      <c r="S259">
        <f t="shared" si="63"/>
        <v>0</v>
      </c>
    </row>
    <row r="260" spans="1:19" x14ac:dyDescent="0.25">
      <c r="A260" t="s">
        <v>351</v>
      </c>
      <c r="B260" t="s">
        <v>362</v>
      </c>
      <c r="C260" t="s">
        <v>310</v>
      </c>
      <c r="D260" t="s">
        <v>310</v>
      </c>
      <c r="E260">
        <v>91</v>
      </c>
      <c r="F260">
        <v>0</v>
      </c>
      <c r="G260">
        <v>0</v>
      </c>
      <c r="H260">
        <v>0</v>
      </c>
      <c r="I260">
        <v>1</v>
      </c>
      <c r="J260">
        <f t="shared" si="54"/>
        <v>0</v>
      </c>
      <c r="K260">
        <f t="shared" si="55"/>
        <v>0</v>
      </c>
      <c r="L260">
        <f t="shared" si="56"/>
        <v>0</v>
      </c>
      <c r="M260">
        <f t="shared" si="57"/>
        <v>0</v>
      </c>
      <c r="N260">
        <f t="shared" si="58"/>
        <v>0</v>
      </c>
      <c r="O260">
        <f t="shared" si="59"/>
        <v>0</v>
      </c>
      <c r="P260">
        <f t="shared" si="60"/>
        <v>0</v>
      </c>
      <c r="Q260">
        <f t="shared" si="61"/>
        <v>0</v>
      </c>
      <c r="R260">
        <f t="shared" si="62"/>
        <v>0</v>
      </c>
      <c r="S260">
        <f t="shared" si="63"/>
        <v>1</v>
      </c>
    </row>
    <row r="261" spans="1:19" x14ac:dyDescent="0.25">
      <c r="A261" t="s">
        <v>357</v>
      </c>
      <c r="B261" t="s">
        <v>356</v>
      </c>
      <c r="C261" t="s">
        <v>307</v>
      </c>
      <c r="D261" t="s">
        <v>306</v>
      </c>
      <c r="E261">
        <v>91</v>
      </c>
      <c r="F261">
        <v>0</v>
      </c>
      <c r="G261">
        <v>0</v>
      </c>
      <c r="H261">
        <v>0</v>
      </c>
      <c r="I261">
        <v>1</v>
      </c>
      <c r="J261">
        <f t="shared" si="54"/>
        <v>0</v>
      </c>
      <c r="K261">
        <f t="shared" si="55"/>
        <v>1</v>
      </c>
      <c r="L261">
        <f t="shared" si="56"/>
        <v>0</v>
      </c>
      <c r="M261">
        <f t="shared" si="57"/>
        <v>0</v>
      </c>
      <c r="N261">
        <f t="shared" si="58"/>
        <v>0</v>
      </c>
      <c r="O261">
        <f t="shared" si="59"/>
        <v>0</v>
      </c>
      <c r="P261">
        <f t="shared" si="60"/>
        <v>0</v>
      </c>
      <c r="Q261">
        <f t="shared" si="61"/>
        <v>0</v>
      </c>
      <c r="R261">
        <f t="shared" si="62"/>
        <v>0</v>
      </c>
      <c r="S261">
        <f t="shared" si="63"/>
        <v>1</v>
      </c>
    </row>
    <row r="262" spans="1:19" x14ac:dyDescent="0.25">
      <c r="A262" t="s">
        <v>348</v>
      </c>
      <c r="B262" t="s">
        <v>359</v>
      </c>
      <c r="C262" t="s">
        <v>307</v>
      </c>
      <c r="D262" t="s">
        <v>307</v>
      </c>
      <c r="E262">
        <v>63</v>
      </c>
      <c r="F262">
        <v>0</v>
      </c>
      <c r="G262">
        <v>0</v>
      </c>
      <c r="H262">
        <v>0</v>
      </c>
      <c r="I262">
        <v>0</v>
      </c>
      <c r="J262">
        <f t="shared" si="54"/>
        <v>0</v>
      </c>
      <c r="K262">
        <f t="shared" si="55"/>
        <v>0</v>
      </c>
      <c r="L262">
        <f t="shared" si="56"/>
        <v>0</v>
      </c>
      <c r="M262">
        <f t="shared" si="57"/>
        <v>0</v>
      </c>
      <c r="N262">
        <f t="shared" si="58"/>
        <v>0</v>
      </c>
      <c r="O262">
        <f t="shared" si="59"/>
        <v>0</v>
      </c>
      <c r="P262">
        <f t="shared" si="60"/>
        <v>0</v>
      </c>
      <c r="Q262">
        <f t="shared" si="61"/>
        <v>0</v>
      </c>
      <c r="R262">
        <f t="shared" si="62"/>
        <v>1</v>
      </c>
      <c r="S262">
        <f t="shared" si="63"/>
        <v>0</v>
      </c>
    </row>
    <row r="263" spans="1:19" x14ac:dyDescent="0.25">
      <c r="A263" t="s">
        <v>361</v>
      </c>
      <c r="B263" t="s">
        <v>358</v>
      </c>
      <c r="C263" t="s">
        <v>307</v>
      </c>
      <c r="D263" t="s">
        <v>307</v>
      </c>
      <c r="E263">
        <v>81</v>
      </c>
      <c r="F263">
        <v>0</v>
      </c>
      <c r="G263">
        <v>0</v>
      </c>
      <c r="H263">
        <v>0</v>
      </c>
      <c r="I263">
        <v>1</v>
      </c>
      <c r="J263">
        <f t="shared" si="54"/>
        <v>0</v>
      </c>
      <c r="K263">
        <f t="shared" si="55"/>
        <v>0</v>
      </c>
      <c r="L263">
        <f t="shared" si="56"/>
        <v>0</v>
      </c>
      <c r="M263">
        <f t="shared" si="57"/>
        <v>0</v>
      </c>
      <c r="N263">
        <f t="shared" si="58"/>
        <v>0</v>
      </c>
      <c r="O263">
        <f t="shared" si="59"/>
        <v>0</v>
      </c>
      <c r="P263">
        <f t="shared" si="60"/>
        <v>0</v>
      </c>
      <c r="Q263">
        <f t="shared" si="61"/>
        <v>0</v>
      </c>
      <c r="R263">
        <f t="shared" si="62"/>
        <v>0</v>
      </c>
      <c r="S263">
        <f t="shared" si="63"/>
        <v>1</v>
      </c>
    </row>
    <row r="264" spans="1:19" x14ac:dyDescent="0.25">
      <c r="A264" t="s">
        <v>343</v>
      </c>
      <c r="B264" t="s">
        <v>342</v>
      </c>
      <c r="C264" t="s">
        <v>306</v>
      </c>
      <c r="D264" t="s">
        <v>306</v>
      </c>
      <c r="E264">
        <v>74</v>
      </c>
      <c r="F264">
        <v>0</v>
      </c>
      <c r="G264">
        <v>0</v>
      </c>
      <c r="H264">
        <v>0</v>
      </c>
      <c r="I264">
        <v>0</v>
      </c>
      <c r="J264">
        <f t="shared" si="54"/>
        <v>0</v>
      </c>
      <c r="K264">
        <f t="shared" si="55"/>
        <v>0</v>
      </c>
      <c r="L264">
        <f t="shared" si="56"/>
        <v>0</v>
      </c>
      <c r="M264">
        <f t="shared" si="57"/>
        <v>0</v>
      </c>
      <c r="N264">
        <f t="shared" si="58"/>
        <v>0</v>
      </c>
      <c r="O264">
        <f t="shared" si="59"/>
        <v>0</v>
      </c>
      <c r="P264">
        <f t="shared" si="60"/>
        <v>0</v>
      </c>
      <c r="Q264">
        <f t="shared" si="61"/>
        <v>0</v>
      </c>
      <c r="R264">
        <f t="shared" si="62"/>
        <v>1</v>
      </c>
      <c r="S264">
        <f t="shared" si="63"/>
        <v>0</v>
      </c>
    </row>
    <row r="265" spans="1:19" x14ac:dyDescent="0.25">
      <c r="A265" t="s">
        <v>355</v>
      </c>
      <c r="B265" t="s">
        <v>341</v>
      </c>
      <c r="C265" t="s">
        <v>306</v>
      </c>
      <c r="D265" t="s">
        <v>307</v>
      </c>
      <c r="E265">
        <v>58</v>
      </c>
      <c r="F265">
        <v>0</v>
      </c>
      <c r="G265">
        <v>0</v>
      </c>
      <c r="H265">
        <v>0</v>
      </c>
      <c r="I265">
        <v>0</v>
      </c>
      <c r="J265">
        <f t="shared" si="54"/>
        <v>0</v>
      </c>
      <c r="K265">
        <f t="shared" si="55"/>
        <v>0</v>
      </c>
      <c r="L265">
        <f t="shared" si="56"/>
        <v>0</v>
      </c>
      <c r="M265">
        <f t="shared" si="57"/>
        <v>0</v>
      </c>
      <c r="N265">
        <f t="shared" si="58"/>
        <v>1</v>
      </c>
      <c r="O265">
        <f t="shared" si="59"/>
        <v>0</v>
      </c>
      <c r="P265">
        <f t="shared" si="60"/>
        <v>0</v>
      </c>
      <c r="Q265">
        <f t="shared" si="61"/>
        <v>1</v>
      </c>
      <c r="R265">
        <f t="shared" si="62"/>
        <v>0</v>
      </c>
      <c r="S265">
        <f t="shared" si="63"/>
        <v>0</v>
      </c>
    </row>
    <row r="266" spans="1:19" x14ac:dyDescent="0.25">
      <c r="A266" t="s">
        <v>350</v>
      </c>
      <c r="B266" t="s">
        <v>360</v>
      </c>
      <c r="C266" t="s">
        <v>310</v>
      </c>
      <c r="D266" t="s">
        <v>310</v>
      </c>
      <c r="E266">
        <v>58</v>
      </c>
      <c r="F266">
        <v>0</v>
      </c>
      <c r="G266">
        <v>0</v>
      </c>
      <c r="H266">
        <v>0</v>
      </c>
      <c r="I266">
        <v>1</v>
      </c>
      <c r="J266">
        <f t="shared" si="54"/>
        <v>0</v>
      </c>
      <c r="K266">
        <f t="shared" si="55"/>
        <v>0</v>
      </c>
      <c r="L266">
        <f t="shared" si="56"/>
        <v>0</v>
      </c>
      <c r="M266">
        <f t="shared" si="57"/>
        <v>0</v>
      </c>
      <c r="N266">
        <f t="shared" si="58"/>
        <v>0</v>
      </c>
      <c r="O266">
        <f t="shared" si="59"/>
        <v>0</v>
      </c>
      <c r="P266">
        <f t="shared" si="60"/>
        <v>0</v>
      </c>
      <c r="Q266">
        <f t="shared" si="61"/>
        <v>1</v>
      </c>
      <c r="R266">
        <f t="shared" si="62"/>
        <v>0</v>
      </c>
      <c r="S266">
        <f t="shared" si="63"/>
        <v>0</v>
      </c>
    </row>
    <row r="267" spans="1:19" x14ac:dyDescent="0.25">
      <c r="A267" t="s">
        <v>348</v>
      </c>
      <c r="B267" t="s">
        <v>349</v>
      </c>
      <c r="C267" t="s">
        <v>307</v>
      </c>
      <c r="D267" t="s">
        <v>307</v>
      </c>
      <c r="E267">
        <v>81</v>
      </c>
      <c r="F267">
        <v>0</v>
      </c>
      <c r="G267">
        <v>0</v>
      </c>
      <c r="H267">
        <v>0</v>
      </c>
      <c r="I267">
        <v>1</v>
      </c>
      <c r="J267">
        <f t="shared" si="54"/>
        <v>0</v>
      </c>
      <c r="K267">
        <f t="shared" si="55"/>
        <v>0</v>
      </c>
      <c r="L267">
        <f t="shared" si="56"/>
        <v>0</v>
      </c>
      <c r="M267">
        <f t="shared" si="57"/>
        <v>0</v>
      </c>
      <c r="N267">
        <f t="shared" si="58"/>
        <v>0</v>
      </c>
      <c r="O267">
        <f t="shared" si="59"/>
        <v>0</v>
      </c>
      <c r="P267">
        <f t="shared" si="60"/>
        <v>0</v>
      </c>
      <c r="Q267">
        <f t="shared" si="61"/>
        <v>0</v>
      </c>
      <c r="R267">
        <f t="shared" si="62"/>
        <v>0</v>
      </c>
      <c r="S267">
        <f t="shared" si="63"/>
        <v>1</v>
      </c>
    </row>
    <row r="268" spans="1:19" x14ac:dyDescent="0.25">
      <c r="A268" t="s">
        <v>361</v>
      </c>
      <c r="B268" t="s">
        <v>345</v>
      </c>
      <c r="C268" t="s">
        <v>307</v>
      </c>
      <c r="D268" t="s">
        <v>306</v>
      </c>
      <c r="E268">
        <v>58</v>
      </c>
      <c r="F268">
        <v>0</v>
      </c>
      <c r="G268">
        <v>0</v>
      </c>
      <c r="H268">
        <v>0</v>
      </c>
      <c r="I268">
        <v>0</v>
      </c>
      <c r="J268">
        <f t="shared" si="54"/>
        <v>0</v>
      </c>
      <c r="K268">
        <f t="shared" si="55"/>
        <v>1</v>
      </c>
      <c r="L268">
        <f t="shared" si="56"/>
        <v>0</v>
      </c>
      <c r="M268">
        <f t="shared" si="57"/>
        <v>0</v>
      </c>
      <c r="N268">
        <f t="shared" si="58"/>
        <v>0</v>
      </c>
      <c r="O268">
        <f t="shared" si="59"/>
        <v>0</v>
      </c>
      <c r="P268">
        <f t="shared" si="60"/>
        <v>0</v>
      </c>
      <c r="Q268">
        <f t="shared" si="61"/>
        <v>1</v>
      </c>
      <c r="R268">
        <f t="shared" si="62"/>
        <v>0</v>
      </c>
      <c r="S268">
        <f t="shared" si="63"/>
        <v>0</v>
      </c>
    </row>
    <row r="269" spans="1:19" x14ac:dyDescent="0.25">
      <c r="A269" t="s">
        <v>350</v>
      </c>
      <c r="B269" t="s">
        <v>357</v>
      </c>
      <c r="C269" t="s">
        <v>310</v>
      </c>
      <c r="D269" t="s">
        <v>307</v>
      </c>
      <c r="E269">
        <v>59</v>
      </c>
      <c r="F269">
        <v>0</v>
      </c>
      <c r="G269">
        <v>0</v>
      </c>
      <c r="H269">
        <v>0</v>
      </c>
      <c r="I269">
        <v>0</v>
      </c>
      <c r="J269">
        <f t="shared" si="54"/>
        <v>0</v>
      </c>
      <c r="K269">
        <f t="shared" si="55"/>
        <v>0</v>
      </c>
      <c r="L269">
        <f t="shared" si="56"/>
        <v>1</v>
      </c>
      <c r="M269">
        <f t="shared" si="57"/>
        <v>0</v>
      </c>
      <c r="N269">
        <f t="shared" si="58"/>
        <v>0</v>
      </c>
      <c r="O269">
        <f t="shared" si="59"/>
        <v>0</v>
      </c>
      <c r="P269">
        <f t="shared" si="60"/>
        <v>0</v>
      </c>
      <c r="Q269">
        <f t="shared" si="61"/>
        <v>1</v>
      </c>
      <c r="R269">
        <f t="shared" si="62"/>
        <v>0</v>
      </c>
      <c r="S269">
        <f t="shared" si="63"/>
        <v>0</v>
      </c>
    </row>
    <row r="270" spans="1:19" x14ac:dyDescent="0.25">
      <c r="A270" t="s">
        <v>352</v>
      </c>
      <c r="B270" t="s">
        <v>351</v>
      </c>
      <c r="C270" t="s">
        <v>310</v>
      </c>
      <c r="D270" t="s">
        <v>310</v>
      </c>
      <c r="E270">
        <v>69</v>
      </c>
      <c r="F270">
        <v>0</v>
      </c>
      <c r="G270">
        <v>1</v>
      </c>
      <c r="H270">
        <v>0</v>
      </c>
      <c r="I270">
        <v>1</v>
      </c>
      <c r="J270">
        <f t="shared" si="54"/>
        <v>0</v>
      </c>
      <c r="K270">
        <f t="shared" si="55"/>
        <v>0</v>
      </c>
      <c r="L270">
        <f t="shared" si="56"/>
        <v>0</v>
      </c>
      <c r="M270">
        <f t="shared" si="57"/>
        <v>0</v>
      </c>
      <c r="N270">
        <f t="shared" si="58"/>
        <v>0</v>
      </c>
      <c r="O270">
        <f t="shared" si="59"/>
        <v>0</v>
      </c>
      <c r="P270">
        <f t="shared" si="60"/>
        <v>0</v>
      </c>
      <c r="Q270">
        <f t="shared" si="61"/>
        <v>0</v>
      </c>
      <c r="R270">
        <f t="shared" si="62"/>
        <v>1</v>
      </c>
      <c r="S270">
        <f t="shared" si="63"/>
        <v>0</v>
      </c>
    </row>
    <row r="271" spans="1:19" x14ac:dyDescent="0.25">
      <c r="A271" t="s">
        <v>360</v>
      </c>
      <c r="B271" t="s">
        <v>363</v>
      </c>
      <c r="C271" t="s">
        <v>310</v>
      </c>
      <c r="D271" t="s">
        <v>310</v>
      </c>
      <c r="E271">
        <v>59</v>
      </c>
      <c r="F271">
        <v>0</v>
      </c>
      <c r="G271">
        <v>0</v>
      </c>
      <c r="H271">
        <v>0</v>
      </c>
      <c r="I271">
        <v>0</v>
      </c>
      <c r="J271">
        <f t="shared" si="54"/>
        <v>0</v>
      </c>
      <c r="K271">
        <f t="shared" si="55"/>
        <v>0</v>
      </c>
      <c r="L271">
        <f t="shared" si="56"/>
        <v>0</v>
      </c>
      <c r="M271">
        <f t="shared" si="57"/>
        <v>0</v>
      </c>
      <c r="N271">
        <f t="shared" si="58"/>
        <v>0</v>
      </c>
      <c r="O271">
        <f t="shared" si="59"/>
        <v>0</v>
      </c>
      <c r="P271">
        <f t="shared" si="60"/>
        <v>0</v>
      </c>
      <c r="Q271">
        <f t="shared" si="61"/>
        <v>1</v>
      </c>
      <c r="R271">
        <f t="shared" si="62"/>
        <v>0</v>
      </c>
      <c r="S271">
        <f t="shared" si="63"/>
        <v>0</v>
      </c>
    </row>
    <row r="272" spans="1:19" x14ac:dyDescent="0.25">
      <c r="A272" t="s">
        <v>348</v>
      </c>
      <c r="B272" t="s">
        <v>347</v>
      </c>
      <c r="C272" t="s">
        <v>307</v>
      </c>
      <c r="D272" t="s">
        <v>307</v>
      </c>
      <c r="E272">
        <v>85</v>
      </c>
      <c r="F272">
        <v>1</v>
      </c>
      <c r="G272">
        <v>0</v>
      </c>
      <c r="H272">
        <v>0</v>
      </c>
      <c r="I272">
        <v>0</v>
      </c>
      <c r="J272">
        <f t="shared" si="54"/>
        <v>0</v>
      </c>
      <c r="K272">
        <f t="shared" si="55"/>
        <v>0</v>
      </c>
      <c r="L272">
        <f t="shared" si="56"/>
        <v>0</v>
      </c>
      <c r="M272">
        <f t="shared" si="57"/>
        <v>0</v>
      </c>
      <c r="N272">
        <f t="shared" si="58"/>
        <v>0</v>
      </c>
      <c r="O272">
        <f t="shared" si="59"/>
        <v>0</v>
      </c>
      <c r="P272">
        <f t="shared" si="60"/>
        <v>0</v>
      </c>
      <c r="Q272">
        <f t="shared" si="61"/>
        <v>0</v>
      </c>
      <c r="R272">
        <f t="shared" si="62"/>
        <v>0</v>
      </c>
      <c r="S272">
        <f t="shared" si="63"/>
        <v>1</v>
      </c>
    </row>
    <row r="273" spans="1:19" x14ac:dyDescent="0.25">
      <c r="A273" t="s">
        <v>361</v>
      </c>
      <c r="B273" t="s">
        <v>341</v>
      </c>
      <c r="C273" t="s">
        <v>307</v>
      </c>
      <c r="D273" t="s">
        <v>307</v>
      </c>
      <c r="E273">
        <v>85</v>
      </c>
      <c r="F273">
        <v>1</v>
      </c>
      <c r="G273">
        <v>0</v>
      </c>
      <c r="H273">
        <v>0</v>
      </c>
      <c r="I273">
        <v>0</v>
      </c>
      <c r="J273">
        <f t="shared" si="54"/>
        <v>0</v>
      </c>
      <c r="K273">
        <f t="shared" si="55"/>
        <v>0</v>
      </c>
      <c r="L273">
        <f t="shared" si="56"/>
        <v>0</v>
      </c>
      <c r="M273">
        <f t="shared" si="57"/>
        <v>0</v>
      </c>
      <c r="N273">
        <f t="shared" si="58"/>
        <v>0</v>
      </c>
      <c r="O273">
        <f t="shared" si="59"/>
        <v>0</v>
      </c>
      <c r="P273">
        <f t="shared" si="60"/>
        <v>0</v>
      </c>
      <c r="Q273">
        <f t="shared" si="61"/>
        <v>0</v>
      </c>
      <c r="R273">
        <f t="shared" si="62"/>
        <v>0</v>
      </c>
      <c r="S273">
        <f t="shared" si="63"/>
        <v>1</v>
      </c>
    </row>
    <row r="274" spans="1:19" x14ac:dyDescent="0.25">
      <c r="A274" t="s">
        <v>343</v>
      </c>
      <c r="B274" t="s">
        <v>347</v>
      </c>
      <c r="C274" t="s">
        <v>306</v>
      </c>
      <c r="D274" t="s">
        <v>307</v>
      </c>
      <c r="E274">
        <v>79</v>
      </c>
      <c r="F274">
        <v>0</v>
      </c>
      <c r="G274">
        <v>0</v>
      </c>
      <c r="H274">
        <v>0</v>
      </c>
      <c r="I274">
        <v>1</v>
      </c>
      <c r="J274">
        <f t="shared" si="54"/>
        <v>0</v>
      </c>
      <c r="K274">
        <f t="shared" si="55"/>
        <v>0</v>
      </c>
      <c r="L274">
        <f t="shared" si="56"/>
        <v>0</v>
      </c>
      <c r="M274">
        <f t="shared" si="57"/>
        <v>0</v>
      </c>
      <c r="N274">
        <f t="shared" si="58"/>
        <v>1</v>
      </c>
      <c r="O274">
        <f t="shared" si="59"/>
        <v>0</v>
      </c>
      <c r="P274">
        <f t="shared" si="60"/>
        <v>0</v>
      </c>
      <c r="Q274">
        <f t="shared" si="61"/>
        <v>0</v>
      </c>
      <c r="R274">
        <f t="shared" si="62"/>
        <v>0</v>
      </c>
      <c r="S274">
        <f t="shared" si="63"/>
        <v>1</v>
      </c>
    </row>
    <row r="275" spans="1:19" x14ac:dyDescent="0.25">
      <c r="A275" t="s">
        <v>352</v>
      </c>
      <c r="B275" t="s">
        <v>363</v>
      </c>
      <c r="C275" t="s">
        <v>310</v>
      </c>
      <c r="D275" t="s">
        <v>310</v>
      </c>
      <c r="E275">
        <v>72</v>
      </c>
      <c r="F275">
        <v>0</v>
      </c>
      <c r="G275">
        <v>0</v>
      </c>
      <c r="H275">
        <v>0</v>
      </c>
      <c r="I275">
        <v>0</v>
      </c>
      <c r="J275">
        <f t="shared" ref="J275:J283" si="64">IF(AND(ISNUMBER(SEARCH("Delantero",C275)), ISNUMBER(SEARCH("Centrocampista",D275))), 1, 0)</f>
        <v>0</v>
      </c>
      <c r="K275">
        <f t="shared" ref="K275:K283" si="65">IF(AND(ISNUMBER(SEARCH("Delantero",C275)), ISNUMBER(SEARCH("Defensa",D275))), 1, 0)</f>
        <v>0</v>
      </c>
      <c r="L275">
        <f t="shared" ref="L275:L283" si="66">IF(AND(ISNUMBER(SEARCH("Centrocampista",C275)), ISNUMBER(SEARCH("Delantero",D275))), 1, 0)</f>
        <v>0</v>
      </c>
      <c r="M275">
        <f t="shared" ref="M275:M283" si="67">IF(AND(ISNUMBER(SEARCH("Centrocampista",C275)), ISNUMBER(SEARCH("Defensa",D275))), 1, 0)</f>
        <v>0</v>
      </c>
      <c r="N275">
        <f t="shared" ref="N275:N283" si="68">IF(AND(ISNUMBER(SEARCH("Defensa",C275)), ISNUMBER(SEARCH("Delantero",D275))), 1, 0)</f>
        <v>0</v>
      </c>
      <c r="O275">
        <f t="shared" ref="O275:O283" si="69">IF(AND(ISNUMBER(SEARCH("Defensa",C275)), ISNUMBER(SEARCH("Centrocampista",D275))), 1, 0)</f>
        <v>0</v>
      </c>
      <c r="P275">
        <f t="shared" ref="P275:P283" si="70">IF(E275&lt;=45,1,0)</f>
        <v>0</v>
      </c>
      <c r="Q275">
        <f t="shared" ref="Q275:Q283" si="71">IF(AND(E275&gt;45,E275&lt;=60),1,0)</f>
        <v>0</v>
      </c>
      <c r="R275">
        <f t="shared" ref="R275:R283" si="72">IF(AND(E275&gt;60,E275&lt;=75),1,0)</f>
        <v>1</v>
      </c>
      <c r="S275">
        <f t="shared" ref="S275:S283" si="73">IF(E275&gt;75,1,0)</f>
        <v>0</v>
      </c>
    </row>
    <row r="276" spans="1:19" x14ac:dyDescent="0.25">
      <c r="A276" t="s">
        <v>351</v>
      </c>
      <c r="B276" t="s">
        <v>360</v>
      </c>
      <c r="C276" t="s">
        <v>310</v>
      </c>
      <c r="D276" t="s">
        <v>310</v>
      </c>
      <c r="E276">
        <v>71</v>
      </c>
      <c r="F276">
        <v>0</v>
      </c>
      <c r="G276">
        <v>0</v>
      </c>
      <c r="H276">
        <v>0</v>
      </c>
      <c r="I276">
        <v>0</v>
      </c>
      <c r="J276">
        <f t="shared" si="64"/>
        <v>0</v>
      </c>
      <c r="K276">
        <f t="shared" si="65"/>
        <v>0</v>
      </c>
      <c r="L276">
        <f t="shared" si="66"/>
        <v>0</v>
      </c>
      <c r="M276">
        <f t="shared" si="67"/>
        <v>0</v>
      </c>
      <c r="N276">
        <f t="shared" si="68"/>
        <v>0</v>
      </c>
      <c r="O276">
        <f t="shared" si="69"/>
        <v>0</v>
      </c>
      <c r="P276">
        <f t="shared" si="70"/>
        <v>0</v>
      </c>
      <c r="Q276">
        <f t="shared" si="71"/>
        <v>0</v>
      </c>
      <c r="R276">
        <f t="shared" si="72"/>
        <v>1</v>
      </c>
      <c r="S276">
        <f t="shared" si="73"/>
        <v>0</v>
      </c>
    </row>
    <row r="277" spans="1:19" x14ac:dyDescent="0.25">
      <c r="A277" t="s">
        <v>361</v>
      </c>
      <c r="B277" t="s">
        <v>341</v>
      </c>
      <c r="C277" t="s">
        <v>307</v>
      </c>
      <c r="D277" t="s">
        <v>307</v>
      </c>
      <c r="E277">
        <v>78</v>
      </c>
      <c r="F277">
        <v>0</v>
      </c>
      <c r="G277">
        <v>0</v>
      </c>
      <c r="H277">
        <v>0</v>
      </c>
      <c r="I277">
        <v>0</v>
      </c>
      <c r="J277">
        <f t="shared" si="64"/>
        <v>0</v>
      </c>
      <c r="K277">
        <f t="shared" si="65"/>
        <v>0</v>
      </c>
      <c r="L277">
        <f t="shared" si="66"/>
        <v>0</v>
      </c>
      <c r="M277">
        <f t="shared" si="67"/>
        <v>0</v>
      </c>
      <c r="N277">
        <f t="shared" si="68"/>
        <v>0</v>
      </c>
      <c r="O277">
        <f t="shared" si="69"/>
        <v>0</v>
      </c>
      <c r="P277">
        <f t="shared" si="70"/>
        <v>0</v>
      </c>
      <c r="Q277">
        <f t="shared" si="71"/>
        <v>0</v>
      </c>
      <c r="R277">
        <f t="shared" si="72"/>
        <v>0</v>
      </c>
      <c r="S277">
        <f t="shared" si="73"/>
        <v>1</v>
      </c>
    </row>
    <row r="278" spans="1:19" x14ac:dyDescent="0.25">
      <c r="A278" t="s">
        <v>348</v>
      </c>
      <c r="B278" t="s">
        <v>364</v>
      </c>
      <c r="C278" t="s">
        <v>307</v>
      </c>
      <c r="D278" t="s">
        <v>331</v>
      </c>
      <c r="E278">
        <v>28</v>
      </c>
      <c r="F278">
        <v>0</v>
      </c>
      <c r="G278">
        <v>0</v>
      </c>
      <c r="H278">
        <v>0</v>
      </c>
      <c r="I278">
        <v>0</v>
      </c>
      <c r="J278">
        <f t="shared" si="64"/>
        <v>0</v>
      </c>
      <c r="K278">
        <f t="shared" si="65"/>
        <v>0</v>
      </c>
      <c r="L278">
        <f t="shared" si="66"/>
        <v>0</v>
      </c>
      <c r="M278">
        <f t="shared" si="67"/>
        <v>0</v>
      </c>
      <c r="N278">
        <f t="shared" si="68"/>
        <v>0</v>
      </c>
      <c r="O278">
        <f t="shared" si="69"/>
        <v>0</v>
      </c>
      <c r="P278">
        <f t="shared" si="70"/>
        <v>1</v>
      </c>
      <c r="Q278">
        <f t="shared" si="71"/>
        <v>0</v>
      </c>
      <c r="R278">
        <f t="shared" si="72"/>
        <v>0</v>
      </c>
      <c r="S278">
        <f t="shared" si="73"/>
        <v>0</v>
      </c>
    </row>
    <row r="279" spans="1:19" x14ac:dyDescent="0.25">
      <c r="A279" t="s">
        <v>343</v>
      </c>
      <c r="B279" t="s">
        <v>342</v>
      </c>
      <c r="C279" t="s">
        <v>306</v>
      </c>
      <c r="D279" t="s">
        <v>306</v>
      </c>
      <c r="E279">
        <v>81</v>
      </c>
      <c r="F279">
        <v>0</v>
      </c>
      <c r="G279">
        <v>0</v>
      </c>
      <c r="H279">
        <v>0</v>
      </c>
      <c r="I279">
        <v>0</v>
      </c>
      <c r="J279">
        <f t="shared" si="64"/>
        <v>0</v>
      </c>
      <c r="K279">
        <f t="shared" si="65"/>
        <v>0</v>
      </c>
      <c r="L279">
        <f t="shared" si="66"/>
        <v>0</v>
      </c>
      <c r="M279">
        <f t="shared" si="67"/>
        <v>0</v>
      </c>
      <c r="N279">
        <f t="shared" si="68"/>
        <v>0</v>
      </c>
      <c r="O279">
        <f t="shared" si="69"/>
        <v>0</v>
      </c>
      <c r="P279">
        <f t="shared" si="70"/>
        <v>0</v>
      </c>
      <c r="Q279">
        <f t="shared" si="71"/>
        <v>0</v>
      </c>
      <c r="R279">
        <f t="shared" si="72"/>
        <v>0</v>
      </c>
      <c r="S279">
        <f t="shared" si="73"/>
        <v>1</v>
      </c>
    </row>
    <row r="280" spans="1:19" x14ac:dyDescent="0.25">
      <c r="A280" t="s">
        <v>350</v>
      </c>
      <c r="B280" t="s">
        <v>349</v>
      </c>
      <c r="C280" t="s">
        <v>310</v>
      </c>
      <c r="D280" t="s">
        <v>307</v>
      </c>
      <c r="E280">
        <v>77</v>
      </c>
      <c r="F280">
        <v>0</v>
      </c>
      <c r="G280">
        <v>0</v>
      </c>
      <c r="H280">
        <v>0</v>
      </c>
      <c r="I280">
        <v>0</v>
      </c>
      <c r="J280">
        <f t="shared" si="64"/>
        <v>0</v>
      </c>
      <c r="K280">
        <f t="shared" si="65"/>
        <v>0</v>
      </c>
      <c r="L280">
        <f t="shared" si="66"/>
        <v>1</v>
      </c>
      <c r="M280">
        <f t="shared" si="67"/>
        <v>0</v>
      </c>
      <c r="N280">
        <f t="shared" si="68"/>
        <v>0</v>
      </c>
      <c r="O280">
        <f t="shared" si="69"/>
        <v>0</v>
      </c>
      <c r="P280">
        <f t="shared" si="70"/>
        <v>0</v>
      </c>
      <c r="Q280">
        <f t="shared" si="71"/>
        <v>0</v>
      </c>
      <c r="R280">
        <f t="shared" si="72"/>
        <v>0</v>
      </c>
      <c r="S280">
        <f t="shared" si="73"/>
        <v>1</v>
      </c>
    </row>
    <row r="281" spans="1:19" x14ac:dyDescent="0.25">
      <c r="A281" t="s">
        <v>351</v>
      </c>
      <c r="B281" t="s">
        <v>352</v>
      </c>
      <c r="C281" t="s">
        <v>310</v>
      </c>
      <c r="D281" t="s">
        <v>310</v>
      </c>
      <c r="E281">
        <v>62</v>
      </c>
      <c r="F281">
        <v>0</v>
      </c>
      <c r="G281">
        <v>0</v>
      </c>
      <c r="H281">
        <v>0</v>
      </c>
      <c r="I281">
        <v>0</v>
      </c>
      <c r="J281">
        <f t="shared" si="64"/>
        <v>0</v>
      </c>
      <c r="K281">
        <f t="shared" si="65"/>
        <v>0</v>
      </c>
      <c r="L281">
        <f t="shared" si="66"/>
        <v>0</v>
      </c>
      <c r="M281">
        <f t="shared" si="67"/>
        <v>0</v>
      </c>
      <c r="N281">
        <f t="shared" si="68"/>
        <v>0</v>
      </c>
      <c r="O281">
        <f t="shared" si="69"/>
        <v>0</v>
      </c>
      <c r="P281">
        <f t="shared" si="70"/>
        <v>0</v>
      </c>
      <c r="Q281">
        <f t="shared" si="71"/>
        <v>0</v>
      </c>
      <c r="R281">
        <f t="shared" si="72"/>
        <v>1</v>
      </c>
      <c r="S281">
        <f t="shared" si="73"/>
        <v>0</v>
      </c>
    </row>
    <row r="282" spans="1:19" x14ac:dyDescent="0.25">
      <c r="A282" t="s">
        <v>348</v>
      </c>
      <c r="B282" t="s">
        <v>362</v>
      </c>
      <c r="C282" t="s">
        <v>307</v>
      </c>
      <c r="D282" t="s">
        <v>310</v>
      </c>
      <c r="E282">
        <v>77</v>
      </c>
      <c r="F282">
        <v>0</v>
      </c>
      <c r="G282">
        <v>1</v>
      </c>
      <c r="H282">
        <v>0</v>
      </c>
      <c r="I282">
        <v>0</v>
      </c>
      <c r="J282">
        <f t="shared" si="64"/>
        <v>1</v>
      </c>
      <c r="K282">
        <f t="shared" si="65"/>
        <v>0</v>
      </c>
      <c r="L282">
        <f t="shared" si="66"/>
        <v>0</v>
      </c>
      <c r="M282">
        <f t="shared" si="67"/>
        <v>0</v>
      </c>
      <c r="N282">
        <f t="shared" si="68"/>
        <v>0</v>
      </c>
      <c r="O282">
        <f t="shared" si="69"/>
        <v>0</v>
      </c>
      <c r="P282">
        <f t="shared" si="70"/>
        <v>0</v>
      </c>
      <c r="Q282">
        <f t="shared" si="71"/>
        <v>0</v>
      </c>
      <c r="R282">
        <f t="shared" si="72"/>
        <v>0</v>
      </c>
      <c r="S282">
        <f t="shared" si="73"/>
        <v>1</v>
      </c>
    </row>
    <row r="283" spans="1:19" x14ac:dyDescent="0.25">
      <c r="A283" t="s">
        <v>358</v>
      </c>
      <c r="B283" t="s">
        <v>361</v>
      </c>
      <c r="C283" t="s">
        <v>307</v>
      </c>
      <c r="D283" t="s">
        <v>307</v>
      </c>
      <c r="E283">
        <v>62</v>
      </c>
      <c r="F283">
        <v>0</v>
      </c>
      <c r="G283">
        <v>0</v>
      </c>
      <c r="H283">
        <v>0</v>
      </c>
      <c r="I283">
        <v>0</v>
      </c>
      <c r="J283">
        <f t="shared" si="64"/>
        <v>0</v>
      </c>
      <c r="K283">
        <f t="shared" si="65"/>
        <v>0</v>
      </c>
      <c r="L283">
        <f t="shared" si="66"/>
        <v>0</v>
      </c>
      <c r="M283">
        <f t="shared" si="67"/>
        <v>0</v>
      </c>
      <c r="N283">
        <f t="shared" si="68"/>
        <v>0</v>
      </c>
      <c r="O283">
        <f t="shared" si="69"/>
        <v>0</v>
      </c>
      <c r="P283">
        <f t="shared" si="70"/>
        <v>0</v>
      </c>
      <c r="Q283">
        <f t="shared" si="71"/>
        <v>0</v>
      </c>
      <c r="R283">
        <f t="shared" si="72"/>
        <v>1</v>
      </c>
      <c r="S283">
        <f t="shared" si="73"/>
        <v>0</v>
      </c>
    </row>
    <row r="293" spans="1:19" x14ac:dyDescent="0.25">
      <c r="E293" s="15" t="s">
        <v>381</v>
      </c>
    </row>
    <row r="295" spans="1:19" x14ac:dyDescent="0.25">
      <c r="A295" t="s">
        <v>369</v>
      </c>
      <c r="B295">
        <v>16</v>
      </c>
    </row>
    <row r="298" spans="1:19" x14ac:dyDescent="0.25">
      <c r="C298" t="s">
        <v>370</v>
      </c>
      <c r="E298">
        <f>AVERAGE(E210:E292)</f>
        <v>69.554054054054049</v>
      </c>
      <c r="F298">
        <f>SUM(F210:F292)</f>
        <v>6</v>
      </c>
      <c r="G298">
        <f t="shared" ref="G298:S298" si="74">SUM(G210:G292)</f>
        <v>4</v>
      </c>
      <c r="H298">
        <f t="shared" si="74"/>
        <v>2</v>
      </c>
      <c r="I298">
        <f t="shared" si="74"/>
        <v>13</v>
      </c>
      <c r="J298">
        <f t="shared" si="74"/>
        <v>5</v>
      </c>
      <c r="K298">
        <f t="shared" si="74"/>
        <v>5</v>
      </c>
      <c r="L298">
        <f t="shared" si="74"/>
        <v>9</v>
      </c>
      <c r="M298">
        <f t="shared" si="74"/>
        <v>1</v>
      </c>
      <c r="N298">
        <f t="shared" si="74"/>
        <v>3</v>
      </c>
      <c r="O298">
        <f t="shared" si="74"/>
        <v>2</v>
      </c>
      <c r="P298">
        <f t="shared" si="74"/>
        <v>2</v>
      </c>
      <c r="Q298">
        <f t="shared" si="74"/>
        <v>20</v>
      </c>
      <c r="R298">
        <f t="shared" si="74"/>
        <v>22</v>
      </c>
      <c r="S298">
        <f t="shared" si="74"/>
        <v>30</v>
      </c>
    </row>
    <row r="299" spans="1:19" x14ac:dyDescent="0.25">
      <c r="C299" t="s">
        <v>293</v>
      </c>
      <c r="F299">
        <f>F298/$B$295</f>
        <v>0.375</v>
      </c>
      <c r="G299">
        <f t="shared" ref="G299:S299" si="75">G298/$B$295</f>
        <v>0.25</v>
      </c>
      <c r="H299">
        <f t="shared" si="75"/>
        <v>0.125</v>
      </c>
      <c r="I299">
        <f t="shared" si="75"/>
        <v>0.8125</v>
      </c>
      <c r="J299">
        <f t="shared" si="75"/>
        <v>0.3125</v>
      </c>
      <c r="K299">
        <f t="shared" si="75"/>
        <v>0.3125</v>
      </c>
      <c r="L299">
        <f t="shared" si="75"/>
        <v>0.5625</v>
      </c>
      <c r="M299">
        <f t="shared" si="75"/>
        <v>6.25E-2</v>
      </c>
      <c r="N299">
        <f t="shared" si="75"/>
        <v>0.1875</v>
      </c>
      <c r="O299">
        <f t="shared" si="75"/>
        <v>0.125</v>
      </c>
      <c r="P299">
        <f t="shared" si="75"/>
        <v>0.125</v>
      </c>
      <c r="Q299">
        <f t="shared" si="75"/>
        <v>1.25</v>
      </c>
      <c r="R299">
        <f t="shared" si="75"/>
        <v>1.375</v>
      </c>
      <c r="S299">
        <f t="shared" si="75"/>
        <v>1.875</v>
      </c>
    </row>
    <row r="303" spans="1:19" x14ac:dyDescent="0.25">
      <c r="A303" t="s">
        <v>365</v>
      </c>
    </row>
    <row r="304" spans="1:19" x14ac:dyDescent="0.25">
      <c r="A304" t="s">
        <v>295</v>
      </c>
      <c r="B304" t="s">
        <v>296</v>
      </c>
      <c r="C304" t="s">
        <v>297</v>
      </c>
      <c r="D304" t="s">
        <v>298</v>
      </c>
      <c r="E304" t="s">
        <v>299</v>
      </c>
      <c r="F304" t="s">
        <v>300</v>
      </c>
      <c r="G304" t="s">
        <v>301</v>
      </c>
      <c r="H304" t="s">
        <v>302</v>
      </c>
      <c r="I304" t="s">
        <v>303</v>
      </c>
      <c r="J304" t="s">
        <v>371</v>
      </c>
      <c r="K304" t="s">
        <v>372</v>
      </c>
      <c r="L304" t="s">
        <v>373</v>
      </c>
      <c r="M304" t="s">
        <v>374</v>
      </c>
      <c r="N304" t="s">
        <v>375</v>
      </c>
      <c r="O304" t="s">
        <v>376</v>
      </c>
      <c r="P304" t="s">
        <v>377</v>
      </c>
      <c r="Q304" t="s">
        <v>378</v>
      </c>
      <c r="R304" t="s">
        <v>379</v>
      </c>
      <c r="S304" t="s">
        <v>380</v>
      </c>
    </row>
    <row r="305" spans="1:19" x14ac:dyDescent="0.25">
      <c r="A305" t="s">
        <v>342</v>
      </c>
      <c r="B305" t="s">
        <v>348</v>
      </c>
      <c r="C305" t="s">
        <v>306</v>
      </c>
      <c r="D305" t="s">
        <v>307</v>
      </c>
      <c r="E305">
        <v>64</v>
      </c>
      <c r="F305">
        <v>0</v>
      </c>
      <c r="G305">
        <v>0</v>
      </c>
      <c r="H305">
        <v>0</v>
      </c>
      <c r="I305">
        <v>0</v>
      </c>
      <c r="J305">
        <f>IF(AND(ISNUMBER(SEARCH("Delantero",C305)), ISNUMBER(SEARCH("Centrocampista",D305))), 1, 0)</f>
        <v>0</v>
      </c>
      <c r="K305">
        <f>IF(AND(ISNUMBER(SEARCH("Delantero",C305)), ISNUMBER(SEARCH("Defensa",D305))), 1, 0)</f>
        <v>0</v>
      </c>
      <c r="L305">
        <f>IF(AND(ISNUMBER(SEARCH("Centrocampista",C305)), ISNUMBER(SEARCH("Delantero",D305))), 1, 0)</f>
        <v>0</v>
      </c>
      <c r="M305">
        <f>IF(AND(ISNUMBER(SEARCH("Centrocampista",C305)), ISNUMBER(SEARCH("Defensa",D305))), 1, 0)</f>
        <v>0</v>
      </c>
      <c r="N305">
        <f>IF(AND(ISNUMBER(SEARCH("Defensa",C305)), ISNUMBER(SEARCH("Delantero",D305))), 1, 0)</f>
        <v>1</v>
      </c>
      <c r="O305">
        <f>IF(AND(ISNUMBER(SEARCH("Defensa",C305)), ISNUMBER(SEARCH("Centrocampista",D305))), 1, 0)</f>
        <v>0</v>
      </c>
      <c r="P305">
        <f>IF(E305&lt;=45,1,0)</f>
        <v>0</v>
      </c>
      <c r="Q305">
        <f>IF(AND(E305&gt;45,E305&lt;=60),1,0)</f>
        <v>0</v>
      </c>
      <c r="R305">
        <f>IF(AND(E305&gt;60,E305&lt;=75),1,0)</f>
        <v>1</v>
      </c>
      <c r="S305">
        <f>IF(E305&gt;75,1,0)</f>
        <v>0</v>
      </c>
    </row>
    <row r="306" spans="1:19" x14ac:dyDescent="0.25">
      <c r="A306" t="s">
        <v>346</v>
      </c>
      <c r="B306" t="s">
        <v>354</v>
      </c>
      <c r="C306" t="s">
        <v>310</v>
      </c>
      <c r="D306" t="s">
        <v>310</v>
      </c>
      <c r="E306">
        <v>85</v>
      </c>
      <c r="F306">
        <v>0</v>
      </c>
      <c r="G306">
        <v>0</v>
      </c>
      <c r="H306">
        <v>0</v>
      </c>
      <c r="I306">
        <v>1</v>
      </c>
      <c r="J306">
        <f t="shared" ref="J306:J369" si="76">IF(AND(ISNUMBER(SEARCH("Delantero",C306)), ISNUMBER(SEARCH("Centrocampista",D306))), 1, 0)</f>
        <v>0</v>
      </c>
      <c r="K306">
        <f t="shared" ref="K306:K369" si="77">IF(AND(ISNUMBER(SEARCH("Delantero",C306)), ISNUMBER(SEARCH("Defensa",D306))), 1, 0)</f>
        <v>0</v>
      </c>
      <c r="L306">
        <f t="shared" ref="L306:L369" si="78">IF(AND(ISNUMBER(SEARCH("Centrocampista",C306)), ISNUMBER(SEARCH("Delantero",D306))), 1, 0)</f>
        <v>0</v>
      </c>
      <c r="M306">
        <f t="shared" ref="M306:M369" si="79">IF(AND(ISNUMBER(SEARCH("Centrocampista",C306)), ISNUMBER(SEARCH("Defensa",D306))), 1, 0)</f>
        <v>0</v>
      </c>
      <c r="N306">
        <f t="shared" ref="N306:N369" si="80">IF(AND(ISNUMBER(SEARCH("Defensa",C306)), ISNUMBER(SEARCH("Delantero",D306))), 1, 0)</f>
        <v>0</v>
      </c>
      <c r="O306">
        <f t="shared" ref="O306:O369" si="81">IF(AND(ISNUMBER(SEARCH("Defensa",C306)), ISNUMBER(SEARCH("Centrocampista",D306))), 1, 0)</f>
        <v>0</v>
      </c>
      <c r="P306">
        <f t="shared" ref="P306:P369" si="82">IF(E306&lt;=45,1,0)</f>
        <v>0</v>
      </c>
      <c r="Q306">
        <f t="shared" ref="Q306:Q369" si="83">IF(AND(E306&gt;45,E306&lt;=60),1,0)</f>
        <v>0</v>
      </c>
      <c r="R306">
        <f t="shared" ref="R306:R369" si="84">IF(AND(E306&gt;60,E306&lt;=75),1,0)</f>
        <v>0</v>
      </c>
      <c r="S306">
        <f t="shared" ref="S306:S369" si="85">IF(E306&gt;75,1,0)</f>
        <v>1</v>
      </c>
    </row>
    <row r="307" spans="1:19" x14ac:dyDescent="0.25">
      <c r="A307" t="s">
        <v>341</v>
      </c>
      <c r="B307" t="s">
        <v>343</v>
      </c>
      <c r="C307" t="s">
        <v>307</v>
      </c>
      <c r="D307" t="s">
        <v>306</v>
      </c>
      <c r="E307">
        <v>64</v>
      </c>
      <c r="F307">
        <v>0</v>
      </c>
      <c r="G307">
        <v>0</v>
      </c>
      <c r="H307">
        <v>0</v>
      </c>
      <c r="I307">
        <v>0</v>
      </c>
      <c r="J307">
        <f t="shared" si="76"/>
        <v>0</v>
      </c>
      <c r="K307">
        <f t="shared" si="77"/>
        <v>1</v>
      </c>
      <c r="L307">
        <f t="shared" si="78"/>
        <v>0</v>
      </c>
      <c r="M307">
        <f t="shared" si="79"/>
        <v>0</v>
      </c>
      <c r="N307">
        <f t="shared" si="80"/>
        <v>0</v>
      </c>
      <c r="O307">
        <f t="shared" si="81"/>
        <v>0</v>
      </c>
      <c r="P307">
        <f t="shared" si="82"/>
        <v>0</v>
      </c>
      <c r="Q307">
        <f t="shared" si="83"/>
        <v>0</v>
      </c>
      <c r="R307">
        <f t="shared" si="84"/>
        <v>1</v>
      </c>
      <c r="S307">
        <f t="shared" si="85"/>
        <v>0</v>
      </c>
    </row>
    <row r="308" spans="1:19" x14ac:dyDescent="0.25">
      <c r="A308" t="s">
        <v>343</v>
      </c>
      <c r="B308" t="s">
        <v>356</v>
      </c>
      <c r="C308" t="s">
        <v>306</v>
      </c>
      <c r="D308" t="s">
        <v>306</v>
      </c>
      <c r="E308">
        <v>65</v>
      </c>
      <c r="F308">
        <v>0</v>
      </c>
      <c r="G308">
        <v>0</v>
      </c>
      <c r="H308">
        <v>0</v>
      </c>
      <c r="I308">
        <v>1</v>
      </c>
      <c r="J308">
        <f t="shared" si="76"/>
        <v>0</v>
      </c>
      <c r="K308">
        <f t="shared" si="77"/>
        <v>0</v>
      </c>
      <c r="L308">
        <f t="shared" si="78"/>
        <v>0</v>
      </c>
      <c r="M308">
        <f t="shared" si="79"/>
        <v>0</v>
      </c>
      <c r="N308">
        <f t="shared" si="80"/>
        <v>0</v>
      </c>
      <c r="O308">
        <f t="shared" si="81"/>
        <v>0</v>
      </c>
      <c r="P308">
        <f t="shared" si="82"/>
        <v>0</v>
      </c>
      <c r="Q308">
        <f t="shared" si="83"/>
        <v>0</v>
      </c>
      <c r="R308">
        <f t="shared" si="84"/>
        <v>1</v>
      </c>
      <c r="S308">
        <f t="shared" si="85"/>
        <v>0</v>
      </c>
    </row>
    <row r="309" spans="1:19" x14ac:dyDescent="0.25">
      <c r="A309" t="s">
        <v>346</v>
      </c>
      <c r="B309" t="s">
        <v>354</v>
      </c>
      <c r="C309" t="s">
        <v>310</v>
      </c>
      <c r="D309" t="s">
        <v>310</v>
      </c>
      <c r="E309">
        <v>79</v>
      </c>
      <c r="F309">
        <v>0</v>
      </c>
      <c r="G309">
        <v>0</v>
      </c>
      <c r="H309">
        <v>0</v>
      </c>
      <c r="I309">
        <v>0</v>
      </c>
      <c r="J309">
        <f t="shared" si="76"/>
        <v>0</v>
      </c>
      <c r="K309">
        <f t="shared" si="77"/>
        <v>0</v>
      </c>
      <c r="L309">
        <f t="shared" si="78"/>
        <v>0</v>
      </c>
      <c r="M309">
        <f t="shared" si="79"/>
        <v>0</v>
      </c>
      <c r="N309">
        <f t="shared" si="80"/>
        <v>0</v>
      </c>
      <c r="O309">
        <f t="shared" si="81"/>
        <v>0</v>
      </c>
      <c r="P309">
        <f t="shared" si="82"/>
        <v>0</v>
      </c>
      <c r="Q309">
        <f t="shared" si="83"/>
        <v>0</v>
      </c>
      <c r="R309">
        <f t="shared" si="84"/>
        <v>0</v>
      </c>
      <c r="S309">
        <f t="shared" si="85"/>
        <v>1</v>
      </c>
    </row>
    <row r="310" spans="1:19" x14ac:dyDescent="0.25">
      <c r="A310" t="s">
        <v>353</v>
      </c>
      <c r="B310" t="s">
        <v>347</v>
      </c>
      <c r="C310" t="s">
        <v>310</v>
      </c>
      <c r="D310" t="s">
        <v>307</v>
      </c>
      <c r="E310">
        <v>79</v>
      </c>
      <c r="F310">
        <v>0</v>
      </c>
      <c r="G310">
        <v>0</v>
      </c>
      <c r="H310">
        <v>0</v>
      </c>
      <c r="I310">
        <v>0</v>
      </c>
      <c r="J310">
        <f t="shared" si="76"/>
        <v>0</v>
      </c>
      <c r="K310">
        <f t="shared" si="77"/>
        <v>0</v>
      </c>
      <c r="L310">
        <f t="shared" si="78"/>
        <v>1</v>
      </c>
      <c r="M310">
        <f t="shared" si="79"/>
        <v>0</v>
      </c>
      <c r="N310">
        <f t="shared" si="80"/>
        <v>0</v>
      </c>
      <c r="O310">
        <f t="shared" si="81"/>
        <v>0</v>
      </c>
      <c r="P310">
        <f t="shared" si="82"/>
        <v>0</v>
      </c>
      <c r="Q310">
        <f t="shared" si="83"/>
        <v>0</v>
      </c>
      <c r="R310">
        <f t="shared" si="84"/>
        <v>0</v>
      </c>
      <c r="S310">
        <f t="shared" si="85"/>
        <v>1</v>
      </c>
    </row>
    <row r="311" spans="1:19" x14ac:dyDescent="0.25">
      <c r="A311" t="s">
        <v>361</v>
      </c>
      <c r="B311" t="s">
        <v>349</v>
      </c>
      <c r="C311" t="s">
        <v>307</v>
      </c>
      <c r="D311" t="s">
        <v>307</v>
      </c>
      <c r="E311">
        <v>79</v>
      </c>
      <c r="F311">
        <v>0</v>
      </c>
      <c r="G311">
        <v>0</v>
      </c>
      <c r="H311">
        <v>0</v>
      </c>
      <c r="I311">
        <v>0</v>
      </c>
      <c r="J311">
        <f t="shared" si="76"/>
        <v>0</v>
      </c>
      <c r="K311">
        <f t="shared" si="77"/>
        <v>0</v>
      </c>
      <c r="L311">
        <f t="shared" si="78"/>
        <v>0</v>
      </c>
      <c r="M311">
        <f t="shared" si="79"/>
        <v>0</v>
      </c>
      <c r="N311">
        <f t="shared" si="80"/>
        <v>0</v>
      </c>
      <c r="O311">
        <f t="shared" si="81"/>
        <v>0</v>
      </c>
      <c r="P311">
        <f t="shared" si="82"/>
        <v>0</v>
      </c>
      <c r="Q311">
        <f t="shared" si="83"/>
        <v>0</v>
      </c>
      <c r="R311">
        <f t="shared" si="84"/>
        <v>0</v>
      </c>
      <c r="S311">
        <f t="shared" si="85"/>
        <v>1</v>
      </c>
    </row>
    <row r="312" spans="1:19" x14ac:dyDescent="0.25">
      <c r="A312" t="s">
        <v>358</v>
      </c>
      <c r="B312" t="s">
        <v>352</v>
      </c>
      <c r="C312" t="s">
        <v>307</v>
      </c>
      <c r="D312" t="s">
        <v>310</v>
      </c>
      <c r="E312">
        <v>68</v>
      </c>
      <c r="F312">
        <v>0</v>
      </c>
      <c r="G312">
        <v>0</v>
      </c>
      <c r="H312">
        <v>0</v>
      </c>
      <c r="I312">
        <v>0</v>
      </c>
      <c r="J312">
        <f t="shared" si="76"/>
        <v>1</v>
      </c>
      <c r="K312">
        <f t="shared" si="77"/>
        <v>0</v>
      </c>
      <c r="L312">
        <f t="shared" si="78"/>
        <v>0</v>
      </c>
      <c r="M312">
        <f t="shared" si="79"/>
        <v>0</v>
      </c>
      <c r="N312">
        <f t="shared" si="80"/>
        <v>0</v>
      </c>
      <c r="O312">
        <f t="shared" si="81"/>
        <v>0</v>
      </c>
      <c r="P312">
        <f t="shared" si="82"/>
        <v>0</v>
      </c>
      <c r="Q312">
        <f t="shared" si="83"/>
        <v>0</v>
      </c>
      <c r="R312">
        <f t="shared" si="84"/>
        <v>1</v>
      </c>
      <c r="S312">
        <f t="shared" si="85"/>
        <v>0</v>
      </c>
    </row>
    <row r="313" spans="1:19" x14ac:dyDescent="0.25">
      <c r="A313" t="s">
        <v>350</v>
      </c>
      <c r="B313" t="s">
        <v>356</v>
      </c>
      <c r="C313" t="s">
        <v>310</v>
      </c>
      <c r="D313" t="s">
        <v>306</v>
      </c>
      <c r="E313">
        <v>60</v>
      </c>
      <c r="F313">
        <v>0</v>
      </c>
      <c r="G313">
        <v>0</v>
      </c>
      <c r="H313">
        <v>0</v>
      </c>
      <c r="I313">
        <v>0</v>
      </c>
      <c r="J313">
        <f t="shared" si="76"/>
        <v>0</v>
      </c>
      <c r="K313">
        <f t="shared" si="77"/>
        <v>0</v>
      </c>
      <c r="L313">
        <f t="shared" si="78"/>
        <v>0</v>
      </c>
      <c r="M313">
        <f t="shared" si="79"/>
        <v>1</v>
      </c>
      <c r="N313">
        <f t="shared" si="80"/>
        <v>0</v>
      </c>
      <c r="O313">
        <f t="shared" si="81"/>
        <v>0</v>
      </c>
      <c r="P313">
        <f t="shared" si="82"/>
        <v>0</v>
      </c>
      <c r="Q313">
        <f t="shared" si="83"/>
        <v>1</v>
      </c>
      <c r="R313">
        <f t="shared" si="84"/>
        <v>0</v>
      </c>
      <c r="S313">
        <f t="shared" si="85"/>
        <v>0</v>
      </c>
    </row>
    <row r="314" spans="1:19" x14ac:dyDescent="0.25">
      <c r="A314" t="s">
        <v>351</v>
      </c>
      <c r="B314" t="s">
        <v>359</v>
      </c>
      <c r="C314" t="s">
        <v>310</v>
      </c>
      <c r="D314" t="s">
        <v>307</v>
      </c>
      <c r="E314">
        <v>91</v>
      </c>
      <c r="F314">
        <v>0</v>
      </c>
      <c r="G314">
        <v>0</v>
      </c>
      <c r="H314">
        <v>0</v>
      </c>
      <c r="I314">
        <v>0</v>
      </c>
      <c r="J314">
        <f t="shared" si="76"/>
        <v>0</v>
      </c>
      <c r="K314">
        <f t="shared" si="77"/>
        <v>0</v>
      </c>
      <c r="L314">
        <f t="shared" si="78"/>
        <v>1</v>
      </c>
      <c r="M314">
        <f t="shared" si="79"/>
        <v>0</v>
      </c>
      <c r="N314">
        <f t="shared" si="80"/>
        <v>0</v>
      </c>
      <c r="O314">
        <f t="shared" si="81"/>
        <v>0</v>
      </c>
      <c r="P314">
        <f t="shared" si="82"/>
        <v>0</v>
      </c>
      <c r="Q314">
        <f t="shared" si="83"/>
        <v>0</v>
      </c>
      <c r="R314">
        <f t="shared" si="84"/>
        <v>0</v>
      </c>
      <c r="S314">
        <f t="shared" si="85"/>
        <v>1</v>
      </c>
    </row>
    <row r="315" spans="1:19" x14ac:dyDescent="0.25">
      <c r="A315" t="s">
        <v>353</v>
      </c>
      <c r="B315" t="s">
        <v>352</v>
      </c>
      <c r="C315" t="s">
        <v>310</v>
      </c>
      <c r="D315" t="s">
        <v>310</v>
      </c>
      <c r="E315">
        <v>66</v>
      </c>
      <c r="F315">
        <v>0</v>
      </c>
      <c r="G315">
        <v>0</v>
      </c>
      <c r="H315">
        <v>0</v>
      </c>
      <c r="I315">
        <v>0</v>
      </c>
      <c r="J315">
        <f t="shared" si="76"/>
        <v>0</v>
      </c>
      <c r="K315">
        <f t="shared" si="77"/>
        <v>0</v>
      </c>
      <c r="L315">
        <f t="shared" si="78"/>
        <v>0</v>
      </c>
      <c r="M315">
        <f t="shared" si="79"/>
        <v>0</v>
      </c>
      <c r="N315">
        <f t="shared" si="80"/>
        <v>0</v>
      </c>
      <c r="O315">
        <f t="shared" si="81"/>
        <v>0</v>
      </c>
      <c r="P315">
        <f t="shared" si="82"/>
        <v>0</v>
      </c>
      <c r="Q315">
        <f t="shared" si="83"/>
        <v>0</v>
      </c>
      <c r="R315">
        <f t="shared" si="84"/>
        <v>1</v>
      </c>
      <c r="S315">
        <f t="shared" si="85"/>
        <v>0</v>
      </c>
    </row>
    <row r="316" spans="1:19" x14ac:dyDescent="0.25">
      <c r="A316" t="s">
        <v>349</v>
      </c>
      <c r="B316" t="s">
        <v>357</v>
      </c>
      <c r="C316" t="s">
        <v>307</v>
      </c>
      <c r="D316" t="s">
        <v>307</v>
      </c>
      <c r="E316">
        <v>46</v>
      </c>
      <c r="F316">
        <v>0</v>
      </c>
      <c r="G316">
        <v>0</v>
      </c>
      <c r="H316">
        <v>0</v>
      </c>
      <c r="I316">
        <v>0</v>
      </c>
      <c r="J316">
        <f t="shared" si="76"/>
        <v>0</v>
      </c>
      <c r="K316">
        <f t="shared" si="77"/>
        <v>0</v>
      </c>
      <c r="L316">
        <f t="shared" si="78"/>
        <v>0</v>
      </c>
      <c r="M316">
        <f t="shared" si="79"/>
        <v>0</v>
      </c>
      <c r="N316">
        <f t="shared" si="80"/>
        <v>0</v>
      </c>
      <c r="O316">
        <f t="shared" si="81"/>
        <v>0</v>
      </c>
      <c r="P316">
        <f t="shared" si="82"/>
        <v>0</v>
      </c>
      <c r="Q316">
        <f t="shared" si="83"/>
        <v>1</v>
      </c>
      <c r="R316">
        <f t="shared" si="84"/>
        <v>0</v>
      </c>
      <c r="S316">
        <f t="shared" si="85"/>
        <v>0</v>
      </c>
    </row>
    <row r="317" spans="1:19" x14ac:dyDescent="0.25">
      <c r="A317" t="s">
        <v>348</v>
      </c>
      <c r="B317" t="s">
        <v>358</v>
      </c>
      <c r="C317" t="s">
        <v>307</v>
      </c>
      <c r="D317" t="s">
        <v>307</v>
      </c>
      <c r="E317">
        <v>66</v>
      </c>
      <c r="F317">
        <v>0</v>
      </c>
      <c r="G317">
        <v>0</v>
      </c>
      <c r="H317">
        <v>0</v>
      </c>
      <c r="I317">
        <v>0</v>
      </c>
      <c r="J317">
        <f t="shared" si="76"/>
        <v>0</v>
      </c>
      <c r="K317">
        <f t="shared" si="77"/>
        <v>0</v>
      </c>
      <c r="L317">
        <f t="shared" si="78"/>
        <v>0</v>
      </c>
      <c r="M317">
        <f t="shared" si="79"/>
        <v>0</v>
      </c>
      <c r="N317">
        <f t="shared" si="80"/>
        <v>0</v>
      </c>
      <c r="O317">
        <f t="shared" si="81"/>
        <v>0</v>
      </c>
      <c r="P317">
        <f t="shared" si="82"/>
        <v>0</v>
      </c>
      <c r="Q317">
        <f t="shared" si="83"/>
        <v>0</v>
      </c>
      <c r="R317">
        <f t="shared" si="84"/>
        <v>1</v>
      </c>
      <c r="S317">
        <f t="shared" si="85"/>
        <v>0</v>
      </c>
    </row>
    <row r="318" spans="1:19" x14ac:dyDescent="0.25">
      <c r="A318" t="s">
        <v>345</v>
      </c>
      <c r="B318" t="s">
        <v>344</v>
      </c>
      <c r="C318" t="s">
        <v>306</v>
      </c>
      <c r="D318" t="s">
        <v>306</v>
      </c>
      <c r="E318">
        <v>32</v>
      </c>
      <c r="F318">
        <v>0</v>
      </c>
      <c r="G318">
        <v>0</v>
      </c>
      <c r="H318">
        <v>1</v>
      </c>
      <c r="I318">
        <v>0</v>
      </c>
      <c r="J318">
        <f t="shared" si="76"/>
        <v>0</v>
      </c>
      <c r="K318">
        <f t="shared" si="77"/>
        <v>0</v>
      </c>
      <c r="L318">
        <f t="shared" si="78"/>
        <v>0</v>
      </c>
      <c r="M318">
        <f t="shared" si="79"/>
        <v>0</v>
      </c>
      <c r="N318">
        <f t="shared" si="80"/>
        <v>0</v>
      </c>
      <c r="O318">
        <f t="shared" si="81"/>
        <v>0</v>
      </c>
      <c r="P318">
        <f t="shared" si="82"/>
        <v>1</v>
      </c>
      <c r="Q318">
        <f t="shared" si="83"/>
        <v>0</v>
      </c>
      <c r="R318">
        <f t="shared" si="84"/>
        <v>0</v>
      </c>
      <c r="S318">
        <f t="shared" si="85"/>
        <v>0</v>
      </c>
    </row>
    <row r="319" spans="1:19" x14ac:dyDescent="0.25">
      <c r="A319" t="s">
        <v>352</v>
      </c>
      <c r="B319" t="s">
        <v>353</v>
      </c>
      <c r="C319" t="s">
        <v>310</v>
      </c>
      <c r="D319" t="s">
        <v>310</v>
      </c>
      <c r="E319">
        <v>63</v>
      </c>
      <c r="F319">
        <v>0</v>
      </c>
      <c r="G319">
        <v>0</v>
      </c>
      <c r="H319">
        <v>0</v>
      </c>
      <c r="I319">
        <v>0</v>
      </c>
      <c r="J319">
        <f t="shared" si="76"/>
        <v>0</v>
      </c>
      <c r="K319">
        <f t="shared" si="77"/>
        <v>0</v>
      </c>
      <c r="L319">
        <f t="shared" si="78"/>
        <v>0</v>
      </c>
      <c r="M319">
        <f t="shared" si="79"/>
        <v>0</v>
      </c>
      <c r="N319">
        <f t="shared" si="80"/>
        <v>0</v>
      </c>
      <c r="O319">
        <f t="shared" si="81"/>
        <v>0</v>
      </c>
      <c r="P319">
        <f t="shared" si="82"/>
        <v>0</v>
      </c>
      <c r="Q319">
        <f t="shared" si="83"/>
        <v>0</v>
      </c>
      <c r="R319">
        <f t="shared" si="84"/>
        <v>1</v>
      </c>
      <c r="S319">
        <f t="shared" si="85"/>
        <v>0</v>
      </c>
    </row>
    <row r="320" spans="1:19" x14ac:dyDescent="0.25">
      <c r="A320" t="s">
        <v>351</v>
      </c>
      <c r="B320" t="s">
        <v>341</v>
      </c>
      <c r="C320" t="s">
        <v>310</v>
      </c>
      <c r="D320" t="s">
        <v>307</v>
      </c>
      <c r="E320">
        <v>77</v>
      </c>
      <c r="F320">
        <v>0</v>
      </c>
      <c r="G320">
        <v>0</v>
      </c>
      <c r="H320">
        <v>0</v>
      </c>
      <c r="I320">
        <v>0</v>
      </c>
      <c r="J320">
        <f t="shared" si="76"/>
        <v>0</v>
      </c>
      <c r="K320">
        <f t="shared" si="77"/>
        <v>0</v>
      </c>
      <c r="L320">
        <f t="shared" si="78"/>
        <v>1</v>
      </c>
      <c r="M320">
        <f t="shared" si="79"/>
        <v>0</v>
      </c>
      <c r="N320">
        <f t="shared" si="80"/>
        <v>0</v>
      </c>
      <c r="O320">
        <f t="shared" si="81"/>
        <v>0</v>
      </c>
      <c r="P320">
        <f t="shared" si="82"/>
        <v>0</v>
      </c>
      <c r="Q320">
        <f t="shared" si="83"/>
        <v>0</v>
      </c>
      <c r="R320">
        <f t="shared" si="84"/>
        <v>0</v>
      </c>
      <c r="S320">
        <f t="shared" si="85"/>
        <v>1</v>
      </c>
    </row>
    <row r="321" spans="1:19" x14ac:dyDescent="0.25">
      <c r="A321" t="s">
        <v>349</v>
      </c>
      <c r="B321" t="s">
        <v>350</v>
      </c>
      <c r="C321" t="s">
        <v>307</v>
      </c>
      <c r="D321" t="s">
        <v>310</v>
      </c>
      <c r="E321">
        <v>77</v>
      </c>
      <c r="F321">
        <v>0</v>
      </c>
      <c r="G321">
        <v>0</v>
      </c>
      <c r="H321">
        <v>0</v>
      </c>
      <c r="I321">
        <v>0</v>
      </c>
      <c r="J321">
        <f t="shared" si="76"/>
        <v>1</v>
      </c>
      <c r="K321">
        <f t="shared" si="77"/>
        <v>0</v>
      </c>
      <c r="L321">
        <f t="shared" si="78"/>
        <v>0</v>
      </c>
      <c r="M321">
        <f t="shared" si="79"/>
        <v>0</v>
      </c>
      <c r="N321">
        <f t="shared" si="80"/>
        <v>0</v>
      </c>
      <c r="O321">
        <f t="shared" si="81"/>
        <v>0</v>
      </c>
      <c r="P321">
        <f t="shared" si="82"/>
        <v>0</v>
      </c>
      <c r="Q321">
        <f t="shared" si="83"/>
        <v>0</v>
      </c>
      <c r="R321">
        <f t="shared" si="84"/>
        <v>0</v>
      </c>
      <c r="S321">
        <f t="shared" si="85"/>
        <v>1</v>
      </c>
    </row>
    <row r="322" spans="1:19" x14ac:dyDescent="0.25">
      <c r="A322" t="s">
        <v>358</v>
      </c>
      <c r="B322" t="s">
        <v>357</v>
      </c>
      <c r="C322" t="s">
        <v>307</v>
      </c>
      <c r="D322" t="s">
        <v>307</v>
      </c>
      <c r="E322">
        <v>63</v>
      </c>
      <c r="F322">
        <v>0</v>
      </c>
      <c r="G322">
        <v>0</v>
      </c>
      <c r="H322">
        <v>0</v>
      </c>
      <c r="I322">
        <v>0</v>
      </c>
      <c r="J322">
        <f t="shared" si="76"/>
        <v>0</v>
      </c>
      <c r="K322">
        <f t="shared" si="77"/>
        <v>0</v>
      </c>
      <c r="L322">
        <f t="shared" si="78"/>
        <v>0</v>
      </c>
      <c r="M322">
        <f t="shared" si="79"/>
        <v>0</v>
      </c>
      <c r="N322">
        <f t="shared" si="80"/>
        <v>0</v>
      </c>
      <c r="O322">
        <f t="shared" si="81"/>
        <v>0</v>
      </c>
      <c r="P322">
        <f t="shared" si="82"/>
        <v>0</v>
      </c>
      <c r="Q322">
        <f t="shared" si="83"/>
        <v>0</v>
      </c>
      <c r="R322">
        <f t="shared" si="84"/>
        <v>1</v>
      </c>
      <c r="S322">
        <f t="shared" si="85"/>
        <v>0</v>
      </c>
    </row>
    <row r="323" spans="1:19" x14ac:dyDescent="0.25">
      <c r="A323" t="s">
        <v>356</v>
      </c>
      <c r="B323" t="s">
        <v>345</v>
      </c>
      <c r="C323" t="s">
        <v>306</v>
      </c>
      <c r="D323" t="s">
        <v>306</v>
      </c>
      <c r="E323">
        <v>46</v>
      </c>
      <c r="F323">
        <v>0</v>
      </c>
      <c r="G323">
        <v>0</v>
      </c>
      <c r="H323">
        <v>0</v>
      </c>
      <c r="I323">
        <v>1</v>
      </c>
      <c r="J323">
        <f t="shared" si="76"/>
        <v>0</v>
      </c>
      <c r="K323">
        <f t="shared" si="77"/>
        <v>0</v>
      </c>
      <c r="L323">
        <f t="shared" si="78"/>
        <v>0</v>
      </c>
      <c r="M323">
        <f t="shared" si="79"/>
        <v>0</v>
      </c>
      <c r="N323">
        <f t="shared" si="80"/>
        <v>0</v>
      </c>
      <c r="O323">
        <f t="shared" si="81"/>
        <v>0</v>
      </c>
      <c r="P323">
        <f t="shared" si="82"/>
        <v>0</v>
      </c>
      <c r="Q323">
        <f t="shared" si="83"/>
        <v>1</v>
      </c>
      <c r="R323">
        <f t="shared" si="84"/>
        <v>0</v>
      </c>
      <c r="S323">
        <f t="shared" si="85"/>
        <v>0</v>
      </c>
    </row>
    <row r="324" spans="1:19" x14ac:dyDescent="0.25">
      <c r="A324" t="s">
        <v>351</v>
      </c>
      <c r="B324" t="s">
        <v>357</v>
      </c>
      <c r="C324" t="s">
        <v>310</v>
      </c>
      <c r="D324" t="s">
        <v>307</v>
      </c>
      <c r="E324">
        <v>62</v>
      </c>
      <c r="F324">
        <v>0</v>
      </c>
      <c r="G324">
        <v>0</v>
      </c>
      <c r="H324">
        <v>0</v>
      </c>
      <c r="I324">
        <v>0</v>
      </c>
      <c r="J324">
        <f t="shared" si="76"/>
        <v>0</v>
      </c>
      <c r="K324">
        <f t="shared" si="77"/>
        <v>0</v>
      </c>
      <c r="L324">
        <f t="shared" si="78"/>
        <v>1</v>
      </c>
      <c r="M324">
        <f t="shared" si="79"/>
        <v>0</v>
      </c>
      <c r="N324">
        <f t="shared" si="80"/>
        <v>0</v>
      </c>
      <c r="O324">
        <f t="shared" si="81"/>
        <v>0</v>
      </c>
      <c r="P324">
        <f t="shared" si="82"/>
        <v>0</v>
      </c>
      <c r="Q324">
        <f t="shared" si="83"/>
        <v>0</v>
      </c>
      <c r="R324">
        <f t="shared" si="84"/>
        <v>1</v>
      </c>
      <c r="S324">
        <f t="shared" si="85"/>
        <v>0</v>
      </c>
    </row>
    <row r="325" spans="1:19" x14ac:dyDescent="0.25">
      <c r="A325" t="s">
        <v>349</v>
      </c>
      <c r="B325" t="s">
        <v>350</v>
      </c>
      <c r="C325" t="s">
        <v>307</v>
      </c>
      <c r="D325" t="s">
        <v>310</v>
      </c>
      <c r="E325">
        <v>62</v>
      </c>
      <c r="F325">
        <v>0</v>
      </c>
      <c r="G325">
        <v>0</v>
      </c>
      <c r="H325">
        <v>0</v>
      </c>
      <c r="I325">
        <v>0</v>
      </c>
      <c r="J325">
        <f t="shared" si="76"/>
        <v>1</v>
      </c>
      <c r="K325">
        <f t="shared" si="77"/>
        <v>0</v>
      </c>
      <c r="L325">
        <f t="shared" si="78"/>
        <v>0</v>
      </c>
      <c r="M325">
        <f t="shared" si="79"/>
        <v>0</v>
      </c>
      <c r="N325">
        <f t="shared" si="80"/>
        <v>0</v>
      </c>
      <c r="O325">
        <f t="shared" si="81"/>
        <v>0</v>
      </c>
      <c r="P325">
        <f t="shared" si="82"/>
        <v>0</v>
      </c>
      <c r="Q325">
        <f t="shared" si="83"/>
        <v>0</v>
      </c>
      <c r="R325">
        <f t="shared" si="84"/>
        <v>1</v>
      </c>
      <c r="S325">
        <f t="shared" si="85"/>
        <v>0</v>
      </c>
    </row>
    <row r="326" spans="1:19" x14ac:dyDescent="0.25">
      <c r="A326" t="s">
        <v>348</v>
      </c>
      <c r="B326" t="s">
        <v>360</v>
      </c>
      <c r="C326" t="s">
        <v>307</v>
      </c>
      <c r="D326" t="s">
        <v>310</v>
      </c>
      <c r="E326">
        <v>74</v>
      </c>
      <c r="F326">
        <v>0</v>
      </c>
      <c r="G326">
        <v>0</v>
      </c>
      <c r="H326">
        <v>0</v>
      </c>
      <c r="I326">
        <v>0</v>
      </c>
      <c r="J326">
        <f t="shared" si="76"/>
        <v>1</v>
      </c>
      <c r="K326">
        <f t="shared" si="77"/>
        <v>0</v>
      </c>
      <c r="L326">
        <f t="shared" si="78"/>
        <v>0</v>
      </c>
      <c r="M326">
        <f t="shared" si="79"/>
        <v>0</v>
      </c>
      <c r="N326">
        <f t="shared" si="80"/>
        <v>0</v>
      </c>
      <c r="O326">
        <f t="shared" si="81"/>
        <v>0</v>
      </c>
      <c r="P326">
        <f t="shared" si="82"/>
        <v>0</v>
      </c>
      <c r="Q326">
        <f t="shared" si="83"/>
        <v>0</v>
      </c>
      <c r="R326">
        <f t="shared" si="84"/>
        <v>1</v>
      </c>
      <c r="S326">
        <f t="shared" si="85"/>
        <v>0</v>
      </c>
    </row>
    <row r="327" spans="1:19" x14ac:dyDescent="0.25">
      <c r="A327" t="s">
        <v>341</v>
      </c>
      <c r="B327" t="s">
        <v>358</v>
      </c>
      <c r="C327" t="s">
        <v>307</v>
      </c>
      <c r="D327" t="s">
        <v>307</v>
      </c>
      <c r="E327">
        <v>83</v>
      </c>
      <c r="F327">
        <v>0</v>
      </c>
      <c r="G327">
        <v>0</v>
      </c>
      <c r="H327">
        <v>0</v>
      </c>
      <c r="I327">
        <v>0</v>
      </c>
      <c r="J327">
        <f t="shared" si="76"/>
        <v>0</v>
      </c>
      <c r="K327">
        <f t="shared" si="77"/>
        <v>0</v>
      </c>
      <c r="L327">
        <f t="shared" si="78"/>
        <v>0</v>
      </c>
      <c r="M327">
        <f t="shared" si="79"/>
        <v>0</v>
      </c>
      <c r="N327">
        <f t="shared" si="80"/>
        <v>0</v>
      </c>
      <c r="O327">
        <f t="shared" si="81"/>
        <v>0</v>
      </c>
      <c r="P327">
        <f t="shared" si="82"/>
        <v>0</v>
      </c>
      <c r="Q327">
        <f t="shared" si="83"/>
        <v>0</v>
      </c>
      <c r="R327">
        <f t="shared" si="84"/>
        <v>0</v>
      </c>
      <c r="S327">
        <f t="shared" si="85"/>
        <v>1</v>
      </c>
    </row>
    <row r="328" spans="1:19" x14ac:dyDescent="0.25">
      <c r="A328" t="s">
        <v>350</v>
      </c>
      <c r="B328" t="s">
        <v>351</v>
      </c>
      <c r="C328" t="s">
        <v>310</v>
      </c>
      <c r="D328" t="s">
        <v>310</v>
      </c>
      <c r="E328">
        <v>70</v>
      </c>
      <c r="F328">
        <v>0</v>
      </c>
      <c r="G328">
        <v>0</v>
      </c>
      <c r="H328">
        <v>0</v>
      </c>
      <c r="I328">
        <v>0</v>
      </c>
      <c r="J328">
        <f t="shared" si="76"/>
        <v>0</v>
      </c>
      <c r="K328">
        <f t="shared" si="77"/>
        <v>0</v>
      </c>
      <c r="L328">
        <f t="shared" si="78"/>
        <v>0</v>
      </c>
      <c r="M328">
        <f t="shared" si="79"/>
        <v>0</v>
      </c>
      <c r="N328">
        <f t="shared" si="80"/>
        <v>0</v>
      </c>
      <c r="O328">
        <f t="shared" si="81"/>
        <v>0</v>
      </c>
      <c r="P328">
        <f t="shared" si="82"/>
        <v>0</v>
      </c>
      <c r="Q328">
        <f t="shared" si="83"/>
        <v>0</v>
      </c>
      <c r="R328">
        <f t="shared" si="84"/>
        <v>1</v>
      </c>
      <c r="S328">
        <f t="shared" si="85"/>
        <v>0</v>
      </c>
    </row>
    <row r="329" spans="1:19" x14ac:dyDescent="0.25">
      <c r="A329" t="s">
        <v>360</v>
      </c>
      <c r="B329" t="s">
        <v>347</v>
      </c>
      <c r="C329" t="s">
        <v>310</v>
      </c>
      <c r="D329" t="s">
        <v>307</v>
      </c>
      <c r="E329">
        <v>63</v>
      </c>
      <c r="F329">
        <v>0</v>
      </c>
      <c r="G329">
        <v>1</v>
      </c>
      <c r="H329">
        <v>0</v>
      </c>
      <c r="I329">
        <v>0</v>
      </c>
      <c r="J329">
        <f t="shared" si="76"/>
        <v>0</v>
      </c>
      <c r="K329">
        <f t="shared" si="77"/>
        <v>0</v>
      </c>
      <c r="L329">
        <f t="shared" si="78"/>
        <v>1</v>
      </c>
      <c r="M329">
        <f t="shared" si="79"/>
        <v>0</v>
      </c>
      <c r="N329">
        <f t="shared" si="80"/>
        <v>0</v>
      </c>
      <c r="O329">
        <f t="shared" si="81"/>
        <v>0</v>
      </c>
      <c r="P329">
        <f t="shared" si="82"/>
        <v>0</v>
      </c>
      <c r="Q329">
        <f t="shared" si="83"/>
        <v>0</v>
      </c>
      <c r="R329">
        <f t="shared" si="84"/>
        <v>1</v>
      </c>
      <c r="S329">
        <f t="shared" si="85"/>
        <v>0</v>
      </c>
    </row>
    <row r="330" spans="1:19" x14ac:dyDescent="0.25">
      <c r="A330" t="s">
        <v>357</v>
      </c>
      <c r="B330" t="s">
        <v>345</v>
      </c>
      <c r="C330" t="s">
        <v>307</v>
      </c>
      <c r="D330" t="s">
        <v>306</v>
      </c>
      <c r="E330">
        <v>71</v>
      </c>
      <c r="F330">
        <v>0</v>
      </c>
      <c r="G330">
        <v>0</v>
      </c>
      <c r="H330">
        <v>0</v>
      </c>
      <c r="I330">
        <v>0</v>
      </c>
      <c r="J330">
        <f t="shared" si="76"/>
        <v>0</v>
      </c>
      <c r="K330">
        <f t="shared" si="77"/>
        <v>1</v>
      </c>
      <c r="L330">
        <f t="shared" si="78"/>
        <v>0</v>
      </c>
      <c r="M330">
        <f t="shared" si="79"/>
        <v>0</v>
      </c>
      <c r="N330">
        <f t="shared" si="80"/>
        <v>0</v>
      </c>
      <c r="O330">
        <f t="shared" si="81"/>
        <v>0</v>
      </c>
      <c r="P330">
        <f t="shared" si="82"/>
        <v>0</v>
      </c>
      <c r="Q330">
        <f t="shared" si="83"/>
        <v>0</v>
      </c>
      <c r="R330">
        <f t="shared" si="84"/>
        <v>1</v>
      </c>
      <c r="S330">
        <f t="shared" si="85"/>
        <v>0</v>
      </c>
    </row>
    <row r="331" spans="1:19" x14ac:dyDescent="0.25">
      <c r="A331" t="s">
        <v>348</v>
      </c>
      <c r="B331" t="s">
        <v>358</v>
      </c>
      <c r="C331" t="s">
        <v>307</v>
      </c>
      <c r="D331" t="s">
        <v>307</v>
      </c>
      <c r="E331">
        <v>84</v>
      </c>
      <c r="F331">
        <v>0</v>
      </c>
      <c r="G331">
        <v>1</v>
      </c>
      <c r="H331">
        <v>0</v>
      </c>
      <c r="I331">
        <v>0</v>
      </c>
      <c r="J331">
        <f t="shared" si="76"/>
        <v>0</v>
      </c>
      <c r="K331">
        <f t="shared" si="77"/>
        <v>0</v>
      </c>
      <c r="L331">
        <f t="shared" si="78"/>
        <v>0</v>
      </c>
      <c r="M331">
        <f t="shared" si="79"/>
        <v>0</v>
      </c>
      <c r="N331">
        <f t="shared" si="80"/>
        <v>0</v>
      </c>
      <c r="O331">
        <f t="shared" si="81"/>
        <v>0</v>
      </c>
      <c r="P331">
        <f t="shared" si="82"/>
        <v>0</v>
      </c>
      <c r="Q331">
        <f t="shared" si="83"/>
        <v>0</v>
      </c>
      <c r="R331">
        <f t="shared" si="84"/>
        <v>0</v>
      </c>
      <c r="S331">
        <f t="shared" si="85"/>
        <v>1</v>
      </c>
    </row>
    <row r="332" spans="1:19" x14ac:dyDescent="0.25">
      <c r="A332" t="s">
        <v>346</v>
      </c>
      <c r="B332" t="s">
        <v>342</v>
      </c>
      <c r="C332" t="s">
        <v>310</v>
      </c>
      <c r="D332" t="s">
        <v>306</v>
      </c>
      <c r="E332">
        <v>94</v>
      </c>
      <c r="F332">
        <v>0</v>
      </c>
      <c r="G332">
        <v>1</v>
      </c>
      <c r="H332">
        <v>0</v>
      </c>
      <c r="I332">
        <v>0</v>
      </c>
      <c r="J332">
        <f t="shared" si="76"/>
        <v>0</v>
      </c>
      <c r="K332">
        <f t="shared" si="77"/>
        <v>0</v>
      </c>
      <c r="L332">
        <f t="shared" si="78"/>
        <v>0</v>
      </c>
      <c r="M332">
        <f t="shared" si="79"/>
        <v>1</v>
      </c>
      <c r="N332">
        <f t="shared" si="80"/>
        <v>0</v>
      </c>
      <c r="O332">
        <f t="shared" si="81"/>
        <v>0</v>
      </c>
      <c r="P332">
        <f t="shared" si="82"/>
        <v>0</v>
      </c>
      <c r="Q332">
        <f t="shared" si="83"/>
        <v>0</v>
      </c>
      <c r="R332">
        <f t="shared" si="84"/>
        <v>0</v>
      </c>
      <c r="S332">
        <f t="shared" si="85"/>
        <v>1</v>
      </c>
    </row>
    <row r="333" spans="1:19" x14ac:dyDescent="0.25">
      <c r="A333" t="s">
        <v>351</v>
      </c>
      <c r="B333" t="s">
        <v>357</v>
      </c>
      <c r="C333" t="s">
        <v>310</v>
      </c>
      <c r="D333" t="s">
        <v>307</v>
      </c>
      <c r="E333">
        <v>63</v>
      </c>
      <c r="F333">
        <v>0</v>
      </c>
      <c r="G333">
        <v>0</v>
      </c>
      <c r="H333">
        <v>0</v>
      </c>
      <c r="I333">
        <v>0</v>
      </c>
      <c r="J333">
        <f t="shared" si="76"/>
        <v>0</v>
      </c>
      <c r="K333">
        <f t="shared" si="77"/>
        <v>0</v>
      </c>
      <c r="L333">
        <f t="shared" si="78"/>
        <v>1</v>
      </c>
      <c r="M333">
        <f t="shared" si="79"/>
        <v>0</v>
      </c>
      <c r="N333">
        <f t="shared" si="80"/>
        <v>0</v>
      </c>
      <c r="O333">
        <f t="shared" si="81"/>
        <v>0</v>
      </c>
      <c r="P333">
        <f t="shared" si="82"/>
        <v>0</v>
      </c>
      <c r="Q333">
        <f t="shared" si="83"/>
        <v>0</v>
      </c>
      <c r="R333">
        <f t="shared" si="84"/>
        <v>1</v>
      </c>
      <c r="S333">
        <f t="shared" si="85"/>
        <v>0</v>
      </c>
    </row>
    <row r="334" spans="1:19" x14ac:dyDescent="0.25">
      <c r="A334" t="s">
        <v>360</v>
      </c>
      <c r="B334" t="s">
        <v>347</v>
      </c>
      <c r="C334" t="s">
        <v>310</v>
      </c>
      <c r="D334" t="s">
        <v>307</v>
      </c>
      <c r="E334">
        <v>94</v>
      </c>
      <c r="F334">
        <v>0</v>
      </c>
      <c r="G334">
        <v>0</v>
      </c>
      <c r="H334">
        <v>0</v>
      </c>
      <c r="I334">
        <v>0</v>
      </c>
      <c r="J334">
        <f t="shared" si="76"/>
        <v>0</v>
      </c>
      <c r="K334">
        <f t="shared" si="77"/>
        <v>0</v>
      </c>
      <c r="L334">
        <f t="shared" si="78"/>
        <v>1</v>
      </c>
      <c r="M334">
        <f t="shared" si="79"/>
        <v>0</v>
      </c>
      <c r="N334">
        <f t="shared" si="80"/>
        <v>0</v>
      </c>
      <c r="O334">
        <f t="shared" si="81"/>
        <v>0</v>
      </c>
      <c r="P334">
        <f t="shared" si="82"/>
        <v>0</v>
      </c>
      <c r="Q334">
        <f t="shared" si="83"/>
        <v>0</v>
      </c>
      <c r="R334">
        <f t="shared" si="84"/>
        <v>0</v>
      </c>
      <c r="S334">
        <f t="shared" si="85"/>
        <v>1</v>
      </c>
    </row>
    <row r="335" spans="1:19" x14ac:dyDescent="0.25">
      <c r="A335" t="s">
        <v>348</v>
      </c>
      <c r="B335" t="s">
        <v>350</v>
      </c>
      <c r="C335" t="s">
        <v>307</v>
      </c>
      <c r="D335" t="s">
        <v>310</v>
      </c>
      <c r="E335">
        <v>63</v>
      </c>
      <c r="F335">
        <v>0</v>
      </c>
      <c r="G335">
        <v>0</v>
      </c>
      <c r="H335">
        <v>0</v>
      </c>
      <c r="I335">
        <v>0</v>
      </c>
      <c r="J335">
        <f t="shared" si="76"/>
        <v>1</v>
      </c>
      <c r="K335">
        <f t="shared" si="77"/>
        <v>0</v>
      </c>
      <c r="L335">
        <f t="shared" si="78"/>
        <v>0</v>
      </c>
      <c r="M335">
        <f t="shared" si="79"/>
        <v>0</v>
      </c>
      <c r="N335">
        <f t="shared" si="80"/>
        <v>0</v>
      </c>
      <c r="O335">
        <f t="shared" si="81"/>
        <v>0</v>
      </c>
      <c r="P335">
        <f t="shared" si="82"/>
        <v>0</v>
      </c>
      <c r="Q335">
        <f t="shared" si="83"/>
        <v>0</v>
      </c>
      <c r="R335">
        <f t="shared" si="84"/>
        <v>1</v>
      </c>
      <c r="S335">
        <f t="shared" si="85"/>
        <v>0</v>
      </c>
    </row>
    <row r="336" spans="1:19" x14ac:dyDescent="0.25">
      <c r="A336" t="s">
        <v>361</v>
      </c>
      <c r="B336" t="s">
        <v>359</v>
      </c>
      <c r="C336" t="s">
        <v>307</v>
      </c>
      <c r="D336" t="s">
        <v>307</v>
      </c>
      <c r="E336">
        <v>85</v>
      </c>
      <c r="F336">
        <v>0</v>
      </c>
      <c r="G336">
        <v>0</v>
      </c>
      <c r="H336">
        <v>0</v>
      </c>
      <c r="I336">
        <v>0</v>
      </c>
      <c r="J336">
        <f t="shared" si="76"/>
        <v>0</v>
      </c>
      <c r="K336">
        <f t="shared" si="77"/>
        <v>0</v>
      </c>
      <c r="L336">
        <f t="shared" si="78"/>
        <v>0</v>
      </c>
      <c r="M336">
        <f t="shared" si="79"/>
        <v>0</v>
      </c>
      <c r="N336">
        <f t="shared" si="80"/>
        <v>0</v>
      </c>
      <c r="O336">
        <f t="shared" si="81"/>
        <v>0</v>
      </c>
      <c r="P336">
        <f t="shared" si="82"/>
        <v>0</v>
      </c>
      <c r="Q336">
        <f t="shared" si="83"/>
        <v>0</v>
      </c>
      <c r="R336">
        <f t="shared" si="84"/>
        <v>0</v>
      </c>
      <c r="S336">
        <f t="shared" si="85"/>
        <v>1</v>
      </c>
    </row>
    <row r="337" spans="1:19" x14ac:dyDescent="0.25">
      <c r="A337" t="s">
        <v>350</v>
      </c>
      <c r="B337" t="s">
        <v>351</v>
      </c>
      <c r="C337" t="s">
        <v>310</v>
      </c>
      <c r="D337" t="s">
        <v>310</v>
      </c>
      <c r="E337">
        <v>91</v>
      </c>
      <c r="F337">
        <v>0</v>
      </c>
      <c r="G337">
        <v>0</v>
      </c>
      <c r="H337">
        <v>0</v>
      </c>
      <c r="I337">
        <v>0</v>
      </c>
      <c r="J337">
        <f t="shared" si="76"/>
        <v>0</v>
      </c>
      <c r="K337">
        <f t="shared" si="77"/>
        <v>0</v>
      </c>
      <c r="L337">
        <f t="shared" si="78"/>
        <v>0</v>
      </c>
      <c r="M337">
        <f t="shared" si="79"/>
        <v>0</v>
      </c>
      <c r="N337">
        <f t="shared" si="80"/>
        <v>0</v>
      </c>
      <c r="O337">
        <f t="shared" si="81"/>
        <v>0</v>
      </c>
      <c r="P337">
        <f t="shared" si="82"/>
        <v>0</v>
      </c>
      <c r="Q337">
        <f t="shared" si="83"/>
        <v>0</v>
      </c>
      <c r="R337">
        <f t="shared" si="84"/>
        <v>0</v>
      </c>
      <c r="S337">
        <f t="shared" si="85"/>
        <v>1</v>
      </c>
    </row>
    <row r="338" spans="1:19" x14ac:dyDescent="0.25">
      <c r="A338" t="s">
        <v>360</v>
      </c>
      <c r="B338" t="s">
        <v>357</v>
      </c>
      <c r="C338" t="s">
        <v>310</v>
      </c>
      <c r="D338" t="s">
        <v>307</v>
      </c>
      <c r="E338">
        <v>46</v>
      </c>
      <c r="F338">
        <v>0</v>
      </c>
      <c r="G338">
        <v>0</v>
      </c>
      <c r="H338">
        <v>1</v>
      </c>
      <c r="I338">
        <v>0</v>
      </c>
      <c r="J338">
        <f t="shared" si="76"/>
        <v>0</v>
      </c>
      <c r="K338">
        <f t="shared" si="77"/>
        <v>0</v>
      </c>
      <c r="L338">
        <f t="shared" si="78"/>
        <v>1</v>
      </c>
      <c r="M338">
        <f t="shared" si="79"/>
        <v>0</v>
      </c>
      <c r="N338">
        <f t="shared" si="80"/>
        <v>0</v>
      </c>
      <c r="O338">
        <f t="shared" si="81"/>
        <v>0</v>
      </c>
      <c r="P338">
        <f t="shared" si="82"/>
        <v>0</v>
      </c>
      <c r="Q338">
        <f t="shared" si="83"/>
        <v>1</v>
      </c>
      <c r="R338">
        <f t="shared" si="84"/>
        <v>0</v>
      </c>
      <c r="S338">
        <f t="shared" si="85"/>
        <v>0</v>
      </c>
    </row>
    <row r="339" spans="1:19" x14ac:dyDescent="0.25">
      <c r="A339" t="s">
        <v>349</v>
      </c>
      <c r="B339" t="s">
        <v>347</v>
      </c>
      <c r="C339" t="s">
        <v>307</v>
      </c>
      <c r="D339" t="s">
        <v>307</v>
      </c>
      <c r="E339">
        <v>66</v>
      </c>
      <c r="F339">
        <v>1</v>
      </c>
      <c r="G339">
        <v>0</v>
      </c>
      <c r="H339">
        <v>0</v>
      </c>
      <c r="I339">
        <v>0</v>
      </c>
      <c r="J339">
        <f t="shared" si="76"/>
        <v>0</v>
      </c>
      <c r="K339">
        <f t="shared" si="77"/>
        <v>0</v>
      </c>
      <c r="L339">
        <f t="shared" si="78"/>
        <v>0</v>
      </c>
      <c r="M339">
        <f t="shared" si="79"/>
        <v>0</v>
      </c>
      <c r="N339">
        <f t="shared" si="80"/>
        <v>0</v>
      </c>
      <c r="O339">
        <f t="shared" si="81"/>
        <v>0</v>
      </c>
      <c r="P339">
        <f t="shared" si="82"/>
        <v>0</v>
      </c>
      <c r="Q339">
        <f t="shared" si="83"/>
        <v>0</v>
      </c>
      <c r="R339">
        <f t="shared" si="84"/>
        <v>1</v>
      </c>
      <c r="S339">
        <f t="shared" si="85"/>
        <v>0</v>
      </c>
    </row>
    <row r="340" spans="1:19" x14ac:dyDescent="0.25">
      <c r="A340" t="s">
        <v>348</v>
      </c>
      <c r="B340" t="s">
        <v>359</v>
      </c>
      <c r="C340" t="s">
        <v>307</v>
      </c>
      <c r="D340" t="s">
        <v>307</v>
      </c>
      <c r="E340">
        <v>80</v>
      </c>
      <c r="F340">
        <v>0</v>
      </c>
      <c r="G340">
        <v>0</v>
      </c>
      <c r="H340">
        <v>0</v>
      </c>
      <c r="I340">
        <v>0</v>
      </c>
      <c r="J340">
        <f t="shared" si="76"/>
        <v>0</v>
      </c>
      <c r="K340">
        <f t="shared" si="77"/>
        <v>0</v>
      </c>
      <c r="L340">
        <f t="shared" si="78"/>
        <v>0</v>
      </c>
      <c r="M340">
        <f t="shared" si="79"/>
        <v>0</v>
      </c>
      <c r="N340">
        <f t="shared" si="80"/>
        <v>0</v>
      </c>
      <c r="O340">
        <f t="shared" si="81"/>
        <v>0</v>
      </c>
      <c r="P340">
        <f t="shared" si="82"/>
        <v>0</v>
      </c>
      <c r="Q340">
        <f t="shared" si="83"/>
        <v>0</v>
      </c>
      <c r="R340">
        <f t="shared" si="84"/>
        <v>0</v>
      </c>
      <c r="S340">
        <f t="shared" si="85"/>
        <v>1</v>
      </c>
    </row>
    <row r="341" spans="1:19" x14ac:dyDescent="0.25">
      <c r="A341" t="s">
        <v>355</v>
      </c>
      <c r="B341" t="s">
        <v>342</v>
      </c>
      <c r="C341" t="s">
        <v>306</v>
      </c>
      <c r="D341" t="s">
        <v>306</v>
      </c>
      <c r="E341">
        <v>83</v>
      </c>
      <c r="F341">
        <v>0</v>
      </c>
      <c r="G341">
        <v>0</v>
      </c>
      <c r="H341">
        <v>0</v>
      </c>
      <c r="I341">
        <v>1</v>
      </c>
      <c r="J341">
        <f t="shared" si="76"/>
        <v>0</v>
      </c>
      <c r="K341">
        <f t="shared" si="77"/>
        <v>0</v>
      </c>
      <c r="L341">
        <f t="shared" si="78"/>
        <v>0</v>
      </c>
      <c r="M341">
        <f t="shared" si="79"/>
        <v>0</v>
      </c>
      <c r="N341">
        <f t="shared" si="80"/>
        <v>0</v>
      </c>
      <c r="O341">
        <f t="shared" si="81"/>
        <v>0</v>
      </c>
      <c r="P341">
        <f t="shared" si="82"/>
        <v>0</v>
      </c>
      <c r="Q341">
        <f t="shared" si="83"/>
        <v>0</v>
      </c>
      <c r="R341">
        <f t="shared" si="84"/>
        <v>0</v>
      </c>
      <c r="S341">
        <f t="shared" si="85"/>
        <v>1</v>
      </c>
    </row>
    <row r="342" spans="1:19" x14ac:dyDescent="0.25">
      <c r="A342" t="s">
        <v>360</v>
      </c>
      <c r="B342" t="s">
        <v>351</v>
      </c>
      <c r="C342" t="s">
        <v>310</v>
      </c>
      <c r="D342" t="s">
        <v>310</v>
      </c>
      <c r="E342">
        <v>68</v>
      </c>
      <c r="F342">
        <v>0</v>
      </c>
      <c r="G342">
        <v>0</v>
      </c>
      <c r="H342">
        <v>0</v>
      </c>
      <c r="I342">
        <v>0</v>
      </c>
      <c r="J342">
        <f t="shared" si="76"/>
        <v>0</v>
      </c>
      <c r="K342">
        <f t="shared" si="77"/>
        <v>0</v>
      </c>
      <c r="L342">
        <f t="shared" si="78"/>
        <v>0</v>
      </c>
      <c r="M342">
        <f t="shared" si="79"/>
        <v>0</v>
      </c>
      <c r="N342">
        <f t="shared" si="80"/>
        <v>0</v>
      </c>
      <c r="O342">
        <f t="shared" si="81"/>
        <v>0</v>
      </c>
      <c r="P342">
        <f t="shared" si="82"/>
        <v>0</v>
      </c>
      <c r="Q342">
        <f t="shared" si="83"/>
        <v>0</v>
      </c>
      <c r="R342">
        <f t="shared" si="84"/>
        <v>1</v>
      </c>
      <c r="S342">
        <f t="shared" si="85"/>
        <v>0</v>
      </c>
    </row>
    <row r="343" spans="1:19" x14ac:dyDescent="0.25">
      <c r="A343" t="s">
        <v>361</v>
      </c>
      <c r="B343" t="s">
        <v>349</v>
      </c>
      <c r="C343" t="s">
        <v>307</v>
      </c>
      <c r="D343" t="s">
        <v>307</v>
      </c>
      <c r="E343">
        <v>68</v>
      </c>
      <c r="F343">
        <v>0</v>
      </c>
      <c r="G343">
        <v>1</v>
      </c>
      <c r="H343">
        <v>0</v>
      </c>
      <c r="I343">
        <v>0</v>
      </c>
      <c r="J343">
        <f t="shared" si="76"/>
        <v>0</v>
      </c>
      <c r="K343">
        <f t="shared" si="77"/>
        <v>0</v>
      </c>
      <c r="L343">
        <f t="shared" si="78"/>
        <v>0</v>
      </c>
      <c r="M343">
        <f t="shared" si="79"/>
        <v>0</v>
      </c>
      <c r="N343">
        <f t="shared" si="80"/>
        <v>0</v>
      </c>
      <c r="O343">
        <f t="shared" si="81"/>
        <v>0</v>
      </c>
      <c r="P343">
        <f t="shared" si="82"/>
        <v>0</v>
      </c>
      <c r="Q343">
        <f t="shared" si="83"/>
        <v>0</v>
      </c>
      <c r="R343">
        <f t="shared" si="84"/>
        <v>1</v>
      </c>
      <c r="S343">
        <f t="shared" si="85"/>
        <v>0</v>
      </c>
    </row>
    <row r="344" spans="1:19" x14ac:dyDescent="0.25">
      <c r="A344" t="s">
        <v>348</v>
      </c>
      <c r="B344" t="s">
        <v>341</v>
      </c>
      <c r="C344" t="s">
        <v>307</v>
      </c>
      <c r="D344" t="s">
        <v>307</v>
      </c>
      <c r="E344">
        <v>59</v>
      </c>
      <c r="F344">
        <v>1</v>
      </c>
      <c r="G344">
        <v>0</v>
      </c>
      <c r="H344">
        <v>1</v>
      </c>
      <c r="I344">
        <v>0</v>
      </c>
      <c r="J344">
        <f t="shared" si="76"/>
        <v>0</v>
      </c>
      <c r="K344">
        <f t="shared" si="77"/>
        <v>0</v>
      </c>
      <c r="L344">
        <f t="shared" si="78"/>
        <v>0</v>
      </c>
      <c r="M344">
        <f t="shared" si="79"/>
        <v>0</v>
      </c>
      <c r="N344">
        <f t="shared" si="80"/>
        <v>0</v>
      </c>
      <c r="O344">
        <f t="shared" si="81"/>
        <v>0</v>
      </c>
      <c r="P344">
        <f t="shared" si="82"/>
        <v>0</v>
      </c>
      <c r="Q344">
        <f t="shared" si="83"/>
        <v>1</v>
      </c>
      <c r="R344">
        <f t="shared" si="84"/>
        <v>0</v>
      </c>
      <c r="S344">
        <f t="shared" si="85"/>
        <v>0</v>
      </c>
    </row>
    <row r="345" spans="1:19" x14ac:dyDescent="0.25">
      <c r="A345" t="s">
        <v>346</v>
      </c>
      <c r="B345" t="s">
        <v>366</v>
      </c>
      <c r="C345" t="s">
        <v>310</v>
      </c>
      <c r="D345" t="s">
        <v>310</v>
      </c>
      <c r="E345">
        <v>86</v>
      </c>
      <c r="F345">
        <v>1</v>
      </c>
      <c r="G345">
        <v>0</v>
      </c>
      <c r="H345">
        <v>0</v>
      </c>
      <c r="I345">
        <v>0</v>
      </c>
      <c r="J345">
        <f t="shared" si="76"/>
        <v>0</v>
      </c>
      <c r="K345">
        <f t="shared" si="77"/>
        <v>0</v>
      </c>
      <c r="L345">
        <f t="shared" si="78"/>
        <v>0</v>
      </c>
      <c r="M345">
        <f t="shared" si="79"/>
        <v>0</v>
      </c>
      <c r="N345">
        <f t="shared" si="80"/>
        <v>0</v>
      </c>
      <c r="O345">
        <f t="shared" si="81"/>
        <v>0</v>
      </c>
      <c r="P345">
        <f t="shared" si="82"/>
        <v>0</v>
      </c>
      <c r="Q345">
        <f t="shared" si="83"/>
        <v>0</v>
      </c>
      <c r="R345">
        <f t="shared" si="84"/>
        <v>0</v>
      </c>
      <c r="S345">
        <f t="shared" si="85"/>
        <v>1</v>
      </c>
    </row>
    <row r="346" spans="1:19" x14ac:dyDescent="0.25">
      <c r="A346" t="s">
        <v>352</v>
      </c>
      <c r="B346" t="s">
        <v>347</v>
      </c>
      <c r="C346" t="s">
        <v>310</v>
      </c>
      <c r="D346" t="s">
        <v>307</v>
      </c>
      <c r="E346">
        <v>73</v>
      </c>
      <c r="F346">
        <v>0</v>
      </c>
      <c r="G346">
        <v>1</v>
      </c>
      <c r="H346">
        <v>0</v>
      </c>
      <c r="I346">
        <v>1</v>
      </c>
      <c r="J346">
        <f t="shared" si="76"/>
        <v>0</v>
      </c>
      <c r="K346">
        <f t="shared" si="77"/>
        <v>0</v>
      </c>
      <c r="L346">
        <f t="shared" si="78"/>
        <v>1</v>
      </c>
      <c r="M346">
        <f t="shared" si="79"/>
        <v>0</v>
      </c>
      <c r="N346">
        <f t="shared" si="80"/>
        <v>0</v>
      </c>
      <c r="O346">
        <f t="shared" si="81"/>
        <v>0</v>
      </c>
      <c r="P346">
        <f t="shared" si="82"/>
        <v>0</v>
      </c>
      <c r="Q346">
        <f t="shared" si="83"/>
        <v>0</v>
      </c>
      <c r="R346">
        <f t="shared" si="84"/>
        <v>1</v>
      </c>
      <c r="S346">
        <f t="shared" si="85"/>
        <v>0</v>
      </c>
    </row>
    <row r="347" spans="1:19" x14ac:dyDescent="0.25">
      <c r="A347" t="s">
        <v>360</v>
      </c>
      <c r="B347" t="s">
        <v>357</v>
      </c>
      <c r="C347" t="s">
        <v>310</v>
      </c>
      <c r="D347" t="s">
        <v>307</v>
      </c>
      <c r="E347">
        <v>61</v>
      </c>
      <c r="F347">
        <v>0</v>
      </c>
      <c r="G347">
        <v>1</v>
      </c>
      <c r="H347">
        <v>0</v>
      </c>
      <c r="I347">
        <v>0</v>
      </c>
      <c r="J347">
        <f t="shared" si="76"/>
        <v>0</v>
      </c>
      <c r="K347">
        <f t="shared" si="77"/>
        <v>0</v>
      </c>
      <c r="L347">
        <f t="shared" si="78"/>
        <v>1</v>
      </c>
      <c r="M347">
        <f t="shared" si="79"/>
        <v>0</v>
      </c>
      <c r="N347">
        <f t="shared" si="80"/>
        <v>0</v>
      </c>
      <c r="O347">
        <f t="shared" si="81"/>
        <v>0</v>
      </c>
      <c r="P347">
        <f t="shared" si="82"/>
        <v>0</v>
      </c>
      <c r="Q347">
        <f t="shared" si="83"/>
        <v>0</v>
      </c>
      <c r="R347">
        <f t="shared" si="84"/>
        <v>1</v>
      </c>
      <c r="S347">
        <f t="shared" si="85"/>
        <v>0</v>
      </c>
    </row>
    <row r="348" spans="1:19" x14ac:dyDescent="0.25">
      <c r="A348" t="s">
        <v>361</v>
      </c>
      <c r="B348" t="s">
        <v>351</v>
      </c>
      <c r="C348" t="s">
        <v>307</v>
      </c>
      <c r="D348" t="s">
        <v>310</v>
      </c>
      <c r="E348">
        <v>73</v>
      </c>
      <c r="F348">
        <v>0</v>
      </c>
      <c r="G348">
        <v>1</v>
      </c>
      <c r="H348">
        <v>0</v>
      </c>
      <c r="I348">
        <v>0</v>
      </c>
      <c r="J348">
        <f t="shared" si="76"/>
        <v>1</v>
      </c>
      <c r="K348">
        <f t="shared" si="77"/>
        <v>0</v>
      </c>
      <c r="L348">
        <f t="shared" si="78"/>
        <v>0</v>
      </c>
      <c r="M348">
        <f t="shared" si="79"/>
        <v>0</v>
      </c>
      <c r="N348">
        <f t="shared" si="80"/>
        <v>0</v>
      </c>
      <c r="O348">
        <f t="shared" si="81"/>
        <v>0</v>
      </c>
      <c r="P348">
        <f t="shared" si="82"/>
        <v>0</v>
      </c>
      <c r="Q348">
        <f t="shared" si="83"/>
        <v>0</v>
      </c>
      <c r="R348">
        <f t="shared" si="84"/>
        <v>1</v>
      </c>
      <c r="S348">
        <f t="shared" si="85"/>
        <v>0</v>
      </c>
    </row>
    <row r="349" spans="1:19" x14ac:dyDescent="0.25">
      <c r="A349" t="s">
        <v>348</v>
      </c>
      <c r="B349" t="s">
        <v>341</v>
      </c>
      <c r="C349" t="s">
        <v>307</v>
      </c>
      <c r="D349" t="s">
        <v>307</v>
      </c>
      <c r="E349">
        <v>86</v>
      </c>
      <c r="F349">
        <v>0</v>
      </c>
      <c r="G349">
        <v>0</v>
      </c>
      <c r="H349">
        <v>0</v>
      </c>
      <c r="I349">
        <v>0</v>
      </c>
      <c r="J349">
        <f t="shared" si="76"/>
        <v>0</v>
      </c>
      <c r="K349">
        <f t="shared" si="77"/>
        <v>0</v>
      </c>
      <c r="L349">
        <f t="shared" si="78"/>
        <v>0</v>
      </c>
      <c r="M349">
        <f t="shared" si="79"/>
        <v>0</v>
      </c>
      <c r="N349">
        <f t="shared" si="80"/>
        <v>0</v>
      </c>
      <c r="O349">
        <f t="shared" si="81"/>
        <v>0</v>
      </c>
      <c r="P349">
        <f t="shared" si="82"/>
        <v>0</v>
      </c>
      <c r="Q349">
        <f t="shared" si="83"/>
        <v>0</v>
      </c>
      <c r="R349">
        <f t="shared" si="84"/>
        <v>0</v>
      </c>
      <c r="S349">
        <f t="shared" si="85"/>
        <v>1</v>
      </c>
    </row>
    <row r="350" spans="1:19" x14ac:dyDescent="0.25">
      <c r="A350" t="s">
        <v>352</v>
      </c>
      <c r="B350" t="s">
        <v>358</v>
      </c>
      <c r="C350" t="s">
        <v>310</v>
      </c>
      <c r="D350" t="s">
        <v>307</v>
      </c>
      <c r="E350">
        <v>89</v>
      </c>
      <c r="F350">
        <v>1</v>
      </c>
      <c r="G350">
        <v>0</v>
      </c>
      <c r="H350">
        <v>0</v>
      </c>
      <c r="I350">
        <v>1</v>
      </c>
      <c r="J350">
        <f t="shared" si="76"/>
        <v>0</v>
      </c>
      <c r="K350">
        <f t="shared" si="77"/>
        <v>0</v>
      </c>
      <c r="L350">
        <f t="shared" si="78"/>
        <v>1</v>
      </c>
      <c r="M350">
        <f t="shared" si="79"/>
        <v>0</v>
      </c>
      <c r="N350">
        <f t="shared" si="80"/>
        <v>0</v>
      </c>
      <c r="O350">
        <f t="shared" si="81"/>
        <v>0</v>
      </c>
      <c r="P350">
        <f t="shared" si="82"/>
        <v>0</v>
      </c>
      <c r="Q350">
        <f t="shared" si="83"/>
        <v>0</v>
      </c>
      <c r="R350">
        <f t="shared" si="84"/>
        <v>0</v>
      </c>
      <c r="S350">
        <f t="shared" si="85"/>
        <v>1</v>
      </c>
    </row>
    <row r="351" spans="1:19" x14ac:dyDescent="0.25">
      <c r="A351" t="s">
        <v>360</v>
      </c>
      <c r="B351" t="s">
        <v>351</v>
      </c>
      <c r="C351" t="s">
        <v>310</v>
      </c>
      <c r="D351" t="s">
        <v>310</v>
      </c>
      <c r="E351">
        <v>69</v>
      </c>
      <c r="F351">
        <v>0</v>
      </c>
      <c r="G351">
        <v>0</v>
      </c>
      <c r="H351">
        <v>0</v>
      </c>
      <c r="I351">
        <v>0</v>
      </c>
      <c r="J351">
        <f t="shared" si="76"/>
        <v>0</v>
      </c>
      <c r="K351">
        <f t="shared" si="77"/>
        <v>0</v>
      </c>
      <c r="L351">
        <f t="shared" si="78"/>
        <v>0</v>
      </c>
      <c r="M351">
        <f t="shared" si="79"/>
        <v>0</v>
      </c>
      <c r="N351">
        <f t="shared" si="80"/>
        <v>0</v>
      </c>
      <c r="O351">
        <f t="shared" si="81"/>
        <v>0</v>
      </c>
      <c r="P351">
        <f t="shared" si="82"/>
        <v>0</v>
      </c>
      <c r="Q351">
        <f t="shared" si="83"/>
        <v>0</v>
      </c>
      <c r="R351">
        <f t="shared" si="84"/>
        <v>1</v>
      </c>
      <c r="S351">
        <f t="shared" si="85"/>
        <v>0</v>
      </c>
    </row>
    <row r="352" spans="1:19" x14ac:dyDescent="0.25">
      <c r="A352" t="s">
        <v>357</v>
      </c>
      <c r="B352" t="s">
        <v>367</v>
      </c>
      <c r="C352" t="s">
        <v>307</v>
      </c>
      <c r="D352" t="s">
        <v>306</v>
      </c>
      <c r="E352">
        <v>69</v>
      </c>
      <c r="F352">
        <v>0</v>
      </c>
      <c r="G352">
        <v>0</v>
      </c>
      <c r="H352">
        <v>1</v>
      </c>
      <c r="I352">
        <v>0</v>
      </c>
      <c r="J352">
        <f t="shared" si="76"/>
        <v>0</v>
      </c>
      <c r="K352">
        <f t="shared" si="77"/>
        <v>1</v>
      </c>
      <c r="L352">
        <f t="shared" si="78"/>
        <v>0</v>
      </c>
      <c r="M352">
        <f t="shared" si="79"/>
        <v>0</v>
      </c>
      <c r="N352">
        <f t="shared" si="80"/>
        <v>0</v>
      </c>
      <c r="O352">
        <f t="shared" si="81"/>
        <v>0</v>
      </c>
      <c r="P352">
        <f t="shared" si="82"/>
        <v>0</v>
      </c>
      <c r="Q352">
        <f t="shared" si="83"/>
        <v>0</v>
      </c>
      <c r="R352">
        <f t="shared" si="84"/>
        <v>1</v>
      </c>
      <c r="S352">
        <f t="shared" si="85"/>
        <v>0</v>
      </c>
    </row>
    <row r="353" spans="1:19" x14ac:dyDescent="0.25">
      <c r="A353" t="s">
        <v>348</v>
      </c>
      <c r="B353" t="s">
        <v>341</v>
      </c>
      <c r="C353" t="s">
        <v>307</v>
      </c>
      <c r="D353" t="s">
        <v>307</v>
      </c>
      <c r="E353">
        <v>78</v>
      </c>
      <c r="F353">
        <v>0</v>
      </c>
      <c r="G353">
        <v>0</v>
      </c>
      <c r="H353">
        <v>0</v>
      </c>
      <c r="I353">
        <v>0</v>
      </c>
      <c r="J353">
        <f t="shared" si="76"/>
        <v>0</v>
      </c>
      <c r="K353">
        <f t="shared" si="77"/>
        <v>0</v>
      </c>
      <c r="L353">
        <f t="shared" si="78"/>
        <v>0</v>
      </c>
      <c r="M353">
        <f t="shared" si="79"/>
        <v>0</v>
      </c>
      <c r="N353">
        <f t="shared" si="80"/>
        <v>0</v>
      </c>
      <c r="O353">
        <f t="shared" si="81"/>
        <v>0</v>
      </c>
      <c r="P353">
        <f t="shared" si="82"/>
        <v>0</v>
      </c>
      <c r="Q353">
        <f t="shared" si="83"/>
        <v>0</v>
      </c>
      <c r="R353">
        <f t="shared" si="84"/>
        <v>0</v>
      </c>
      <c r="S353">
        <f t="shared" si="85"/>
        <v>1</v>
      </c>
    </row>
    <row r="354" spans="1:19" x14ac:dyDescent="0.25">
      <c r="A354" t="s">
        <v>361</v>
      </c>
      <c r="B354" t="s">
        <v>349</v>
      </c>
      <c r="C354" t="s">
        <v>307</v>
      </c>
      <c r="D354" t="s">
        <v>307</v>
      </c>
      <c r="E354">
        <v>78</v>
      </c>
      <c r="F354">
        <v>0</v>
      </c>
      <c r="G354">
        <v>1</v>
      </c>
      <c r="H354">
        <v>0</v>
      </c>
      <c r="I354">
        <v>0</v>
      </c>
      <c r="J354">
        <f t="shared" si="76"/>
        <v>0</v>
      </c>
      <c r="K354">
        <f t="shared" si="77"/>
        <v>0</v>
      </c>
      <c r="L354">
        <f t="shared" si="78"/>
        <v>0</v>
      </c>
      <c r="M354">
        <f t="shared" si="79"/>
        <v>0</v>
      </c>
      <c r="N354">
        <f t="shared" si="80"/>
        <v>0</v>
      </c>
      <c r="O354">
        <f t="shared" si="81"/>
        <v>0</v>
      </c>
      <c r="P354">
        <f t="shared" si="82"/>
        <v>0</v>
      </c>
      <c r="Q354">
        <f t="shared" si="83"/>
        <v>0</v>
      </c>
      <c r="R354">
        <f t="shared" si="84"/>
        <v>0</v>
      </c>
      <c r="S354">
        <f t="shared" si="85"/>
        <v>1</v>
      </c>
    </row>
    <row r="355" spans="1:19" x14ac:dyDescent="0.25">
      <c r="A355" t="s">
        <v>350</v>
      </c>
      <c r="B355" t="s">
        <v>351</v>
      </c>
      <c r="C355" t="s">
        <v>310</v>
      </c>
      <c r="D355" t="s">
        <v>310</v>
      </c>
      <c r="E355">
        <v>80</v>
      </c>
      <c r="F355">
        <v>0</v>
      </c>
      <c r="G355">
        <v>0</v>
      </c>
      <c r="H355">
        <v>0</v>
      </c>
      <c r="I355">
        <v>0</v>
      </c>
      <c r="J355">
        <f t="shared" si="76"/>
        <v>0</v>
      </c>
      <c r="K355">
        <f t="shared" si="77"/>
        <v>0</v>
      </c>
      <c r="L355">
        <f t="shared" si="78"/>
        <v>0</v>
      </c>
      <c r="M355">
        <f t="shared" si="79"/>
        <v>0</v>
      </c>
      <c r="N355">
        <f t="shared" si="80"/>
        <v>0</v>
      </c>
      <c r="O355">
        <f t="shared" si="81"/>
        <v>0</v>
      </c>
      <c r="P355">
        <f t="shared" si="82"/>
        <v>0</v>
      </c>
      <c r="Q355">
        <f t="shared" si="83"/>
        <v>0</v>
      </c>
      <c r="R355">
        <f t="shared" si="84"/>
        <v>0</v>
      </c>
      <c r="S355">
        <f t="shared" si="85"/>
        <v>1</v>
      </c>
    </row>
    <row r="356" spans="1:19" x14ac:dyDescent="0.25">
      <c r="A356" t="s">
        <v>352</v>
      </c>
      <c r="B356" t="s">
        <v>362</v>
      </c>
      <c r="C356" t="s">
        <v>310</v>
      </c>
      <c r="D356" t="s">
        <v>310</v>
      </c>
      <c r="E356">
        <v>93</v>
      </c>
      <c r="F356">
        <v>0</v>
      </c>
      <c r="G356">
        <v>0</v>
      </c>
      <c r="H356">
        <v>0</v>
      </c>
      <c r="I356">
        <v>0</v>
      </c>
      <c r="J356">
        <f t="shared" si="76"/>
        <v>0</v>
      </c>
      <c r="K356">
        <f t="shared" si="77"/>
        <v>0</v>
      </c>
      <c r="L356">
        <f t="shared" si="78"/>
        <v>0</v>
      </c>
      <c r="M356">
        <f t="shared" si="79"/>
        <v>0</v>
      </c>
      <c r="N356">
        <f t="shared" si="80"/>
        <v>0</v>
      </c>
      <c r="O356">
        <f t="shared" si="81"/>
        <v>0</v>
      </c>
      <c r="P356">
        <f t="shared" si="82"/>
        <v>0</v>
      </c>
      <c r="Q356">
        <f t="shared" si="83"/>
        <v>0</v>
      </c>
      <c r="R356">
        <f t="shared" si="84"/>
        <v>0</v>
      </c>
      <c r="S356">
        <f t="shared" si="85"/>
        <v>1</v>
      </c>
    </row>
    <row r="357" spans="1:19" x14ac:dyDescent="0.25">
      <c r="A357" t="s">
        <v>357</v>
      </c>
      <c r="B357" t="s">
        <v>345</v>
      </c>
      <c r="C357" t="s">
        <v>307</v>
      </c>
      <c r="D357" t="s">
        <v>306</v>
      </c>
      <c r="E357">
        <v>92</v>
      </c>
      <c r="F357">
        <v>0</v>
      </c>
      <c r="G357">
        <v>0</v>
      </c>
      <c r="H357">
        <v>0</v>
      </c>
      <c r="I357">
        <v>0</v>
      </c>
      <c r="J357">
        <f t="shared" si="76"/>
        <v>0</v>
      </c>
      <c r="K357">
        <f t="shared" si="77"/>
        <v>1</v>
      </c>
      <c r="L357">
        <f t="shared" si="78"/>
        <v>0</v>
      </c>
      <c r="M357">
        <f t="shared" si="79"/>
        <v>0</v>
      </c>
      <c r="N357">
        <f t="shared" si="80"/>
        <v>0</v>
      </c>
      <c r="O357">
        <f t="shared" si="81"/>
        <v>0</v>
      </c>
      <c r="P357">
        <f t="shared" si="82"/>
        <v>0</v>
      </c>
      <c r="Q357">
        <f t="shared" si="83"/>
        <v>0</v>
      </c>
      <c r="R357">
        <f t="shared" si="84"/>
        <v>0</v>
      </c>
      <c r="S357">
        <f t="shared" si="85"/>
        <v>1</v>
      </c>
    </row>
    <row r="358" spans="1:19" x14ac:dyDescent="0.25">
      <c r="A358" t="s">
        <v>348</v>
      </c>
      <c r="B358" t="s">
        <v>341</v>
      </c>
      <c r="C358" t="s">
        <v>307</v>
      </c>
      <c r="D358" t="s">
        <v>307</v>
      </c>
      <c r="E358">
        <v>83</v>
      </c>
      <c r="F358">
        <v>0</v>
      </c>
      <c r="G358">
        <v>0</v>
      </c>
      <c r="H358">
        <v>0</v>
      </c>
      <c r="I358">
        <v>0</v>
      </c>
      <c r="J358">
        <f t="shared" si="76"/>
        <v>0</v>
      </c>
      <c r="K358">
        <f t="shared" si="77"/>
        <v>0</v>
      </c>
      <c r="L358">
        <f t="shared" si="78"/>
        <v>0</v>
      </c>
      <c r="M358">
        <f t="shared" si="79"/>
        <v>0</v>
      </c>
      <c r="N358">
        <f t="shared" si="80"/>
        <v>0</v>
      </c>
      <c r="O358">
        <f t="shared" si="81"/>
        <v>0</v>
      </c>
      <c r="P358">
        <f t="shared" si="82"/>
        <v>0</v>
      </c>
      <c r="Q358">
        <f t="shared" si="83"/>
        <v>0</v>
      </c>
      <c r="R358">
        <f t="shared" si="84"/>
        <v>0</v>
      </c>
      <c r="S358">
        <f t="shared" si="85"/>
        <v>1</v>
      </c>
    </row>
    <row r="359" spans="1:19" x14ac:dyDescent="0.25">
      <c r="A359" t="s">
        <v>361</v>
      </c>
      <c r="B359" t="s">
        <v>360</v>
      </c>
      <c r="C359" t="s">
        <v>307</v>
      </c>
      <c r="D359" t="s">
        <v>310</v>
      </c>
      <c r="E359">
        <v>80</v>
      </c>
      <c r="F359">
        <v>0</v>
      </c>
      <c r="G359">
        <v>0</v>
      </c>
      <c r="H359">
        <v>0</v>
      </c>
      <c r="I359">
        <v>0</v>
      </c>
      <c r="J359">
        <f t="shared" si="76"/>
        <v>1</v>
      </c>
      <c r="K359">
        <f t="shared" si="77"/>
        <v>0</v>
      </c>
      <c r="L359">
        <f t="shared" si="78"/>
        <v>0</v>
      </c>
      <c r="M359">
        <f t="shared" si="79"/>
        <v>0</v>
      </c>
      <c r="N359">
        <f t="shared" si="80"/>
        <v>0</v>
      </c>
      <c r="O359">
        <f t="shared" si="81"/>
        <v>0</v>
      </c>
      <c r="P359">
        <f t="shared" si="82"/>
        <v>0</v>
      </c>
      <c r="Q359">
        <f t="shared" si="83"/>
        <v>0</v>
      </c>
      <c r="R359">
        <f t="shared" si="84"/>
        <v>0</v>
      </c>
      <c r="S359">
        <f t="shared" si="85"/>
        <v>1</v>
      </c>
    </row>
    <row r="360" spans="1:19" x14ac:dyDescent="0.25">
      <c r="A360" t="s">
        <v>355</v>
      </c>
      <c r="B360" t="s">
        <v>347</v>
      </c>
      <c r="C360" t="s">
        <v>306</v>
      </c>
      <c r="D360" t="s">
        <v>307</v>
      </c>
      <c r="E360">
        <v>89</v>
      </c>
      <c r="F360">
        <v>0</v>
      </c>
      <c r="G360">
        <v>0</v>
      </c>
      <c r="H360">
        <v>0</v>
      </c>
      <c r="I360">
        <v>1</v>
      </c>
      <c r="J360">
        <f t="shared" si="76"/>
        <v>0</v>
      </c>
      <c r="K360">
        <f t="shared" si="77"/>
        <v>0</v>
      </c>
      <c r="L360">
        <f t="shared" si="78"/>
        <v>0</v>
      </c>
      <c r="M360">
        <f t="shared" si="79"/>
        <v>0</v>
      </c>
      <c r="N360">
        <f t="shared" si="80"/>
        <v>1</v>
      </c>
      <c r="O360">
        <f t="shared" si="81"/>
        <v>0</v>
      </c>
      <c r="P360">
        <f t="shared" si="82"/>
        <v>0</v>
      </c>
      <c r="Q360">
        <f t="shared" si="83"/>
        <v>0</v>
      </c>
      <c r="R360">
        <f t="shared" si="84"/>
        <v>0</v>
      </c>
      <c r="S360">
        <f t="shared" si="85"/>
        <v>1</v>
      </c>
    </row>
    <row r="361" spans="1:19" x14ac:dyDescent="0.25">
      <c r="A361" t="s">
        <v>351</v>
      </c>
      <c r="B361" t="s">
        <v>363</v>
      </c>
      <c r="C361" t="s">
        <v>310</v>
      </c>
      <c r="D361" t="s">
        <v>310</v>
      </c>
      <c r="E361">
        <v>77</v>
      </c>
      <c r="F361">
        <v>0</v>
      </c>
      <c r="G361">
        <v>0</v>
      </c>
      <c r="H361">
        <v>0</v>
      </c>
      <c r="I361">
        <v>0</v>
      </c>
      <c r="J361">
        <f t="shared" si="76"/>
        <v>0</v>
      </c>
      <c r="K361">
        <f t="shared" si="77"/>
        <v>0</v>
      </c>
      <c r="L361">
        <f t="shared" si="78"/>
        <v>0</v>
      </c>
      <c r="M361">
        <f t="shared" si="79"/>
        <v>0</v>
      </c>
      <c r="N361">
        <f t="shared" si="80"/>
        <v>0</v>
      </c>
      <c r="O361">
        <f t="shared" si="81"/>
        <v>0</v>
      </c>
      <c r="P361">
        <f t="shared" si="82"/>
        <v>0</v>
      </c>
      <c r="Q361">
        <f t="shared" si="83"/>
        <v>0</v>
      </c>
      <c r="R361">
        <f t="shared" si="84"/>
        <v>0</v>
      </c>
      <c r="S361">
        <f t="shared" si="85"/>
        <v>1</v>
      </c>
    </row>
    <row r="362" spans="1:19" x14ac:dyDescent="0.25">
      <c r="A362" t="s">
        <v>360</v>
      </c>
      <c r="B362" t="s">
        <v>348</v>
      </c>
      <c r="C362" t="s">
        <v>310</v>
      </c>
      <c r="D362" t="s">
        <v>307</v>
      </c>
      <c r="E362">
        <v>65</v>
      </c>
      <c r="F362">
        <v>0</v>
      </c>
      <c r="G362">
        <v>0</v>
      </c>
      <c r="H362">
        <v>0</v>
      </c>
      <c r="I362">
        <v>0</v>
      </c>
      <c r="J362">
        <f t="shared" si="76"/>
        <v>0</v>
      </c>
      <c r="K362">
        <f t="shared" si="77"/>
        <v>0</v>
      </c>
      <c r="L362">
        <f t="shared" si="78"/>
        <v>1</v>
      </c>
      <c r="M362">
        <f t="shared" si="79"/>
        <v>0</v>
      </c>
      <c r="N362">
        <f t="shared" si="80"/>
        <v>0</v>
      </c>
      <c r="O362">
        <f t="shared" si="81"/>
        <v>0</v>
      </c>
      <c r="P362">
        <f t="shared" si="82"/>
        <v>0</v>
      </c>
      <c r="Q362">
        <f t="shared" si="83"/>
        <v>0</v>
      </c>
      <c r="R362">
        <f t="shared" si="84"/>
        <v>1</v>
      </c>
      <c r="S362">
        <f t="shared" si="85"/>
        <v>0</v>
      </c>
    </row>
    <row r="363" spans="1:19" x14ac:dyDescent="0.25">
      <c r="A363" t="s">
        <v>357</v>
      </c>
      <c r="B363" t="s">
        <v>345</v>
      </c>
      <c r="C363" t="s">
        <v>307</v>
      </c>
      <c r="D363" t="s">
        <v>306</v>
      </c>
      <c r="E363">
        <v>77</v>
      </c>
      <c r="F363">
        <v>0</v>
      </c>
      <c r="G363">
        <v>0</v>
      </c>
      <c r="H363">
        <v>1</v>
      </c>
      <c r="I363">
        <v>0</v>
      </c>
      <c r="J363">
        <f t="shared" si="76"/>
        <v>0</v>
      </c>
      <c r="K363">
        <f t="shared" si="77"/>
        <v>1</v>
      </c>
      <c r="L363">
        <f t="shared" si="78"/>
        <v>0</v>
      </c>
      <c r="M363">
        <f t="shared" si="79"/>
        <v>0</v>
      </c>
      <c r="N363">
        <f t="shared" si="80"/>
        <v>0</v>
      </c>
      <c r="O363">
        <f t="shared" si="81"/>
        <v>0</v>
      </c>
      <c r="P363">
        <f t="shared" si="82"/>
        <v>0</v>
      </c>
      <c r="Q363">
        <f t="shared" si="83"/>
        <v>0</v>
      </c>
      <c r="R363">
        <f t="shared" si="84"/>
        <v>0</v>
      </c>
      <c r="S363">
        <f t="shared" si="85"/>
        <v>1</v>
      </c>
    </row>
    <row r="364" spans="1:19" x14ac:dyDescent="0.25">
      <c r="A364" t="s">
        <v>341</v>
      </c>
      <c r="B364" t="s">
        <v>361</v>
      </c>
      <c r="C364" t="s">
        <v>307</v>
      </c>
      <c r="D364" t="s">
        <v>307</v>
      </c>
      <c r="E364">
        <v>65</v>
      </c>
      <c r="F364">
        <v>0</v>
      </c>
      <c r="G364">
        <v>0</v>
      </c>
      <c r="H364">
        <v>0</v>
      </c>
      <c r="I364">
        <v>0</v>
      </c>
      <c r="J364">
        <f t="shared" si="76"/>
        <v>0</v>
      </c>
      <c r="K364">
        <f t="shared" si="77"/>
        <v>0</v>
      </c>
      <c r="L364">
        <f t="shared" si="78"/>
        <v>0</v>
      </c>
      <c r="M364">
        <f t="shared" si="79"/>
        <v>0</v>
      </c>
      <c r="N364">
        <f t="shared" si="80"/>
        <v>0</v>
      </c>
      <c r="O364">
        <f t="shared" si="81"/>
        <v>0</v>
      </c>
      <c r="P364">
        <f t="shared" si="82"/>
        <v>0</v>
      </c>
      <c r="Q364">
        <f t="shared" si="83"/>
        <v>0</v>
      </c>
      <c r="R364">
        <f t="shared" si="84"/>
        <v>1</v>
      </c>
      <c r="S364">
        <f t="shared" si="85"/>
        <v>0</v>
      </c>
    </row>
    <row r="365" spans="1:19" x14ac:dyDescent="0.25">
      <c r="A365" t="s">
        <v>345</v>
      </c>
      <c r="B365" t="s">
        <v>347</v>
      </c>
      <c r="C365" t="s">
        <v>306</v>
      </c>
      <c r="D365" t="s">
        <v>307</v>
      </c>
      <c r="E365">
        <v>79</v>
      </c>
      <c r="F365">
        <v>0</v>
      </c>
      <c r="G365">
        <v>0</v>
      </c>
      <c r="H365">
        <v>0</v>
      </c>
      <c r="I365">
        <v>0</v>
      </c>
      <c r="J365">
        <f t="shared" si="76"/>
        <v>0</v>
      </c>
      <c r="K365">
        <f t="shared" si="77"/>
        <v>0</v>
      </c>
      <c r="L365">
        <f t="shared" si="78"/>
        <v>0</v>
      </c>
      <c r="M365">
        <f t="shared" si="79"/>
        <v>0</v>
      </c>
      <c r="N365">
        <f t="shared" si="80"/>
        <v>1</v>
      </c>
      <c r="O365">
        <f t="shared" si="81"/>
        <v>0</v>
      </c>
      <c r="P365">
        <f t="shared" si="82"/>
        <v>0</v>
      </c>
      <c r="Q365">
        <f t="shared" si="83"/>
        <v>0</v>
      </c>
      <c r="R365">
        <f t="shared" si="84"/>
        <v>0</v>
      </c>
      <c r="S365">
        <f t="shared" si="85"/>
        <v>1</v>
      </c>
    </row>
    <row r="366" spans="1:19" x14ac:dyDescent="0.25">
      <c r="A366" t="s">
        <v>363</v>
      </c>
      <c r="B366" t="s">
        <v>357</v>
      </c>
      <c r="C366" t="s">
        <v>310</v>
      </c>
      <c r="D366" t="s">
        <v>307</v>
      </c>
      <c r="E366">
        <v>56</v>
      </c>
      <c r="F366">
        <v>0</v>
      </c>
      <c r="G366">
        <v>0</v>
      </c>
      <c r="H366">
        <v>0</v>
      </c>
      <c r="I366">
        <v>0</v>
      </c>
      <c r="J366">
        <f t="shared" si="76"/>
        <v>0</v>
      </c>
      <c r="K366">
        <f t="shared" si="77"/>
        <v>0</v>
      </c>
      <c r="L366">
        <f t="shared" si="78"/>
        <v>1</v>
      </c>
      <c r="M366">
        <f t="shared" si="79"/>
        <v>0</v>
      </c>
      <c r="N366">
        <f t="shared" si="80"/>
        <v>0</v>
      </c>
      <c r="O366">
        <f t="shared" si="81"/>
        <v>0</v>
      </c>
      <c r="P366">
        <f t="shared" si="82"/>
        <v>0</v>
      </c>
      <c r="Q366">
        <f t="shared" si="83"/>
        <v>1</v>
      </c>
      <c r="R366">
        <f t="shared" si="84"/>
        <v>0</v>
      </c>
      <c r="S366">
        <f t="shared" si="85"/>
        <v>0</v>
      </c>
    </row>
    <row r="367" spans="1:19" x14ac:dyDescent="0.25">
      <c r="A367" t="s">
        <v>360</v>
      </c>
      <c r="B367" t="s">
        <v>351</v>
      </c>
      <c r="C367" t="s">
        <v>310</v>
      </c>
      <c r="D367" t="s">
        <v>310</v>
      </c>
      <c r="E367">
        <v>56</v>
      </c>
      <c r="F367">
        <v>0</v>
      </c>
      <c r="G367">
        <v>0</v>
      </c>
      <c r="H367">
        <v>0</v>
      </c>
      <c r="I367">
        <v>0</v>
      </c>
      <c r="J367">
        <f t="shared" si="76"/>
        <v>0</v>
      </c>
      <c r="K367">
        <f t="shared" si="77"/>
        <v>0</v>
      </c>
      <c r="L367">
        <f t="shared" si="78"/>
        <v>0</v>
      </c>
      <c r="M367">
        <f t="shared" si="79"/>
        <v>0</v>
      </c>
      <c r="N367">
        <f t="shared" si="80"/>
        <v>0</v>
      </c>
      <c r="O367">
        <f t="shared" si="81"/>
        <v>0</v>
      </c>
      <c r="P367">
        <f t="shared" si="82"/>
        <v>0</v>
      </c>
      <c r="Q367">
        <f t="shared" si="83"/>
        <v>1</v>
      </c>
      <c r="R367">
        <f t="shared" si="84"/>
        <v>0</v>
      </c>
      <c r="S367">
        <f t="shared" si="85"/>
        <v>0</v>
      </c>
    </row>
    <row r="368" spans="1:19" x14ac:dyDescent="0.25">
      <c r="A368" t="s">
        <v>348</v>
      </c>
      <c r="B368" t="s">
        <v>341</v>
      </c>
      <c r="C368" t="s">
        <v>307</v>
      </c>
      <c r="D368" t="s">
        <v>307</v>
      </c>
      <c r="E368">
        <v>79</v>
      </c>
      <c r="F368">
        <v>0</v>
      </c>
      <c r="G368">
        <v>0</v>
      </c>
      <c r="H368">
        <v>0</v>
      </c>
      <c r="I368">
        <v>0</v>
      </c>
      <c r="J368">
        <f t="shared" si="76"/>
        <v>0</v>
      </c>
      <c r="K368">
        <f t="shared" si="77"/>
        <v>0</v>
      </c>
      <c r="L368">
        <f t="shared" si="78"/>
        <v>0</v>
      </c>
      <c r="M368">
        <f t="shared" si="79"/>
        <v>0</v>
      </c>
      <c r="N368">
        <f t="shared" si="80"/>
        <v>0</v>
      </c>
      <c r="O368">
        <f t="shared" si="81"/>
        <v>0</v>
      </c>
      <c r="P368">
        <f t="shared" si="82"/>
        <v>0</v>
      </c>
      <c r="Q368">
        <f t="shared" si="83"/>
        <v>0</v>
      </c>
      <c r="R368">
        <f t="shared" si="84"/>
        <v>0</v>
      </c>
      <c r="S368">
        <f t="shared" si="85"/>
        <v>1</v>
      </c>
    </row>
    <row r="369" spans="1:19" x14ac:dyDescent="0.25">
      <c r="A369" t="s">
        <v>361</v>
      </c>
      <c r="B369" t="s">
        <v>349</v>
      </c>
      <c r="C369" t="s">
        <v>307</v>
      </c>
      <c r="D369" t="s">
        <v>307</v>
      </c>
      <c r="E369">
        <v>87</v>
      </c>
      <c r="F369">
        <v>0</v>
      </c>
      <c r="G369">
        <v>0</v>
      </c>
      <c r="H369">
        <v>0</v>
      </c>
      <c r="I369">
        <v>0</v>
      </c>
      <c r="J369">
        <f t="shared" si="76"/>
        <v>0</v>
      </c>
      <c r="K369">
        <f t="shared" si="77"/>
        <v>0</v>
      </c>
      <c r="L369">
        <f t="shared" si="78"/>
        <v>0</v>
      </c>
      <c r="M369">
        <f t="shared" si="79"/>
        <v>0</v>
      </c>
      <c r="N369">
        <f t="shared" si="80"/>
        <v>0</v>
      </c>
      <c r="O369">
        <f t="shared" si="81"/>
        <v>0</v>
      </c>
      <c r="P369">
        <f t="shared" si="82"/>
        <v>0</v>
      </c>
      <c r="Q369">
        <f t="shared" si="83"/>
        <v>0</v>
      </c>
      <c r="R369">
        <f t="shared" si="84"/>
        <v>0</v>
      </c>
      <c r="S369">
        <f t="shared" si="85"/>
        <v>1</v>
      </c>
    </row>
    <row r="370" spans="1:19" x14ac:dyDescent="0.25">
      <c r="A370" t="s">
        <v>343</v>
      </c>
      <c r="B370" t="s">
        <v>347</v>
      </c>
      <c r="C370" t="s">
        <v>306</v>
      </c>
      <c r="D370" t="s">
        <v>307</v>
      </c>
      <c r="E370">
        <v>70</v>
      </c>
      <c r="F370">
        <v>0</v>
      </c>
      <c r="G370">
        <v>0</v>
      </c>
      <c r="H370">
        <v>0</v>
      </c>
      <c r="I370">
        <v>0</v>
      </c>
      <c r="J370">
        <f t="shared" ref="J370:J383" si="86">IF(AND(ISNUMBER(SEARCH("Delantero",C370)), ISNUMBER(SEARCH("Centrocampista",D370))), 1, 0)</f>
        <v>0</v>
      </c>
      <c r="K370">
        <f t="shared" ref="K370:K383" si="87">IF(AND(ISNUMBER(SEARCH("Delantero",C370)), ISNUMBER(SEARCH("Defensa",D370))), 1, 0)</f>
        <v>0</v>
      </c>
      <c r="L370">
        <f t="shared" ref="L370:L383" si="88">IF(AND(ISNUMBER(SEARCH("Centrocampista",C370)), ISNUMBER(SEARCH("Delantero",D370))), 1, 0)</f>
        <v>0</v>
      </c>
      <c r="M370">
        <f t="shared" ref="M370:M383" si="89">IF(AND(ISNUMBER(SEARCH("Centrocampista",C370)), ISNUMBER(SEARCH("Defensa",D370))), 1, 0)</f>
        <v>0</v>
      </c>
      <c r="N370">
        <f t="shared" ref="N370:N383" si="90">IF(AND(ISNUMBER(SEARCH("Defensa",C370)), ISNUMBER(SEARCH("Delantero",D370))), 1, 0)</f>
        <v>1</v>
      </c>
      <c r="O370">
        <f t="shared" ref="O370:O383" si="91">IF(AND(ISNUMBER(SEARCH("Defensa",C370)), ISNUMBER(SEARCH("Centrocampista",D370))), 1, 0)</f>
        <v>0</v>
      </c>
      <c r="P370">
        <f t="shared" ref="P370:P383" si="92">IF(E370&lt;=45,1,0)</f>
        <v>0</v>
      </c>
      <c r="Q370">
        <f t="shared" ref="Q370:Q383" si="93">IF(AND(E370&gt;45,E370&lt;=60),1,0)</f>
        <v>0</v>
      </c>
      <c r="R370">
        <f t="shared" ref="R370:R383" si="94">IF(AND(E370&gt;60,E370&lt;=75),1,0)</f>
        <v>1</v>
      </c>
      <c r="S370">
        <f t="shared" ref="S370:S383" si="95">IF(E370&gt;75,1,0)</f>
        <v>0</v>
      </c>
    </row>
    <row r="371" spans="1:19" x14ac:dyDescent="0.25">
      <c r="A371" t="s">
        <v>345</v>
      </c>
      <c r="B371" t="s">
        <v>349</v>
      </c>
      <c r="C371" t="s">
        <v>306</v>
      </c>
      <c r="D371" t="s">
        <v>307</v>
      </c>
      <c r="E371">
        <v>87</v>
      </c>
      <c r="F371">
        <v>0</v>
      </c>
      <c r="G371">
        <v>0</v>
      </c>
      <c r="H371">
        <v>0</v>
      </c>
      <c r="I371">
        <v>0</v>
      </c>
      <c r="J371">
        <f t="shared" si="86"/>
        <v>0</v>
      </c>
      <c r="K371">
        <f t="shared" si="87"/>
        <v>0</v>
      </c>
      <c r="L371">
        <f t="shared" si="88"/>
        <v>0</v>
      </c>
      <c r="M371">
        <f t="shared" si="89"/>
        <v>0</v>
      </c>
      <c r="N371">
        <f t="shared" si="90"/>
        <v>1</v>
      </c>
      <c r="O371">
        <f t="shared" si="91"/>
        <v>0</v>
      </c>
      <c r="P371">
        <f t="shared" si="92"/>
        <v>0</v>
      </c>
      <c r="Q371">
        <f t="shared" si="93"/>
        <v>0</v>
      </c>
      <c r="R371">
        <f t="shared" si="94"/>
        <v>0</v>
      </c>
      <c r="S371">
        <f t="shared" si="95"/>
        <v>1</v>
      </c>
    </row>
    <row r="372" spans="1:19" x14ac:dyDescent="0.25">
      <c r="A372" t="s">
        <v>350</v>
      </c>
      <c r="B372" t="s">
        <v>357</v>
      </c>
      <c r="C372" t="s">
        <v>310</v>
      </c>
      <c r="D372" t="s">
        <v>307</v>
      </c>
      <c r="E372">
        <v>46</v>
      </c>
      <c r="F372">
        <v>0</v>
      </c>
      <c r="G372">
        <v>0</v>
      </c>
      <c r="H372">
        <v>0</v>
      </c>
      <c r="I372">
        <v>1</v>
      </c>
      <c r="J372">
        <f t="shared" si="86"/>
        <v>0</v>
      </c>
      <c r="K372">
        <f t="shared" si="87"/>
        <v>0</v>
      </c>
      <c r="L372">
        <f t="shared" si="88"/>
        <v>1</v>
      </c>
      <c r="M372">
        <f t="shared" si="89"/>
        <v>0</v>
      </c>
      <c r="N372">
        <f t="shared" si="90"/>
        <v>0</v>
      </c>
      <c r="O372">
        <f t="shared" si="91"/>
        <v>0</v>
      </c>
      <c r="P372">
        <f t="shared" si="92"/>
        <v>0</v>
      </c>
      <c r="Q372">
        <f t="shared" si="93"/>
        <v>1</v>
      </c>
      <c r="R372">
        <f t="shared" si="94"/>
        <v>0</v>
      </c>
      <c r="S372">
        <f t="shared" si="95"/>
        <v>0</v>
      </c>
    </row>
    <row r="373" spans="1:19" x14ac:dyDescent="0.25">
      <c r="A373" t="s">
        <v>352</v>
      </c>
      <c r="B373" t="s">
        <v>341</v>
      </c>
      <c r="C373" t="s">
        <v>310</v>
      </c>
      <c r="D373" t="s">
        <v>307</v>
      </c>
      <c r="E373">
        <v>60</v>
      </c>
      <c r="F373">
        <v>0</v>
      </c>
      <c r="G373">
        <v>0</v>
      </c>
      <c r="H373">
        <v>0</v>
      </c>
      <c r="I373">
        <v>0</v>
      </c>
      <c r="J373">
        <f t="shared" si="86"/>
        <v>0</v>
      </c>
      <c r="K373">
        <f t="shared" si="87"/>
        <v>0</v>
      </c>
      <c r="L373">
        <f t="shared" si="88"/>
        <v>1</v>
      </c>
      <c r="M373">
        <f t="shared" si="89"/>
        <v>0</v>
      </c>
      <c r="N373">
        <f t="shared" si="90"/>
        <v>0</v>
      </c>
      <c r="O373">
        <f t="shared" si="91"/>
        <v>0</v>
      </c>
      <c r="P373">
        <f t="shared" si="92"/>
        <v>0</v>
      </c>
      <c r="Q373">
        <f t="shared" si="93"/>
        <v>1</v>
      </c>
      <c r="R373">
        <f t="shared" si="94"/>
        <v>0</v>
      </c>
      <c r="S373">
        <f t="shared" si="95"/>
        <v>0</v>
      </c>
    </row>
    <row r="374" spans="1:19" x14ac:dyDescent="0.25">
      <c r="A374" t="s">
        <v>348</v>
      </c>
      <c r="B374" t="s">
        <v>351</v>
      </c>
      <c r="C374" t="s">
        <v>307</v>
      </c>
      <c r="D374" t="s">
        <v>310</v>
      </c>
      <c r="E374">
        <v>46</v>
      </c>
      <c r="F374">
        <v>0</v>
      </c>
      <c r="G374">
        <v>0</v>
      </c>
      <c r="H374">
        <v>0</v>
      </c>
      <c r="I374">
        <v>0</v>
      </c>
      <c r="J374">
        <f t="shared" si="86"/>
        <v>1</v>
      </c>
      <c r="K374">
        <f t="shared" si="87"/>
        <v>0</v>
      </c>
      <c r="L374">
        <f t="shared" si="88"/>
        <v>0</v>
      </c>
      <c r="M374">
        <f t="shared" si="89"/>
        <v>0</v>
      </c>
      <c r="N374">
        <f t="shared" si="90"/>
        <v>0</v>
      </c>
      <c r="O374">
        <f t="shared" si="91"/>
        <v>0</v>
      </c>
      <c r="P374">
        <f t="shared" si="92"/>
        <v>0</v>
      </c>
      <c r="Q374">
        <f t="shared" si="93"/>
        <v>1</v>
      </c>
      <c r="R374">
        <f t="shared" si="94"/>
        <v>0</v>
      </c>
      <c r="S374">
        <f t="shared" si="95"/>
        <v>0</v>
      </c>
    </row>
    <row r="375" spans="1:19" x14ac:dyDescent="0.25">
      <c r="A375" t="s">
        <v>355</v>
      </c>
      <c r="B375" t="s">
        <v>358</v>
      </c>
      <c r="C375" t="s">
        <v>306</v>
      </c>
      <c r="D375" t="s">
        <v>307</v>
      </c>
      <c r="E375">
        <v>91</v>
      </c>
      <c r="F375">
        <v>0</v>
      </c>
      <c r="G375">
        <v>0</v>
      </c>
      <c r="H375">
        <v>0</v>
      </c>
      <c r="I375">
        <v>1</v>
      </c>
      <c r="J375">
        <f t="shared" si="86"/>
        <v>0</v>
      </c>
      <c r="K375">
        <f t="shared" si="87"/>
        <v>0</v>
      </c>
      <c r="L375">
        <f t="shared" si="88"/>
        <v>0</v>
      </c>
      <c r="M375">
        <f t="shared" si="89"/>
        <v>0</v>
      </c>
      <c r="N375">
        <f t="shared" si="90"/>
        <v>1</v>
      </c>
      <c r="O375">
        <f t="shared" si="91"/>
        <v>0</v>
      </c>
      <c r="P375">
        <f t="shared" si="92"/>
        <v>0</v>
      </c>
      <c r="Q375">
        <f t="shared" si="93"/>
        <v>0</v>
      </c>
      <c r="R375">
        <f t="shared" si="94"/>
        <v>0</v>
      </c>
      <c r="S375">
        <f t="shared" si="95"/>
        <v>1</v>
      </c>
    </row>
    <row r="376" spans="1:19" x14ac:dyDescent="0.25">
      <c r="A376" t="s">
        <v>350</v>
      </c>
      <c r="B376" t="s">
        <v>363</v>
      </c>
      <c r="C376" t="s">
        <v>310</v>
      </c>
      <c r="D376" t="s">
        <v>310</v>
      </c>
      <c r="E376">
        <v>87</v>
      </c>
      <c r="F376">
        <v>0</v>
      </c>
      <c r="G376">
        <v>0</v>
      </c>
      <c r="H376">
        <v>0</v>
      </c>
      <c r="I376">
        <v>0</v>
      </c>
      <c r="J376">
        <f t="shared" si="86"/>
        <v>0</v>
      </c>
      <c r="K376">
        <f t="shared" si="87"/>
        <v>0</v>
      </c>
      <c r="L376">
        <f t="shared" si="88"/>
        <v>0</v>
      </c>
      <c r="M376">
        <f t="shared" si="89"/>
        <v>0</v>
      </c>
      <c r="N376">
        <f t="shared" si="90"/>
        <v>0</v>
      </c>
      <c r="O376">
        <f t="shared" si="91"/>
        <v>0</v>
      </c>
      <c r="P376">
        <f t="shared" si="92"/>
        <v>0</v>
      </c>
      <c r="Q376">
        <f t="shared" si="93"/>
        <v>0</v>
      </c>
      <c r="R376">
        <f t="shared" si="94"/>
        <v>0</v>
      </c>
      <c r="S376">
        <f t="shared" si="95"/>
        <v>1</v>
      </c>
    </row>
    <row r="377" spans="1:19" x14ac:dyDescent="0.25">
      <c r="A377" t="s">
        <v>352</v>
      </c>
      <c r="B377" t="s">
        <v>347</v>
      </c>
      <c r="C377" t="s">
        <v>310</v>
      </c>
      <c r="D377" t="s">
        <v>307</v>
      </c>
      <c r="E377">
        <v>78</v>
      </c>
      <c r="F377">
        <v>0</v>
      </c>
      <c r="G377">
        <v>0</v>
      </c>
      <c r="H377">
        <v>0</v>
      </c>
      <c r="I377">
        <v>0</v>
      </c>
      <c r="J377">
        <f t="shared" si="86"/>
        <v>0</v>
      </c>
      <c r="K377">
        <f t="shared" si="87"/>
        <v>0</v>
      </c>
      <c r="L377">
        <f t="shared" si="88"/>
        <v>1</v>
      </c>
      <c r="M377">
        <f t="shared" si="89"/>
        <v>0</v>
      </c>
      <c r="N377">
        <f t="shared" si="90"/>
        <v>0</v>
      </c>
      <c r="O377">
        <f t="shared" si="91"/>
        <v>0</v>
      </c>
      <c r="P377">
        <f t="shared" si="92"/>
        <v>0</v>
      </c>
      <c r="Q377">
        <f t="shared" si="93"/>
        <v>0</v>
      </c>
      <c r="R377">
        <f t="shared" si="94"/>
        <v>0</v>
      </c>
      <c r="S377">
        <f t="shared" si="95"/>
        <v>1</v>
      </c>
    </row>
    <row r="378" spans="1:19" x14ac:dyDescent="0.25">
      <c r="A378" t="s">
        <v>361</v>
      </c>
      <c r="B378" t="s">
        <v>348</v>
      </c>
      <c r="C378" t="s">
        <v>307</v>
      </c>
      <c r="D378" t="s">
        <v>307</v>
      </c>
      <c r="E378">
        <v>78</v>
      </c>
      <c r="F378">
        <v>0</v>
      </c>
      <c r="G378">
        <v>0</v>
      </c>
      <c r="H378">
        <v>0</v>
      </c>
      <c r="I378">
        <v>1</v>
      </c>
      <c r="J378">
        <f t="shared" si="86"/>
        <v>0</v>
      </c>
      <c r="K378">
        <f t="shared" si="87"/>
        <v>0</v>
      </c>
      <c r="L378">
        <f t="shared" si="88"/>
        <v>0</v>
      </c>
      <c r="M378">
        <f t="shared" si="89"/>
        <v>0</v>
      </c>
      <c r="N378">
        <f t="shared" si="90"/>
        <v>0</v>
      </c>
      <c r="O378">
        <f t="shared" si="91"/>
        <v>0</v>
      </c>
      <c r="P378">
        <f t="shared" si="92"/>
        <v>0</v>
      </c>
      <c r="Q378">
        <f t="shared" si="93"/>
        <v>0</v>
      </c>
      <c r="R378">
        <f t="shared" si="94"/>
        <v>0</v>
      </c>
      <c r="S378">
        <f t="shared" si="95"/>
        <v>1</v>
      </c>
    </row>
    <row r="379" spans="1:19" x14ac:dyDescent="0.25">
      <c r="A379" t="s">
        <v>342</v>
      </c>
      <c r="B379" t="s">
        <v>341</v>
      </c>
      <c r="C379" t="s">
        <v>306</v>
      </c>
      <c r="D379" t="s">
        <v>307</v>
      </c>
      <c r="E379">
        <v>63</v>
      </c>
      <c r="F379">
        <v>0</v>
      </c>
      <c r="G379">
        <v>0</v>
      </c>
      <c r="H379">
        <v>0</v>
      </c>
      <c r="I379">
        <v>0</v>
      </c>
      <c r="J379">
        <f t="shared" si="86"/>
        <v>0</v>
      </c>
      <c r="K379">
        <f t="shared" si="87"/>
        <v>0</v>
      </c>
      <c r="L379">
        <f t="shared" si="88"/>
        <v>0</v>
      </c>
      <c r="M379">
        <f t="shared" si="89"/>
        <v>0</v>
      </c>
      <c r="N379">
        <f t="shared" si="90"/>
        <v>1</v>
      </c>
      <c r="O379">
        <f t="shared" si="91"/>
        <v>0</v>
      </c>
      <c r="P379">
        <f t="shared" si="92"/>
        <v>0</v>
      </c>
      <c r="Q379">
        <f t="shared" si="93"/>
        <v>0</v>
      </c>
      <c r="R379">
        <f t="shared" si="94"/>
        <v>1</v>
      </c>
      <c r="S379">
        <f t="shared" si="95"/>
        <v>0</v>
      </c>
    </row>
    <row r="380" spans="1:19" x14ac:dyDescent="0.25">
      <c r="A380" t="s">
        <v>355</v>
      </c>
      <c r="B380" t="s">
        <v>343</v>
      </c>
      <c r="C380" t="s">
        <v>306</v>
      </c>
      <c r="D380" t="s">
        <v>306</v>
      </c>
      <c r="E380">
        <v>63</v>
      </c>
      <c r="F380">
        <v>0</v>
      </c>
      <c r="G380">
        <v>0</v>
      </c>
      <c r="H380">
        <v>0</v>
      </c>
      <c r="I380">
        <v>0</v>
      </c>
      <c r="J380">
        <f t="shared" si="86"/>
        <v>0</v>
      </c>
      <c r="K380">
        <f t="shared" si="87"/>
        <v>0</v>
      </c>
      <c r="L380">
        <f t="shared" si="88"/>
        <v>0</v>
      </c>
      <c r="M380">
        <f t="shared" si="89"/>
        <v>0</v>
      </c>
      <c r="N380">
        <f t="shared" si="90"/>
        <v>0</v>
      </c>
      <c r="O380">
        <f t="shared" si="91"/>
        <v>0</v>
      </c>
      <c r="P380">
        <f t="shared" si="92"/>
        <v>0</v>
      </c>
      <c r="Q380">
        <f t="shared" si="93"/>
        <v>0</v>
      </c>
      <c r="R380">
        <f t="shared" si="94"/>
        <v>1</v>
      </c>
      <c r="S380">
        <f t="shared" si="95"/>
        <v>0</v>
      </c>
    </row>
    <row r="381" spans="1:19" x14ac:dyDescent="0.25">
      <c r="A381" t="s">
        <v>350</v>
      </c>
      <c r="B381" t="s">
        <v>362</v>
      </c>
      <c r="C381" t="s">
        <v>310</v>
      </c>
      <c r="D381" t="s">
        <v>310</v>
      </c>
      <c r="E381">
        <v>78</v>
      </c>
      <c r="F381">
        <v>0</v>
      </c>
      <c r="G381">
        <v>0</v>
      </c>
      <c r="H381">
        <v>0</v>
      </c>
      <c r="I381">
        <v>0</v>
      </c>
      <c r="J381">
        <f t="shared" si="86"/>
        <v>0</v>
      </c>
      <c r="K381">
        <f t="shared" si="87"/>
        <v>0</v>
      </c>
      <c r="L381">
        <f t="shared" si="88"/>
        <v>0</v>
      </c>
      <c r="M381">
        <f t="shared" si="89"/>
        <v>0</v>
      </c>
      <c r="N381">
        <f t="shared" si="90"/>
        <v>0</v>
      </c>
      <c r="O381">
        <f t="shared" si="91"/>
        <v>0</v>
      </c>
      <c r="P381">
        <f t="shared" si="92"/>
        <v>0</v>
      </c>
      <c r="Q381">
        <f t="shared" si="93"/>
        <v>0</v>
      </c>
      <c r="R381">
        <f t="shared" si="94"/>
        <v>0</v>
      </c>
      <c r="S381">
        <f t="shared" si="95"/>
        <v>1</v>
      </c>
    </row>
    <row r="382" spans="1:19" x14ac:dyDescent="0.25">
      <c r="A382" t="s">
        <v>352</v>
      </c>
      <c r="B382" t="s">
        <v>347</v>
      </c>
      <c r="C382" t="s">
        <v>310</v>
      </c>
      <c r="D382" t="s">
        <v>307</v>
      </c>
      <c r="E382">
        <v>81</v>
      </c>
      <c r="F382">
        <v>0</v>
      </c>
      <c r="G382">
        <v>0</v>
      </c>
      <c r="H382">
        <v>0</v>
      </c>
      <c r="I382">
        <v>0</v>
      </c>
      <c r="J382">
        <f t="shared" si="86"/>
        <v>0</v>
      </c>
      <c r="K382">
        <f t="shared" si="87"/>
        <v>0</v>
      </c>
      <c r="L382">
        <f t="shared" si="88"/>
        <v>1</v>
      </c>
      <c r="M382">
        <f t="shared" si="89"/>
        <v>0</v>
      </c>
      <c r="N382">
        <f t="shared" si="90"/>
        <v>0</v>
      </c>
      <c r="O382">
        <f t="shared" si="91"/>
        <v>0</v>
      </c>
      <c r="P382">
        <f t="shared" si="92"/>
        <v>0</v>
      </c>
      <c r="Q382">
        <f t="shared" si="93"/>
        <v>0</v>
      </c>
      <c r="R382">
        <f t="shared" si="94"/>
        <v>0</v>
      </c>
      <c r="S382">
        <f t="shared" si="95"/>
        <v>1</v>
      </c>
    </row>
    <row r="383" spans="1:19" x14ac:dyDescent="0.25">
      <c r="A383" t="s">
        <v>361</v>
      </c>
      <c r="B383" t="s">
        <v>348</v>
      </c>
      <c r="C383" t="s">
        <v>307</v>
      </c>
      <c r="D383" t="s">
        <v>307</v>
      </c>
      <c r="E383">
        <v>63</v>
      </c>
      <c r="F383">
        <v>0</v>
      </c>
      <c r="G383">
        <v>0</v>
      </c>
      <c r="H383">
        <v>0</v>
      </c>
      <c r="I383">
        <v>0</v>
      </c>
      <c r="J383">
        <f t="shared" si="86"/>
        <v>0</v>
      </c>
      <c r="K383">
        <f t="shared" si="87"/>
        <v>0</v>
      </c>
      <c r="L383">
        <f t="shared" si="88"/>
        <v>0</v>
      </c>
      <c r="M383">
        <f t="shared" si="89"/>
        <v>0</v>
      </c>
      <c r="N383">
        <f t="shared" si="90"/>
        <v>0</v>
      </c>
      <c r="O383">
        <f t="shared" si="91"/>
        <v>0</v>
      </c>
      <c r="P383">
        <f t="shared" si="92"/>
        <v>0</v>
      </c>
      <c r="Q383">
        <f t="shared" si="93"/>
        <v>0</v>
      </c>
      <c r="R383">
        <f t="shared" si="94"/>
        <v>1</v>
      </c>
      <c r="S383">
        <f t="shared" si="95"/>
        <v>0</v>
      </c>
    </row>
    <row r="393" spans="1:19" x14ac:dyDescent="0.25">
      <c r="E393" s="15" t="s">
        <v>381</v>
      </c>
    </row>
    <row r="395" spans="1:19" x14ac:dyDescent="0.25">
      <c r="A395" t="s">
        <v>369</v>
      </c>
      <c r="B395">
        <v>33</v>
      </c>
    </row>
    <row r="398" spans="1:19" x14ac:dyDescent="0.25">
      <c r="C398" t="s">
        <v>370</v>
      </c>
      <c r="E398">
        <f>AVERAGE(E305:E392,E210:E292)</f>
        <v>70.960784313725483</v>
      </c>
      <c r="F398">
        <f>SUM(F305:F392)+F298</f>
        <v>10</v>
      </c>
      <c r="G398">
        <f>SUM(G305:G392)+G298</f>
        <v>12</v>
      </c>
      <c r="H398">
        <f>SUM(H305:H392)+H298</f>
        <v>7</v>
      </c>
      <c r="I398">
        <f t="shared" ref="I398:S398" si="96">SUM(I305:I392)+I298</f>
        <v>23</v>
      </c>
      <c r="J398">
        <f t="shared" si="96"/>
        <v>13</v>
      </c>
      <c r="K398">
        <f t="shared" si="96"/>
        <v>10</v>
      </c>
      <c r="L398">
        <f t="shared" si="96"/>
        <v>26</v>
      </c>
      <c r="M398">
        <f t="shared" si="96"/>
        <v>3</v>
      </c>
      <c r="N398">
        <f t="shared" si="96"/>
        <v>10</v>
      </c>
      <c r="O398">
        <f t="shared" si="96"/>
        <v>2</v>
      </c>
      <c r="P398">
        <f t="shared" si="96"/>
        <v>3</v>
      </c>
      <c r="Q398">
        <f t="shared" si="96"/>
        <v>30</v>
      </c>
      <c r="R398">
        <f t="shared" si="96"/>
        <v>52</v>
      </c>
      <c r="S398">
        <f t="shared" si="96"/>
        <v>68</v>
      </c>
    </row>
    <row r="399" spans="1:19" x14ac:dyDescent="0.25">
      <c r="C399" t="s">
        <v>293</v>
      </c>
      <c r="F399">
        <f>F398/$B$395</f>
        <v>0.30303030303030304</v>
      </c>
      <c r="G399">
        <f t="shared" ref="G399:S399" si="97">G398/$B$395</f>
        <v>0.36363636363636365</v>
      </c>
      <c r="H399">
        <f t="shared" si="97"/>
        <v>0.21212121212121213</v>
      </c>
      <c r="I399">
        <f t="shared" si="97"/>
        <v>0.69696969696969702</v>
      </c>
      <c r="J399">
        <f t="shared" si="97"/>
        <v>0.39393939393939392</v>
      </c>
      <c r="K399">
        <f t="shared" si="97"/>
        <v>0.30303030303030304</v>
      </c>
      <c r="L399">
        <f t="shared" si="97"/>
        <v>0.78787878787878785</v>
      </c>
      <c r="M399">
        <f t="shared" si="97"/>
        <v>9.0909090909090912E-2</v>
      </c>
      <c r="N399">
        <f t="shared" si="97"/>
        <v>0.30303030303030304</v>
      </c>
      <c r="O399">
        <f t="shared" si="97"/>
        <v>6.0606060606060608E-2</v>
      </c>
      <c r="P399">
        <f t="shared" si="97"/>
        <v>9.0909090909090912E-2</v>
      </c>
      <c r="Q399">
        <f t="shared" si="97"/>
        <v>0.90909090909090906</v>
      </c>
      <c r="R399">
        <f t="shared" si="97"/>
        <v>1.5757575757575757</v>
      </c>
      <c r="S399">
        <f t="shared" si="97"/>
        <v>2.0606060606060606</v>
      </c>
    </row>
  </sheetData>
  <mergeCells count="2">
    <mergeCell ref="M1:P4"/>
    <mergeCell ref="A1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1126F-53F8-4A41-BA00-36039A3AEFC9}">
  <dimension ref="A1:FQ10"/>
  <sheetViews>
    <sheetView tabSelected="1" topLeftCell="EK1" workbookViewId="0">
      <selection activeCell="EK2" sqref="A2:XFD2"/>
    </sheetView>
  </sheetViews>
  <sheetFormatPr defaultRowHeight="15" x14ac:dyDescent="0.25"/>
  <cols>
    <col min="1" max="170" width="45.7109375" customWidth="1"/>
  </cols>
  <sheetData>
    <row r="1" spans="1:173" x14ac:dyDescent="0.25">
      <c r="A1" t="s">
        <v>122</v>
      </c>
      <c r="B1" t="s">
        <v>123</v>
      </c>
      <c r="C1" s="16" t="s">
        <v>124</v>
      </c>
      <c r="D1" s="16" t="s">
        <v>125</v>
      </c>
      <c r="E1" s="16" t="s">
        <v>126</v>
      </c>
      <c r="F1" s="16" t="s">
        <v>127</v>
      </c>
      <c r="G1" s="16" t="s">
        <v>128</v>
      </c>
      <c r="H1" s="16" t="s">
        <v>129</v>
      </c>
      <c r="I1" s="16" t="s">
        <v>130</v>
      </c>
      <c r="J1" s="16" t="s">
        <v>131</v>
      </c>
      <c r="K1" s="16" t="s">
        <v>132</v>
      </c>
      <c r="L1" s="16" t="s">
        <v>133</v>
      </c>
      <c r="M1" s="16" t="s">
        <v>134</v>
      </c>
      <c r="N1" s="16" t="s">
        <v>135</v>
      </c>
      <c r="O1" s="16" t="s">
        <v>136</v>
      </c>
      <c r="P1" s="16" t="s">
        <v>137</v>
      </c>
      <c r="Q1" s="16" t="s">
        <v>138</v>
      </c>
      <c r="R1" s="16" t="s">
        <v>139</v>
      </c>
      <c r="S1" s="16" t="s">
        <v>140</v>
      </c>
      <c r="T1" s="16" t="s">
        <v>141</v>
      </c>
      <c r="U1" s="16" t="s">
        <v>142</v>
      </c>
      <c r="V1" s="16" t="s">
        <v>143</v>
      </c>
      <c r="W1" s="16" t="s">
        <v>144</v>
      </c>
      <c r="X1" s="16" t="s">
        <v>145</v>
      </c>
      <c r="Y1" s="16" t="s">
        <v>146</v>
      </c>
      <c r="Z1" s="16" t="s">
        <v>147</v>
      </c>
      <c r="AA1" s="16" t="s">
        <v>148</v>
      </c>
      <c r="AB1" s="16" t="s">
        <v>149</v>
      </c>
      <c r="AC1" s="16" t="s">
        <v>150</v>
      </c>
      <c r="AD1" s="16" t="s">
        <v>151</v>
      </c>
      <c r="AE1" s="16" t="s">
        <v>152</v>
      </c>
      <c r="AF1" s="16" t="s">
        <v>153</v>
      </c>
      <c r="AG1" s="16" t="s">
        <v>154</v>
      </c>
      <c r="AH1" s="16" t="s">
        <v>155</v>
      </c>
      <c r="AI1" s="16" t="s">
        <v>156</v>
      </c>
      <c r="AJ1" s="16" t="s">
        <v>157</v>
      </c>
      <c r="AK1" s="16" t="s">
        <v>158</v>
      </c>
      <c r="AL1" s="16" t="s">
        <v>159</v>
      </c>
      <c r="AM1" s="16" t="s">
        <v>160</v>
      </c>
      <c r="AN1" s="16" t="s">
        <v>161</v>
      </c>
      <c r="AO1" s="16" t="s">
        <v>162</v>
      </c>
      <c r="AP1" s="16" t="s">
        <v>163</v>
      </c>
      <c r="AQ1" s="16" t="s">
        <v>164</v>
      </c>
      <c r="AR1" s="16" t="s">
        <v>165</v>
      </c>
      <c r="AS1" s="16" t="s">
        <v>166</v>
      </c>
      <c r="AT1" s="16" t="s">
        <v>167</v>
      </c>
      <c r="AU1" s="16" t="s">
        <v>168</v>
      </c>
      <c r="AV1" s="16" t="s">
        <v>169</v>
      </c>
      <c r="AW1" s="16" t="s">
        <v>170</v>
      </c>
      <c r="AX1" s="16" t="s">
        <v>171</v>
      </c>
      <c r="AY1" s="16" t="s">
        <v>172</v>
      </c>
      <c r="AZ1" s="16" t="s">
        <v>173</v>
      </c>
      <c r="BA1" s="16" t="s">
        <v>174</v>
      </c>
      <c r="BB1" s="16" t="s">
        <v>175</v>
      </c>
      <c r="BC1" s="16" t="s">
        <v>176</v>
      </c>
      <c r="BD1" s="16" t="s">
        <v>177</v>
      </c>
      <c r="BE1" s="16" t="s">
        <v>178</v>
      </c>
      <c r="BF1" s="16" t="s">
        <v>179</v>
      </c>
      <c r="BG1" s="16" t="s">
        <v>180</v>
      </c>
      <c r="BH1" s="16" t="s">
        <v>181</v>
      </c>
      <c r="BI1" s="16" t="s">
        <v>182</v>
      </c>
      <c r="BJ1" s="16" t="s">
        <v>183</v>
      </c>
      <c r="BK1" s="16" t="s">
        <v>184</v>
      </c>
      <c r="BL1" s="16" t="s">
        <v>185</v>
      </c>
      <c r="BM1" s="16" t="s">
        <v>186</v>
      </c>
      <c r="BN1" s="16" t="s">
        <v>187</v>
      </c>
      <c r="BO1" s="16" t="s">
        <v>188</v>
      </c>
      <c r="BP1" s="16" t="s">
        <v>189</v>
      </c>
      <c r="BQ1" s="16" t="s">
        <v>190</v>
      </c>
      <c r="BR1" s="16" t="s">
        <v>191</v>
      </c>
      <c r="BS1" s="16" t="s">
        <v>192</v>
      </c>
      <c r="BT1" s="16" t="s">
        <v>193</v>
      </c>
      <c r="BU1" s="16" t="s">
        <v>194</v>
      </c>
      <c r="BV1" s="16" t="s">
        <v>195</v>
      </c>
      <c r="BW1" s="16" t="s">
        <v>196</v>
      </c>
      <c r="BX1" s="16" t="s">
        <v>197</v>
      </c>
      <c r="BY1" s="16" t="s">
        <v>198</v>
      </c>
      <c r="BZ1" s="16" t="s">
        <v>199</v>
      </c>
      <c r="CA1" s="16" t="s">
        <v>200</v>
      </c>
      <c r="CB1" s="16" t="s">
        <v>201</v>
      </c>
      <c r="CC1" s="16" t="s">
        <v>202</v>
      </c>
      <c r="CD1" s="16" t="s">
        <v>203</v>
      </c>
      <c r="CE1" s="16" t="s">
        <v>204</v>
      </c>
      <c r="CF1" s="16" t="s">
        <v>205</v>
      </c>
      <c r="CG1" s="16" t="s">
        <v>206</v>
      </c>
      <c r="CH1" s="16" t="s">
        <v>207</v>
      </c>
      <c r="CI1" s="16" t="s">
        <v>208</v>
      </c>
      <c r="CJ1" s="16" t="s">
        <v>209</v>
      </c>
      <c r="CK1" s="16" t="s">
        <v>210</v>
      </c>
      <c r="CL1" s="16" t="s">
        <v>211</v>
      </c>
      <c r="CM1" s="16" t="s">
        <v>212</v>
      </c>
      <c r="CN1" s="16" t="s">
        <v>213</v>
      </c>
      <c r="CO1" s="16" t="s">
        <v>214</v>
      </c>
      <c r="CP1" s="16" t="s">
        <v>215</v>
      </c>
      <c r="CQ1" s="16" t="s">
        <v>216</v>
      </c>
      <c r="CR1" s="16" t="s">
        <v>217</v>
      </c>
      <c r="CS1" s="16" t="s">
        <v>218</v>
      </c>
      <c r="CT1" s="16" t="s">
        <v>219</v>
      </c>
      <c r="CU1" s="17" t="s">
        <v>220</v>
      </c>
      <c r="CV1" s="17" t="s">
        <v>221</v>
      </c>
      <c r="CW1" s="17" t="s">
        <v>222</v>
      </c>
      <c r="CX1" s="17" t="s">
        <v>223</v>
      </c>
      <c r="CY1" s="17" t="s">
        <v>224</v>
      </c>
      <c r="CZ1" s="17" t="s">
        <v>225</v>
      </c>
      <c r="DA1" s="17" t="s">
        <v>226</v>
      </c>
      <c r="DB1" s="17" t="s">
        <v>227</v>
      </c>
      <c r="DC1" s="17" t="s">
        <v>228</v>
      </c>
      <c r="DD1" s="17" t="s">
        <v>229</v>
      </c>
      <c r="DE1" s="17" t="s">
        <v>230</v>
      </c>
      <c r="DF1" s="17" t="s">
        <v>231</v>
      </c>
      <c r="DG1" s="17" t="s">
        <v>232</v>
      </c>
      <c r="DH1" s="17" t="s">
        <v>233</v>
      </c>
      <c r="DI1" s="17" t="s">
        <v>234</v>
      </c>
      <c r="DJ1" s="17" t="s">
        <v>235</v>
      </c>
      <c r="DK1" s="17" t="s">
        <v>236</v>
      </c>
      <c r="DL1" s="17" t="s">
        <v>237</v>
      </c>
      <c r="DM1" s="17" t="s">
        <v>238</v>
      </c>
      <c r="DN1" s="17" t="s">
        <v>239</v>
      </c>
      <c r="DO1" s="17" t="s">
        <v>240</v>
      </c>
      <c r="DP1" s="17" t="s">
        <v>241</v>
      </c>
      <c r="DQ1" s="17" t="s">
        <v>242</v>
      </c>
      <c r="DR1" s="17" t="s">
        <v>243</v>
      </c>
      <c r="DS1" s="17" t="s">
        <v>244</v>
      </c>
      <c r="DT1" s="17" t="s">
        <v>245</v>
      </c>
      <c r="DU1" s="17" t="s">
        <v>246</v>
      </c>
      <c r="DV1" s="17" t="s">
        <v>247</v>
      </c>
      <c r="DW1" s="17" t="s">
        <v>248</v>
      </c>
      <c r="DX1" s="17" t="s">
        <v>249</v>
      </c>
      <c r="DY1" s="17" t="s">
        <v>250</v>
      </c>
      <c r="DZ1" s="17" t="s">
        <v>251</v>
      </c>
      <c r="EA1" s="17" t="s">
        <v>252</v>
      </c>
      <c r="EB1" s="17" t="s">
        <v>253</v>
      </c>
      <c r="EC1" s="17" t="s">
        <v>254</v>
      </c>
      <c r="ED1" s="17" t="s">
        <v>255</v>
      </c>
      <c r="EE1" s="17" t="s">
        <v>256</v>
      </c>
      <c r="EF1" s="17" t="s">
        <v>257</v>
      </c>
      <c r="EG1" s="17" t="s">
        <v>258</v>
      </c>
      <c r="EH1" s="17" t="s">
        <v>259</v>
      </c>
      <c r="EI1" s="17" t="s">
        <v>260</v>
      </c>
      <c r="EJ1" s="17" t="s">
        <v>261</v>
      </c>
      <c r="EK1" s="17" t="s">
        <v>262</v>
      </c>
      <c r="EL1" s="17" t="s">
        <v>263</v>
      </c>
      <c r="EM1" s="17" t="s">
        <v>264</v>
      </c>
      <c r="EN1" s="17" t="s">
        <v>265</v>
      </c>
      <c r="EO1" s="17" t="s">
        <v>266</v>
      </c>
      <c r="EP1" s="17" t="s">
        <v>267</v>
      </c>
      <c r="EQ1" s="17" t="s">
        <v>268</v>
      </c>
      <c r="ER1" s="17" t="s">
        <v>269</v>
      </c>
      <c r="ES1" s="17" t="s">
        <v>270</v>
      </c>
      <c r="ET1" s="17" t="s">
        <v>271</v>
      </c>
      <c r="EU1" s="17" t="s">
        <v>272</v>
      </c>
      <c r="EV1" s="17" t="s">
        <v>273</v>
      </c>
      <c r="EW1" s="17" t="s">
        <v>274</v>
      </c>
      <c r="EX1" s="17" t="s">
        <v>275</v>
      </c>
      <c r="EY1" s="17" t="s">
        <v>276</v>
      </c>
      <c r="EZ1" s="17" t="s">
        <v>277</v>
      </c>
      <c r="FA1" s="17" t="s">
        <v>278</v>
      </c>
      <c r="FB1" s="17" t="s">
        <v>279</v>
      </c>
      <c r="FC1" s="17" t="s">
        <v>280</v>
      </c>
      <c r="FD1" s="17" t="s">
        <v>281</v>
      </c>
      <c r="FE1" s="17" t="s">
        <v>282</v>
      </c>
      <c r="FF1" s="17" t="s">
        <v>283</v>
      </c>
      <c r="FG1" s="17" t="s">
        <v>284</v>
      </c>
      <c r="FH1" s="17" t="s">
        <v>285</v>
      </c>
      <c r="FI1" s="17" t="s">
        <v>286</v>
      </c>
      <c r="FJ1" s="17" t="s">
        <v>287</v>
      </c>
      <c r="FK1" s="17" t="s">
        <v>288</v>
      </c>
      <c r="FL1" s="17" t="s">
        <v>289</v>
      </c>
      <c r="FM1" s="17" t="s">
        <v>290</v>
      </c>
      <c r="FN1" s="17" t="s">
        <v>291</v>
      </c>
    </row>
    <row r="2" spans="1:173" x14ac:dyDescent="0.25">
      <c r="A2">
        <v>337</v>
      </c>
      <c r="B2">
        <v>337</v>
      </c>
      <c r="C2">
        <v>37.5</v>
      </c>
      <c r="D2">
        <v>39.39</v>
      </c>
      <c r="E2">
        <v>37.5</v>
      </c>
      <c r="F2">
        <v>36.36</v>
      </c>
      <c r="G2">
        <v>25</v>
      </c>
      <c r="H2">
        <v>24.24</v>
      </c>
      <c r="I2">
        <v>25</v>
      </c>
      <c r="J2">
        <v>30.3</v>
      </c>
      <c r="K2">
        <v>18.75</v>
      </c>
      <c r="L2">
        <v>21.21</v>
      </c>
      <c r="M2">
        <v>56.25</v>
      </c>
      <c r="N2">
        <v>48.48</v>
      </c>
      <c r="O2">
        <v>1.5</v>
      </c>
      <c r="P2">
        <v>1.55</v>
      </c>
      <c r="Q2">
        <v>0.94</v>
      </c>
      <c r="R2">
        <v>1.1200000000000001</v>
      </c>
      <c r="S2">
        <v>62.5</v>
      </c>
      <c r="T2">
        <v>63.64</v>
      </c>
      <c r="U2">
        <v>56.25</v>
      </c>
      <c r="V2">
        <v>66.67</v>
      </c>
      <c r="W2">
        <v>37.5</v>
      </c>
      <c r="X2">
        <v>45.45</v>
      </c>
      <c r="Y2">
        <v>31.25</v>
      </c>
      <c r="Z2">
        <v>30.3</v>
      </c>
      <c r="AA2">
        <v>25</v>
      </c>
      <c r="AB2">
        <v>24.24</v>
      </c>
      <c r="AC2">
        <v>18.75</v>
      </c>
      <c r="AD2">
        <v>9.09</v>
      </c>
      <c r="AE2">
        <v>12.5</v>
      </c>
      <c r="AF2">
        <v>12.12</v>
      </c>
      <c r="AG2">
        <v>18.75</v>
      </c>
      <c r="AH2">
        <v>9.09</v>
      </c>
      <c r="AI2">
        <v>2.56</v>
      </c>
      <c r="AJ2">
        <v>2.4500000000000002</v>
      </c>
      <c r="AK2">
        <v>1.44</v>
      </c>
      <c r="AL2">
        <v>1.39</v>
      </c>
      <c r="AM2">
        <v>1.1200000000000001</v>
      </c>
      <c r="AN2">
        <v>1.06</v>
      </c>
      <c r="AO2">
        <v>2.31</v>
      </c>
      <c r="AP2">
        <v>2.15</v>
      </c>
      <c r="AQ2">
        <v>0.81</v>
      </c>
      <c r="AR2">
        <v>0.91</v>
      </c>
      <c r="AS2">
        <v>1.5</v>
      </c>
      <c r="AT2">
        <v>1.24</v>
      </c>
      <c r="AU2">
        <v>68.75</v>
      </c>
      <c r="AV2">
        <v>75.760000000000005</v>
      </c>
      <c r="AW2">
        <v>37.5</v>
      </c>
      <c r="AX2">
        <v>36.36</v>
      </c>
      <c r="AY2">
        <v>18.75</v>
      </c>
      <c r="AZ2">
        <v>18.18</v>
      </c>
      <c r="BA2">
        <v>68.75</v>
      </c>
      <c r="BB2">
        <v>63.64</v>
      </c>
      <c r="BC2">
        <v>25</v>
      </c>
      <c r="BD2">
        <v>30.3</v>
      </c>
      <c r="BE2">
        <v>18.75</v>
      </c>
      <c r="BF2">
        <v>12.12</v>
      </c>
      <c r="BG2">
        <v>50</v>
      </c>
      <c r="BH2">
        <v>57.58</v>
      </c>
      <c r="BI2">
        <v>25</v>
      </c>
      <c r="BJ2">
        <v>27.27</v>
      </c>
      <c r="BK2">
        <v>6.25</v>
      </c>
      <c r="BL2">
        <v>6.06</v>
      </c>
      <c r="BM2">
        <v>87.5</v>
      </c>
      <c r="BN2">
        <v>78.790000000000006</v>
      </c>
      <c r="BO2">
        <v>25</v>
      </c>
      <c r="BP2">
        <v>27.27</v>
      </c>
      <c r="BQ2">
        <v>18.75</v>
      </c>
      <c r="BR2">
        <v>9.09</v>
      </c>
      <c r="BS2">
        <v>2.5</v>
      </c>
      <c r="BT2">
        <v>2.67</v>
      </c>
      <c r="BU2">
        <v>2</v>
      </c>
      <c r="BV2">
        <v>2.2400000000000002</v>
      </c>
      <c r="BW2">
        <v>0.12</v>
      </c>
      <c r="BX2">
        <v>0.06</v>
      </c>
      <c r="BY2">
        <v>0.12</v>
      </c>
      <c r="BZ2">
        <v>0.15</v>
      </c>
      <c r="CA2">
        <v>4.75</v>
      </c>
      <c r="CB2">
        <v>4.6399999999999997</v>
      </c>
      <c r="CC2">
        <v>4.62</v>
      </c>
      <c r="CD2">
        <v>4.6399999999999997</v>
      </c>
      <c r="CE2">
        <v>55.88</v>
      </c>
      <c r="CF2">
        <v>56.12</v>
      </c>
      <c r="CG2">
        <v>57.62</v>
      </c>
      <c r="CH2">
        <v>59.79</v>
      </c>
      <c r="CI2">
        <v>13.31</v>
      </c>
      <c r="CJ2">
        <v>12.52</v>
      </c>
      <c r="CK2">
        <v>10.5</v>
      </c>
      <c r="CL2">
        <v>10.39</v>
      </c>
      <c r="CM2">
        <v>5.62</v>
      </c>
      <c r="CN2">
        <v>5.33</v>
      </c>
      <c r="CO2">
        <v>3.44</v>
      </c>
      <c r="CP2">
        <v>4.42</v>
      </c>
      <c r="CQ2">
        <v>3.62</v>
      </c>
      <c r="CR2">
        <v>3.52</v>
      </c>
      <c r="CS2">
        <v>6.25</v>
      </c>
      <c r="CT2">
        <v>5.55</v>
      </c>
      <c r="CU2">
        <v>0.62</v>
      </c>
      <c r="CV2">
        <v>0.7</v>
      </c>
      <c r="CW2">
        <v>0.12</v>
      </c>
      <c r="CX2">
        <v>0.21</v>
      </c>
      <c r="CY2">
        <v>0.69</v>
      </c>
      <c r="CZ2">
        <v>0.76</v>
      </c>
      <c r="DA2">
        <v>0.81</v>
      </c>
      <c r="DB2">
        <v>0.7</v>
      </c>
      <c r="DC2">
        <v>0.5</v>
      </c>
      <c r="DD2">
        <v>0.48</v>
      </c>
      <c r="DE2">
        <v>0.38</v>
      </c>
      <c r="DF2">
        <v>0.3</v>
      </c>
      <c r="DG2">
        <v>0.38</v>
      </c>
      <c r="DH2">
        <v>0.39</v>
      </c>
      <c r="DI2">
        <v>0.25</v>
      </c>
      <c r="DJ2">
        <v>0.36</v>
      </c>
      <c r="DK2">
        <v>69.12</v>
      </c>
      <c r="DL2">
        <v>66.540000000000006</v>
      </c>
      <c r="DM2">
        <v>69.55</v>
      </c>
      <c r="DN2">
        <v>70.959999999999994</v>
      </c>
      <c r="DO2">
        <v>0.56000000000000005</v>
      </c>
      <c r="DP2">
        <v>0.45</v>
      </c>
      <c r="DQ2">
        <v>0.31</v>
      </c>
      <c r="DR2">
        <v>0.39</v>
      </c>
      <c r="DS2">
        <v>0.19</v>
      </c>
      <c r="DT2">
        <v>0.21</v>
      </c>
      <c r="DU2">
        <v>0.31</v>
      </c>
      <c r="DV2">
        <v>0.3</v>
      </c>
      <c r="DW2">
        <v>0.25</v>
      </c>
      <c r="DX2">
        <v>0.33</v>
      </c>
      <c r="DY2">
        <v>0.56000000000000005</v>
      </c>
      <c r="DZ2">
        <v>0.79</v>
      </c>
      <c r="EA2">
        <v>0.12</v>
      </c>
      <c r="EB2">
        <v>0.15</v>
      </c>
      <c r="EC2">
        <v>0.06</v>
      </c>
      <c r="ED2">
        <v>0.09</v>
      </c>
      <c r="EE2">
        <v>0.38</v>
      </c>
      <c r="EF2">
        <v>0.21</v>
      </c>
      <c r="EG2">
        <v>0.19</v>
      </c>
      <c r="EH2">
        <v>0.3</v>
      </c>
      <c r="EI2">
        <v>0.12</v>
      </c>
      <c r="EJ2">
        <v>0.15</v>
      </c>
      <c r="EK2">
        <v>0.12</v>
      </c>
      <c r="EL2">
        <v>0.06</v>
      </c>
      <c r="EM2">
        <v>0.25</v>
      </c>
      <c r="EN2">
        <v>0.33</v>
      </c>
      <c r="EO2">
        <v>0.12</v>
      </c>
      <c r="EP2">
        <v>0.09</v>
      </c>
      <c r="EQ2">
        <v>0.69</v>
      </c>
      <c r="ER2">
        <v>0.85</v>
      </c>
      <c r="ES2">
        <v>1.25</v>
      </c>
      <c r="ET2">
        <v>0.91</v>
      </c>
      <c r="EU2">
        <v>2.19</v>
      </c>
      <c r="EV2">
        <v>2.0299999999999998</v>
      </c>
      <c r="EW2">
        <v>1.38</v>
      </c>
      <c r="EX2">
        <v>1.58</v>
      </c>
      <c r="EY2">
        <v>1.62</v>
      </c>
      <c r="EZ2">
        <v>1.42</v>
      </c>
      <c r="FA2">
        <v>1.88</v>
      </c>
      <c r="FB2">
        <v>2.06</v>
      </c>
      <c r="FC2">
        <v>260.12</v>
      </c>
      <c r="FD2">
        <v>127.12</v>
      </c>
      <c r="FE2">
        <v>289.06</v>
      </c>
      <c r="FF2">
        <v>140.69999999999999</v>
      </c>
      <c r="FG2">
        <v>179.69</v>
      </c>
      <c r="FH2">
        <v>87.73</v>
      </c>
      <c r="FI2">
        <v>195.25</v>
      </c>
      <c r="FJ2">
        <v>95.09</v>
      </c>
      <c r="FK2">
        <v>174.88</v>
      </c>
      <c r="FL2">
        <v>85.64</v>
      </c>
      <c r="FM2">
        <v>197.44</v>
      </c>
      <c r="FN2">
        <v>96.21</v>
      </c>
    </row>
    <row r="4" spans="1:173" x14ac:dyDescent="0.25">
      <c r="B4" t="s">
        <v>292</v>
      </c>
      <c r="C4">
        <f>'validacion general'!M15</f>
        <v>0.375</v>
      </c>
      <c r="D4">
        <f>'validacion general'!P55</f>
        <v>0.39393939393939392</v>
      </c>
      <c r="E4">
        <f>'validacion general'!N25</f>
        <v>0.375</v>
      </c>
      <c r="F4">
        <f>'validacion general'!Q65</f>
        <v>0.36363636363636365</v>
      </c>
      <c r="G4">
        <f>'validacion general'!M16</f>
        <v>0.25</v>
      </c>
      <c r="H4">
        <f>'validacion general'!P56</f>
        <v>0.24242424242424243</v>
      </c>
      <c r="I4">
        <f>'validacion general'!M223</f>
        <v>0.25</v>
      </c>
      <c r="J4">
        <f>'validacion general'!P263</f>
        <v>0.30303030303030304</v>
      </c>
      <c r="K4">
        <f>'validacion general'!N232</f>
        <v>0.1875</v>
      </c>
      <c r="L4">
        <f>'validacion general'!Q272</f>
        <v>0.21212121212121215</v>
      </c>
      <c r="M4">
        <f>'validacion general'!M222</f>
        <v>0.5625</v>
      </c>
      <c r="N4">
        <f>'validacion general'!P262</f>
        <v>0.48484848484848486</v>
      </c>
      <c r="O4">
        <f>'validacion general'!M28</f>
        <v>1.5</v>
      </c>
      <c r="P4">
        <f>'validacion general'!P68</f>
        <v>1.5454545454545454</v>
      </c>
      <c r="Q4">
        <f>'validacion general'!M235</f>
        <v>0.9375</v>
      </c>
      <c r="R4">
        <f>'validacion general'!P275</f>
        <v>1.1212121212121211</v>
      </c>
      <c r="S4">
        <f>'validacion general'!M6</f>
        <v>0.625</v>
      </c>
      <c r="T4">
        <f>'validacion general'!P46</f>
        <v>0.63636363636363635</v>
      </c>
      <c r="U4">
        <f>'validacion general'!M213</f>
        <v>0.5625</v>
      </c>
      <c r="V4">
        <f>'validacion general'!P253</f>
        <v>0.66666666666666663</v>
      </c>
      <c r="W4">
        <f>'validacion general'!M7</f>
        <v>0.375</v>
      </c>
      <c r="X4">
        <f>'validacion general'!P47</f>
        <v>0.45454545454545453</v>
      </c>
      <c r="Y4">
        <f>'validacion general'!M214</f>
        <v>0.3125</v>
      </c>
      <c r="Z4">
        <f>'validacion general'!P254</f>
        <v>0.30303030303030304</v>
      </c>
      <c r="AA4">
        <f>'validacion general'!N8</f>
        <v>0.25</v>
      </c>
      <c r="AB4">
        <f>'validacion general'!Q48</f>
        <v>0.24242424242424243</v>
      </c>
      <c r="AC4">
        <f>'validacion general'!N215</f>
        <v>0.1875</v>
      </c>
      <c r="AD4">
        <f>'validacion general'!Q255</f>
        <v>9.0909090909090939E-2</v>
      </c>
      <c r="AE4">
        <f>'validacion general'!N9</f>
        <v>0.125</v>
      </c>
      <c r="AF4">
        <f>'validacion general'!Q49</f>
        <v>0.12121212121212122</v>
      </c>
      <c r="AG4">
        <f>'validacion general'!N216</f>
        <v>0.1875</v>
      </c>
      <c r="AH4">
        <f>'validacion general'!Q256</f>
        <v>9.0909090909090939E-2</v>
      </c>
      <c r="AI4">
        <f>'validacion general'!N27</f>
        <v>2.5625</v>
      </c>
      <c r="AJ4">
        <f>'validacion general'!Q67</f>
        <v>2.4545454545454546</v>
      </c>
      <c r="AK4">
        <f>'validacion general'!M26</f>
        <v>1.4375</v>
      </c>
      <c r="AL4">
        <f>'validacion general'!P66</f>
        <v>1.393939393939394</v>
      </c>
      <c r="AM4">
        <f>'validacion general'!M27</f>
        <v>1.125</v>
      </c>
      <c r="AN4">
        <f>'validacion general'!P67</f>
        <v>1.0606060606060606</v>
      </c>
      <c r="AO4">
        <f>'validacion general'!N234</f>
        <v>2.3125</v>
      </c>
      <c r="AP4">
        <f>'validacion general'!Q274</f>
        <v>2.1515151515151514</v>
      </c>
      <c r="AQ4">
        <f>'validacion general'!M233</f>
        <v>0.8125</v>
      </c>
      <c r="AR4">
        <f>'validacion general'!P273</f>
        <v>0.90909090909090906</v>
      </c>
      <c r="AS4">
        <f>'validacion general'!M234</f>
        <v>1.5</v>
      </c>
      <c r="AT4">
        <f>'validacion general'!P274</f>
        <v>1.2424242424242424</v>
      </c>
      <c r="AU4">
        <f>'validacion general'!M19</f>
        <v>0.6875</v>
      </c>
      <c r="AV4">
        <f>'validacion general'!P59</f>
        <v>0.75757575757575757</v>
      </c>
      <c r="AW4">
        <f>'validacion general'!N21</f>
        <v>0.375</v>
      </c>
      <c r="AX4">
        <f>'validacion general'!Q61</f>
        <v>0.36363636363636365</v>
      </c>
      <c r="AY4">
        <f>'validacion general'!N23</f>
        <v>0.1875</v>
      </c>
      <c r="AZ4">
        <f>'validacion general'!Q63</f>
        <v>0.18181818181818177</v>
      </c>
      <c r="BA4">
        <f>'validacion general'!M20</f>
        <v>0.6875</v>
      </c>
      <c r="BB4">
        <f>'validacion general'!P60</f>
        <v>0.63636363636363635</v>
      </c>
      <c r="BC4">
        <f>'validacion general'!N22</f>
        <v>0.25</v>
      </c>
      <c r="BD4">
        <f>'validacion general'!Q62</f>
        <v>0.30303030303030298</v>
      </c>
      <c r="BE4">
        <f>'validacion general'!N24</f>
        <v>0.1875</v>
      </c>
      <c r="BF4">
        <f>'validacion general'!Q64</f>
        <v>0.12121212121212122</v>
      </c>
      <c r="BG4">
        <f>'validacion general'!M227</f>
        <v>0.5</v>
      </c>
      <c r="BH4">
        <f>'validacion general'!P267</f>
        <v>0.5757575757575758</v>
      </c>
      <c r="BI4">
        <f>'validacion general'!N229</f>
        <v>0.25</v>
      </c>
      <c r="BJ4">
        <f>'validacion general'!Q269</f>
        <v>0.27272727272727271</v>
      </c>
      <c r="BK4">
        <f>'validacion general'!N231</f>
        <v>6.25E-2</v>
      </c>
      <c r="BL4">
        <f>'validacion general'!Q271</f>
        <v>6.0606060606060552E-2</v>
      </c>
      <c r="BM4">
        <f>'validacion general'!M226</f>
        <v>0.875</v>
      </c>
      <c r="BN4">
        <f>'validacion general'!P266</f>
        <v>0.78787878787878785</v>
      </c>
      <c r="BO4">
        <f>'validacion general'!N228</f>
        <v>0.25</v>
      </c>
      <c r="BP4">
        <f>'validacion general'!Q268</f>
        <v>0.27272727272727271</v>
      </c>
      <c r="BQ4">
        <f>'validacion general'!N230</f>
        <v>0.1875</v>
      </c>
      <c r="BR4">
        <f>'validacion general'!Q270</f>
        <v>9.0909090909090939E-2</v>
      </c>
      <c r="BS4">
        <f>'otros indicadores'!B212</f>
        <v>2.5</v>
      </c>
      <c r="BT4">
        <f>'otros indicadores'!N212</f>
        <v>2.6666666666666665</v>
      </c>
      <c r="BU4">
        <f>'otros indicadores'!AA212</f>
        <v>2</v>
      </c>
      <c r="BV4">
        <f>'otros indicadores'!AM212</f>
        <v>2.2424242424242422</v>
      </c>
      <c r="BW4">
        <f>'otros indicadores'!B213</f>
        <v>0.125</v>
      </c>
      <c r="BX4">
        <f>'otros indicadores'!N213</f>
        <v>6.0606060606060608E-2</v>
      </c>
      <c r="BY4">
        <f>'otros indicadores'!AA213</f>
        <v>0.125</v>
      </c>
      <c r="BZ4">
        <f>'otros indicadores'!AM213</f>
        <v>0.15151515151515152</v>
      </c>
      <c r="CA4">
        <f>'otros indicadores'!B214</f>
        <v>4.75</v>
      </c>
      <c r="CB4">
        <f>'otros indicadores'!N214</f>
        <v>4.6363636363636367</v>
      </c>
      <c r="CC4">
        <f>'otros indicadores'!AA214</f>
        <v>4.625</v>
      </c>
      <c r="CD4">
        <f>'otros indicadores'!AM214</f>
        <v>4.6363636363636367</v>
      </c>
      <c r="CE4">
        <f>'otros indicadores'!B215</f>
        <v>55.875</v>
      </c>
      <c r="CF4">
        <f>'otros indicadores'!N215</f>
        <v>56.121212121212103</v>
      </c>
      <c r="CG4">
        <f>'otros indicadores'!AA215</f>
        <v>57.624999999999993</v>
      </c>
      <c r="CH4">
        <f>'otros indicadores'!AM215</f>
        <v>59.787878787878782</v>
      </c>
      <c r="CI4">
        <f>'otros indicadores'!B216</f>
        <v>13.3125</v>
      </c>
      <c r="CJ4">
        <f>'otros indicadores'!N216</f>
        <v>12.515151515151516</v>
      </c>
      <c r="CK4">
        <f>'otros indicadores'!AA216</f>
        <v>10.5</v>
      </c>
      <c r="CL4">
        <f>'otros indicadores'!AM216</f>
        <v>10.393939393939394</v>
      </c>
      <c r="CM4">
        <f>'otros indicadores'!B217</f>
        <v>5.625</v>
      </c>
      <c r="CN4">
        <f>'otros indicadores'!N217</f>
        <v>5.333333333333333</v>
      </c>
      <c r="CO4">
        <f>'otros indicadores'!AA217</f>
        <v>3.4375</v>
      </c>
      <c r="CP4">
        <f>'otros indicadores'!AM217</f>
        <v>4.4242424242424239</v>
      </c>
      <c r="CQ4">
        <f>'otros indicadores'!B218</f>
        <v>3.625</v>
      </c>
      <c r="CR4">
        <f>'otros indicadores'!N218</f>
        <v>3.5151515151515151</v>
      </c>
      <c r="CS4">
        <f>'otros indicadores'!AA218</f>
        <v>6.25</v>
      </c>
      <c r="CT4">
        <f>'otros indicadores'!AM218</f>
        <v>5.5454545454545459</v>
      </c>
      <c r="CU4">
        <f>'cambios generales'!H98</f>
        <v>0.625</v>
      </c>
      <c r="CV4">
        <f>'cambios generales'!H203</f>
        <v>0.69696969696969702</v>
      </c>
      <c r="CW4">
        <f>'cambios generales'!H299</f>
        <v>0.125</v>
      </c>
      <c r="CX4">
        <f>'cambios generales'!H399</f>
        <v>0.21212121212121213</v>
      </c>
      <c r="CY4">
        <f>'cambios generales'!I98</f>
        <v>0.6875</v>
      </c>
      <c r="CZ4">
        <f>'cambios generales'!I203</f>
        <v>0.75757575757575757</v>
      </c>
      <c r="DA4">
        <f>'cambios generales'!I299</f>
        <v>0.8125</v>
      </c>
      <c r="DB4">
        <f>'cambios generales'!I399</f>
        <v>0.69696969696969702</v>
      </c>
      <c r="DC4">
        <f>'cambios generales'!F98</f>
        <v>0.5</v>
      </c>
      <c r="DD4">
        <f>'cambios generales'!F203</f>
        <v>0.48484848484848486</v>
      </c>
      <c r="DE4">
        <f>'cambios generales'!F299</f>
        <v>0.375</v>
      </c>
      <c r="DF4">
        <f>'cambios generales'!F399</f>
        <v>0.30303030303030304</v>
      </c>
      <c r="DG4">
        <f>'cambios generales'!G98</f>
        <v>0.375</v>
      </c>
      <c r="DH4">
        <f>'cambios generales'!G203</f>
        <v>0.39393939393939392</v>
      </c>
      <c r="DI4">
        <f>'cambios generales'!G299</f>
        <v>0.25</v>
      </c>
      <c r="DJ4">
        <f>'cambios generales'!G399</f>
        <v>0.36363636363636365</v>
      </c>
      <c r="DK4">
        <f>'cambios generales'!E97</f>
        <v>69.118421052631575</v>
      </c>
      <c r="DL4">
        <f>'cambios generales'!E202</f>
        <v>66.535947712418306</v>
      </c>
      <c r="DM4">
        <f>'cambios generales'!E298</f>
        <v>69.554054054054049</v>
      </c>
      <c r="DN4">
        <f>'cambios generales'!E398</f>
        <v>70.960784313725483</v>
      </c>
      <c r="DO4">
        <f>'cambios generales'!J98</f>
        <v>0.5625</v>
      </c>
      <c r="DP4">
        <f>'cambios generales'!J203</f>
        <v>0.45454545454545453</v>
      </c>
      <c r="DQ4">
        <f>'cambios generales'!J299</f>
        <v>0.3125</v>
      </c>
      <c r="DR4">
        <f>'cambios generales'!J399</f>
        <v>0.39393939393939392</v>
      </c>
      <c r="DS4">
        <f>'cambios generales'!K98</f>
        <v>0.1875</v>
      </c>
      <c r="DT4">
        <f>'cambios generales'!K203</f>
        <v>0.21212121212121213</v>
      </c>
      <c r="DU4">
        <f>'cambios generales'!K299</f>
        <v>0.3125</v>
      </c>
      <c r="DV4">
        <f>'cambios generales'!K399</f>
        <v>0.30303030303030304</v>
      </c>
      <c r="DW4">
        <f>'cambios generales'!L98</f>
        <v>0.25</v>
      </c>
      <c r="DX4">
        <f>'cambios generales'!L203</f>
        <v>0.33333333333333331</v>
      </c>
      <c r="DY4">
        <f>'cambios generales'!L299</f>
        <v>0.5625</v>
      </c>
      <c r="DZ4">
        <f>'cambios generales'!L399</f>
        <v>0.78787878787878785</v>
      </c>
      <c r="EA4">
        <f>'cambios generales'!M98</f>
        <v>0.125</v>
      </c>
      <c r="EB4">
        <f>'cambios generales'!M203</f>
        <v>0.15151515151515152</v>
      </c>
      <c r="EC4">
        <f>'cambios generales'!M299</f>
        <v>6.25E-2</v>
      </c>
      <c r="ED4">
        <f>'cambios generales'!M399</f>
        <v>9.0909090909090912E-2</v>
      </c>
      <c r="EE4">
        <f>'cambios generales'!N98</f>
        <v>0.375</v>
      </c>
      <c r="EF4">
        <f>'cambios generales'!N203</f>
        <v>0.21212121212121213</v>
      </c>
      <c r="EG4">
        <f>'cambios generales'!N299</f>
        <v>0.1875</v>
      </c>
      <c r="EH4">
        <f>'cambios generales'!N399</f>
        <v>0.30303030303030304</v>
      </c>
      <c r="EI4">
        <f>'cambios generales'!O98</f>
        <v>0.125</v>
      </c>
      <c r="EJ4">
        <f>'cambios generales'!O203</f>
        <v>0.15151515151515152</v>
      </c>
      <c r="EK4">
        <f>'cambios generales'!O299</f>
        <v>0.125</v>
      </c>
      <c r="EL4">
        <f>'cambios generales'!O399</f>
        <v>6.0606060606060608E-2</v>
      </c>
      <c r="EM4">
        <f>'cambios generales'!P98</f>
        <v>0.25</v>
      </c>
      <c r="EN4">
        <f>'cambios generales'!P203</f>
        <v>0.33333333333333331</v>
      </c>
      <c r="EO4">
        <f>'cambios generales'!P299</f>
        <v>0.125</v>
      </c>
      <c r="EP4">
        <f>'cambios generales'!P399</f>
        <v>9.0909090909090912E-2</v>
      </c>
      <c r="EQ4">
        <f>'cambios generales'!Q98</f>
        <v>0.6875</v>
      </c>
      <c r="ER4">
        <f>'cambios generales'!Q203</f>
        <v>0.84848484848484851</v>
      </c>
      <c r="ES4">
        <f>'cambios generales'!Q299</f>
        <v>1.25</v>
      </c>
      <c r="ET4">
        <f>'cambios generales'!Q399</f>
        <v>0.90909090909090906</v>
      </c>
      <c r="EU4">
        <f>'cambios generales'!R98</f>
        <v>2.1875</v>
      </c>
      <c r="EV4">
        <f>'cambios generales'!R203</f>
        <v>2.0303030303030303</v>
      </c>
      <c r="EW4">
        <f>'cambios generales'!R299</f>
        <v>1.375</v>
      </c>
      <c r="EX4">
        <f>'cambios generales'!R399</f>
        <v>1.5757575757575757</v>
      </c>
      <c r="EY4">
        <f>'cambios generales'!S98</f>
        <v>1.625</v>
      </c>
      <c r="EZ4">
        <f>'cambios generales'!S203</f>
        <v>1.4242424242424243</v>
      </c>
      <c r="FA4">
        <f>'cambios generales'!S299</f>
        <v>1.875</v>
      </c>
      <c r="FB4">
        <f>'cambios generales'!S399</f>
        <v>2.0606060606060606</v>
      </c>
      <c r="FC4">
        <f>'cambios alineacion'!C21</f>
        <v>1.25</v>
      </c>
      <c r="FD4">
        <f>'cambios alineacion'!E43</f>
        <v>1.606060606060606</v>
      </c>
      <c r="FE4">
        <f>'cambios alineacion'!C67</f>
        <v>1.1875</v>
      </c>
      <c r="FF4">
        <f>'cambios alineacion'!D89</f>
        <v>1.1212121212121211</v>
      </c>
      <c r="FG4">
        <f>'cambios alineacion'!C20</f>
        <v>0.875</v>
      </c>
      <c r="FH4">
        <f>'cambios alineacion'!E42</f>
        <v>1.0303030303030303</v>
      </c>
      <c r="FI4">
        <f>'cambios alineacion'!C66</f>
        <v>1.25</v>
      </c>
      <c r="FJ4">
        <f>'cambios alineacion'!D88</f>
        <v>1.0303030303030303</v>
      </c>
      <c r="FK4">
        <f>'cambios alineacion'!C19</f>
        <v>1.5</v>
      </c>
      <c r="FL4">
        <f>'cambios alineacion'!E41</f>
        <v>1.5757575757575757</v>
      </c>
      <c r="FM4">
        <f>'cambios alineacion'!C65</f>
        <v>1.0625</v>
      </c>
      <c r="FN4">
        <f>'cambios alineacion'!D87</f>
        <v>1</v>
      </c>
    </row>
    <row r="6" spans="1:173" x14ac:dyDescent="0.25">
      <c r="B6" t="s">
        <v>293</v>
      </c>
      <c r="C6" s="4">
        <f>C4*100</f>
        <v>37.5</v>
      </c>
      <c r="D6" s="4">
        <f t="shared" ref="D6:BO6" si="0">D4*100</f>
        <v>39.393939393939391</v>
      </c>
      <c r="E6" s="4">
        <f t="shared" si="0"/>
        <v>37.5</v>
      </c>
      <c r="F6" s="4">
        <f t="shared" si="0"/>
        <v>36.363636363636367</v>
      </c>
      <c r="G6" s="4">
        <f t="shared" si="0"/>
        <v>25</v>
      </c>
      <c r="H6" s="4">
        <f t="shared" si="0"/>
        <v>24.242424242424242</v>
      </c>
      <c r="I6" s="4">
        <f t="shared" si="0"/>
        <v>25</v>
      </c>
      <c r="J6" s="4">
        <f t="shared" si="0"/>
        <v>30.303030303030305</v>
      </c>
      <c r="K6" s="4">
        <f t="shared" si="0"/>
        <v>18.75</v>
      </c>
      <c r="L6" s="4">
        <f t="shared" si="0"/>
        <v>21.212121212121215</v>
      </c>
      <c r="M6" s="4">
        <f t="shared" si="0"/>
        <v>56.25</v>
      </c>
      <c r="N6" s="4">
        <f t="shared" si="0"/>
        <v>48.484848484848484</v>
      </c>
      <c r="O6" s="4">
        <f>O4</f>
        <v>1.5</v>
      </c>
      <c r="P6" s="4">
        <f>P4</f>
        <v>1.5454545454545454</v>
      </c>
      <c r="Q6" s="4">
        <f>Q4</f>
        <v>0.9375</v>
      </c>
      <c r="R6" s="4">
        <f>R4</f>
        <v>1.1212121212121211</v>
      </c>
      <c r="S6" s="4">
        <f t="shared" si="0"/>
        <v>62.5</v>
      </c>
      <c r="T6" s="4">
        <f t="shared" si="0"/>
        <v>63.636363636363633</v>
      </c>
      <c r="U6" s="4">
        <f t="shared" si="0"/>
        <v>56.25</v>
      </c>
      <c r="V6" s="4">
        <f t="shared" si="0"/>
        <v>66.666666666666657</v>
      </c>
      <c r="W6" s="4">
        <f t="shared" si="0"/>
        <v>37.5</v>
      </c>
      <c r="X6" s="4">
        <f t="shared" si="0"/>
        <v>45.454545454545453</v>
      </c>
      <c r="Y6" s="4">
        <f t="shared" si="0"/>
        <v>31.25</v>
      </c>
      <c r="Z6" s="4">
        <f t="shared" si="0"/>
        <v>30.303030303030305</v>
      </c>
      <c r="AA6" s="4">
        <f t="shared" si="0"/>
        <v>25</v>
      </c>
      <c r="AB6" s="4">
        <f t="shared" si="0"/>
        <v>24.242424242424242</v>
      </c>
      <c r="AC6" s="4">
        <f t="shared" si="0"/>
        <v>18.75</v>
      </c>
      <c r="AD6" s="4">
        <f t="shared" si="0"/>
        <v>9.0909090909090935</v>
      </c>
      <c r="AE6" s="4">
        <f t="shared" si="0"/>
        <v>12.5</v>
      </c>
      <c r="AF6" s="4">
        <f t="shared" si="0"/>
        <v>12.121212121212121</v>
      </c>
      <c r="AG6" s="4">
        <f t="shared" si="0"/>
        <v>18.75</v>
      </c>
      <c r="AH6" s="4">
        <f t="shared" si="0"/>
        <v>9.0909090909090935</v>
      </c>
      <c r="AI6" s="4">
        <f t="shared" ref="AI6:AT6" si="1">AI4</f>
        <v>2.5625</v>
      </c>
      <c r="AJ6" s="4">
        <f t="shared" si="1"/>
        <v>2.4545454545454546</v>
      </c>
      <c r="AK6" s="4">
        <f t="shared" si="1"/>
        <v>1.4375</v>
      </c>
      <c r="AL6" s="4">
        <f t="shared" si="1"/>
        <v>1.393939393939394</v>
      </c>
      <c r="AM6" s="4">
        <f t="shared" si="1"/>
        <v>1.125</v>
      </c>
      <c r="AN6" s="4">
        <f t="shared" si="1"/>
        <v>1.0606060606060606</v>
      </c>
      <c r="AO6" s="4">
        <f t="shared" si="1"/>
        <v>2.3125</v>
      </c>
      <c r="AP6" s="4">
        <f t="shared" si="1"/>
        <v>2.1515151515151514</v>
      </c>
      <c r="AQ6" s="4">
        <f t="shared" si="1"/>
        <v>0.8125</v>
      </c>
      <c r="AR6" s="4">
        <f t="shared" si="1"/>
        <v>0.90909090909090906</v>
      </c>
      <c r="AS6" s="4">
        <f t="shared" si="1"/>
        <v>1.5</v>
      </c>
      <c r="AT6" s="4">
        <f t="shared" si="1"/>
        <v>1.2424242424242424</v>
      </c>
      <c r="AU6" s="4">
        <f t="shared" si="0"/>
        <v>68.75</v>
      </c>
      <c r="AV6" s="4">
        <f t="shared" si="0"/>
        <v>75.757575757575751</v>
      </c>
      <c r="AW6" s="4">
        <f t="shared" si="0"/>
        <v>37.5</v>
      </c>
      <c r="AX6" s="4">
        <f t="shared" si="0"/>
        <v>36.363636363636367</v>
      </c>
      <c r="AY6" s="4">
        <f t="shared" si="0"/>
        <v>18.75</v>
      </c>
      <c r="AZ6" s="4">
        <f t="shared" si="0"/>
        <v>18.181818181818176</v>
      </c>
      <c r="BA6" s="4">
        <f t="shared" si="0"/>
        <v>68.75</v>
      </c>
      <c r="BB6" s="4">
        <f t="shared" si="0"/>
        <v>63.636363636363633</v>
      </c>
      <c r="BC6" s="4">
        <f t="shared" si="0"/>
        <v>25</v>
      </c>
      <c r="BD6" s="4">
        <f t="shared" si="0"/>
        <v>30.303030303030297</v>
      </c>
      <c r="BE6" s="4">
        <f t="shared" si="0"/>
        <v>18.75</v>
      </c>
      <c r="BF6" s="4">
        <f t="shared" si="0"/>
        <v>12.121212121212121</v>
      </c>
      <c r="BG6" s="4">
        <f t="shared" si="0"/>
        <v>50</v>
      </c>
      <c r="BH6" s="4">
        <f t="shared" si="0"/>
        <v>57.575757575757578</v>
      </c>
      <c r="BI6" s="4">
        <f t="shared" si="0"/>
        <v>25</v>
      </c>
      <c r="BJ6" s="4">
        <f t="shared" si="0"/>
        <v>27.27272727272727</v>
      </c>
      <c r="BK6" s="4">
        <f t="shared" si="0"/>
        <v>6.25</v>
      </c>
      <c r="BL6" s="4">
        <f t="shared" si="0"/>
        <v>6.0606060606060552</v>
      </c>
      <c r="BM6" s="4">
        <f t="shared" si="0"/>
        <v>87.5</v>
      </c>
      <c r="BN6" s="4">
        <f t="shared" si="0"/>
        <v>78.787878787878782</v>
      </c>
      <c r="BO6" s="4">
        <f t="shared" si="0"/>
        <v>25</v>
      </c>
      <c r="BP6" s="4">
        <f t="shared" ref="BP6:BR6" si="2">BP4*100</f>
        <v>27.27272727272727</v>
      </c>
      <c r="BQ6" s="4">
        <f t="shared" si="2"/>
        <v>18.75</v>
      </c>
      <c r="BR6" s="4">
        <f t="shared" si="2"/>
        <v>9.0909090909090935</v>
      </c>
      <c r="BS6" s="4">
        <f>BS4</f>
        <v>2.5</v>
      </c>
      <c r="BT6" s="4">
        <f t="shared" ref="BT6:CT6" si="3">BT4</f>
        <v>2.6666666666666665</v>
      </c>
      <c r="BU6" s="4">
        <f t="shared" si="3"/>
        <v>2</v>
      </c>
      <c r="BV6" s="4">
        <f t="shared" si="3"/>
        <v>2.2424242424242422</v>
      </c>
      <c r="BW6" s="4">
        <f t="shared" si="3"/>
        <v>0.125</v>
      </c>
      <c r="BX6" s="4">
        <f t="shared" si="3"/>
        <v>6.0606060606060608E-2</v>
      </c>
      <c r="BY6" s="4">
        <f t="shared" si="3"/>
        <v>0.125</v>
      </c>
      <c r="BZ6" s="4">
        <f t="shared" si="3"/>
        <v>0.15151515151515152</v>
      </c>
      <c r="CA6" s="4">
        <f t="shared" si="3"/>
        <v>4.75</v>
      </c>
      <c r="CB6" s="4">
        <f t="shared" si="3"/>
        <v>4.6363636363636367</v>
      </c>
      <c r="CC6" s="4">
        <f t="shared" si="3"/>
        <v>4.625</v>
      </c>
      <c r="CD6" s="4">
        <f t="shared" si="3"/>
        <v>4.6363636363636367</v>
      </c>
      <c r="CE6" s="4">
        <f t="shared" si="3"/>
        <v>55.875</v>
      </c>
      <c r="CF6" s="4">
        <f t="shared" si="3"/>
        <v>56.121212121212103</v>
      </c>
      <c r="CG6" s="4">
        <f t="shared" si="3"/>
        <v>57.624999999999993</v>
      </c>
      <c r="CH6" s="4">
        <f t="shared" si="3"/>
        <v>59.787878787878782</v>
      </c>
      <c r="CI6" s="4">
        <f t="shared" si="3"/>
        <v>13.3125</v>
      </c>
      <c r="CJ6" s="4">
        <f t="shared" si="3"/>
        <v>12.515151515151516</v>
      </c>
      <c r="CK6" s="4">
        <f t="shared" si="3"/>
        <v>10.5</v>
      </c>
      <c r="CL6" s="4">
        <f t="shared" si="3"/>
        <v>10.393939393939394</v>
      </c>
      <c r="CM6" s="4">
        <f t="shared" si="3"/>
        <v>5.625</v>
      </c>
      <c r="CN6" s="4">
        <f t="shared" si="3"/>
        <v>5.333333333333333</v>
      </c>
      <c r="CO6" s="4">
        <f t="shared" si="3"/>
        <v>3.4375</v>
      </c>
      <c r="CP6" s="4">
        <f t="shared" si="3"/>
        <v>4.4242424242424239</v>
      </c>
      <c r="CQ6" s="4">
        <f t="shared" si="3"/>
        <v>3.625</v>
      </c>
      <c r="CR6" s="4">
        <f t="shared" si="3"/>
        <v>3.5151515151515151</v>
      </c>
      <c r="CS6" s="4">
        <f t="shared" si="3"/>
        <v>6.25</v>
      </c>
      <c r="CT6" s="4">
        <f t="shared" si="3"/>
        <v>5.5454545454545459</v>
      </c>
      <c r="CU6" s="4">
        <f t="shared" ref="CU6:EZ6" si="4">CU4</f>
        <v>0.625</v>
      </c>
      <c r="CV6" s="4">
        <f t="shared" si="4"/>
        <v>0.69696969696969702</v>
      </c>
      <c r="CW6" s="4">
        <f t="shared" si="4"/>
        <v>0.125</v>
      </c>
      <c r="CX6" s="4">
        <f t="shared" si="4"/>
        <v>0.21212121212121213</v>
      </c>
      <c r="CY6" s="4">
        <f t="shared" si="4"/>
        <v>0.6875</v>
      </c>
      <c r="CZ6" s="4">
        <f t="shared" si="4"/>
        <v>0.75757575757575757</v>
      </c>
      <c r="DA6" s="4">
        <f t="shared" si="4"/>
        <v>0.8125</v>
      </c>
      <c r="DB6" s="4">
        <f t="shared" si="4"/>
        <v>0.69696969696969702</v>
      </c>
      <c r="DC6" s="4">
        <f t="shared" si="4"/>
        <v>0.5</v>
      </c>
      <c r="DD6" s="4">
        <f t="shared" si="4"/>
        <v>0.48484848484848486</v>
      </c>
      <c r="DE6" s="4">
        <f t="shared" si="4"/>
        <v>0.375</v>
      </c>
      <c r="DF6" s="4">
        <f t="shared" si="4"/>
        <v>0.30303030303030304</v>
      </c>
      <c r="DG6" s="4">
        <f t="shared" si="4"/>
        <v>0.375</v>
      </c>
      <c r="DH6" s="4">
        <f t="shared" si="4"/>
        <v>0.39393939393939392</v>
      </c>
      <c r="DI6" s="4">
        <f t="shared" si="4"/>
        <v>0.25</v>
      </c>
      <c r="DJ6" s="4">
        <f t="shared" si="4"/>
        <v>0.36363636363636365</v>
      </c>
      <c r="DK6" s="4">
        <f t="shared" si="4"/>
        <v>69.118421052631575</v>
      </c>
      <c r="DL6" s="4">
        <f t="shared" si="4"/>
        <v>66.535947712418306</v>
      </c>
      <c r="DM6" s="4">
        <f t="shared" si="4"/>
        <v>69.554054054054049</v>
      </c>
      <c r="DN6" s="4">
        <f t="shared" si="4"/>
        <v>70.960784313725483</v>
      </c>
      <c r="DO6" s="4">
        <f t="shared" si="4"/>
        <v>0.5625</v>
      </c>
      <c r="DP6" s="4">
        <f t="shared" si="4"/>
        <v>0.45454545454545453</v>
      </c>
      <c r="DQ6" s="4">
        <f t="shared" si="4"/>
        <v>0.3125</v>
      </c>
      <c r="DR6" s="4">
        <f t="shared" si="4"/>
        <v>0.39393939393939392</v>
      </c>
      <c r="DS6" s="4">
        <f t="shared" si="4"/>
        <v>0.1875</v>
      </c>
      <c r="DT6" s="4">
        <f t="shared" si="4"/>
        <v>0.21212121212121213</v>
      </c>
      <c r="DU6" s="4">
        <f t="shared" si="4"/>
        <v>0.3125</v>
      </c>
      <c r="DV6" s="4">
        <f t="shared" si="4"/>
        <v>0.30303030303030304</v>
      </c>
      <c r="DW6" s="4">
        <f t="shared" si="4"/>
        <v>0.25</v>
      </c>
      <c r="DX6" s="4">
        <f t="shared" si="4"/>
        <v>0.33333333333333331</v>
      </c>
      <c r="DY6" s="4">
        <f t="shared" si="4"/>
        <v>0.5625</v>
      </c>
      <c r="DZ6" s="4">
        <f t="shared" si="4"/>
        <v>0.78787878787878785</v>
      </c>
      <c r="EA6" s="4">
        <f t="shared" si="4"/>
        <v>0.125</v>
      </c>
      <c r="EB6" s="4">
        <f t="shared" si="4"/>
        <v>0.15151515151515152</v>
      </c>
      <c r="EC6" s="4">
        <f t="shared" si="4"/>
        <v>6.25E-2</v>
      </c>
      <c r="ED6" s="4">
        <f t="shared" si="4"/>
        <v>9.0909090909090912E-2</v>
      </c>
      <c r="EE6" s="4">
        <f t="shared" si="4"/>
        <v>0.375</v>
      </c>
      <c r="EF6" s="4">
        <f t="shared" si="4"/>
        <v>0.21212121212121213</v>
      </c>
      <c r="EG6" s="4">
        <f t="shared" si="4"/>
        <v>0.1875</v>
      </c>
      <c r="EH6" s="4">
        <f t="shared" si="4"/>
        <v>0.30303030303030304</v>
      </c>
      <c r="EI6" s="4">
        <f t="shared" si="4"/>
        <v>0.125</v>
      </c>
      <c r="EJ6" s="4">
        <f t="shared" si="4"/>
        <v>0.15151515151515152</v>
      </c>
      <c r="EK6" s="4">
        <f t="shared" si="4"/>
        <v>0.125</v>
      </c>
      <c r="EL6" s="4">
        <f t="shared" si="4"/>
        <v>6.0606060606060608E-2</v>
      </c>
      <c r="EM6" s="4">
        <f t="shared" si="4"/>
        <v>0.25</v>
      </c>
      <c r="EN6" s="4">
        <f t="shared" si="4"/>
        <v>0.33333333333333331</v>
      </c>
      <c r="EO6" s="4">
        <f t="shared" si="4"/>
        <v>0.125</v>
      </c>
      <c r="EP6" s="4">
        <f t="shared" si="4"/>
        <v>9.0909090909090912E-2</v>
      </c>
      <c r="EQ6" s="4">
        <f t="shared" si="4"/>
        <v>0.6875</v>
      </c>
      <c r="ER6" s="4">
        <f t="shared" si="4"/>
        <v>0.84848484848484851</v>
      </c>
      <c r="ES6" s="4">
        <f t="shared" si="4"/>
        <v>1.25</v>
      </c>
      <c r="ET6" s="4">
        <f t="shared" si="4"/>
        <v>0.90909090909090906</v>
      </c>
      <c r="EU6" s="4">
        <f t="shared" si="4"/>
        <v>2.1875</v>
      </c>
      <c r="EV6" s="4">
        <f t="shared" si="4"/>
        <v>2.0303030303030303</v>
      </c>
      <c r="EW6" s="4">
        <f t="shared" si="4"/>
        <v>1.375</v>
      </c>
      <c r="EX6" s="4">
        <f t="shared" si="4"/>
        <v>1.5757575757575757</v>
      </c>
      <c r="EY6" s="4">
        <f t="shared" si="4"/>
        <v>1.625</v>
      </c>
      <c r="EZ6" s="4">
        <f t="shared" si="4"/>
        <v>1.4242424242424243</v>
      </c>
      <c r="FA6" s="4">
        <f t="shared" ref="FA6:FN6" si="5">FA4</f>
        <v>1.875</v>
      </c>
      <c r="FB6" s="4">
        <f t="shared" si="5"/>
        <v>2.0606060606060606</v>
      </c>
      <c r="FC6" s="4">
        <f t="shared" si="5"/>
        <v>1.25</v>
      </c>
      <c r="FD6" s="4">
        <f t="shared" si="5"/>
        <v>1.606060606060606</v>
      </c>
      <c r="FE6" s="4">
        <f t="shared" si="5"/>
        <v>1.1875</v>
      </c>
      <c r="FF6" s="4">
        <f t="shared" si="5"/>
        <v>1.1212121212121211</v>
      </c>
      <c r="FG6" s="4">
        <f t="shared" si="5"/>
        <v>0.875</v>
      </c>
      <c r="FH6" s="4">
        <f t="shared" si="5"/>
        <v>1.0303030303030303</v>
      </c>
      <c r="FI6" s="4">
        <f t="shared" si="5"/>
        <v>1.25</v>
      </c>
      <c r="FJ6" s="4">
        <f t="shared" si="5"/>
        <v>1.0303030303030303</v>
      </c>
      <c r="FK6" s="4">
        <f t="shared" si="5"/>
        <v>1.5</v>
      </c>
      <c r="FL6" s="4">
        <f t="shared" si="5"/>
        <v>1.5757575757575757</v>
      </c>
      <c r="FM6" s="4">
        <f t="shared" si="5"/>
        <v>1.0625</v>
      </c>
      <c r="FN6" s="4">
        <f t="shared" si="5"/>
        <v>1</v>
      </c>
    </row>
    <row r="8" spans="1:173" x14ac:dyDescent="0.25">
      <c r="B8" t="s">
        <v>294</v>
      </c>
      <c r="C8" s="4">
        <f>C6-C2</f>
        <v>0</v>
      </c>
      <c r="D8" s="4">
        <f t="shared" ref="D8:BO8" si="6">D6-D2</f>
        <v>3.9393939393903565E-3</v>
      </c>
      <c r="E8" s="4">
        <f t="shared" si="6"/>
        <v>0</v>
      </c>
      <c r="F8" s="4">
        <f t="shared" si="6"/>
        <v>3.6363636363674345E-3</v>
      </c>
      <c r="G8" s="4">
        <f t="shared" si="6"/>
        <v>0</v>
      </c>
      <c r="H8" s="4">
        <f t="shared" si="6"/>
        <v>2.4242424242437721E-3</v>
      </c>
      <c r="I8" s="4">
        <f t="shared" si="6"/>
        <v>0</v>
      </c>
      <c r="J8" s="4">
        <f t="shared" si="6"/>
        <v>3.030303030303827E-3</v>
      </c>
      <c r="K8" s="4">
        <f t="shared" si="6"/>
        <v>0</v>
      </c>
      <c r="L8" s="4">
        <f t="shared" si="6"/>
        <v>2.1212121212137447E-3</v>
      </c>
      <c r="M8" s="4">
        <f t="shared" si="6"/>
        <v>0</v>
      </c>
      <c r="N8" s="4">
        <f t="shared" si="6"/>
        <v>4.8484848484875442E-3</v>
      </c>
      <c r="O8" s="4">
        <f t="shared" si="6"/>
        <v>0</v>
      </c>
      <c r="P8" s="4">
        <f t="shared" si="6"/>
        <v>-4.5454545454546302E-3</v>
      </c>
      <c r="Q8" s="4">
        <f t="shared" si="6"/>
        <v>-2.4999999999999467E-3</v>
      </c>
      <c r="R8" s="4">
        <f t="shared" si="6"/>
        <v>1.2121212121209979E-3</v>
      </c>
      <c r="S8" s="4">
        <f t="shared" si="6"/>
        <v>0</v>
      </c>
      <c r="T8" s="4">
        <f t="shared" si="6"/>
        <v>-3.6363636363674345E-3</v>
      </c>
      <c r="U8" s="4">
        <f t="shared" si="6"/>
        <v>0</v>
      </c>
      <c r="V8" s="4">
        <f t="shared" si="6"/>
        <v>-3.3333333333445125E-3</v>
      </c>
      <c r="W8" s="4">
        <f t="shared" si="6"/>
        <v>0</v>
      </c>
      <c r="X8" s="4">
        <f t="shared" si="6"/>
        <v>4.5454545454504114E-3</v>
      </c>
      <c r="Y8" s="4">
        <f t="shared" si="6"/>
        <v>0</v>
      </c>
      <c r="Z8" s="4">
        <f t="shared" si="6"/>
        <v>3.030303030303827E-3</v>
      </c>
      <c r="AA8" s="4">
        <f t="shared" si="6"/>
        <v>0</v>
      </c>
      <c r="AB8" s="4">
        <f t="shared" si="6"/>
        <v>2.4242424242437721E-3</v>
      </c>
      <c r="AC8" s="4">
        <f t="shared" si="6"/>
        <v>0</v>
      </c>
      <c r="AD8" s="4">
        <f t="shared" si="6"/>
        <v>9.0909090909363499E-4</v>
      </c>
      <c r="AE8" s="4">
        <f t="shared" si="6"/>
        <v>0</v>
      </c>
      <c r="AF8" s="4">
        <f t="shared" si="6"/>
        <v>1.2121212121218861E-3</v>
      </c>
      <c r="AG8" s="4">
        <f t="shared" si="6"/>
        <v>0</v>
      </c>
      <c r="AH8" s="4">
        <f t="shared" si="6"/>
        <v>9.0909090909363499E-4</v>
      </c>
      <c r="AI8" s="4">
        <f t="shared" si="6"/>
        <v>2.4999999999999467E-3</v>
      </c>
      <c r="AJ8" s="4">
        <f t="shared" si="6"/>
        <v>4.5454545454544082E-3</v>
      </c>
      <c r="AK8" s="4">
        <f t="shared" si="6"/>
        <v>-2.4999999999999467E-3</v>
      </c>
      <c r="AL8" s="4">
        <f t="shared" si="6"/>
        <v>3.9393939393941313E-3</v>
      </c>
      <c r="AM8" s="4">
        <f t="shared" si="6"/>
        <v>4.9999999999998934E-3</v>
      </c>
      <c r="AN8" s="4">
        <f t="shared" si="6"/>
        <v>6.0606060606049894E-4</v>
      </c>
      <c r="AO8" s="4">
        <f t="shared" si="6"/>
        <v>2.4999999999999467E-3</v>
      </c>
      <c r="AP8" s="4">
        <f t="shared" si="6"/>
        <v>1.5151515151514694E-3</v>
      </c>
      <c r="AQ8" s="4">
        <f t="shared" si="6"/>
        <v>2.4999999999999467E-3</v>
      </c>
      <c r="AR8" s="4">
        <f t="shared" si="6"/>
        <v>-9.0909090909097046E-4</v>
      </c>
      <c r="AS8" s="4">
        <f t="shared" si="6"/>
        <v>0</v>
      </c>
      <c r="AT8" s="4">
        <f t="shared" si="6"/>
        <v>2.4242424242424399E-3</v>
      </c>
      <c r="AU8" s="4">
        <f t="shared" si="6"/>
        <v>0</v>
      </c>
      <c r="AV8" s="4">
        <f t="shared" si="6"/>
        <v>-2.4242424242544303E-3</v>
      </c>
      <c r="AW8" s="4">
        <f t="shared" si="6"/>
        <v>0</v>
      </c>
      <c r="AX8" s="4">
        <f t="shared" si="6"/>
        <v>3.6363636363674345E-3</v>
      </c>
      <c r="AY8" s="4">
        <f t="shared" si="6"/>
        <v>0</v>
      </c>
      <c r="AZ8" s="4">
        <f t="shared" si="6"/>
        <v>1.8181818181766118E-3</v>
      </c>
      <c r="BA8" s="4">
        <f t="shared" si="6"/>
        <v>0</v>
      </c>
      <c r="BB8" s="4">
        <f t="shared" si="6"/>
        <v>-3.6363636363674345E-3</v>
      </c>
      <c r="BC8" s="4">
        <f t="shared" si="6"/>
        <v>0</v>
      </c>
      <c r="BD8" s="4">
        <f t="shared" si="6"/>
        <v>3.0303030302967215E-3</v>
      </c>
      <c r="BE8" s="4">
        <f t="shared" si="6"/>
        <v>0</v>
      </c>
      <c r="BF8" s="4">
        <f t="shared" si="6"/>
        <v>1.2121212121218861E-3</v>
      </c>
      <c r="BG8" s="4">
        <f t="shared" si="6"/>
        <v>0</v>
      </c>
      <c r="BH8" s="4">
        <f t="shared" si="6"/>
        <v>-4.242424242420384E-3</v>
      </c>
      <c r="BI8" s="4">
        <f t="shared" si="6"/>
        <v>0</v>
      </c>
      <c r="BJ8" s="4">
        <f t="shared" si="6"/>
        <v>2.7272727272702468E-3</v>
      </c>
      <c r="BK8" s="4">
        <f t="shared" si="6"/>
        <v>0</v>
      </c>
      <c r="BL8" s="4">
        <f t="shared" si="6"/>
        <v>6.0606060605561396E-4</v>
      </c>
      <c r="BM8" s="4">
        <f t="shared" si="6"/>
        <v>0</v>
      </c>
      <c r="BN8" s="4">
        <f t="shared" si="6"/>
        <v>-2.1212121212244028E-3</v>
      </c>
      <c r="BO8" s="4">
        <f t="shared" si="6"/>
        <v>0</v>
      </c>
      <c r="BP8" s="4">
        <f t="shared" ref="BP8:BR8" si="7">BP6-BP2</f>
        <v>2.7272727272702468E-3</v>
      </c>
      <c r="BQ8" s="4">
        <f t="shared" si="7"/>
        <v>0</v>
      </c>
      <c r="BR8" s="4">
        <f t="shared" si="7"/>
        <v>9.0909090909363499E-4</v>
      </c>
      <c r="BS8" s="4">
        <f>BS6-BS2</f>
        <v>0</v>
      </c>
      <c r="BT8" s="4">
        <f t="shared" ref="BT8:CT8" si="8">BT6-BT2</f>
        <v>-3.3333333333334103E-3</v>
      </c>
      <c r="BU8" s="4">
        <f t="shared" si="8"/>
        <v>0</v>
      </c>
      <c r="BV8" s="4">
        <f t="shared" si="8"/>
        <v>2.4242424242419958E-3</v>
      </c>
      <c r="BW8" s="4">
        <f t="shared" si="8"/>
        <v>5.0000000000000044E-3</v>
      </c>
      <c r="BX8" s="4">
        <f t="shared" si="8"/>
        <v>6.0606060606060996E-4</v>
      </c>
      <c r="BY8" s="4">
        <f t="shared" si="8"/>
        <v>5.0000000000000044E-3</v>
      </c>
      <c r="BZ8" s="4">
        <f t="shared" si="8"/>
        <v>1.5151515151515249E-3</v>
      </c>
      <c r="CA8" s="4">
        <f t="shared" si="8"/>
        <v>0</v>
      </c>
      <c r="CB8" s="4">
        <f t="shared" si="8"/>
        <v>-3.6363636363629936E-3</v>
      </c>
      <c r="CC8" s="4">
        <f t="shared" si="8"/>
        <v>4.9999999999998934E-3</v>
      </c>
      <c r="CD8" s="4">
        <f t="shared" si="8"/>
        <v>-3.6363636363629936E-3</v>
      </c>
      <c r="CE8" s="4">
        <f t="shared" si="8"/>
        <v>-5.000000000002558E-3</v>
      </c>
      <c r="CF8" s="4">
        <f t="shared" si="8"/>
        <v>1.2121212121058988E-3</v>
      </c>
      <c r="CG8" s="4">
        <f t="shared" si="8"/>
        <v>4.9999999999954525E-3</v>
      </c>
      <c r="CH8" s="4">
        <f t="shared" si="8"/>
        <v>-2.1212121212172974E-3</v>
      </c>
      <c r="CI8" s="4">
        <f t="shared" si="8"/>
        <v>2.4999999999995026E-3</v>
      </c>
      <c r="CJ8" s="4">
        <f t="shared" si="8"/>
        <v>-4.8484848484839915E-3</v>
      </c>
      <c r="CK8" s="4">
        <f t="shared" si="8"/>
        <v>0</v>
      </c>
      <c r="CL8" s="4">
        <f t="shared" si="8"/>
        <v>3.9393939393939092E-3</v>
      </c>
      <c r="CM8" s="4">
        <f t="shared" si="8"/>
        <v>4.9999999999998934E-3</v>
      </c>
      <c r="CN8" s="4">
        <f t="shared" si="8"/>
        <v>3.3333333333329662E-3</v>
      </c>
      <c r="CO8" s="4">
        <f t="shared" si="8"/>
        <v>-2.4999999999999467E-3</v>
      </c>
      <c r="CP8" s="4">
        <f t="shared" si="8"/>
        <v>4.2424242424239367E-3</v>
      </c>
      <c r="CQ8" s="4">
        <f t="shared" si="8"/>
        <v>4.9999999999998934E-3</v>
      </c>
      <c r="CR8" s="4">
        <f t="shared" si="8"/>
        <v>-4.8484848484848797E-3</v>
      </c>
      <c r="CS8" s="4">
        <f t="shared" si="8"/>
        <v>0</v>
      </c>
      <c r="CT8" s="4">
        <f t="shared" si="8"/>
        <v>-4.5454545454539641E-3</v>
      </c>
      <c r="CU8" s="4">
        <f t="shared" ref="CU8:EZ8" si="9">CU6-CU2</f>
        <v>5.0000000000000044E-3</v>
      </c>
      <c r="CV8" s="4">
        <f t="shared" si="9"/>
        <v>-3.0303030303029388E-3</v>
      </c>
      <c r="CW8" s="4">
        <f t="shared" si="9"/>
        <v>5.0000000000000044E-3</v>
      </c>
      <c r="CX8" s="4">
        <f t="shared" si="9"/>
        <v>2.1212121212121349E-3</v>
      </c>
      <c r="CY8" s="4">
        <f t="shared" si="9"/>
        <v>-2.4999999999999467E-3</v>
      </c>
      <c r="CZ8" s="4">
        <f t="shared" si="9"/>
        <v>-2.4242424242424399E-3</v>
      </c>
      <c r="DA8" s="4">
        <f t="shared" si="9"/>
        <v>2.4999999999999467E-3</v>
      </c>
      <c r="DB8" s="4">
        <f t="shared" si="9"/>
        <v>-3.0303030303029388E-3</v>
      </c>
      <c r="DC8" s="4">
        <f t="shared" si="9"/>
        <v>0</v>
      </c>
      <c r="DD8" s="4">
        <f t="shared" si="9"/>
        <v>4.8484848484848797E-3</v>
      </c>
      <c r="DE8" s="4">
        <f t="shared" si="9"/>
        <v>-5.0000000000000044E-3</v>
      </c>
      <c r="DF8" s="4">
        <f t="shared" si="9"/>
        <v>3.0303030303030498E-3</v>
      </c>
      <c r="DG8" s="4">
        <f t="shared" si="9"/>
        <v>-5.0000000000000044E-3</v>
      </c>
      <c r="DH8" s="4">
        <f t="shared" si="9"/>
        <v>3.9393939393939092E-3</v>
      </c>
      <c r="DI8" s="4">
        <f t="shared" si="9"/>
        <v>0</v>
      </c>
      <c r="DJ8" s="4">
        <f t="shared" si="9"/>
        <v>3.6363636363636598E-3</v>
      </c>
      <c r="DK8" s="4">
        <f t="shared" si="9"/>
        <v>-1.5789473684293398E-3</v>
      </c>
      <c r="DL8" s="4">
        <f t="shared" si="9"/>
        <v>-4.0522875817003978E-3</v>
      </c>
      <c r="DM8" s="4">
        <f t="shared" si="9"/>
        <v>4.0540540540519032E-3</v>
      </c>
      <c r="DN8" s="4">
        <f t="shared" si="9"/>
        <v>7.8431372548948275E-4</v>
      </c>
      <c r="DO8" s="4">
        <f t="shared" si="9"/>
        <v>2.4999999999999467E-3</v>
      </c>
      <c r="DP8" s="4">
        <f t="shared" si="9"/>
        <v>4.5454545454545192E-3</v>
      </c>
      <c r="DQ8" s="4">
        <f t="shared" si="9"/>
        <v>2.5000000000000022E-3</v>
      </c>
      <c r="DR8" s="4">
        <f t="shared" si="9"/>
        <v>3.9393939393939092E-3</v>
      </c>
      <c r="DS8" s="4">
        <f t="shared" si="9"/>
        <v>-2.5000000000000022E-3</v>
      </c>
      <c r="DT8" s="4">
        <f t="shared" si="9"/>
        <v>2.1212121212121349E-3</v>
      </c>
      <c r="DU8" s="4">
        <f t="shared" si="9"/>
        <v>2.5000000000000022E-3</v>
      </c>
      <c r="DV8" s="4">
        <f t="shared" si="9"/>
        <v>3.0303030303030498E-3</v>
      </c>
      <c r="DW8" s="4">
        <f t="shared" si="9"/>
        <v>0</v>
      </c>
      <c r="DX8" s="4">
        <f t="shared" si="9"/>
        <v>3.3333333333332993E-3</v>
      </c>
      <c r="DY8" s="4">
        <f t="shared" si="9"/>
        <v>2.4999999999999467E-3</v>
      </c>
      <c r="DZ8" s="4">
        <f t="shared" si="9"/>
        <v>-2.1212121212121904E-3</v>
      </c>
      <c r="EA8" s="4">
        <f t="shared" si="9"/>
        <v>5.0000000000000044E-3</v>
      </c>
      <c r="EB8" s="4">
        <f t="shared" si="9"/>
        <v>1.5151515151515249E-3</v>
      </c>
      <c r="EC8" s="4">
        <f t="shared" si="9"/>
        <v>2.5000000000000022E-3</v>
      </c>
      <c r="ED8" s="4">
        <f t="shared" si="9"/>
        <v>9.0909090909091494E-4</v>
      </c>
      <c r="EE8" s="4">
        <f t="shared" si="9"/>
        <v>-5.0000000000000044E-3</v>
      </c>
      <c r="EF8" s="4">
        <f t="shared" si="9"/>
        <v>2.1212121212121349E-3</v>
      </c>
      <c r="EG8" s="4">
        <f t="shared" si="9"/>
        <v>-2.5000000000000022E-3</v>
      </c>
      <c r="EH8" s="4">
        <f t="shared" si="9"/>
        <v>3.0303030303030498E-3</v>
      </c>
      <c r="EI8" s="4">
        <f t="shared" si="9"/>
        <v>5.0000000000000044E-3</v>
      </c>
      <c r="EJ8" s="4">
        <f t="shared" si="9"/>
        <v>1.5151515151515249E-3</v>
      </c>
      <c r="EK8" s="4">
        <f t="shared" si="9"/>
        <v>5.0000000000000044E-3</v>
      </c>
      <c r="EL8" s="4">
        <f t="shared" si="9"/>
        <v>6.0606060606060996E-4</v>
      </c>
      <c r="EM8" s="4">
        <f t="shared" si="9"/>
        <v>0</v>
      </c>
      <c r="EN8" s="4">
        <f t="shared" si="9"/>
        <v>3.3333333333332993E-3</v>
      </c>
      <c r="EO8" s="4">
        <f t="shared" si="9"/>
        <v>5.0000000000000044E-3</v>
      </c>
      <c r="EP8" s="4">
        <f t="shared" si="9"/>
        <v>9.0909090909091494E-4</v>
      </c>
      <c r="EQ8" s="4">
        <f t="shared" si="9"/>
        <v>-2.4999999999999467E-3</v>
      </c>
      <c r="ER8" s="4">
        <f t="shared" si="9"/>
        <v>-1.5151515151514694E-3</v>
      </c>
      <c r="ES8" s="4">
        <f t="shared" si="9"/>
        <v>0</v>
      </c>
      <c r="ET8" s="4">
        <f t="shared" si="9"/>
        <v>-9.0909090909097046E-4</v>
      </c>
      <c r="EU8" s="4">
        <f t="shared" si="9"/>
        <v>-2.4999999999999467E-3</v>
      </c>
      <c r="EV8" s="4">
        <f t="shared" si="9"/>
        <v>3.0303030303047152E-4</v>
      </c>
      <c r="EW8" s="4">
        <f t="shared" si="9"/>
        <v>-4.9999999999998934E-3</v>
      </c>
      <c r="EX8" s="4">
        <f t="shared" si="9"/>
        <v>-4.2424242424243808E-3</v>
      </c>
      <c r="EY8" s="4">
        <f t="shared" si="9"/>
        <v>4.9999999999998934E-3</v>
      </c>
      <c r="EZ8" s="4">
        <f t="shared" si="9"/>
        <v>4.2424242424243808E-3</v>
      </c>
      <c r="FA8" s="4">
        <f t="shared" ref="FA8:FN8" si="10">FA6-FA2</f>
        <v>-4.9999999999998934E-3</v>
      </c>
      <c r="FB8" s="4">
        <f t="shared" si="10"/>
        <v>6.0606060606049894E-4</v>
      </c>
      <c r="FC8" s="4">
        <f t="shared" si="10"/>
        <v>-258.87</v>
      </c>
      <c r="FD8" s="4">
        <f t="shared" si="10"/>
        <v>-125.5139393939394</v>
      </c>
      <c r="FE8" s="4">
        <f t="shared" si="10"/>
        <v>-287.8725</v>
      </c>
      <c r="FF8" s="4">
        <f t="shared" si="10"/>
        <v>-139.57878787878786</v>
      </c>
      <c r="FG8" s="4">
        <f t="shared" si="10"/>
        <v>-178.815</v>
      </c>
      <c r="FH8" s="4">
        <f t="shared" si="10"/>
        <v>-86.699696969696973</v>
      </c>
      <c r="FI8" s="4">
        <f t="shared" si="10"/>
        <v>-194</v>
      </c>
      <c r="FJ8" s="4">
        <f t="shared" si="10"/>
        <v>-94.059696969696972</v>
      </c>
      <c r="FK8" s="4">
        <f t="shared" si="10"/>
        <v>-173.38</v>
      </c>
      <c r="FL8" s="4">
        <f t="shared" si="10"/>
        <v>-84.064242424242423</v>
      </c>
      <c r="FM8" s="4">
        <f t="shared" si="10"/>
        <v>-196.3775</v>
      </c>
      <c r="FN8" s="4">
        <f t="shared" si="10"/>
        <v>-95.21</v>
      </c>
      <c r="FQ8" s="4"/>
    </row>
    <row r="10" spans="1:173" x14ac:dyDescent="0.25">
      <c r="C10">
        <f>IF(ABS(C8)&gt;0.01,1,0)</f>
        <v>0</v>
      </c>
      <c r="D10">
        <f t="shared" ref="D10:BO10" si="11">IF(ABS(D8)&gt;0.01,1,0)</f>
        <v>0</v>
      </c>
      <c r="E10">
        <f t="shared" si="11"/>
        <v>0</v>
      </c>
      <c r="F10">
        <f t="shared" si="11"/>
        <v>0</v>
      </c>
      <c r="G10">
        <f t="shared" si="11"/>
        <v>0</v>
      </c>
      <c r="H10">
        <f t="shared" si="11"/>
        <v>0</v>
      </c>
      <c r="I10">
        <f t="shared" si="11"/>
        <v>0</v>
      </c>
      <c r="J10">
        <f t="shared" si="11"/>
        <v>0</v>
      </c>
      <c r="K10">
        <f t="shared" si="11"/>
        <v>0</v>
      </c>
      <c r="L10">
        <f t="shared" si="11"/>
        <v>0</v>
      </c>
      <c r="M10">
        <f t="shared" si="11"/>
        <v>0</v>
      </c>
      <c r="N10">
        <f t="shared" si="11"/>
        <v>0</v>
      </c>
      <c r="O10">
        <f t="shared" si="11"/>
        <v>0</v>
      </c>
      <c r="P10">
        <f t="shared" si="11"/>
        <v>0</v>
      </c>
      <c r="Q10">
        <f t="shared" si="11"/>
        <v>0</v>
      </c>
      <c r="R10">
        <f t="shared" si="11"/>
        <v>0</v>
      </c>
      <c r="S10">
        <f t="shared" si="11"/>
        <v>0</v>
      </c>
      <c r="T10">
        <f t="shared" si="11"/>
        <v>0</v>
      </c>
      <c r="U10">
        <f t="shared" si="11"/>
        <v>0</v>
      </c>
      <c r="V10">
        <f t="shared" si="11"/>
        <v>0</v>
      </c>
      <c r="W10">
        <f t="shared" si="11"/>
        <v>0</v>
      </c>
      <c r="X10">
        <f t="shared" si="11"/>
        <v>0</v>
      </c>
      <c r="Y10">
        <f t="shared" si="11"/>
        <v>0</v>
      </c>
      <c r="Z10">
        <f t="shared" si="11"/>
        <v>0</v>
      </c>
      <c r="AA10">
        <f t="shared" si="11"/>
        <v>0</v>
      </c>
      <c r="AB10">
        <f t="shared" si="11"/>
        <v>0</v>
      </c>
      <c r="AC10">
        <f t="shared" si="11"/>
        <v>0</v>
      </c>
      <c r="AD10">
        <f t="shared" si="11"/>
        <v>0</v>
      </c>
      <c r="AE10">
        <f t="shared" si="11"/>
        <v>0</v>
      </c>
      <c r="AF10">
        <f t="shared" si="11"/>
        <v>0</v>
      </c>
      <c r="AG10">
        <f t="shared" si="11"/>
        <v>0</v>
      </c>
      <c r="AH10">
        <f t="shared" si="11"/>
        <v>0</v>
      </c>
      <c r="AI10">
        <f t="shared" si="11"/>
        <v>0</v>
      </c>
      <c r="AJ10">
        <f t="shared" si="11"/>
        <v>0</v>
      </c>
      <c r="AK10">
        <f t="shared" si="11"/>
        <v>0</v>
      </c>
      <c r="AL10">
        <f t="shared" si="11"/>
        <v>0</v>
      </c>
      <c r="AM10">
        <f t="shared" si="11"/>
        <v>0</v>
      </c>
      <c r="AN10">
        <f t="shared" si="11"/>
        <v>0</v>
      </c>
      <c r="AO10">
        <f t="shared" si="11"/>
        <v>0</v>
      </c>
      <c r="AP10">
        <f t="shared" si="11"/>
        <v>0</v>
      </c>
      <c r="AQ10">
        <f t="shared" si="11"/>
        <v>0</v>
      </c>
      <c r="AR10">
        <f t="shared" si="11"/>
        <v>0</v>
      </c>
      <c r="AS10">
        <f t="shared" si="11"/>
        <v>0</v>
      </c>
      <c r="AT10">
        <f t="shared" si="11"/>
        <v>0</v>
      </c>
      <c r="AU10">
        <f t="shared" si="11"/>
        <v>0</v>
      </c>
      <c r="AV10">
        <f t="shared" si="11"/>
        <v>0</v>
      </c>
      <c r="AW10">
        <f t="shared" si="11"/>
        <v>0</v>
      </c>
      <c r="AX10">
        <f t="shared" si="11"/>
        <v>0</v>
      </c>
      <c r="AY10">
        <f t="shared" si="11"/>
        <v>0</v>
      </c>
      <c r="AZ10">
        <f t="shared" si="11"/>
        <v>0</v>
      </c>
      <c r="BA10">
        <f t="shared" si="11"/>
        <v>0</v>
      </c>
      <c r="BB10">
        <f t="shared" si="11"/>
        <v>0</v>
      </c>
      <c r="BC10">
        <f t="shared" si="11"/>
        <v>0</v>
      </c>
      <c r="BD10">
        <f t="shared" si="11"/>
        <v>0</v>
      </c>
      <c r="BE10">
        <f t="shared" si="11"/>
        <v>0</v>
      </c>
      <c r="BF10">
        <f t="shared" si="11"/>
        <v>0</v>
      </c>
      <c r="BG10">
        <f t="shared" si="11"/>
        <v>0</v>
      </c>
      <c r="BH10">
        <f t="shared" si="11"/>
        <v>0</v>
      </c>
      <c r="BI10">
        <f t="shared" si="11"/>
        <v>0</v>
      </c>
      <c r="BJ10">
        <f t="shared" si="11"/>
        <v>0</v>
      </c>
      <c r="BK10">
        <f t="shared" si="11"/>
        <v>0</v>
      </c>
      <c r="BL10">
        <f t="shared" si="11"/>
        <v>0</v>
      </c>
      <c r="BM10">
        <f t="shared" si="11"/>
        <v>0</v>
      </c>
      <c r="BN10">
        <f t="shared" si="11"/>
        <v>0</v>
      </c>
      <c r="BO10">
        <f t="shared" si="11"/>
        <v>0</v>
      </c>
      <c r="BP10">
        <f t="shared" ref="BP10:EA10" si="12">IF(ABS(BP8)&gt;0.01,1,0)</f>
        <v>0</v>
      </c>
      <c r="BQ10">
        <f t="shared" si="12"/>
        <v>0</v>
      </c>
      <c r="BR10">
        <f t="shared" si="12"/>
        <v>0</v>
      </c>
      <c r="BS10">
        <f t="shared" si="12"/>
        <v>0</v>
      </c>
      <c r="BT10">
        <f t="shared" si="12"/>
        <v>0</v>
      </c>
      <c r="BU10">
        <f t="shared" si="12"/>
        <v>0</v>
      </c>
      <c r="BV10">
        <f t="shared" si="12"/>
        <v>0</v>
      </c>
      <c r="BW10">
        <f t="shared" si="12"/>
        <v>0</v>
      </c>
      <c r="BX10">
        <f t="shared" si="12"/>
        <v>0</v>
      </c>
      <c r="BY10">
        <f t="shared" si="12"/>
        <v>0</v>
      </c>
      <c r="BZ10">
        <f t="shared" si="12"/>
        <v>0</v>
      </c>
      <c r="CA10">
        <f t="shared" si="12"/>
        <v>0</v>
      </c>
      <c r="CB10">
        <f t="shared" si="12"/>
        <v>0</v>
      </c>
      <c r="CC10">
        <f t="shared" si="12"/>
        <v>0</v>
      </c>
      <c r="CD10">
        <f t="shared" si="12"/>
        <v>0</v>
      </c>
      <c r="CE10">
        <f t="shared" si="12"/>
        <v>0</v>
      </c>
      <c r="CF10">
        <f t="shared" si="12"/>
        <v>0</v>
      </c>
      <c r="CG10">
        <f t="shared" si="12"/>
        <v>0</v>
      </c>
      <c r="CH10">
        <f t="shared" si="12"/>
        <v>0</v>
      </c>
      <c r="CI10">
        <f t="shared" si="12"/>
        <v>0</v>
      </c>
      <c r="CJ10">
        <f t="shared" si="12"/>
        <v>0</v>
      </c>
      <c r="CK10">
        <f t="shared" si="12"/>
        <v>0</v>
      </c>
      <c r="CL10">
        <f t="shared" si="12"/>
        <v>0</v>
      </c>
      <c r="CM10">
        <f t="shared" si="12"/>
        <v>0</v>
      </c>
      <c r="CN10">
        <f t="shared" si="12"/>
        <v>0</v>
      </c>
      <c r="CO10">
        <f t="shared" si="12"/>
        <v>0</v>
      </c>
      <c r="CP10">
        <f t="shared" si="12"/>
        <v>0</v>
      </c>
      <c r="CQ10">
        <f t="shared" si="12"/>
        <v>0</v>
      </c>
      <c r="CR10">
        <f t="shared" si="12"/>
        <v>0</v>
      </c>
      <c r="CS10">
        <f t="shared" si="12"/>
        <v>0</v>
      </c>
      <c r="CT10">
        <f t="shared" si="12"/>
        <v>0</v>
      </c>
      <c r="CU10">
        <f t="shared" si="12"/>
        <v>0</v>
      </c>
      <c r="CV10">
        <f t="shared" si="12"/>
        <v>0</v>
      </c>
      <c r="CW10">
        <f t="shared" si="12"/>
        <v>0</v>
      </c>
      <c r="CX10">
        <f t="shared" si="12"/>
        <v>0</v>
      </c>
      <c r="CY10">
        <f t="shared" si="12"/>
        <v>0</v>
      </c>
      <c r="CZ10">
        <f t="shared" si="12"/>
        <v>0</v>
      </c>
      <c r="DA10">
        <f t="shared" si="12"/>
        <v>0</v>
      </c>
      <c r="DB10">
        <f t="shared" si="12"/>
        <v>0</v>
      </c>
      <c r="DC10">
        <f t="shared" si="12"/>
        <v>0</v>
      </c>
      <c r="DD10">
        <f t="shared" si="12"/>
        <v>0</v>
      </c>
      <c r="DE10">
        <f t="shared" si="12"/>
        <v>0</v>
      </c>
      <c r="DF10">
        <f t="shared" si="12"/>
        <v>0</v>
      </c>
      <c r="DG10">
        <f t="shared" si="12"/>
        <v>0</v>
      </c>
      <c r="DH10">
        <f t="shared" si="12"/>
        <v>0</v>
      </c>
      <c r="DI10">
        <f t="shared" si="12"/>
        <v>0</v>
      </c>
      <c r="DJ10">
        <f t="shared" si="12"/>
        <v>0</v>
      </c>
      <c r="DK10">
        <f t="shared" si="12"/>
        <v>0</v>
      </c>
      <c r="DL10">
        <f t="shared" si="12"/>
        <v>0</v>
      </c>
      <c r="DM10">
        <f t="shared" si="12"/>
        <v>0</v>
      </c>
      <c r="DN10">
        <f t="shared" si="12"/>
        <v>0</v>
      </c>
      <c r="DO10">
        <f t="shared" si="12"/>
        <v>0</v>
      </c>
      <c r="DP10">
        <f t="shared" si="12"/>
        <v>0</v>
      </c>
      <c r="DQ10">
        <f t="shared" si="12"/>
        <v>0</v>
      </c>
      <c r="DR10">
        <f t="shared" si="12"/>
        <v>0</v>
      </c>
      <c r="DS10">
        <f t="shared" si="12"/>
        <v>0</v>
      </c>
      <c r="DT10">
        <f t="shared" si="12"/>
        <v>0</v>
      </c>
      <c r="DU10">
        <f t="shared" si="12"/>
        <v>0</v>
      </c>
      <c r="DV10">
        <f t="shared" si="12"/>
        <v>0</v>
      </c>
      <c r="DW10">
        <f t="shared" si="12"/>
        <v>0</v>
      </c>
      <c r="DX10">
        <f t="shared" si="12"/>
        <v>0</v>
      </c>
      <c r="DY10">
        <f t="shared" si="12"/>
        <v>0</v>
      </c>
      <c r="DZ10">
        <f t="shared" si="12"/>
        <v>0</v>
      </c>
      <c r="EA10">
        <f t="shared" si="12"/>
        <v>0</v>
      </c>
      <c r="EB10">
        <f t="shared" ref="EB10:FN10" si="13">IF(ABS(EB8)&gt;0.01,1,0)</f>
        <v>0</v>
      </c>
      <c r="EC10">
        <f t="shared" si="13"/>
        <v>0</v>
      </c>
      <c r="ED10">
        <f t="shared" si="13"/>
        <v>0</v>
      </c>
      <c r="EE10">
        <f t="shared" si="13"/>
        <v>0</v>
      </c>
      <c r="EF10">
        <f t="shared" si="13"/>
        <v>0</v>
      </c>
      <c r="EG10">
        <f t="shared" si="13"/>
        <v>0</v>
      </c>
      <c r="EH10">
        <f t="shared" si="13"/>
        <v>0</v>
      </c>
      <c r="EI10">
        <f t="shared" si="13"/>
        <v>0</v>
      </c>
      <c r="EJ10">
        <f t="shared" si="13"/>
        <v>0</v>
      </c>
      <c r="EK10">
        <f t="shared" si="13"/>
        <v>0</v>
      </c>
      <c r="EL10">
        <f t="shared" si="13"/>
        <v>0</v>
      </c>
      <c r="EM10">
        <f t="shared" si="13"/>
        <v>0</v>
      </c>
      <c r="EN10">
        <f t="shared" si="13"/>
        <v>0</v>
      </c>
      <c r="EO10">
        <f t="shared" si="13"/>
        <v>0</v>
      </c>
      <c r="EP10">
        <f t="shared" si="13"/>
        <v>0</v>
      </c>
      <c r="EQ10">
        <f t="shared" si="13"/>
        <v>0</v>
      </c>
      <c r="ER10">
        <f t="shared" si="13"/>
        <v>0</v>
      </c>
      <c r="ES10">
        <f t="shared" si="13"/>
        <v>0</v>
      </c>
      <c r="ET10">
        <f t="shared" si="13"/>
        <v>0</v>
      </c>
      <c r="EU10">
        <f t="shared" si="13"/>
        <v>0</v>
      </c>
      <c r="EV10">
        <f t="shared" si="13"/>
        <v>0</v>
      </c>
      <c r="EW10">
        <f t="shared" si="13"/>
        <v>0</v>
      </c>
      <c r="EX10">
        <f t="shared" si="13"/>
        <v>0</v>
      </c>
      <c r="EY10">
        <f t="shared" si="13"/>
        <v>0</v>
      </c>
      <c r="EZ10">
        <f t="shared" si="13"/>
        <v>0</v>
      </c>
      <c r="FA10">
        <f t="shared" si="13"/>
        <v>0</v>
      </c>
      <c r="FB10">
        <f t="shared" si="13"/>
        <v>0</v>
      </c>
      <c r="FC10">
        <f t="shared" si="13"/>
        <v>1</v>
      </c>
      <c r="FD10">
        <f t="shared" si="13"/>
        <v>1</v>
      </c>
      <c r="FE10">
        <f t="shared" si="13"/>
        <v>1</v>
      </c>
      <c r="FF10">
        <f t="shared" si="13"/>
        <v>1</v>
      </c>
      <c r="FG10">
        <f t="shared" si="13"/>
        <v>1</v>
      </c>
      <c r="FH10">
        <f t="shared" si="13"/>
        <v>1</v>
      </c>
      <c r="FI10">
        <f t="shared" si="13"/>
        <v>1</v>
      </c>
      <c r="FJ10">
        <f t="shared" si="13"/>
        <v>1</v>
      </c>
      <c r="FK10">
        <f t="shared" si="13"/>
        <v>1</v>
      </c>
      <c r="FL10">
        <f t="shared" si="13"/>
        <v>1</v>
      </c>
      <c r="FM10">
        <f t="shared" si="13"/>
        <v>1</v>
      </c>
      <c r="FN10">
        <f t="shared" si="13"/>
        <v>1</v>
      </c>
      <c r="FQ10">
        <f>SUM(C10:FN10)</f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4EA51-2E31-438D-84B8-1E67C5E180B0}">
  <dimension ref="A30:AP269"/>
  <sheetViews>
    <sheetView topLeftCell="S199" workbookViewId="0">
      <selection activeCell="AA219" sqref="AA219"/>
    </sheetView>
  </sheetViews>
  <sheetFormatPr defaultRowHeight="15" x14ac:dyDescent="0.25"/>
  <cols>
    <col min="8" max="8" width="15.42578125" customWidth="1"/>
  </cols>
  <sheetData>
    <row r="30" spans="2:35" x14ac:dyDescent="0.25">
      <c r="B30" t="s">
        <v>382</v>
      </c>
      <c r="H30" t="s">
        <v>338</v>
      </c>
      <c r="AA30" t="s">
        <v>386</v>
      </c>
      <c r="AG30" t="s">
        <v>387</v>
      </c>
    </row>
    <row r="31" spans="2:35" x14ac:dyDescent="0.25">
      <c r="B31">
        <v>2</v>
      </c>
      <c r="C31">
        <v>0</v>
      </c>
      <c r="D31">
        <v>5</v>
      </c>
      <c r="H31">
        <v>4</v>
      </c>
      <c r="I31">
        <v>0</v>
      </c>
      <c r="J31">
        <v>4</v>
      </c>
      <c r="AA31">
        <v>0</v>
      </c>
      <c r="AB31">
        <v>0</v>
      </c>
      <c r="AC31">
        <v>5</v>
      </c>
      <c r="AG31">
        <v>3</v>
      </c>
      <c r="AH31">
        <v>0</v>
      </c>
      <c r="AI31">
        <v>3</v>
      </c>
    </row>
    <row r="32" spans="2:35" x14ac:dyDescent="0.25">
      <c r="B32">
        <v>0.47</v>
      </c>
      <c r="C32" t="s">
        <v>388</v>
      </c>
      <c r="D32">
        <v>0.52</v>
      </c>
      <c r="H32">
        <v>0.51</v>
      </c>
      <c r="I32" t="s">
        <v>388</v>
      </c>
      <c r="J32">
        <v>0.48</v>
      </c>
      <c r="AA32">
        <v>0.38</v>
      </c>
      <c r="AB32" t="s">
        <v>388</v>
      </c>
      <c r="AC32">
        <v>0.61</v>
      </c>
      <c r="AG32">
        <v>0.69</v>
      </c>
      <c r="AH32" t="s">
        <v>388</v>
      </c>
      <c r="AI32">
        <v>0.3</v>
      </c>
    </row>
    <row r="33" spans="2:35" x14ac:dyDescent="0.25">
      <c r="B33">
        <v>1</v>
      </c>
      <c r="C33" t="s">
        <v>389</v>
      </c>
      <c r="D33">
        <v>1</v>
      </c>
      <c r="H33">
        <v>0</v>
      </c>
      <c r="I33" t="s">
        <v>389</v>
      </c>
      <c r="J33">
        <v>0</v>
      </c>
      <c r="AA33">
        <v>1</v>
      </c>
      <c r="AB33" t="s">
        <v>389</v>
      </c>
      <c r="AC33">
        <v>0</v>
      </c>
      <c r="AG33">
        <v>1</v>
      </c>
      <c r="AH33" t="s">
        <v>389</v>
      </c>
      <c r="AI33">
        <v>1</v>
      </c>
    </row>
    <row r="34" spans="2:35" x14ac:dyDescent="0.25">
      <c r="B34">
        <v>2</v>
      </c>
      <c r="C34" t="s">
        <v>390</v>
      </c>
      <c r="D34">
        <v>1</v>
      </c>
      <c r="H34">
        <v>5</v>
      </c>
      <c r="I34" t="s">
        <v>390</v>
      </c>
      <c r="J34">
        <v>1</v>
      </c>
      <c r="AA34">
        <v>4</v>
      </c>
      <c r="AB34" t="s">
        <v>390</v>
      </c>
      <c r="AC34">
        <v>1</v>
      </c>
      <c r="AG34">
        <v>2</v>
      </c>
      <c r="AH34" t="s">
        <v>390</v>
      </c>
      <c r="AI34">
        <v>2</v>
      </c>
    </row>
    <row r="35" spans="2:35" x14ac:dyDescent="0.25">
      <c r="B35">
        <v>10</v>
      </c>
      <c r="C35" t="s">
        <v>391</v>
      </c>
      <c r="D35">
        <v>2</v>
      </c>
      <c r="H35">
        <v>3</v>
      </c>
      <c r="I35" t="s">
        <v>391</v>
      </c>
      <c r="J35">
        <v>4</v>
      </c>
      <c r="AA35">
        <v>2</v>
      </c>
      <c r="AB35" t="s">
        <v>391</v>
      </c>
      <c r="AC35">
        <v>4</v>
      </c>
      <c r="AG35">
        <v>1</v>
      </c>
      <c r="AH35" t="s">
        <v>391</v>
      </c>
      <c r="AI35">
        <v>8</v>
      </c>
    </row>
    <row r="36" spans="2:35" x14ac:dyDescent="0.25">
      <c r="B36">
        <v>15</v>
      </c>
      <c r="C36" t="s">
        <v>392</v>
      </c>
      <c r="D36">
        <v>6</v>
      </c>
      <c r="H36">
        <v>11</v>
      </c>
      <c r="I36" t="s">
        <v>392</v>
      </c>
      <c r="J36">
        <v>8</v>
      </c>
      <c r="AA36">
        <v>9</v>
      </c>
      <c r="AB36" t="s">
        <v>392</v>
      </c>
      <c r="AC36">
        <v>7</v>
      </c>
      <c r="AG36">
        <v>5</v>
      </c>
      <c r="AH36" t="s">
        <v>392</v>
      </c>
      <c r="AI36">
        <v>12</v>
      </c>
    </row>
    <row r="37" spans="2:35" x14ac:dyDescent="0.25">
      <c r="B37">
        <v>0</v>
      </c>
      <c r="C37" t="s">
        <v>393</v>
      </c>
      <c r="D37">
        <v>1</v>
      </c>
      <c r="H37">
        <v>1</v>
      </c>
      <c r="I37" t="s">
        <v>393</v>
      </c>
      <c r="J37">
        <v>5</v>
      </c>
      <c r="AA37">
        <v>1</v>
      </c>
      <c r="AB37" t="s">
        <v>393</v>
      </c>
      <c r="AC37">
        <v>3</v>
      </c>
      <c r="AG37">
        <v>1</v>
      </c>
      <c r="AH37" t="s">
        <v>393</v>
      </c>
      <c r="AI37">
        <v>1</v>
      </c>
    </row>
    <row r="38" spans="2:35" x14ac:dyDescent="0.25">
      <c r="B38">
        <v>4</v>
      </c>
      <c r="C38" t="s">
        <v>394</v>
      </c>
      <c r="D38">
        <v>1</v>
      </c>
      <c r="H38">
        <v>5</v>
      </c>
      <c r="I38" t="s">
        <v>394</v>
      </c>
      <c r="J38">
        <v>7</v>
      </c>
      <c r="AA38">
        <v>6</v>
      </c>
      <c r="AB38" t="s">
        <v>394</v>
      </c>
      <c r="AC38">
        <v>4</v>
      </c>
      <c r="AG38">
        <v>3</v>
      </c>
      <c r="AH38" t="s">
        <v>394</v>
      </c>
      <c r="AI38">
        <v>6</v>
      </c>
    </row>
    <row r="39" spans="2:35" x14ac:dyDescent="0.25">
      <c r="B39">
        <v>2</v>
      </c>
      <c r="C39">
        <v>0</v>
      </c>
      <c r="D39">
        <v>5</v>
      </c>
      <c r="H39">
        <v>2</v>
      </c>
      <c r="I39">
        <v>0</v>
      </c>
      <c r="J39">
        <v>4</v>
      </c>
      <c r="AA39">
        <v>3</v>
      </c>
      <c r="AB39">
        <v>0</v>
      </c>
      <c r="AC39">
        <v>5</v>
      </c>
      <c r="AG39">
        <v>1</v>
      </c>
      <c r="AH39">
        <v>0</v>
      </c>
      <c r="AI39">
        <v>5</v>
      </c>
    </row>
    <row r="40" spans="2:35" x14ac:dyDescent="0.25">
      <c r="B40">
        <v>0.52</v>
      </c>
      <c r="C40" t="s">
        <v>388</v>
      </c>
      <c r="D40">
        <v>0.47</v>
      </c>
      <c r="H40">
        <v>0.51</v>
      </c>
      <c r="I40" t="s">
        <v>388</v>
      </c>
      <c r="J40">
        <v>0.48</v>
      </c>
      <c r="AA40">
        <v>0.45</v>
      </c>
      <c r="AB40" t="s">
        <v>388</v>
      </c>
      <c r="AC40">
        <v>0.54</v>
      </c>
      <c r="AG40">
        <v>0.51</v>
      </c>
      <c r="AH40" t="s">
        <v>388</v>
      </c>
      <c r="AI40">
        <v>0.48</v>
      </c>
    </row>
    <row r="41" spans="2:35" x14ac:dyDescent="0.25">
      <c r="B41">
        <v>1</v>
      </c>
      <c r="C41" t="s">
        <v>389</v>
      </c>
      <c r="D41">
        <v>1</v>
      </c>
      <c r="H41">
        <v>2</v>
      </c>
      <c r="I41" t="s">
        <v>389</v>
      </c>
      <c r="J41">
        <v>1</v>
      </c>
      <c r="AA41">
        <v>1</v>
      </c>
      <c r="AB41" t="s">
        <v>389</v>
      </c>
      <c r="AC41">
        <v>0</v>
      </c>
      <c r="AG41">
        <v>0</v>
      </c>
      <c r="AH41" t="s">
        <v>389</v>
      </c>
      <c r="AI41">
        <v>0</v>
      </c>
    </row>
    <row r="42" spans="2:35" x14ac:dyDescent="0.25">
      <c r="B42">
        <v>2</v>
      </c>
      <c r="C42" t="s">
        <v>390</v>
      </c>
      <c r="D42">
        <v>6</v>
      </c>
      <c r="H42">
        <v>8</v>
      </c>
      <c r="I42" t="s">
        <v>390</v>
      </c>
      <c r="J42">
        <v>5</v>
      </c>
      <c r="AA42">
        <v>6</v>
      </c>
      <c r="AB42" t="s">
        <v>390</v>
      </c>
      <c r="AC42">
        <v>5</v>
      </c>
      <c r="AG42">
        <v>5</v>
      </c>
      <c r="AH42" t="s">
        <v>390</v>
      </c>
      <c r="AI42">
        <v>1</v>
      </c>
    </row>
    <row r="43" spans="2:35" x14ac:dyDescent="0.25">
      <c r="B43">
        <v>5</v>
      </c>
      <c r="C43" t="s">
        <v>391</v>
      </c>
      <c r="D43">
        <v>6</v>
      </c>
      <c r="H43">
        <v>5</v>
      </c>
      <c r="I43" t="s">
        <v>391</v>
      </c>
      <c r="J43">
        <v>6</v>
      </c>
      <c r="AA43">
        <v>4</v>
      </c>
      <c r="AB43" t="s">
        <v>391</v>
      </c>
      <c r="AC43">
        <v>1</v>
      </c>
      <c r="AG43">
        <v>3</v>
      </c>
      <c r="AH43" t="s">
        <v>391</v>
      </c>
      <c r="AI43">
        <v>4</v>
      </c>
    </row>
    <row r="44" spans="2:35" x14ac:dyDescent="0.25">
      <c r="B44">
        <v>11</v>
      </c>
      <c r="C44" t="s">
        <v>392</v>
      </c>
      <c r="D44">
        <v>17</v>
      </c>
      <c r="H44">
        <v>17</v>
      </c>
      <c r="I44" t="s">
        <v>392</v>
      </c>
      <c r="J44">
        <v>15</v>
      </c>
      <c r="AA44">
        <v>11</v>
      </c>
      <c r="AB44" t="s">
        <v>392</v>
      </c>
      <c r="AC44">
        <v>10</v>
      </c>
      <c r="AG44">
        <v>11</v>
      </c>
      <c r="AH44" t="s">
        <v>392</v>
      </c>
      <c r="AI44">
        <v>8</v>
      </c>
    </row>
    <row r="45" spans="2:35" x14ac:dyDescent="0.25">
      <c r="B45">
        <v>6</v>
      </c>
      <c r="C45" t="s">
        <v>393</v>
      </c>
      <c r="D45">
        <v>1</v>
      </c>
      <c r="H45">
        <v>4</v>
      </c>
      <c r="I45" t="s">
        <v>393</v>
      </c>
      <c r="J45">
        <v>6</v>
      </c>
      <c r="AA45">
        <v>5</v>
      </c>
      <c r="AB45" t="s">
        <v>393</v>
      </c>
      <c r="AC45">
        <v>5</v>
      </c>
      <c r="AG45">
        <v>1</v>
      </c>
      <c r="AH45" t="s">
        <v>393</v>
      </c>
      <c r="AI45">
        <v>5</v>
      </c>
    </row>
    <row r="46" spans="2:35" x14ac:dyDescent="0.25">
      <c r="B46">
        <v>9</v>
      </c>
      <c r="C46" t="s">
        <v>394</v>
      </c>
      <c r="D46">
        <v>7</v>
      </c>
      <c r="H46">
        <v>4</v>
      </c>
      <c r="I46" t="s">
        <v>394</v>
      </c>
      <c r="J46">
        <v>3</v>
      </c>
      <c r="AA46">
        <v>3</v>
      </c>
      <c r="AB46" t="s">
        <v>394</v>
      </c>
      <c r="AC46">
        <v>5</v>
      </c>
      <c r="AG46">
        <v>5</v>
      </c>
      <c r="AH46" t="s">
        <v>394</v>
      </c>
      <c r="AI46">
        <v>7</v>
      </c>
    </row>
    <row r="47" spans="2:35" x14ac:dyDescent="0.25">
      <c r="B47">
        <v>1</v>
      </c>
      <c r="C47">
        <v>0</v>
      </c>
      <c r="D47">
        <v>5</v>
      </c>
      <c r="H47">
        <v>7</v>
      </c>
      <c r="I47">
        <v>0</v>
      </c>
      <c r="J47">
        <v>5</v>
      </c>
      <c r="AA47">
        <v>5</v>
      </c>
      <c r="AB47">
        <v>0</v>
      </c>
      <c r="AC47">
        <v>5</v>
      </c>
      <c r="AG47">
        <v>6</v>
      </c>
      <c r="AH47">
        <v>1</v>
      </c>
      <c r="AI47">
        <v>5</v>
      </c>
    </row>
    <row r="48" spans="2:35" x14ac:dyDescent="0.25">
      <c r="B48">
        <v>0.61</v>
      </c>
      <c r="C48" t="s">
        <v>388</v>
      </c>
      <c r="D48">
        <v>0.38</v>
      </c>
      <c r="H48">
        <v>0.37</v>
      </c>
      <c r="I48" t="s">
        <v>388</v>
      </c>
      <c r="J48">
        <v>0.63</v>
      </c>
      <c r="AA48">
        <v>0.43</v>
      </c>
      <c r="AB48" t="s">
        <v>388</v>
      </c>
      <c r="AC48">
        <v>0.56000000000000005</v>
      </c>
      <c r="AG48">
        <v>0.56999999999999995</v>
      </c>
      <c r="AH48" t="s">
        <v>388</v>
      </c>
      <c r="AI48">
        <v>0.42</v>
      </c>
    </row>
    <row r="49" spans="2:35" x14ac:dyDescent="0.25">
      <c r="B49">
        <v>5</v>
      </c>
      <c r="C49" t="s">
        <v>389</v>
      </c>
      <c r="D49">
        <v>3</v>
      </c>
      <c r="H49">
        <v>0</v>
      </c>
      <c r="I49" t="s">
        <v>389</v>
      </c>
      <c r="J49">
        <v>1</v>
      </c>
      <c r="AA49">
        <v>1</v>
      </c>
      <c r="AB49" t="s">
        <v>389</v>
      </c>
      <c r="AC49">
        <v>0</v>
      </c>
      <c r="AG49">
        <v>1</v>
      </c>
      <c r="AH49" t="s">
        <v>389</v>
      </c>
      <c r="AI49">
        <v>0</v>
      </c>
    </row>
    <row r="50" spans="2:35" x14ac:dyDescent="0.25">
      <c r="B50">
        <v>6</v>
      </c>
      <c r="C50" t="s">
        <v>390</v>
      </c>
      <c r="D50">
        <v>5</v>
      </c>
      <c r="H50">
        <v>2</v>
      </c>
      <c r="I50" t="s">
        <v>390</v>
      </c>
      <c r="J50">
        <v>1</v>
      </c>
      <c r="AA50">
        <v>9</v>
      </c>
      <c r="AB50" t="s">
        <v>390</v>
      </c>
      <c r="AC50">
        <v>2</v>
      </c>
      <c r="AG50">
        <v>3</v>
      </c>
      <c r="AH50" t="s">
        <v>390</v>
      </c>
      <c r="AI50">
        <v>1</v>
      </c>
    </row>
    <row r="51" spans="2:35" x14ac:dyDescent="0.25">
      <c r="B51">
        <v>7</v>
      </c>
      <c r="C51" t="s">
        <v>391</v>
      </c>
      <c r="D51">
        <v>1</v>
      </c>
      <c r="H51">
        <v>4</v>
      </c>
      <c r="I51" t="s">
        <v>391</v>
      </c>
      <c r="J51">
        <v>1</v>
      </c>
      <c r="AA51">
        <v>10</v>
      </c>
      <c r="AB51" t="s">
        <v>391</v>
      </c>
      <c r="AC51">
        <v>8</v>
      </c>
      <c r="AG51">
        <v>6</v>
      </c>
      <c r="AH51" t="s">
        <v>391</v>
      </c>
      <c r="AI51">
        <v>1</v>
      </c>
    </row>
    <row r="52" spans="2:35" x14ac:dyDescent="0.25">
      <c r="B52">
        <v>15</v>
      </c>
      <c r="C52" t="s">
        <v>392</v>
      </c>
      <c r="D52">
        <v>8</v>
      </c>
      <c r="H52">
        <v>9</v>
      </c>
      <c r="I52" t="s">
        <v>392</v>
      </c>
      <c r="J52">
        <v>2</v>
      </c>
      <c r="AA52">
        <v>26</v>
      </c>
      <c r="AB52" t="s">
        <v>392</v>
      </c>
      <c r="AC52">
        <v>14</v>
      </c>
      <c r="AG52">
        <v>10</v>
      </c>
      <c r="AH52" t="s">
        <v>392</v>
      </c>
      <c r="AI52">
        <v>2</v>
      </c>
    </row>
    <row r="53" spans="2:35" x14ac:dyDescent="0.25">
      <c r="B53">
        <v>3</v>
      </c>
      <c r="C53" t="s">
        <v>393</v>
      </c>
      <c r="D53">
        <v>2</v>
      </c>
      <c r="H53">
        <v>0</v>
      </c>
      <c r="I53" t="s">
        <v>393</v>
      </c>
      <c r="J53">
        <v>2</v>
      </c>
      <c r="AA53">
        <v>2</v>
      </c>
      <c r="AB53" t="s">
        <v>393</v>
      </c>
      <c r="AC53">
        <v>8</v>
      </c>
      <c r="AG53">
        <v>1</v>
      </c>
      <c r="AH53" t="s">
        <v>393</v>
      </c>
      <c r="AI53">
        <v>2</v>
      </c>
    </row>
    <row r="54" spans="2:35" x14ac:dyDescent="0.25">
      <c r="B54">
        <v>2</v>
      </c>
      <c r="C54" t="s">
        <v>394</v>
      </c>
      <c r="D54">
        <v>5</v>
      </c>
      <c r="H54">
        <v>0</v>
      </c>
      <c r="I54" t="s">
        <v>394</v>
      </c>
      <c r="J54">
        <v>2</v>
      </c>
      <c r="AA54">
        <v>7</v>
      </c>
      <c r="AB54" t="s">
        <v>394</v>
      </c>
      <c r="AC54">
        <v>3</v>
      </c>
      <c r="AG54">
        <v>6</v>
      </c>
      <c r="AH54" t="s">
        <v>394</v>
      </c>
      <c r="AI54">
        <v>7</v>
      </c>
    </row>
    <row r="55" spans="2:35" x14ac:dyDescent="0.25">
      <c r="B55">
        <v>4</v>
      </c>
      <c r="C55">
        <v>0</v>
      </c>
      <c r="D55">
        <v>5</v>
      </c>
      <c r="H55">
        <v>4</v>
      </c>
      <c r="I55">
        <v>0</v>
      </c>
      <c r="J55">
        <v>5</v>
      </c>
      <c r="AA55">
        <v>1</v>
      </c>
      <c r="AB55">
        <v>0</v>
      </c>
      <c r="AC55">
        <v>5</v>
      </c>
      <c r="AG55">
        <v>2</v>
      </c>
      <c r="AH55">
        <v>0</v>
      </c>
      <c r="AI55">
        <v>5</v>
      </c>
    </row>
    <row r="56" spans="2:35" x14ac:dyDescent="0.25">
      <c r="B56">
        <v>0.61</v>
      </c>
      <c r="C56" t="s">
        <v>388</v>
      </c>
      <c r="D56">
        <v>0.38</v>
      </c>
      <c r="H56">
        <v>0.37</v>
      </c>
      <c r="I56" t="s">
        <v>388</v>
      </c>
      <c r="J56">
        <v>0.62</v>
      </c>
      <c r="AA56">
        <v>0.47</v>
      </c>
      <c r="AB56" t="s">
        <v>388</v>
      </c>
      <c r="AC56">
        <v>0.52</v>
      </c>
      <c r="AG56">
        <v>0.73</v>
      </c>
      <c r="AH56" t="s">
        <v>388</v>
      </c>
      <c r="AI56">
        <v>0.26</v>
      </c>
    </row>
    <row r="57" spans="2:35" x14ac:dyDescent="0.25">
      <c r="B57">
        <v>4</v>
      </c>
      <c r="C57" t="s">
        <v>389</v>
      </c>
      <c r="D57">
        <v>3</v>
      </c>
      <c r="H57">
        <v>2</v>
      </c>
      <c r="I57" t="s">
        <v>389</v>
      </c>
      <c r="J57">
        <v>1</v>
      </c>
      <c r="AA57">
        <v>2</v>
      </c>
      <c r="AB57" t="s">
        <v>389</v>
      </c>
      <c r="AC57">
        <v>0</v>
      </c>
      <c r="AG57">
        <v>2</v>
      </c>
      <c r="AH57" t="s">
        <v>389</v>
      </c>
      <c r="AI57">
        <v>1</v>
      </c>
    </row>
    <row r="58" spans="2:35" x14ac:dyDescent="0.25">
      <c r="B58">
        <v>6</v>
      </c>
      <c r="C58" t="s">
        <v>390</v>
      </c>
      <c r="D58">
        <v>7</v>
      </c>
      <c r="H58">
        <v>5</v>
      </c>
      <c r="I58" t="s">
        <v>390</v>
      </c>
      <c r="J58">
        <v>4</v>
      </c>
      <c r="AA58">
        <v>9</v>
      </c>
      <c r="AB58" t="s">
        <v>390</v>
      </c>
      <c r="AC58">
        <v>2</v>
      </c>
      <c r="AG58">
        <v>5</v>
      </c>
      <c r="AH58" t="s">
        <v>390</v>
      </c>
      <c r="AI58">
        <v>3</v>
      </c>
    </row>
    <row r="59" spans="2:35" x14ac:dyDescent="0.25">
      <c r="B59">
        <v>2</v>
      </c>
      <c r="C59" t="s">
        <v>391</v>
      </c>
      <c r="D59">
        <v>3</v>
      </c>
      <c r="H59">
        <v>6</v>
      </c>
      <c r="I59" t="s">
        <v>391</v>
      </c>
      <c r="J59">
        <v>6</v>
      </c>
      <c r="AA59">
        <v>3</v>
      </c>
      <c r="AB59" t="s">
        <v>391</v>
      </c>
      <c r="AC59">
        <v>8</v>
      </c>
      <c r="AG59">
        <v>4</v>
      </c>
      <c r="AH59" t="s">
        <v>391</v>
      </c>
      <c r="AI59">
        <v>5</v>
      </c>
    </row>
    <row r="60" spans="2:35" x14ac:dyDescent="0.25">
      <c r="B60">
        <v>10</v>
      </c>
      <c r="C60" t="s">
        <v>392</v>
      </c>
      <c r="D60">
        <v>10</v>
      </c>
      <c r="H60">
        <v>14</v>
      </c>
      <c r="I60" t="s">
        <v>392</v>
      </c>
      <c r="J60">
        <v>13</v>
      </c>
      <c r="AA60">
        <v>21</v>
      </c>
      <c r="AB60" t="s">
        <v>392</v>
      </c>
      <c r="AC60">
        <v>16</v>
      </c>
      <c r="AG60">
        <v>16</v>
      </c>
      <c r="AH60" t="s">
        <v>392</v>
      </c>
      <c r="AI60">
        <v>11</v>
      </c>
    </row>
    <row r="61" spans="2:35" x14ac:dyDescent="0.25">
      <c r="B61">
        <v>4</v>
      </c>
      <c r="C61" t="s">
        <v>393</v>
      </c>
      <c r="D61">
        <v>2</v>
      </c>
      <c r="H61">
        <v>3</v>
      </c>
      <c r="I61" t="s">
        <v>393</v>
      </c>
      <c r="J61">
        <v>3</v>
      </c>
      <c r="AA61">
        <v>2</v>
      </c>
      <c r="AB61" t="s">
        <v>393</v>
      </c>
      <c r="AC61">
        <v>7</v>
      </c>
      <c r="AG61">
        <v>2</v>
      </c>
      <c r="AH61" t="s">
        <v>393</v>
      </c>
      <c r="AI61">
        <v>4</v>
      </c>
    </row>
    <row r="62" spans="2:35" x14ac:dyDescent="0.25">
      <c r="B62">
        <v>2</v>
      </c>
      <c r="C62" t="s">
        <v>394</v>
      </c>
      <c r="D62">
        <v>1</v>
      </c>
      <c r="H62">
        <v>1</v>
      </c>
      <c r="I62" t="s">
        <v>394</v>
      </c>
      <c r="J62">
        <v>4</v>
      </c>
      <c r="AA62">
        <v>7</v>
      </c>
      <c r="AB62" t="s">
        <v>394</v>
      </c>
      <c r="AC62">
        <v>2</v>
      </c>
      <c r="AG62">
        <v>4</v>
      </c>
      <c r="AH62" t="s">
        <v>394</v>
      </c>
      <c r="AI62">
        <v>5</v>
      </c>
    </row>
    <row r="63" spans="2:35" x14ac:dyDescent="0.25">
      <c r="B63">
        <v>2</v>
      </c>
      <c r="C63">
        <v>0</v>
      </c>
      <c r="D63">
        <v>5</v>
      </c>
      <c r="H63">
        <v>2</v>
      </c>
      <c r="I63">
        <v>0</v>
      </c>
      <c r="J63">
        <v>4</v>
      </c>
      <c r="AA63">
        <v>4</v>
      </c>
      <c r="AB63">
        <v>0</v>
      </c>
      <c r="AC63">
        <v>5</v>
      </c>
      <c r="AG63">
        <v>4</v>
      </c>
      <c r="AH63">
        <v>0</v>
      </c>
      <c r="AI63">
        <v>5</v>
      </c>
    </row>
    <row r="64" spans="2:35" x14ac:dyDescent="0.25">
      <c r="B64">
        <v>0.51</v>
      </c>
      <c r="C64" t="s">
        <v>388</v>
      </c>
      <c r="D64">
        <v>0.48</v>
      </c>
      <c r="H64">
        <v>0.55000000000000004</v>
      </c>
      <c r="I64" t="s">
        <v>388</v>
      </c>
      <c r="J64">
        <v>0.44</v>
      </c>
      <c r="AA64">
        <v>0.49</v>
      </c>
      <c r="AB64" t="s">
        <v>388</v>
      </c>
      <c r="AC64">
        <v>0.5</v>
      </c>
      <c r="AG64">
        <v>0.61</v>
      </c>
      <c r="AH64" t="s">
        <v>388</v>
      </c>
      <c r="AI64">
        <v>0.38</v>
      </c>
    </row>
    <row r="65" spans="2:35" x14ac:dyDescent="0.25">
      <c r="B65">
        <v>3</v>
      </c>
      <c r="C65" t="s">
        <v>389</v>
      </c>
      <c r="D65">
        <v>0</v>
      </c>
      <c r="H65">
        <v>2</v>
      </c>
      <c r="I65" t="s">
        <v>389</v>
      </c>
      <c r="J65">
        <v>2</v>
      </c>
      <c r="AA65">
        <v>1</v>
      </c>
      <c r="AB65" t="s">
        <v>389</v>
      </c>
      <c r="AC65">
        <v>2</v>
      </c>
      <c r="AG65">
        <v>0</v>
      </c>
      <c r="AH65" t="s">
        <v>389</v>
      </c>
      <c r="AI65">
        <v>1</v>
      </c>
    </row>
    <row r="66" spans="2:35" x14ac:dyDescent="0.25">
      <c r="B66">
        <v>5</v>
      </c>
      <c r="C66" t="s">
        <v>390</v>
      </c>
      <c r="D66">
        <v>3</v>
      </c>
      <c r="H66">
        <v>7</v>
      </c>
      <c r="I66" t="s">
        <v>390</v>
      </c>
      <c r="J66">
        <v>3</v>
      </c>
      <c r="AA66">
        <v>4</v>
      </c>
      <c r="AB66" t="s">
        <v>390</v>
      </c>
      <c r="AC66">
        <v>5</v>
      </c>
      <c r="AG66">
        <v>6</v>
      </c>
      <c r="AH66" t="s">
        <v>390</v>
      </c>
      <c r="AI66">
        <v>4</v>
      </c>
    </row>
    <row r="67" spans="2:35" x14ac:dyDescent="0.25">
      <c r="B67">
        <v>1</v>
      </c>
      <c r="C67" t="s">
        <v>391</v>
      </c>
      <c r="D67">
        <v>10</v>
      </c>
      <c r="H67">
        <v>5</v>
      </c>
      <c r="I67" t="s">
        <v>391</v>
      </c>
      <c r="J67">
        <v>8</v>
      </c>
      <c r="AA67">
        <v>4</v>
      </c>
      <c r="AB67" t="s">
        <v>391</v>
      </c>
      <c r="AC67">
        <v>3</v>
      </c>
      <c r="AG67">
        <v>4</v>
      </c>
      <c r="AH67" t="s">
        <v>391</v>
      </c>
      <c r="AI67">
        <v>7</v>
      </c>
    </row>
    <row r="68" spans="2:35" x14ac:dyDescent="0.25">
      <c r="B68">
        <v>8</v>
      </c>
      <c r="C68" t="s">
        <v>392</v>
      </c>
      <c r="D68">
        <v>18</v>
      </c>
      <c r="H68">
        <v>16</v>
      </c>
      <c r="I68" t="s">
        <v>392</v>
      </c>
      <c r="J68">
        <v>15</v>
      </c>
      <c r="AA68">
        <v>9</v>
      </c>
      <c r="AB68" t="s">
        <v>392</v>
      </c>
      <c r="AC68">
        <v>8</v>
      </c>
      <c r="AG68">
        <v>12</v>
      </c>
      <c r="AH68" t="s">
        <v>392</v>
      </c>
      <c r="AI68">
        <v>12</v>
      </c>
    </row>
    <row r="69" spans="2:35" x14ac:dyDescent="0.25">
      <c r="B69">
        <v>3</v>
      </c>
      <c r="C69" t="s">
        <v>393</v>
      </c>
      <c r="D69">
        <v>2</v>
      </c>
      <c r="H69">
        <v>1</v>
      </c>
      <c r="I69" t="s">
        <v>393</v>
      </c>
      <c r="J69">
        <v>5</v>
      </c>
      <c r="AA69">
        <v>3</v>
      </c>
      <c r="AB69" t="s">
        <v>393</v>
      </c>
      <c r="AC69">
        <v>3</v>
      </c>
      <c r="AG69">
        <v>3</v>
      </c>
      <c r="AH69" t="s">
        <v>393</v>
      </c>
      <c r="AI69">
        <v>6</v>
      </c>
    </row>
    <row r="70" spans="2:35" x14ac:dyDescent="0.25">
      <c r="B70">
        <v>5</v>
      </c>
      <c r="C70" t="s">
        <v>394</v>
      </c>
      <c r="D70">
        <v>7</v>
      </c>
      <c r="H70">
        <v>4</v>
      </c>
      <c r="I70" t="s">
        <v>394</v>
      </c>
      <c r="J70">
        <v>5</v>
      </c>
      <c r="AA70">
        <v>7</v>
      </c>
      <c r="AB70" t="s">
        <v>394</v>
      </c>
      <c r="AC70">
        <v>2</v>
      </c>
      <c r="AG70">
        <v>10</v>
      </c>
      <c r="AH70" t="s">
        <v>394</v>
      </c>
      <c r="AI70">
        <v>5</v>
      </c>
    </row>
    <row r="71" spans="2:35" x14ac:dyDescent="0.25">
      <c r="B71">
        <v>3</v>
      </c>
      <c r="C71">
        <v>0</v>
      </c>
      <c r="D71">
        <v>5</v>
      </c>
      <c r="H71">
        <v>2</v>
      </c>
      <c r="I71">
        <v>0</v>
      </c>
      <c r="J71">
        <v>5</v>
      </c>
      <c r="AA71">
        <v>1</v>
      </c>
      <c r="AB71">
        <v>0</v>
      </c>
      <c r="AC71">
        <v>4</v>
      </c>
      <c r="AG71">
        <v>0</v>
      </c>
      <c r="AH71">
        <v>0</v>
      </c>
      <c r="AI71">
        <v>4</v>
      </c>
    </row>
    <row r="72" spans="2:35" x14ac:dyDescent="0.25">
      <c r="B72">
        <v>0.56000000000000005</v>
      </c>
      <c r="C72" t="s">
        <v>388</v>
      </c>
      <c r="D72">
        <v>0.43</v>
      </c>
      <c r="H72">
        <v>0.46</v>
      </c>
      <c r="I72" t="s">
        <v>388</v>
      </c>
      <c r="J72">
        <v>0.53</v>
      </c>
      <c r="AA72">
        <v>0.4</v>
      </c>
      <c r="AB72" t="s">
        <v>388</v>
      </c>
      <c r="AC72">
        <v>0.59</v>
      </c>
      <c r="AG72">
        <v>0.52</v>
      </c>
      <c r="AH72" t="s">
        <v>388</v>
      </c>
      <c r="AI72">
        <v>0.47</v>
      </c>
    </row>
    <row r="73" spans="2:35" x14ac:dyDescent="0.25">
      <c r="B73">
        <v>1</v>
      </c>
      <c r="C73" t="s">
        <v>389</v>
      </c>
      <c r="D73">
        <v>0</v>
      </c>
      <c r="H73">
        <v>1</v>
      </c>
      <c r="I73" t="s">
        <v>389</v>
      </c>
      <c r="J73">
        <v>3</v>
      </c>
      <c r="AA73">
        <v>1</v>
      </c>
      <c r="AB73" t="s">
        <v>389</v>
      </c>
      <c r="AC73">
        <v>2</v>
      </c>
      <c r="AG73">
        <v>2</v>
      </c>
      <c r="AH73" t="s">
        <v>389</v>
      </c>
      <c r="AI73">
        <v>1</v>
      </c>
    </row>
    <row r="74" spans="2:35" x14ac:dyDescent="0.25">
      <c r="B74">
        <v>6</v>
      </c>
      <c r="C74" t="s">
        <v>390</v>
      </c>
      <c r="D74">
        <v>7</v>
      </c>
      <c r="H74">
        <v>2</v>
      </c>
      <c r="I74" t="s">
        <v>390</v>
      </c>
      <c r="J74">
        <v>6</v>
      </c>
      <c r="AA74">
        <v>4</v>
      </c>
      <c r="AB74" t="s">
        <v>390</v>
      </c>
      <c r="AC74">
        <v>3</v>
      </c>
      <c r="AG74">
        <v>3</v>
      </c>
      <c r="AH74" t="s">
        <v>390</v>
      </c>
      <c r="AI74">
        <v>5</v>
      </c>
    </row>
    <row r="75" spans="2:35" x14ac:dyDescent="0.25">
      <c r="B75">
        <v>6</v>
      </c>
      <c r="C75" t="s">
        <v>391</v>
      </c>
      <c r="D75">
        <v>7</v>
      </c>
      <c r="H75">
        <v>4</v>
      </c>
      <c r="I75" t="s">
        <v>391</v>
      </c>
      <c r="J75">
        <v>8</v>
      </c>
      <c r="AA75">
        <v>3</v>
      </c>
      <c r="AB75" t="s">
        <v>391</v>
      </c>
      <c r="AC75">
        <v>5</v>
      </c>
      <c r="AG75">
        <v>3</v>
      </c>
      <c r="AH75" t="s">
        <v>391</v>
      </c>
      <c r="AI75">
        <v>3</v>
      </c>
    </row>
    <row r="76" spans="2:35" x14ac:dyDescent="0.25">
      <c r="B76">
        <v>14</v>
      </c>
      <c r="C76" t="s">
        <v>392</v>
      </c>
      <c r="D76">
        <v>18</v>
      </c>
      <c r="H76">
        <v>7</v>
      </c>
      <c r="I76" t="s">
        <v>392</v>
      </c>
      <c r="J76">
        <v>18</v>
      </c>
      <c r="AA76">
        <v>10</v>
      </c>
      <c r="AB76" t="s">
        <v>392</v>
      </c>
      <c r="AC76">
        <v>10</v>
      </c>
      <c r="AG76">
        <v>9</v>
      </c>
      <c r="AH76" t="s">
        <v>392</v>
      </c>
      <c r="AI76">
        <v>13</v>
      </c>
    </row>
    <row r="77" spans="2:35" x14ac:dyDescent="0.25">
      <c r="B77">
        <v>6</v>
      </c>
      <c r="C77" t="s">
        <v>393</v>
      </c>
      <c r="D77">
        <v>5</v>
      </c>
      <c r="H77">
        <v>3</v>
      </c>
      <c r="I77" t="s">
        <v>393</v>
      </c>
      <c r="J77">
        <v>1</v>
      </c>
      <c r="AA77">
        <v>1</v>
      </c>
      <c r="AB77" t="s">
        <v>393</v>
      </c>
      <c r="AC77">
        <v>3</v>
      </c>
      <c r="AG77">
        <v>4</v>
      </c>
      <c r="AH77" t="s">
        <v>393</v>
      </c>
      <c r="AI77">
        <v>1</v>
      </c>
    </row>
    <row r="78" spans="2:35" x14ac:dyDescent="0.25">
      <c r="B78">
        <v>2</v>
      </c>
      <c r="C78" t="s">
        <v>394</v>
      </c>
      <c r="D78">
        <v>5</v>
      </c>
      <c r="H78">
        <v>5</v>
      </c>
      <c r="I78" t="s">
        <v>394</v>
      </c>
      <c r="J78">
        <v>5</v>
      </c>
      <c r="AA78">
        <v>3</v>
      </c>
      <c r="AB78" t="s">
        <v>394</v>
      </c>
      <c r="AC78">
        <v>2</v>
      </c>
      <c r="AG78">
        <v>3</v>
      </c>
      <c r="AH78" t="s">
        <v>394</v>
      </c>
      <c r="AI78">
        <v>4</v>
      </c>
    </row>
    <row r="79" spans="2:35" x14ac:dyDescent="0.25">
      <c r="B79">
        <v>3</v>
      </c>
      <c r="C79">
        <v>0</v>
      </c>
      <c r="D79">
        <v>3</v>
      </c>
      <c r="H79">
        <v>3</v>
      </c>
      <c r="I79">
        <v>0</v>
      </c>
      <c r="J79">
        <v>4</v>
      </c>
      <c r="AA79">
        <v>1</v>
      </c>
      <c r="AB79">
        <v>0</v>
      </c>
      <c r="AC79">
        <v>4</v>
      </c>
      <c r="AG79">
        <v>0</v>
      </c>
      <c r="AH79">
        <v>0</v>
      </c>
      <c r="AI79">
        <v>5</v>
      </c>
    </row>
    <row r="80" spans="2:35" x14ac:dyDescent="0.25">
      <c r="B80">
        <v>0.51</v>
      </c>
      <c r="C80" t="s">
        <v>388</v>
      </c>
      <c r="D80">
        <v>0.49</v>
      </c>
      <c r="H80">
        <v>0.28000000000000003</v>
      </c>
      <c r="I80" t="s">
        <v>388</v>
      </c>
      <c r="J80">
        <v>0.71</v>
      </c>
      <c r="AA80">
        <v>0.45</v>
      </c>
      <c r="AB80" t="s">
        <v>388</v>
      </c>
      <c r="AC80">
        <v>0.54</v>
      </c>
      <c r="AG80">
        <v>0.7</v>
      </c>
      <c r="AH80" t="s">
        <v>388</v>
      </c>
      <c r="AI80">
        <v>0.28999999999999998</v>
      </c>
    </row>
    <row r="81" spans="2:35" x14ac:dyDescent="0.25">
      <c r="B81">
        <v>0</v>
      </c>
      <c r="C81" t="s">
        <v>389</v>
      </c>
      <c r="D81">
        <v>1</v>
      </c>
      <c r="H81">
        <v>1</v>
      </c>
      <c r="I81" t="s">
        <v>389</v>
      </c>
      <c r="J81">
        <v>1</v>
      </c>
      <c r="AA81">
        <v>1</v>
      </c>
      <c r="AB81" t="s">
        <v>389</v>
      </c>
      <c r="AC81">
        <v>1</v>
      </c>
      <c r="AG81">
        <v>2</v>
      </c>
      <c r="AH81" t="s">
        <v>389</v>
      </c>
      <c r="AI81">
        <v>0</v>
      </c>
    </row>
    <row r="82" spans="2:35" x14ac:dyDescent="0.25">
      <c r="B82">
        <v>6</v>
      </c>
      <c r="C82" t="s">
        <v>390</v>
      </c>
      <c r="D82">
        <v>4</v>
      </c>
      <c r="H82">
        <v>3</v>
      </c>
      <c r="I82" t="s">
        <v>390</v>
      </c>
      <c r="J82">
        <v>5</v>
      </c>
      <c r="AA82">
        <v>3</v>
      </c>
      <c r="AB82" t="s">
        <v>390</v>
      </c>
      <c r="AC82">
        <v>1</v>
      </c>
      <c r="AG82">
        <v>6</v>
      </c>
      <c r="AH82" t="s">
        <v>390</v>
      </c>
      <c r="AI82">
        <v>4</v>
      </c>
    </row>
    <row r="83" spans="2:35" x14ac:dyDescent="0.25">
      <c r="B83">
        <v>5</v>
      </c>
      <c r="C83" t="s">
        <v>391</v>
      </c>
      <c r="D83">
        <v>4</v>
      </c>
      <c r="H83">
        <v>5</v>
      </c>
      <c r="I83" t="s">
        <v>391</v>
      </c>
      <c r="J83">
        <v>5</v>
      </c>
      <c r="AA83">
        <v>5</v>
      </c>
      <c r="AB83" t="s">
        <v>391</v>
      </c>
      <c r="AC83">
        <v>3</v>
      </c>
      <c r="AG83">
        <v>1</v>
      </c>
      <c r="AH83" t="s">
        <v>391</v>
      </c>
      <c r="AI83">
        <v>6</v>
      </c>
    </row>
    <row r="84" spans="2:35" x14ac:dyDescent="0.25">
      <c r="B84">
        <v>13</v>
      </c>
      <c r="C84" t="s">
        <v>392</v>
      </c>
      <c r="D84">
        <v>12</v>
      </c>
      <c r="H84">
        <v>9</v>
      </c>
      <c r="I84" t="s">
        <v>392</v>
      </c>
      <c r="J84">
        <v>17</v>
      </c>
      <c r="AA84">
        <v>11</v>
      </c>
      <c r="AB84" t="s">
        <v>392</v>
      </c>
      <c r="AC84">
        <v>6</v>
      </c>
      <c r="AG84">
        <v>11</v>
      </c>
      <c r="AH84" t="s">
        <v>392</v>
      </c>
      <c r="AI84">
        <v>12</v>
      </c>
    </row>
    <row r="85" spans="2:35" x14ac:dyDescent="0.25">
      <c r="B85">
        <v>3</v>
      </c>
      <c r="C85" t="s">
        <v>393</v>
      </c>
      <c r="D85">
        <v>6</v>
      </c>
      <c r="H85">
        <v>4</v>
      </c>
      <c r="I85" t="s">
        <v>393</v>
      </c>
      <c r="J85">
        <v>2</v>
      </c>
      <c r="AA85">
        <v>0</v>
      </c>
      <c r="AB85" t="s">
        <v>393</v>
      </c>
      <c r="AC85">
        <v>2</v>
      </c>
      <c r="AG85">
        <v>4</v>
      </c>
      <c r="AH85" t="s">
        <v>393</v>
      </c>
      <c r="AI85">
        <v>4</v>
      </c>
    </row>
    <row r="86" spans="2:35" x14ac:dyDescent="0.25">
      <c r="B86">
        <v>8</v>
      </c>
      <c r="C86" t="s">
        <v>394</v>
      </c>
      <c r="D86">
        <v>3</v>
      </c>
      <c r="H86">
        <v>1</v>
      </c>
      <c r="I86" t="s">
        <v>394</v>
      </c>
      <c r="J86">
        <v>8</v>
      </c>
      <c r="AA86">
        <v>8</v>
      </c>
      <c r="AB86" t="s">
        <v>394</v>
      </c>
      <c r="AC86">
        <v>3</v>
      </c>
      <c r="AG86">
        <v>4</v>
      </c>
      <c r="AH86" t="s">
        <v>394</v>
      </c>
      <c r="AI86">
        <v>4</v>
      </c>
    </row>
    <row r="87" spans="2:35" x14ac:dyDescent="0.25">
      <c r="B87">
        <v>2</v>
      </c>
      <c r="C87">
        <v>0</v>
      </c>
      <c r="D87">
        <v>5</v>
      </c>
      <c r="H87">
        <v>1</v>
      </c>
      <c r="I87">
        <v>0</v>
      </c>
      <c r="J87">
        <v>4</v>
      </c>
      <c r="AA87">
        <v>2</v>
      </c>
      <c r="AB87">
        <v>0</v>
      </c>
      <c r="AC87">
        <v>5</v>
      </c>
      <c r="AG87">
        <v>1</v>
      </c>
      <c r="AH87">
        <v>0</v>
      </c>
      <c r="AI87">
        <v>4</v>
      </c>
    </row>
    <row r="88" spans="2:35" x14ac:dyDescent="0.25">
      <c r="B88">
        <v>0.48</v>
      </c>
      <c r="C88" t="s">
        <v>388</v>
      </c>
      <c r="D88">
        <v>0.51</v>
      </c>
      <c r="H88">
        <v>0.51</v>
      </c>
      <c r="I88" t="s">
        <v>388</v>
      </c>
      <c r="J88">
        <v>0.48</v>
      </c>
      <c r="AA88">
        <v>0.39</v>
      </c>
      <c r="AB88" t="s">
        <v>388</v>
      </c>
      <c r="AC88">
        <v>0.6</v>
      </c>
      <c r="AG88">
        <v>0.64</v>
      </c>
      <c r="AH88" t="s">
        <v>388</v>
      </c>
      <c r="AI88">
        <v>0.35</v>
      </c>
    </row>
    <row r="89" spans="2:35" x14ac:dyDescent="0.25">
      <c r="B89">
        <v>2</v>
      </c>
      <c r="C89" t="s">
        <v>389</v>
      </c>
      <c r="D89">
        <v>1</v>
      </c>
      <c r="H89">
        <v>0</v>
      </c>
      <c r="I89" t="s">
        <v>389</v>
      </c>
      <c r="J89">
        <v>3</v>
      </c>
      <c r="AA89">
        <v>1</v>
      </c>
      <c r="AB89" t="s">
        <v>389</v>
      </c>
      <c r="AC89">
        <v>0</v>
      </c>
      <c r="AG89">
        <v>1</v>
      </c>
      <c r="AH89" t="s">
        <v>389</v>
      </c>
      <c r="AI89">
        <v>1</v>
      </c>
    </row>
    <row r="90" spans="2:35" x14ac:dyDescent="0.25">
      <c r="B90">
        <v>8</v>
      </c>
      <c r="C90" t="s">
        <v>390</v>
      </c>
      <c r="D90">
        <v>2</v>
      </c>
      <c r="H90">
        <v>4</v>
      </c>
      <c r="I90" t="s">
        <v>390</v>
      </c>
      <c r="J90">
        <v>5</v>
      </c>
      <c r="AA90">
        <v>6</v>
      </c>
      <c r="AB90" t="s">
        <v>390</v>
      </c>
      <c r="AC90">
        <v>4</v>
      </c>
      <c r="AG90">
        <v>2</v>
      </c>
      <c r="AH90" t="s">
        <v>390</v>
      </c>
      <c r="AI90">
        <v>5</v>
      </c>
    </row>
    <row r="91" spans="2:35" x14ac:dyDescent="0.25">
      <c r="B91">
        <v>3</v>
      </c>
      <c r="C91" t="s">
        <v>391</v>
      </c>
      <c r="D91">
        <v>4</v>
      </c>
      <c r="H91">
        <v>4</v>
      </c>
      <c r="I91" t="s">
        <v>391</v>
      </c>
      <c r="J91">
        <v>6</v>
      </c>
      <c r="AA91">
        <v>4</v>
      </c>
      <c r="AB91" t="s">
        <v>391</v>
      </c>
      <c r="AC91">
        <v>9</v>
      </c>
      <c r="AG91">
        <v>5</v>
      </c>
      <c r="AH91" t="s">
        <v>391</v>
      </c>
      <c r="AI91">
        <v>5</v>
      </c>
    </row>
    <row r="92" spans="2:35" x14ac:dyDescent="0.25">
      <c r="B92">
        <v>11</v>
      </c>
      <c r="C92" t="s">
        <v>392</v>
      </c>
      <c r="D92">
        <v>8</v>
      </c>
      <c r="H92">
        <v>20</v>
      </c>
      <c r="I92" t="s">
        <v>392</v>
      </c>
      <c r="J92">
        <v>16</v>
      </c>
      <c r="AA92">
        <v>12</v>
      </c>
      <c r="AB92" t="s">
        <v>392</v>
      </c>
      <c r="AC92">
        <v>15</v>
      </c>
      <c r="AG92">
        <v>7</v>
      </c>
      <c r="AH92" t="s">
        <v>392</v>
      </c>
      <c r="AI92">
        <v>13</v>
      </c>
    </row>
    <row r="93" spans="2:35" x14ac:dyDescent="0.25">
      <c r="B93">
        <v>1</v>
      </c>
      <c r="C93" t="s">
        <v>393</v>
      </c>
      <c r="D93">
        <v>7</v>
      </c>
      <c r="H93">
        <v>2</v>
      </c>
      <c r="I93" t="s">
        <v>393</v>
      </c>
      <c r="J93">
        <v>4</v>
      </c>
      <c r="AA93">
        <v>4</v>
      </c>
      <c r="AB93" t="s">
        <v>393</v>
      </c>
      <c r="AC93">
        <v>6</v>
      </c>
      <c r="AG93">
        <v>4</v>
      </c>
      <c r="AH93" t="s">
        <v>393</v>
      </c>
      <c r="AI93">
        <v>1</v>
      </c>
    </row>
    <row r="94" spans="2:35" x14ac:dyDescent="0.25">
      <c r="B94">
        <v>4</v>
      </c>
      <c r="C94" t="s">
        <v>394</v>
      </c>
      <c r="D94">
        <v>4</v>
      </c>
      <c r="H94">
        <v>5</v>
      </c>
      <c r="I94" t="s">
        <v>394</v>
      </c>
      <c r="J94">
        <v>3</v>
      </c>
      <c r="AA94">
        <v>7</v>
      </c>
      <c r="AB94" t="s">
        <v>394</v>
      </c>
      <c r="AC94">
        <v>6</v>
      </c>
      <c r="AG94">
        <v>4</v>
      </c>
      <c r="AH94" t="s">
        <v>394</v>
      </c>
      <c r="AI94">
        <v>6</v>
      </c>
    </row>
    <row r="95" spans="2:35" x14ac:dyDescent="0.25">
      <c r="B95">
        <v>3</v>
      </c>
      <c r="C95">
        <v>0</v>
      </c>
      <c r="D95">
        <v>5</v>
      </c>
      <c r="H95">
        <v>1</v>
      </c>
      <c r="I95">
        <v>0</v>
      </c>
      <c r="J95">
        <v>5</v>
      </c>
      <c r="AA95">
        <v>4</v>
      </c>
      <c r="AB95">
        <v>0</v>
      </c>
      <c r="AC95">
        <v>4</v>
      </c>
      <c r="AG95">
        <v>5</v>
      </c>
      <c r="AH95">
        <v>1</v>
      </c>
      <c r="AI95">
        <v>4</v>
      </c>
    </row>
    <row r="96" spans="2:35" x14ac:dyDescent="0.25">
      <c r="B96">
        <v>0.56999999999999995</v>
      </c>
      <c r="C96" t="s">
        <v>388</v>
      </c>
      <c r="D96">
        <v>0.42</v>
      </c>
      <c r="H96">
        <v>0.4</v>
      </c>
      <c r="I96" t="s">
        <v>388</v>
      </c>
      <c r="J96">
        <v>0.59</v>
      </c>
      <c r="AA96">
        <v>0.4</v>
      </c>
      <c r="AB96" t="s">
        <v>388</v>
      </c>
      <c r="AC96">
        <v>0.59</v>
      </c>
      <c r="AG96">
        <v>0.44</v>
      </c>
      <c r="AH96" t="s">
        <v>388</v>
      </c>
      <c r="AI96">
        <v>0.55000000000000004</v>
      </c>
    </row>
    <row r="97" spans="2:35" x14ac:dyDescent="0.25">
      <c r="B97">
        <v>0</v>
      </c>
      <c r="C97" t="s">
        <v>389</v>
      </c>
      <c r="D97">
        <v>0</v>
      </c>
      <c r="H97">
        <v>0</v>
      </c>
      <c r="I97" t="s">
        <v>389</v>
      </c>
      <c r="J97">
        <v>0</v>
      </c>
      <c r="AA97">
        <v>0</v>
      </c>
      <c r="AB97" t="s">
        <v>389</v>
      </c>
      <c r="AC97">
        <v>1</v>
      </c>
      <c r="AG97">
        <v>1</v>
      </c>
      <c r="AH97" t="s">
        <v>389</v>
      </c>
      <c r="AI97">
        <v>2</v>
      </c>
    </row>
    <row r="98" spans="2:35" x14ac:dyDescent="0.25">
      <c r="B98">
        <v>4</v>
      </c>
      <c r="C98" t="s">
        <v>390</v>
      </c>
      <c r="D98">
        <v>3</v>
      </c>
      <c r="H98">
        <v>2</v>
      </c>
      <c r="I98" t="s">
        <v>390</v>
      </c>
      <c r="J98">
        <v>1</v>
      </c>
      <c r="AA98">
        <v>5</v>
      </c>
      <c r="AB98" t="s">
        <v>390</v>
      </c>
      <c r="AC98">
        <v>2</v>
      </c>
      <c r="AG98">
        <v>3</v>
      </c>
      <c r="AH98" t="s">
        <v>390</v>
      </c>
      <c r="AI98">
        <v>5</v>
      </c>
    </row>
    <row r="99" spans="2:35" x14ac:dyDescent="0.25">
      <c r="B99">
        <v>5</v>
      </c>
      <c r="C99" t="s">
        <v>391</v>
      </c>
      <c r="D99">
        <v>5</v>
      </c>
      <c r="H99">
        <v>7</v>
      </c>
      <c r="I99" t="s">
        <v>391</v>
      </c>
      <c r="J99">
        <v>3</v>
      </c>
      <c r="AA99">
        <v>8</v>
      </c>
      <c r="AB99" t="s">
        <v>391</v>
      </c>
      <c r="AC99">
        <v>6</v>
      </c>
      <c r="AG99">
        <v>4</v>
      </c>
      <c r="AH99" t="s">
        <v>391</v>
      </c>
      <c r="AI99">
        <v>4</v>
      </c>
    </row>
    <row r="100" spans="2:35" x14ac:dyDescent="0.25">
      <c r="B100">
        <v>12</v>
      </c>
      <c r="C100" t="s">
        <v>392</v>
      </c>
      <c r="D100">
        <v>12</v>
      </c>
      <c r="H100">
        <v>10</v>
      </c>
      <c r="I100" t="s">
        <v>392</v>
      </c>
      <c r="J100">
        <v>8</v>
      </c>
      <c r="AA100">
        <v>19</v>
      </c>
      <c r="AB100" t="s">
        <v>392</v>
      </c>
      <c r="AC100">
        <v>9</v>
      </c>
      <c r="AG100">
        <v>12</v>
      </c>
      <c r="AH100" t="s">
        <v>392</v>
      </c>
      <c r="AI100">
        <v>15</v>
      </c>
    </row>
    <row r="101" spans="2:35" x14ac:dyDescent="0.25">
      <c r="B101">
        <v>3</v>
      </c>
      <c r="C101" t="s">
        <v>393</v>
      </c>
      <c r="D101">
        <v>4</v>
      </c>
      <c r="H101">
        <v>1</v>
      </c>
      <c r="I101" t="s">
        <v>393</v>
      </c>
      <c r="J101">
        <v>3</v>
      </c>
      <c r="AA101">
        <v>1</v>
      </c>
      <c r="AB101" t="s">
        <v>393</v>
      </c>
      <c r="AC101">
        <v>3</v>
      </c>
      <c r="AG101">
        <v>3</v>
      </c>
      <c r="AH101" t="s">
        <v>393</v>
      </c>
      <c r="AI101">
        <v>2</v>
      </c>
    </row>
    <row r="102" spans="2:35" x14ac:dyDescent="0.25">
      <c r="B102">
        <v>2</v>
      </c>
      <c r="C102" t="s">
        <v>394</v>
      </c>
      <c r="D102">
        <v>7</v>
      </c>
      <c r="H102">
        <v>7</v>
      </c>
      <c r="I102" t="s">
        <v>394</v>
      </c>
      <c r="J102">
        <v>5</v>
      </c>
      <c r="AA102">
        <v>12</v>
      </c>
      <c r="AB102" t="s">
        <v>394</v>
      </c>
      <c r="AC102">
        <v>3</v>
      </c>
      <c r="AG102">
        <v>5</v>
      </c>
      <c r="AH102" t="s">
        <v>394</v>
      </c>
      <c r="AI102">
        <v>10</v>
      </c>
    </row>
    <row r="103" spans="2:35" x14ac:dyDescent="0.25">
      <c r="B103">
        <v>5</v>
      </c>
      <c r="C103">
        <v>1</v>
      </c>
      <c r="D103">
        <v>5</v>
      </c>
      <c r="H103">
        <v>4</v>
      </c>
      <c r="I103">
        <v>0</v>
      </c>
      <c r="J103">
        <v>5</v>
      </c>
      <c r="AA103">
        <v>3</v>
      </c>
      <c r="AB103">
        <v>0</v>
      </c>
      <c r="AC103">
        <v>3</v>
      </c>
      <c r="AG103">
        <v>4</v>
      </c>
      <c r="AH103">
        <v>0</v>
      </c>
      <c r="AI103">
        <v>5</v>
      </c>
    </row>
    <row r="104" spans="2:35" x14ac:dyDescent="0.25">
      <c r="B104">
        <v>0.53</v>
      </c>
      <c r="C104" t="s">
        <v>388</v>
      </c>
      <c r="D104">
        <v>0.46</v>
      </c>
      <c r="H104">
        <v>0.49</v>
      </c>
      <c r="I104" t="s">
        <v>388</v>
      </c>
      <c r="J104">
        <v>0.5</v>
      </c>
      <c r="AA104">
        <v>0.5</v>
      </c>
      <c r="AB104" t="s">
        <v>388</v>
      </c>
      <c r="AC104">
        <v>0.49</v>
      </c>
      <c r="AG104">
        <v>0.55000000000000004</v>
      </c>
      <c r="AH104" t="s">
        <v>388</v>
      </c>
      <c r="AI104">
        <v>0.44</v>
      </c>
    </row>
    <row r="105" spans="2:35" x14ac:dyDescent="0.25">
      <c r="B105">
        <v>1</v>
      </c>
      <c r="C105" t="s">
        <v>389</v>
      </c>
      <c r="D105">
        <v>1</v>
      </c>
      <c r="H105">
        <v>2</v>
      </c>
      <c r="I105" t="s">
        <v>389</v>
      </c>
      <c r="J105">
        <v>1</v>
      </c>
      <c r="AA105">
        <v>1</v>
      </c>
      <c r="AB105" t="s">
        <v>389</v>
      </c>
      <c r="AC105">
        <v>0</v>
      </c>
      <c r="AG105">
        <v>3</v>
      </c>
      <c r="AH105" t="s">
        <v>389</v>
      </c>
      <c r="AI105">
        <v>0</v>
      </c>
    </row>
    <row r="106" spans="2:35" x14ac:dyDescent="0.25">
      <c r="B106">
        <v>6</v>
      </c>
      <c r="C106" t="s">
        <v>390</v>
      </c>
      <c r="D106">
        <v>2</v>
      </c>
      <c r="H106">
        <v>3</v>
      </c>
      <c r="I106" t="s">
        <v>390</v>
      </c>
      <c r="J106">
        <v>1</v>
      </c>
      <c r="AA106">
        <v>10</v>
      </c>
      <c r="AB106" t="s">
        <v>390</v>
      </c>
      <c r="AC106">
        <v>1</v>
      </c>
      <c r="AG106">
        <v>3</v>
      </c>
      <c r="AH106" t="s">
        <v>390</v>
      </c>
      <c r="AI106">
        <v>3</v>
      </c>
    </row>
    <row r="107" spans="2:35" x14ac:dyDescent="0.25">
      <c r="B107">
        <v>6</v>
      </c>
      <c r="C107" t="s">
        <v>391</v>
      </c>
      <c r="D107">
        <v>1</v>
      </c>
      <c r="H107">
        <v>1</v>
      </c>
      <c r="I107" t="s">
        <v>391</v>
      </c>
      <c r="J107">
        <v>5</v>
      </c>
      <c r="AA107">
        <v>7</v>
      </c>
      <c r="AB107" t="s">
        <v>391</v>
      </c>
      <c r="AC107">
        <v>2</v>
      </c>
      <c r="AG107">
        <v>2</v>
      </c>
      <c r="AH107" t="s">
        <v>391</v>
      </c>
      <c r="AI107">
        <v>10</v>
      </c>
    </row>
    <row r="108" spans="2:35" x14ac:dyDescent="0.25">
      <c r="B108">
        <v>16</v>
      </c>
      <c r="C108" t="s">
        <v>392</v>
      </c>
      <c r="D108">
        <v>7</v>
      </c>
      <c r="H108">
        <v>10</v>
      </c>
      <c r="I108" t="s">
        <v>392</v>
      </c>
      <c r="J108">
        <v>9</v>
      </c>
      <c r="AA108">
        <v>19</v>
      </c>
      <c r="AB108" t="s">
        <v>392</v>
      </c>
      <c r="AC108">
        <v>5</v>
      </c>
      <c r="AG108">
        <v>8</v>
      </c>
      <c r="AH108" t="s">
        <v>392</v>
      </c>
      <c r="AI108">
        <v>17</v>
      </c>
    </row>
    <row r="109" spans="2:35" x14ac:dyDescent="0.25">
      <c r="B109">
        <v>1</v>
      </c>
      <c r="C109" t="s">
        <v>393</v>
      </c>
      <c r="D109">
        <v>4</v>
      </c>
      <c r="H109">
        <v>0</v>
      </c>
      <c r="I109" t="s">
        <v>393</v>
      </c>
      <c r="J109">
        <v>2</v>
      </c>
      <c r="AA109">
        <v>1</v>
      </c>
      <c r="AB109" t="s">
        <v>393</v>
      </c>
      <c r="AC109">
        <v>8</v>
      </c>
      <c r="AG109">
        <v>3</v>
      </c>
      <c r="AH109" t="s">
        <v>393</v>
      </c>
      <c r="AI109">
        <v>0</v>
      </c>
    </row>
    <row r="110" spans="2:35" x14ac:dyDescent="0.25">
      <c r="B110">
        <v>6</v>
      </c>
      <c r="C110" t="s">
        <v>394</v>
      </c>
      <c r="D110">
        <v>4</v>
      </c>
      <c r="H110">
        <v>5</v>
      </c>
      <c r="I110" t="s">
        <v>394</v>
      </c>
      <c r="J110">
        <v>5</v>
      </c>
      <c r="AA110">
        <v>5</v>
      </c>
      <c r="AB110" t="s">
        <v>394</v>
      </c>
      <c r="AC110">
        <v>2</v>
      </c>
      <c r="AG110">
        <v>4</v>
      </c>
      <c r="AH110" t="s">
        <v>394</v>
      </c>
      <c r="AI110">
        <v>6</v>
      </c>
    </row>
    <row r="111" spans="2:35" x14ac:dyDescent="0.25">
      <c r="B111">
        <v>2</v>
      </c>
      <c r="C111">
        <v>0</v>
      </c>
      <c r="D111">
        <v>5</v>
      </c>
      <c r="H111">
        <v>2</v>
      </c>
      <c r="I111">
        <v>0</v>
      </c>
      <c r="J111">
        <v>5</v>
      </c>
      <c r="AA111">
        <v>1</v>
      </c>
      <c r="AB111">
        <v>0</v>
      </c>
      <c r="AC111">
        <v>4</v>
      </c>
      <c r="AG111">
        <v>3</v>
      </c>
      <c r="AH111">
        <v>0</v>
      </c>
      <c r="AI111">
        <v>5</v>
      </c>
    </row>
    <row r="112" spans="2:35" x14ac:dyDescent="0.25">
      <c r="B112">
        <v>0.51</v>
      </c>
      <c r="C112" t="s">
        <v>388</v>
      </c>
      <c r="D112">
        <v>0.48</v>
      </c>
      <c r="H112">
        <v>0.48</v>
      </c>
      <c r="I112" t="s">
        <v>388</v>
      </c>
      <c r="J112">
        <v>0.51</v>
      </c>
      <c r="AA112">
        <v>0.43</v>
      </c>
      <c r="AB112" t="s">
        <v>388</v>
      </c>
      <c r="AC112">
        <v>0.56000000000000005</v>
      </c>
      <c r="AG112">
        <v>0.53</v>
      </c>
      <c r="AH112" t="s">
        <v>388</v>
      </c>
      <c r="AI112">
        <v>0.46</v>
      </c>
    </row>
    <row r="113" spans="2:35" x14ac:dyDescent="0.25">
      <c r="B113">
        <v>0</v>
      </c>
      <c r="C113" t="s">
        <v>389</v>
      </c>
      <c r="D113">
        <v>0</v>
      </c>
      <c r="H113">
        <v>0</v>
      </c>
      <c r="I113" t="s">
        <v>389</v>
      </c>
      <c r="J113">
        <v>1</v>
      </c>
      <c r="AA113">
        <v>0</v>
      </c>
      <c r="AB113" t="s">
        <v>389</v>
      </c>
      <c r="AC113">
        <v>2</v>
      </c>
      <c r="AG113">
        <v>1</v>
      </c>
      <c r="AH113" t="s">
        <v>389</v>
      </c>
      <c r="AI113">
        <v>2</v>
      </c>
    </row>
    <row r="114" spans="2:35" x14ac:dyDescent="0.25">
      <c r="B114">
        <v>3</v>
      </c>
      <c r="C114" t="s">
        <v>390</v>
      </c>
      <c r="D114">
        <v>0</v>
      </c>
      <c r="H114">
        <v>2</v>
      </c>
      <c r="I114" t="s">
        <v>390</v>
      </c>
      <c r="J114">
        <v>2</v>
      </c>
      <c r="AA114">
        <v>3</v>
      </c>
      <c r="AB114" t="s">
        <v>390</v>
      </c>
      <c r="AC114">
        <v>5</v>
      </c>
      <c r="AG114">
        <v>2</v>
      </c>
      <c r="AH114" t="s">
        <v>390</v>
      </c>
      <c r="AI114">
        <v>5</v>
      </c>
    </row>
    <row r="115" spans="2:35" x14ac:dyDescent="0.25">
      <c r="B115">
        <v>3</v>
      </c>
      <c r="C115" t="s">
        <v>391</v>
      </c>
      <c r="D115">
        <v>2</v>
      </c>
      <c r="H115">
        <v>3</v>
      </c>
      <c r="I115" t="s">
        <v>391</v>
      </c>
      <c r="J115">
        <v>2</v>
      </c>
      <c r="AA115">
        <v>10</v>
      </c>
      <c r="AB115" t="s">
        <v>391</v>
      </c>
      <c r="AC115">
        <v>3</v>
      </c>
      <c r="AG115">
        <v>4</v>
      </c>
      <c r="AH115" t="s">
        <v>391</v>
      </c>
      <c r="AI115">
        <v>5</v>
      </c>
    </row>
    <row r="116" spans="2:35" x14ac:dyDescent="0.25">
      <c r="B116">
        <v>6</v>
      </c>
      <c r="C116" t="s">
        <v>392</v>
      </c>
      <c r="D116">
        <v>5</v>
      </c>
      <c r="H116">
        <v>6</v>
      </c>
      <c r="I116" t="s">
        <v>392</v>
      </c>
      <c r="J116">
        <v>6</v>
      </c>
      <c r="AA116">
        <v>16</v>
      </c>
      <c r="AB116" t="s">
        <v>392</v>
      </c>
      <c r="AC116">
        <v>10</v>
      </c>
      <c r="AG116">
        <v>7</v>
      </c>
      <c r="AH116" t="s">
        <v>392</v>
      </c>
      <c r="AI116">
        <v>13</v>
      </c>
    </row>
    <row r="117" spans="2:35" x14ac:dyDescent="0.25">
      <c r="B117">
        <v>0</v>
      </c>
      <c r="C117" t="s">
        <v>393</v>
      </c>
      <c r="D117">
        <v>3</v>
      </c>
      <c r="H117">
        <v>1</v>
      </c>
      <c r="I117" t="s">
        <v>393</v>
      </c>
      <c r="J117">
        <v>2</v>
      </c>
      <c r="AA117">
        <v>3</v>
      </c>
      <c r="AB117" t="s">
        <v>393</v>
      </c>
      <c r="AC117">
        <v>3</v>
      </c>
      <c r="AG117">
        <v>3</v>
      </c>
      <c r="AH117" t="s">
        <v>393</v>
      </c>
      <c r="AI117">
        <v>1</v>
      </c>
    </row>
    <row r="118" spans="2:35" x14ac:dyDescent="0.25">
      <c r="B118">
        <v>2</v>
      </c>
      <c r="C118" t="s">
        <v>394</v>
      </c>
      <c r="D118">
        <v>2</v>
      </c>
      <c r="H118">
        <v>6</v>
      </c>
      <c r="I118" t="s">
        <v>394</v>
      </c>
      <c r="J118">
        <v>3</v>
      </c>
      <c r="AA118">
        <v>12</v>
      </c>
      <c r="AB118" t="s">
        <v>394</v>
      </c>
      <c r="AC118">
        <v>0</v>
      </c>
      <c r="AG118">
        <v>1</v>
      </c>
      <c r="AH118" t="s">
        <v>394</v>
      </c>
      <c r="AI118">
        <v>6</v>
      </c>
    </row>
    <row r="119" spans="2:35" x14ac:dyDescent="0.25">
      <c r="B119">
        <v>0</v>
      </c>
      <c r="C119">
        <v>0</v>
      </c>
      <c r="D119">
        <v>5</v>
      </c>
      <c r="H119">
        <v>3</v>
      </c>
      <c r="I119">
        <v>0</v>
      </c>
      <c r="J119">
        <v>5</v>
      </c>
      <c r="AA119">
        <v>3</v>
      </c>
      <c r="AB119">
        <v>1</v>
      </c>
      <c r="AC119">
        <v>5</v>
      </c>
      <c r="AG119">
        <v>2</v>
      </c>
      <c r="AH119">
        <v>0</v>
      </c>
      <c r="AI119">
        <v>5</v>
      </c>
    </row>
    <row r="120" spans="2:35" x14ac:dyDescent="0.25">
      <c r="B120">
        <v>0.68</v>
      </c>
      <c r="C120" t="s">
        <v>388</v>
      </c>
      <c r="D120">
        <v>0.31</v>
      </c>
      <c r="H120">
        <v>0.48</v>
      </c>
      <c r="I120" t="s">
        <v>388</v>
      </c>
      <c r="J120">
        <v>0.51</v>
      </c>
      <c r="AA120">
        <v>0.22</v>
      </c>
      <c r="AB120" t="s">
        <v>388</v>
      </c>
      <c r="AC120">
        <v>0.77</v>
      </c>
      <c r="AG120">
        <v>0.72</v>
      </c>
      <c r="AH120" t="s">
        <v>388</v>
      </c>
      <c r="AI120">
        <v>0.27</v>
      </c>
    </row>
    <row r="121" spans="2:35" x14ac:dyDescent="0.25">
      <c r="B121">
        <v>0</v>
      </c>
      <c r="C121" t="s">
        <v>389</v>
      </c>
      <c r="D121">
        <v>1</v>
      </c>
      <c r="H121">
        <v>0</v>
      </c>
      <c r="I121" t="s">
        <v>389</v>
      </c>
      <c r="J121">
        <v>0</v>
      </c>
      <c r="AA121">
        <v>1</v>
      </c>
      <c r="AB121" t="s">
        <v>389</v>
      </c>
      <c r="AC121">
        <v>1</v>
      </c>
      <c r="AG121">
        <v>2</v>
      </c>
      <c r="AH121" t="s">
        <v>389</v>
      </c>
      <c r="AI121">
        <v>0</v>
      </c>
    </row>
    <row r="122" spans="2:35" x14ac:dyDescent="0.25">
      <c r="B122">
        <v>3</v>
      </c>
      <c r="C122" t="s">
        <v>390</v>
      </c>
      <c r="D122">
        <v>2</v>
      </c>
      <c r="H122">
        <v>3</v>
      </c>
      <c r="I122" t="s">
        <v>390</v>
      </c>
      <c r="J122">
        <v>2</v>
      </c>
      <c r="AA122">
        <v>1</v>
      </c>
      <c r="AB122" t="s">
        <v>390</v>
      </c>
      <c r="AC122">
        <v>6</v>
      </c>
      <c r="AG122">
        <v>3</v>
      </c>
      <c r="AH122" t="s">
        <v>390</v>
      </c>
      <c r="AI122">
        <v>1</v>
      </c>
    </row>
    <row r="123" spans="2:35" x14ac:dyDescent="0.25">
      <c r="B123">
        <v>8</v>
      </c>
      <c r="C123" t="s">
        <v>391</v>
      </c>
      <c r="D123">
        <v>0</v>
      </c>
      <c r="H123">
        <v>3</v>
      </c>
      <c r="I123" t="s">
        <v>391</v>
      </c>
      <c r="J123">
        <v>5</v>
      </c>
      <c r="AA123">
        <v>1</v>
      </c>
      <c r="AB123" t="s">
        <v>391</v>
      </c>
      <c r="AC123">
        <v>8</v>
      </c>
      <c r="AG123">
        <v>3</v>
      </c>
      <c r="AH123" t="s">
        <v>391</v>
      </c>
      <c r="AI123">
        <v>6</v>
      </c>
    </row>
    <row r="124" spans="2:35" x14ac:dyDescent="0.25">
      <c r="B124">
        <v>21</v>
      </c>
      <c r="C124" t="s">
        <v>392</v>
      </c>
      <c r="D124">
        <v>9</v>
      </c>
      <c r="H124">
        <v>11</v>
      </c>
      <c r="I124" t="s">
        <v>392</v>
      </c>
      <c r="J124">
        <v>11</v>
      </c>
      <c r="AA124">
        <v>3</v>
      </c>
      <c r="AB124" t="s">
        <v>392</v>
      </c>
      <c r="AC124">
        <v>16</v>
      </c>
      <c r="AG124">
        <v>8</v>
      </c>
      <c r="AH124" t="s">
        <v>392</v>
      </c>
      <c r="AI124">
        <v>7</v>
      </c>
    </row>
    <row r="125" spans="2:35" x14ac:dyDescent="0.25">
      <c r="B125">
        <v>1</v>
      </c>
      <c r="C125" t="s">
        <v>393</v>
      </c>
      <c r="D125">
        <v>3</v>
      </c>
      <c r="H125">
        <v>2</v>
      </c>
      <c r="I125" t="s">
        <v>393</v>
      </c>
      <c r="J125">
        <v>3</v>
      </c>
      <c r="AA125">
        <v>5</v>
      </c>
      <c r="AB125" t="s">
        <v>393</v>
      </c>
      <c r="AC125">
        <v>0</v>
      </c>
      <c r="AG125">
        <v>2</v>
      </c>
      <c r="AH125" t="s">
        <v>393</v>
      </c>
      <c r="AI125">
        <v>1</v>
      </c>
    </row>
    <row r="126" spans="2:35" x14ac:dyDescent="0.25">
      <c r="B126">
        <v>7</v>
      </c>
      <c r="C126" t="s">
        <v>394</v>
      </c>
      <c r="D126">
        <v>4</v>
      </c>
      <c r="H126">
        <v>3</v>
      </c>
      <c r="I126" t="s">
        <v>394</v>
      </c>
      <c r="J126">
        <v>4</v>
      </c>
      <c r="AA126">
        <v>2</v>
      </c>
      <c r="AB126" t="s">
        <v>394</v>
      </c>
      <c r="AC126">
        <v>9</v>
      </c>
      <c r="AG126">
        <v>5</v>
      </c>
      <c r="AH126" t="s">
        <v>394</v>
      </c>
      <c r="AI126">
        <v>0</v>
      </c>
    </row>
    <row r="127" spans="2:35" x14ac:dyDescent="0.25">
      <c r="B127">
        <v>3</v>
      </c>
      <c r="C127">
        <v>0</v>
      </c>
      <c r="D127">
        <v>5</v>
      </c>
      <c r="H127">
        <v>5</v>
      </c>
      <c r="I127">
        <v>0</v>
      </c>
      <c r="J127">
        <v>4</v>
      </c>
      <c r="AA127">
        <v>2</v>
      </c>
      <c r="AB127">
        <v>0</v>
      </c>
      <c r="AC127">
        <v>5</v>
      </c>
      <c r="AG127">
        <v>2</v>
      </c>
      <c r="AH127">
        <v>0</v>
      </c>
      <c r="AI127">
        <v>5</v>
      </c>
    </row>
    <row r="128" spans="2:35" x14ac:dyDescent="0.25">
      <c r="B128">
        <v>0.7</v>
      </c>
      <c r="C128" t="s">
        <v>388</v>
      </c>
      <c r="D128">
        <v>0.3</v>
      </c>
      <c r="H128">
        <v>0.31</v>
      </c>
      <c r="I128" t="s">
        <v>388</v>
      </c>
      <c r="J128">
        <v>0.68</v>
      </c>
      <c r="AA128">
        <v>0.35</v>
      </c>
      <c r="AB128" t="s">
        <v>388</v>
      </c>
      <c r="AC128">
        <v>0.64</v>
      </c>
      <c r="AG128">
        <v>0.72</v>
      </c>
      <c r="AH128" t="s">
        <v>388</v>
      </c>
      <c r="AI128">
        <v>0.27</v>
      </c>
    </row>
    <row r="129" spans="2:35" x14ac:dyDescent="0.25">
      <c r="B129">
        <v>1</v>
      </c>
      <c r="C129" t="s">
        <v>389</v>
      </c>
      <c r="D129">
        <v>3</v>
      </c>
      <c r="H129">
        <v>1</v>
      </c>
      <c r="I129" t="s">
        <v>389</v>
      </c>
      <c r="J129">
        <v>2</v>
      </c>
      <c r="AA129">
        <v>5</v>
      </c>
      <c r="AB129" t="s">
        <v>389</v>
      </c>
      <c r="AC129">
        <v>0</v>
      </c>
      <c r="AG129">
        <v>1</v>
      </c>
      <c r="AH129" t="s">
        <v>389</v>
      </c>
      <c r="AI129">
        <v>1</v>
      </c>
    </row>
    <row r="130" spans="2:35" x14ac:dyDescent="0.25">
      <c r="B130">
        <v>8</v>
      </c>
      <c r="C130" t="s">
        <v>390</v>
      </c>
      <c r="D130">
        <v>4</v>
      </c>
      <c r="H130">
        <v>1</v>
      </c>
      <c r="I130" t="s">
        <v>390</v>
      </c>
      <c r="J130">
        <v>5</v>
      </c>
      <c r="AA130">
        <v>7</v>
      </c>
      <c r="AB130" t="s">
        <v>390</v>
      </c>
      <c r="AC130">
        <v>2</v>
      </c>
      <c r="AG130">
        <v>3</v>
      </c>
      <c r="AH130" t="s">
        <v>390</v>
      </c>
      <c r="AI130">
        <v>2</v>
      </c>
    </row>
    <row r="131" spans="2:35" x14ac:dyDescent="0.25">
      <c r="B131">
        <v>10</v>
      </c>
      <c r="C131" t="s">
        <v>391</v>
      </c>
      <c r="D131">
        <v>2</v>
      </c>
      <c r="H131">
        <v>2</v>
      </c>
      <c r="I131" t="s">
        <v>391</v>
      </c>
      <c r="J131">
        <v>9</v>
      </c>
      <c r="AA131">
        <v>5</v>
      </c>
      <c r="AB131" t="s">
        <v>391</v>
      </c>
      <c r="AC131">
        <v>6</v>
      </c>
      <c r="AG131">
        <v>4</v>
      </c>
      <c r="AH131" t="s">
        <v>391</v>
      </c>
      <c r="AI131">
        <v>4</v>
      </c>
    </row>
    <row r="132" spans="2:35" x14ac:dyDescent="0.25">
      <c r="B132">
        <v>21</v>
      </c>
      <c r="C132" t="s">
        <v>392</v>
      </c>
      <c r="D132">
        <v>6</v>
      </c>
      <c r="H132">
        <v>4</v>
      </c>
      <c r="I132" t="s">
        <v>392</v>
      </c>
      <c r="J132">
        <v>19</v>
      </c>
      <c r="AA132">
        <v>13</v>
      </c>
      <c r="AB132" t="s">
        <v>392</v>
      </c>
      <c r="AC132">
        <v>11</v>
      </c>
      <c r="AG132">
        <v>9</v>
      </c>
      <c r="AH132" t="s">
        <v>392</v>
      </c>
      <c r="AI132">
        <v>6</v>
      </c>
    </row>
    <row r="133" spans="2:35" x14ac:dyDescent="0.25">
      <c r="B133">
        <v>1</v>
      </c>
      <c r="C133" t="s">
        <v>393</v>
      </c>
      <c r="D133">
        <v>6</v>
      </c>
      <c r="H133">
        <v>3</v>
      </c>
      <c r="I133" t="s">
        <v>393</v>
      </c>
      <c r="J133">
        <v>0</v>
      </c>
      <c r="AA133">
        <v>2</v>
      </c>
      <c r="AB133" t="s">
        <v>393</v>
      </c>
      <c r="AC133">
        <v>2</v>
      </c>
      <c r="AG133">
        <v>1</v>
      </c>
      <c r="AH133" t="s">
        <v>393</v>
      </c>
      <c r="AI133">
        <v>2</v>
      </c>
    </row>
    <row r="134" spans="2:35" x14ac:dyDescent="0.25">
      <c r="B134">
        <v>13</v>
      </c>
      <c r="C134" t="s">
        <v>394</v>
      </c>
      <c r="D134">
        <v>2</v>
      </c>
      <c r="H134">
        <v>3</v>
      </c>
      <c r="I134" t="s">
        <v>394</v>
      </c>
      <c r="J134">
        <v>9</v>
      </c>
      <c r="AA134">
        <v>3</v>
      </c>
      <c r="AB134" t="s">
        <v>394</v>
      </c>
      <c r="AC134">
        <v>5</v>
      </c>
      <c r="AG134">
        <v>6</v>
      </c>
      <c r="AH134" t="s">
        <v>394</v>
      </c>
      <c r="AI134">
        <v>7</v>
      </c>
    </row>
    <row r="135" spans="2:35" x14ac:dyDescent="0.25">
      <c r="B135">
        <v>3</v>
      </c>
      <c r="C135">
        <v>0</v>
      </c>
      <c r="D135">
        <v>5</v>
      </c>
      <c r="H135">
        <v>2</v>
      </c>
      <c r="I135">
        <v>0</v>
      </c>
      <c r="J135">
        <v>5</v>
      </c>
      <c r="AA135">
        <v>1</v>
      </c>
      <c r="AB135">
        <v>0</v>
      </c>
      <c r="AC135">
        <v>5</v>
      </c>
      <c r="AG135">
        <v>3</v>
      </c>
      <c r="AH135">
        <v>0</v>
      </c>
      <c r="AI135">
        <v>5</v>
      </c>
    </row>
    <row r="136" spans="2:35" x14ac:dyDescent="0.25">
      <c r="B136">
        <v>0.63</v>
      </c>
      <c r="C136" t="s">
        <v>388</v>
      </c>
      <c r="D136">
        <v>0.36</v>
      </c>
      <c r="H136">
        <v>0.39</v>
      </c>
      <c r="I136" t="s">
        <v>388</v>
      </c>
      <c r="J136">
        <v>0.6</v>
      </c>
      <c r="AA136">
        <v>0.26</v>
      </c>
      <c r="AB136" t="s">
        <v>388</v>
      </c>
      <c r="AC136">
        <v>0.73</v>
      </c>
      <c r="AG136">
        <v>0.71</v>
      </c>
      <c r="AH136" t="s">
        <v>388</v>
      </c>
      <c r="AI136">
        <v>0.28000000000000003</v>
      </c>
    </row>
    <row r="137" spans="2:35" x14ac:dyDescent="0.25">
      <c r="B137">
        <v>2</v>
      </c>
      <c r="C137" t="s">
        <v>389</v>
      </c>
      <c r="D137">
        <v>0</v>
      </c>
      <c r="H137">
        <v>3</v>
      </c>
      <c r="I137" t="s">
        <v>389</v>
      </c>
      <c r="J137">
        <v>2</v>
      </c>
      <c r="AA137">
        <v>3</v>
      </c>
      <c r="AB137" t="s">
        <v>389</v>
      </c>
      <c r="AC137">
        <v>3</v>
      </c>
      <c r="AG137">
        <v>0</v>
      </c>
      <c r="AH137" t="s">
        <v>389</v>
      </c>
      <c r="AI137">
        <v>2</v>
      </c>
    </row>
    <row r="138" spans="2:35" x14ac:dyDescent="0.25">
      <c r="B138">
        <v>6</v>
      </c>
      <c r="C138" t="s">
        <v>390</v>
      </c>
      <c r="D138">
        <v>2</v>
      </c>
      <c r="H138">
        <v>5</v>
      </c>
      <c r="I138" t="s">
        <v>390</v>
      </c>
      <c r="J138">
        <v>4</v>
      </c>
      <c r="AA138">
        <v>5</v>
      </c>
      <c r="AB138" t="s">
        <v>390</v>
      </c>
      <c r="AC138">
        <v>5</v>
      </c>
      <c r="AG138">
        <v>2</v>
      </c>
      <c r="AH138" t="s">
        <v>390</v>
      </c>
      <c r="AI138">
        <v>2</v>
      </c>
    </row>
    <row r="139" spans="2:35" x14ac:dyDescent="0.25">
      <c r="B139">
        <v>4</v>
      </c>
      <c r="C139" t="s">
        <v>391</v>
      </c>
      <c r="D139">
        <v>5</v>
      </c>
      <c r="H139">
        <v>5</v>
      </c>
      <c r="I139" t="s">
        <v>391</v>
      </c>
      <c r="J139">
        <v>5</v>
      </c>
      <c r="AA139">
        <v>5</v>
      </c>
      <c r="AB139" t="s">
        <v>391</v>
      </c>
      <c r="AC139">
        <v>7</v>
      </c>
      <c r="AG139">
        <v>2</v>
      </c>
      <c r="AH139" t="s">
        <v>391</v>
      </c>
      <c r="AI139">
        <v>2</v>
      </c>
    </row>
    <row r="140" spans="2:35" x14ac:dyDescent="0.25">
      <c r="B140">
        <v>14</v>
      </c>
      <c r="C140" t="s">
        <v>392</v>
      </c>
      <c r="D140">
        <v>13</v>
      </c>
      <c r="H140">
        <v>12</v>
      </c>
      <c r="I140" t="s">
        <v>392</v>
      </c>
      <c r="J140">
        <v>13</v>
      </c>
      <c r="AA140">
        <v>16</v>
      </c>
      <c r="AB140" t="s">
        <v>392</v>
      </c>
      <c r="AC140">
        <v>14</v>
      </c>
      <c r="AG140">
        <v>14</v>
      </c>
      <c r="AH140" t="s">
        <v>392</v>
      </c>
      <c r="AI140">
        <v>7</v>
      </c>
    </row>
    <row r="141" spans="2:35" x14ac:dyDescent="0.25">
      <c r="B141">
        <v>2</v>
      </c>
      <c r="C141" t="s">
        <v>393</v>
      </c>
      <c r="D141">
        <v>4</v>
      </c>
      <c r="H141">
        <v>2</v>
      </c>
      <c r="I141" t="s">
        <v>393</v>
      </c>
      <c r="J141">
        <v>2</v>
      </c>
      <c r="AA141">
        <v>2</v>
      </c>
      <c r="AB141" t="s">
        <v>393</v>
      </c>
      <c r="AC141">
        <v>2</v>
      </c>
      <c r="AG141">
        <v>1</v>
      </c>
      <c r="AH141" t="s">
        <v>393</v>
      </c>
      <c r="AI141">
        <v>2</v>
      </c>
    </row>
    <row r="142" spans="2:35" x14ac:dyDescent="0.25">
      <c r="B142">
        <v>8</v>
      </c>
      <c r="C142" t="s">
        <v>394</v>
      </c>
      <c r="D142">
        <v>2</v>
      </c>
      <c r="H142">
        <v>2</v>
      </c>
      <c r="I142" t="s">
        <v>394</v>
      </c>
      <c r="J142">
        <v>5</v>
      </c>
      <c r="AA142">
        <v>4</v>
      </c>
      <c r="AB142" t="s">
        <v>394</v>
      </c>
      <c r="AC142">
        <v>4</v>
      </c>
      <c r="AG142">
        <v>10</v>
      </c>
      <c r="AH142" t="s">
        <v>394</v>
      </c>
      <c r="AI142">
        <v>3</v>
      </c>
    </row>
    <row r="143" spans="2:35" x14ac:dyDescent="0.25">
      <c r="B143">
        <v>2</v>
      </c>
      <c r="C143">
        <v>1</v>
      </c>
      <c r="D143">
        <v>4</v>
      </c>
      <c r="H143">
        <v>2</v>
      </c>
      <c r="I143">
        <v>0</v>
      </c>
      <c r="J143">
        <v>4</v>
      </c>
      <c r="AA143">
        <v>1</v>
      </c>
      <c r="AB143">
        <v>1</v>
      </c>
      <c r="AC143">
        <v>5</v>
      </c>
      <c r="AG143">
        <v>2</v>
      </c>
      <c r="AH143">
        <v>0</v>
      </c>
      <c r="AI143">
        <v>5</v>
      </c>
    </row>
    <row r="144" spans="2:35" x14ac:dyDescent="0.25">
      <c r="B144">
        <v>0.49</v>
      </c>
      <c r="C144" t="s">
        <v>388</v>
      </c>
      <c r="D144">
        <v>0.5</v>
      </c>
      <c r="H144">
        <v>0.36</v>
      </c>
      <c r="I144" t="s">
        <v>388</v>
      </c>
      <c r="J144">
        <v>0.63</v>
      </c>
      <c r="AA144">
        <v>0.69</v>
      </c>
      <c r="AB144" t="s">
        <v>388</v>
      </c>
      <c r="AC144">
        <v>0.3</v>
      </c>
      <c r="AG144">
        <v>0.65</v>
      </c>
      <c r="AH144" t="s">
        <v>388</v>
      </c>
      <c r="AI144">
        <v>0.34</v>
      </c>
    </row>
    <row r="145" spans="2:35" x14ac:dyDescent="0.25">
      <c r="B145">
        <v>2</v>
      </c>
      <c r="C145" t="s">
        <v>389</v>
      </c>
      <c r="D145">
        <v>2</v>
      </c>
      <c r="H145">
        <v>2</v>
      </c>
      <c r="I145" t="s">
        <v>389</v>
      </c>
      <c r="J145">
        <v>3</v>
      </c>
      <c r="AA145">
        <v>1</v>
      </c>
      <c r="AB145" t="s">
        <v>389</v>
      </c>
      <c r="AC145">
        <v>0</v>
      </c>
      <c r="AG145">
        <v>0</v>
      </c>
      <c r="AH145" t="s">
        <v>389</v>
      </c>
      <c r="AI145">
        <v>1</v>
      </c>
    </row>
    <row r="146" spans="2:35" x14ac:dyDescent="0.25">
      <c r="B146">
        <v>4</v>
      </c>
      <c r="C146" t="s">
        <v>390</v>
      </c>
      <c r="D146">
        <v>3</v>
      </c>
      <c r="H146">
        <v>6</v>
      </c>
      <c r="I146" t="s">
        <v>390</v>
      </c>
      <c r="J146">
        <v>8</v>
      </c>
      <c r="AA146">
        <v>2</v>
      </c>
      <c r="AB146" t="s">
        <v>390</v>
      </c>
      <c r="AC146">
        <v>0</v>
      </c>
      <c r="AG146">
        <v>6</v>
      </c>
      <c r="AH146" t="s">
        <v>390</v>
      </c>
      <c r="AI146">
        <v>2</v>
      </c>
    </row>
    <row r="147" spans="2:35" x14ac:dyDescent="0.25">
      <c r="B147">
        <v>11</v>
      </c>
      <c r="C147" t="s">
        <v>391</v>
      </c>
      <c r="D147">
        <v>2</v>
      </c>
      <c r="H147">
        <v>4</v>
      </c>
      <c r="I147" t="s">
        <v>391</v>
      </c>
      <c r="J147">
        <v>2</v>
      </c>
      <c r="AA147">
        <v>10</v>
      </c>
      <c r="AB147" t="s">
        <v>391</v>
      </c>
      <c r="AC147">
        <v>4</v>
      </c>
      <c r="AG147">
        <v>9</v>
      </c>
      <c r="AH147" t="s">
        <v>391</v>
      </c>
      <c r="AI147">
        <v>0</v>
      </c>
    </row>
    <row r="148" spans="2:35" x14ac:dyDescent="0.25">
      <c r="B148">
        <v>17</v>
      </c>
      <c r="C148" t="s">
        <v>392</v>
      </c>
      <c r="D148">
        <v>7</v>
      </c>
      <c r="H148">
        <v>13</v>
      </c>
      <c r="I148" t="s">
        <v>392</v>
      </c>
      <c r="J148">
        <v>11</v>
      </c>
      <c r="AA148">
        <v>14</v>
      </c>
      <c r="AB148" t="s">
        <v>392</v>
      </c>
      <c r="AC148">
        <v>8</v>
      </c>
      <c r="AG148">
        <v>21</v>
      </c>
      <c r="AH148" t="s">
        <v>392</v>
      </c>
      <c r="AI148">
        <v>3</v>
      </c>
    </row>
    <row r="149" spans="2:35" x14ac:dyDescent="0.25">
      <c r="B149">
        <v>1</v>
      </c>
      <c r="C149" t="s">
        <v>393</v>
      </c>
      <c r="D149">
        <v>2</v>
      </c>
      <c r="H149">
        <v>5</v>
      </c>
      <c r="I149" t="s">
        <v>393</v>
      </c>
      <c r="J149">
        <v>4</v>
      </c>
      <c r="AA149">
        <v>0</v>
      </c>
      <c r="AB149" t="s">
        <v>393</v>
      </c>
      <c r="AC149">
        <v>1</v>
      </c>
      <c r="AG149">
        <v>1</v>
      </c>
      <c r="AH149" t="s">
        <v>393</v>
      </c>
      <c r="AI149">
        <v>6</v>
      </c>
    </row>
    <row r="150" spans="2:35" x14ac:dyDescent="0.25">
      <c r="B150">
        <v>5</v>
      </c>
      <c r="C150" t="s">
        <v>394</v>
      </c>
      <c r="D150">
        <v>1</v>
      </c>
      <c r="H150">
        <v>4</v>
      </c>
      <c r="I150" t="s">
        <v>394</v>
      </c>
      <c r="J150">
        <v>6</v>
      </c>
      <c r="AA150">
        <v>6</v>
      </c>
      <c r="AB150" t="s">
        <v>394</v>
      </c>
      <c r="AC150">
        <v>1</v>
      </c>
      <c r="AG150">
        <v>11</v>
      </c>
      <c r="AH150" t="s">
        <v>394</v>
      </c>
      <c r="AI150">
        <v>3</v>
      </c>
    </row>
    <row r="151" spans="2:35" x14ac:dyDescent="0.25">
      <c r="B151">
        <v>3</v>
      </c>
      <c r="C151">
        <v>0</v>
      </c>
      <c r="D151">
        <v>4</v>
      </c>
      <c r="H151">
        <v>2</v>
      </c>
      <c r="I151">
        <v>0</v>
      </c>
      <c r="J151">
        <v>4</v>
      </c>
      <c r="AA151">
        <v>0</v>
      </c>
      <c r="AB151">
        <v>0</v>
      </c>
      <c r="AC151">
        <v>5</v>
      </c>
      <c r="AG151">
        <v>3</v>
      </c>
      <c r="AH151">
        <v>1</v>
      </c>
      <c r="AI151">
        <v>4</v>
      </c>
    </row>
    <row r="152" spans="2:35" x14ac:dyDescent="0.25">
      <c r="B152">
        <v>0.56000000000000005</v>
      </c>
      <c r="C152" t="s">
        <v>388</v>
      </c>
      <c r="D152">
        <v>0.44</v>
      </c>
      <c r="H152">
        <v>0.4</v>
      </c>
      <c r="I152" t="s">
        <v>388</v>
      </c>
      <c r="J152">
        <v>0.59</v>
      </c>
      <c r="AA152">
        <v>0.31</v>
      </c>
      <c r="AB152" t="s">
        <v>388</v>
      </c>
      <c r="AC152">
        <v>0.68</v>
      </c>
      <c r="AG152">
        <v>0.62</v>
      </c>
      <c r="AH152" t="s">
        <v>388</v>
      </c>
      <c r="AI152">
        <v>0.37</v>
      </c>
    </row>
    <row r="153" spans="2:35" x14ac:dyDescent="0.25">
      <c r="B153">
        <v>0</v>
      </c>
      <c r="C153" t="s">
        <v>389</v>
      </c>
      <c r="D153">
        <v>1</v>
      </c>
      <c r="H153">
        <v>0</v>
      </c>
      <c r="I153" t="s">
        <v>389</v>
      </c>
      <c r="J153">
        <v>1</v>
      </c>
      <c r="AA153">
        <v>4</v>
      </c>
      <c r="AB153" t="s">
        <v>389</v>
      </c>
      <c r="AC153">
        <v>1</v>
      </c>
      <c r="AG153">
        <v>0</v>
      </c>
      <c r="AH153" t="s">
        <v>389</v>
      </c>
      <c r="AI153">
        <v>2</v>
      </c>
    </row>
    <row r="154" spans="2:35" x14ac:dyDescent="0.25">
      <c r="B154">
        <v>3</v>
      </c>
      <c r="C154" t="s">
        <v>390</v>
      </c>
      <c r="D154">
        <v>3</v>
      </c>
      <c r="H154">
        <v>0</v>
      </c>
      <c r="I154" t="s">
        <v>390</v>
      </c>
      <c r="J154">
        <v>3</v>
      </c>
      <c r="AA154">
        <v>13</v>
      </c>
      <c r="AB154" t="s">
        <v>390</v>
      </c>
      <c r="AC154">
        <v>4</v>
      </c>
      <c r="AG154">
        <v>2</v>
      </c>
      <c r="AH154" t="s">
        <v>390</v>
      </c>
      <c r="AI154">
        <v>3</v>
      </c>
    </row>
    <row r="155" spans="2:35" x14ac:dyDescent="0.25">
      <c r="B155">
        <v>4</v>
      </c>
      <c r="C155" t="s">
        <v>391</v>
      </c>
      <c r="D155">
        <v>0</v>
      </c>
      <c r="H155">
        <v>3</v>
      </c>
      <c r="I155" t="s">
        <v>391</v>
      </c>
      <c r="J155">
        <v>6</v>
      </c>
      <c r="AA155">
        <v>5</v>
      </c>
      <c r="AB155" t="s">
        <v>391</v>
      </c>
      <c r="AC155">
        <v>2</v>
      </c>
      <c r="AG155">
        <v>1</v>
      </c>
      <c r="AH155" t="s">
        <v>391</v>
      </c>
      <c r="AI155">
        <v>7</v>
      </c>
    </row>
    <row r="156" spans="2:35" x14ac:dyDescent="0.25">
      <c r="B156">
        <v>9</v>
      </c>
      <c r="C156" t="s">
        <v>392</v>
      </c>
      <c r="D156">
        <v>5</v>
      </c>
      <c r="H156">
        <v>3</v>
      </c>
      <c r="I156" t="s">
        <v>392</v>
      </c>
      <c r="J156">
        <v>12</v>
      </c>
      <c r="AA156">
        <v>21</v>
      </c>
      <c r="AB156" t="s">
        <v>392</v>
      </c>
      <c r="AC156">
        <v>9</v>
      </c>
      <c r="AG156">
        <v>5</v>
      </c>
      <c r="AH156" t="s">
        <v>392</v>
      </c>
      <c r="AI156">
        <v>10</v>
      </c>
    </row>
    <row r="157" spans="2:35" x14ac:dyDescent="0.25">
      <c r="B157">
        <v>2</v>
      </c>
      <c r="C157" t="s">
        <v>393</v>
      </c>
      <c r="D157">
        <v>3</v>
      </c>
      <c r="H157">
        <v>2</v>
      </c>
      <c r="I157" t="s">
        <v>393</v>
      </c>
      <c r="J157">
        <v>0</v>
      </c>
      <c r="AA157">
        <v>3</v>
      </c>
      <c r="AB157" t="s">
        <v>393</v>
      </c>
      <c r="AC157">
        <v>9</v>
      </c>
      <c r="AG157">
        <v>1</v>
      </c>
      <c r="AH157" t="s">
        <v>393</v>
      </c>
      <c r="AI157">
        <v>2</v>
      </c>
    </row>
    <row r="158" spans="2:35" x14ac:dyDescent="0.25">
      <c r="B158">
        <v>11</v>
      </c>
      <c r="C158" t="s">
        <v>394</v>
      </c>
      <c r="D158">
        <v>3</v>
      </c>
      <c r="H158">
        <v>3</v>
      </c>
      <c r="I158" t="s">
        <v>394</v>
      </c>
      <c r="J158">
        <v>8</v>
      </c>
      <c r="AA158">
        <v>8</v>
      </c>
      <c r="AB158" t="s">
        <v>394</v>
      </c>
      <c r="AC158">
        <v>4</v>
      </c>
      <c r="AG158">
        <v>6</v>
      </c>
      <c r="AH158" t="s">
        <v>394</v>
      </c>
      <c r="AI158">
        <v>2</v>
      </c>
    </row>
    <row r="159" spans="2:35" x14ac:dyDescent="0.25">
      <c r="H159">
        <v>2</v>
      </c>
      <c r="I159">
        <v>0</v>
      </c>
      <c r="J159">
        <v>5</v>
      </c>
      <c r="AG159">
        <v>1</v>
      </c>
      <c r="AH159">
        <v>0</v>
      </c>
      <c r="AI159">
        <v>5</v>
      </c>
    </row>
    <row r="160" spans="2:35" x14ac:dyDescent="0.25">
      <c r="H160">
        <v>0.39</v>
      </c>
      <c r="I160" t="s">
        <v>388</v>
      </c>
      <c r="J160">
        <v>0.6</v>
      </c>
      <c r="AG160">
        <v>0.6</v>
      </c>
      <c r="AH160" t="s">
        <v>388</v>
      </c>
      <c r="AI160">
        <v>0.39</v>
      </c>
    </row>
    <row r="161" spans="8:35" x14ac:dyDescent="0.25">
      <c r="H161">
        <v>1</v>
      </c>
      <c r="I161" t="s">
        <v>389</v>
      </c>
      <c r="J161">
        <v>1</v>
      </c>
      <c r="AG161">
        <v>0</v>
      </c>
      <c r="AH161" t="s">
        <v>389</v>
      </c>
      <c r="AI161">
        <v>2</v>
      </c>
    </row>
    <row r="162" spans="8:35" x14ac:dyDescent="0.25">
      <c r="H162">
        <v>3</v>
      </c>
      <c r="I162" t="s">
        <v>390</v>
      </c>
      <c r="J162">
        <v>3</v>
      </c>
      <c r="AG162">
        <v>5</v>
      </c>
      <c r="AH162" t="s">
        <v>390</v>
      </c>
      <c r="AI162">
        <v>3</v>
      </c>
    </row>
    <row r="163" spans="8:35" x14ac:dyDescent="0.25">
      <c r="H163">
        <v>2</v>
      </c>
      <c r="I163" t="s">
        <v>391</v>
      </c>
      <c r="J163">
        <v>3</v>
      </c>
      <c r="AG163">
        <v>3</v>
      </c>
      <c r="AH163" t="s">
        <v>391</v>
      </c>
      <c r="AI163">
        <v>2</v>
      </c>
    </row>
    <row r="164" spans="8:35" x14ac:dyDescent="0.25">
      <c r="H164">
        <v>6</v>
      </c>
      <c r="I164" t="s">
        <v>392</v>
      </c>
      <c r="J164">
        <v>7</v>
      </c>
      <c r="AG164">
        <v>10</v>
      </c>
      <c r="AH164" t="s">
        <v>392</v>
      </c>
      <c r="AI164">
        <v>6</v>
      </c>
    </row>
    <row r="165" spans="8:35" x14ac:dyDescent="0.25">
      <c r="H165">
        <v>3</v>
      </c>
      <c r="I165" t="s">
        <v>393</v>
      </c>
      <c r="J165">
        <v>1</v>
      </c>
      <c r="AG165">
        <v>1</v>
      </c>
      <c r="AH165" t="s">
        <v>393</v>
      </c>
      <c r="AI165">
        <v>5</v>
      </c>
    </row>
    <row r="166" spans="8:35" x14ac:dyDescent="0.25">
      <c r="H166">
        <v>0</v>
      </c>
      <c r="I166" t="s">
        <v>394</v>
      </c>
      <c r="J166">
        <v>4</v>
      </c>
      <c r="AG166">
        <v>4</v>
      </c>
      <c r="AH166" t="s">
        <v>394</v>
      </c>
      <c r="AI166">
        <v>2</v>
      </c>
    </row>
    <row r="196" spans="1:42" x14ac:dyDescent="0.25">
      <c r="A196" s="15" t="s">
        <v>381</v>
      </c>
      <c r="H196" s="15" t="s">
        <v>381</v>
      </c>
    </row>
    <row r="198" spans="1:42" x14ac:dyDescent="0.25">
      <c r="B198" t="s">
        <v>303</v>
      </c>
      <c r="C198" t="s">
        <v>383</v>
      </c>
      <c r="D198" t="s">
        <v>384</v>
      </c>
      <c r="H198" t="s">
        <v>303</v>
      </c>
      <c r="I198" t="s">
        <v>383</v>
      </c>
      <c r="J198" t="s">
        <v>384</v>
      </c>
      <c r="N198" t="s">
        <v>303</v>
      </c>
      <c r="O198" t="s">
        <v>383</v>
      </c>
      <c r="P198" t="s">
        <v>384</v>
      </c>
      <c r="AA198" t="s">
        <v>303</v>
      </c>
      <c r="AB198" t="s">
        <v>383</v>
      </c>
      <c r="AC198" t="s">
        <v>384</v>
      </c>
      <c r="AG198" t="s">
        <v>303</v>
      </c>
      <c r="AH198" t="s">
        <v>383</v>
      </c>
      <c r="AI198" t="s">
        <v>384</v>
      </c>
      <c r="AM198" t="s">
        <v>303</v>
      </c>
      <c r="AN198" t="s">
        <v>383</v>
      </c>
      <c r="AO198" t="s">
        <v>384</v>
      </c>
    </row>
    <row r="199" spans="1:42" x14ac:dyDescent="0.25">
      <c r="B199">
        <f>B31+B39+B47+B55+B63+B71+B79+B87+B95+B103+B111+B119+B127+B135+B143+B151+B159</f>
        <v>40</v>
      </c>
      <c r="C199">
        <f>C31+C39+C47+C55+C63+C71+C79+C87+C95+C103+C111+C119+C127+C135+C143+C151+C159</f>
        <v>2</v>
      </c>
      <c r="D199">
        <f>D31+D39+D47+D55+D63+D71+D79+D87+D95+D103+D111+D119+D127+D135+D143+D151+D159</f>
        <v>76</v>
      </c>
      <c r="H199">
        <f>H31+H39+H47+H55+H63+H71+H79+H87+H95+H103+H111+H119+H127+H135+H143+H151+H159</f>
        <v>48</v>
      </c>
      <c r="I199">
        <f>I31+I39+I47+I55+I63+I71+I79+I87+I95+I103+I111+I119+I127+I135+I143+I151+I159</f>
        <v>0</v>
      </c>
      <c r="J199">
        <f>J31+J39+J47+J55+J63+J71+J79+J87+J95+J103+J111+J119+J127+J135+J143+J151+J159</f>
        <v>77</v>
      </c>
      <c r="N199">
        <f>H199+B199</f>
        <v>88</v>
      </c>
      <c r="O199">
        <f t="shared" ref="O199:P199" si="0">I199+C199</f>
        <v>2</v>
      </c>
      <c r="P199">
        <f t="shared" si="0"/>
        <v>153</v>
      </c>
      <c r="AA199">
        <f>AA31+AA39+AA47+AA55+AA63+AA71+AA79+AA87+AA95+AA103+AA111+AA119+AA127+AA135+AA143+AA151+AA159</f>
        <v>32</v>
      </c>
      <c r="AB199">
        <f>AB31+AB39+AB47+AB55+AB63+AB71+AB79+AB87+AB95+AB103+AB111+AB119+AB127+AB135+AB143+AB151+AB159</f>
        <v>2</v>
      </c>
      <c r="AC199">
        <f>AC31+AC39+AC47+AC55+AC63+AC71+AC79+AC87+AC95+AC103+AC111+AC119+AC127+AC135+AC143+AC151+AC159</f>
        <v>74</v>
      </c>
      <c r="AG199">
        <f>AG31+AG39+AG47+AG55+AG63+AG71+AG79+AG87+AG95+AG103+AG111+AG119+AG127+AG135+AG143+AG151+AG159</f>
        <v>42</v>
      </c>
      <c r="AH199">
        <f>AH31+AH39+AH47+AH55+AH63+AH71+AH79+AH87+AH95+AH103+AH111+AH119+AH127+AH135+AH143+AH151+AH159</f>
        <v>3</v>
      </c>
      <c r="AI199">
        <f>AI31+AI39+AI47+AI55+AI63+AI71+AI79+AI87+AI95+AI103+AI111+AI119+AI127+AI135+AI143+AI151+AI159</f>
        <v>79</v>
      </c>
      <c r="AM199">
        <f>AG199+AA199</f>
        <v>74</v>
      </c>
      <c r="AN199">
        <f t="shared" ref="AN199" si="1">AH199+AB199</f>
        <v>5</v>
      </c>
      <c r="AO199">
        <f t="shared" ref="AO199" si="2">AI199+AC199</f>
        <v>153</v>
      </c>
    </row>
    <row r="200" spans="1:42" x14ac:dyDescent="0.25">
      <c r="A200" t="s">
        <v>385</v>
      </c>
      <c r="B200">
        <f t="shared" ref="B200" si="3">B32+B40+B48+B56+B64+B72+B80+B88+B96+B104+B112+B120+B128+B136+B144+B152+B160</f>
        <v>8.94</v>
      </c>
      <c r="J200">
        <f>J32+J40+J48+J56+J64+J72+J80+J88+J96+J104+J112+J120+J128+J136+J144+J152+J160</f>
        <v>9.5799999999999983</v>
      </c>
      <c r="K200" t="s">
        <v>385</v>
      </c>
      <c r="P200">
        <f>J200+B200</f>
        <v>18.519999999999996</v>
      </c>
      <c r="Q200" t="s">
        <v>385</v>
      </c>
      <c r="AC200">
        <f>AC32+AC40+AC48+AC56+AC64+AC72+AC80+AC88+AC96+AC104+AC112+AC120+AC128+AC136+AC144+AC152+AC160</f>
        <v>9.2199999999999989</v>
      </c>
      <c r="AD200" t="s">
        <v>385</v>
      </c>
      <c r="AF200" t="s">
        <v>385</v>
      </c>
      <c r="AG200">
        <f t="shared" ref="AG200" si="4">AG32+AG40+AG48+AG56+AG64+AG72+AG80+AG88+AG96+AG104+AG112+AG120+AG128+AG136+AG144+AG152+AG160</f>
        <v>10.51</v>
      </c>
      <c r="AO200">
        <f>AG200+AC200</f>
        <v>19.729999999999997</v>
      </c>
      <c r="AP200" t="s">
        <v>385</v>
      </c>
    </row>
    <row r="204" spans="1:42" x14ac:dyDescent="0.25">
      <c r="A204" t="s">
        <v>396</v>
      </c>
      <c r="B204">
        <f t="shared" ref="B204" si="5">B36+B44+B52+B60+B68+B76+B84+B92+B100+B108+B116+B124+B132+B140+B148+B156+B164</f>
        <v>213</v>
      </c>
      <c r="J204">
        <f>J36+J44+J52+J60+J68+J76+J84+J92+J100+J108+J116+J124+J132+J140+J148+J156+J164</f>
        <v>200</v>
      </c>
      <c r="K204" t="s">
        <v>396</v>
      </c>
      <c r="P204">
        <f>J204+B204</f>
        <v>413</v>
      </c>
      <c r="Q204" t="s">
        <v>396</v>
      </c>
      <c r="AC204">
        <f>AC36+AC44+AC52+AC60+AC68+AC76+AC84+AC92+AC100+AC108+AC116+AC124+AC132+AC140+AC148+AC156+AC164</f>
        <v>168</v>
      </c>
      <c r="AD204" t="s">
        <v>396</v>
      </c>
      <c r="AF204" t="s">
        <v>396</v>
      </c>
      <c r="AG204">
        <f t="shared" ref="AG204" si="6">AG36+AG44+AG52+AG60+AG68+AG76+AG84+AG92+AG100+AG108+AG116+AG124+AG132+AG140+AG148+AG156+AG164</f>
        <v>175</v>
      </c>
      <c r="AO204">
        <f>AG204+AC204</f>
        <v>343</v>
      </c>
      <c r="AP204" t="s">
        <v>396</v>
      </c>
    </row>
    <row r="206" spans="1:42" x14ac:dyDescent="0.25">
      <c r="A206" t="s">
        <v>397</v>
      </c>
      <c r="B206">
        <f>B38+B46+B54+B62+B70+B78+B86+B94+B102+B110+B118+B126+B134+B142+B150+B158+B166</f>
        <v>90</v>
      </c>
      <c r="D206">
        <f>D38+D46+D54+D62+D70+D78+D86+D94+D102+D110+D118+D126+D134+D142+D150+D158+D166</f>
        <v>58</v>
      </c>
      <c r="E206" t="s">
        <v>400</v>
      </c>
      <c r="G206" t="s">
        <v>398</v>
      </c>
      <c r="H206">
        <f>H38+H46+H54+H62+H70+H78+H86+H94+H102+H110+H118+H126+H134+H142+H150+H158+H166</f>
        <v>58</v>
      </c>
      <c r="J206">
        <f>J38+J46+J54+J62+J70+J78+J86+J94+J102+J110+J118+J126+J134+J142+J150+J158+J166</f>
        <v>86</v>
      </c>
      <c r="K206" t="s">
        <v>397</v>
      </c>
      <c r="M206" t="s">
        <v>398</v>
      </c>
      <c r="N206">
        <f>H206+D206</f>
        <v>116</v>
      </c>
      <c r="P206">
        <f>J206+B206</f>
        <v>176</v>
      </c>
      <c r="Q206" t="s">
        <v>397</v>
      </c>
      <c r="Z206" t="s">
        <v>398</v>
      </c>
      <c r="AA206">
        <f>AA38+AA46+AA54+AA62+AA70+AA78+AA86+AA94+AA102+AA110+AA118+AA126+AA134+AA142+AA150+AA158+AA166</f>
        <v>100</v>
      </c>
      <c r="AC206">
        <f>AC38+AC46+AC54+AC62+AC70+AC78+AC86+AC94+AC102+AC110+AC118+AC126+AC134+AC142+AC150+AC158+AC166</f>
        <v>55</v>
      </c>
      <c r="AD206" t="s">
        <v>397</v>
      </c>
      <c r="AF206" t="s">
        <v>397</v>
      </c>
      <c r="AG206">
        <f>AG38+AG46+AG54+AG62+AG70+AG78+AG86+AG94+AG102+AG110+AG118+AG126+AG134+AG142+AG150+AG158+AG166</f>
        <v>91</v>
      </c>
      <c r="AI206">
        <f>AI38+AI46+AI54+AI62+AI70+AI78+AI86+AI94+AI102+AI110+AI118+AI126+AI134+AI142+AI150+AI158+AI166</f>
        <v>83</v>
      </c>
      <c r="AJ206" t="s">
        <v>400</v>
      </c>
      <c r="AL206" t="s">
        <v>401</v>
      </c>
      <c r="AM206">
        <f>AG206+AC206</f>
        <v>146</v>
      </c>
      <c r="AO206">
        <f>AI206+AA206</f>
        <v>183</v>
      </c>
      <c r="AP206" t="s">
        <v>400</v>
      </c>
    </row>
    <row r="209" spans="1:39" x14ac:dyDescent="0.25">
      <c r="A209" t="s">
        <v>46</v>
      </c>
      <c r="B209">
        <v>16</v>
      </c>
      <c r="M209" t="s">
        <v>46</v>
      </c>
      <c r="N209">
        <v>33</v>
      </c>
      <c r="Z209" t="s">
        <v>46</v>
      </c>
      <c r="AA209">
        <v>16</v>
      </c>
      <c r="AF209" t="s">
        <v>46</v>
      </c>
      <c r="AG209">
        <v>33</v>
      </c>
      <c r="AL209" t="s">
        <v>46</v>
      </c>
      <c r="AM209">
        <v>33</v>
      </c>
    </row>
    <row r="212" spans="1:39" x14ac:dyDescent="0.25">
      <c r="A212" t="s">
        <v>303</v>
      </c>
      <c r="B212">
        <f>B199/B209</f>
        <v>2.5</v>
      </c>
      <c r="M212" t="s">
        <v>303</v>
      </c>
      <c r="N212">
        <f>N199/N209</f>
        <v>2.6666666666666665</v>
      </c>
      <c r="Z212" t="s">
        <v>303</v>
      </c>
      <c r="AA212">
        <f>AA199/AA209</f>
        <v>2</v>
      </c>
      <c r="AL212" t="s">
        <v>303</v>
      </c>
      <c r="AM212">
        <f>AM199/AM209</f>
        <v>2.2424242424242422</v>
      </c>
    </row>
    <row r="213" spans="1:39" x14ac:dyDescent="0.25">
      <c r="A213" t="s">
        <v>383</v>
      </c>
      <c r="B213">
        <f>C199/B209</f>
        <v>0.125</v>
      </c>
      <c r="M213" t="s">
        <v>383</v>
      </c>
      <c r="N213">
        <f>O199/N209</f>
        <v>6.0606060606060608E-2</v>
      </c>
      <c r="Z213" t="s">
        <v>383</v>
      </c>
      <c r="AA213">
        <f>AB199/AA209</f>
        <v>0.125</v>
      </c>
      <c r="AL213" t="s">
        <v>383</v>
      </c>
      <c r="AM213">
        <f>AN199/AM209</f>
        <v>0.15151515151515152</v>
      </c>
    </row>
    <row r="214" spans="1:39" x14ac:dyDescent="0.25">
      <c r="A214" t="s">
        <v>384</v>
      </c>
      <c r="B214">
        <f>D199/B209</f>
        <v>4.75</v>
      </c>
      <c r="M214" t="s">
        <v>384</v>
      </c>
      <c r="N214">
        <f>P199/N209</f>
        <v>4.6363636363636367</v>
      </c>
      <c r="Z214" t="s">
        <v>384</v>
      </c>
      <c r="AA214">
        <f>AC199/AA209</f>
        <v>4.625</v>
      </c>
      <c r="AL214" t="s">
        <v>384</v>
      </c>
      <c r="AM214">
        <f>AO199/AM209</f>
        <v>4.6363636363636367</v>
      </c>
    </row>
    <row r="215" spans="1:39" x14ac:dyDescent="0.25">
      <c r="A215" t="s">
        <v>385</v>
      </c>
      <c r="B215">
        <f>(B200/B209)*100</f>
        <v>55.875</v>
      </c>
      <c r="M215" t="s">
        <v>385</v>
      </c>
      <c r="N215">
        <f>(P200/N209)*100</f>
        <v>56.121212121212103</v>
      </c>
      <c r="Z215" t="s">
        <v>385</v>
      </c>
      <c r="AA215">
        <f>(AC200/AA209)*100</f>
        <v>57.624999999999993</v>
      </c>
      <c r="AL215" t="s">
        <v>385</v>
      </c>
      <c r="AM215">
        <f>(AO200/AM209)*100</f>
        <v>59.787878787878782</v>
      </c>
    </row>
    <row r="216" spans="1:39" x14ac:dyDescent="0.25">
      <c r="A216" t="s">
        <v>396</v>
      </c>
      <c r="B216">
        <f>B204/B209</f>
        <v>13.3125</v>
      </c>
      <c r="M216" t="s">
        <v>396</v>
      </c>
      <c r="N216">
        <f>P204/N209</f>
        <v>12.515151515151516</v>
      </c>
      <c r="Z216" t="s">
        <v>396</v>
      </c>
      <c r="AA216">
        <f>AC204/AA209</f>
        <v>10.5</v>
      </c>
      <c r="AL216" t="s">
        <v>396</v>
      </c>
      <c r="AM216">
        <f>AO204/AM209</f>
        <v>10.393939393939394</v>
      </c>
    </row>
    <row r="217" spans="1:39" x14ac:dyDescent="0.25">
      <c r="A217" t="s">
        <v>397</v>
      </c>
      <c r="B217">
        <f>B206/B209</f>
        <v>5.625</v>
      </c>
      <c r="M217" t="s">
        <v>397</v>
      </c>
      <c r="N217">
        <f>P206/N209</f>
        <v>5.333333333333333</v>
      </c>
      <c r="Z217" t="s">
        <v>397</v>
      </c>
      <c r="AA217">
        <f>AC206/AA209</f>
        <v>3.4375</v>
      </c>
      <c r="AL217" t="s">
        <v>397</v>
      </c>
      <c r="AM217">
        <f>AM206/AM209</f>
        <v>4.4242424242424239</v>
      </c>
    </row>
    <row r="218" spans="1:39" x14ac:dyDescent="0.25">
      <c r="A218" t="s">
        <v>400</v>
      </c>
      <c r="B218">
        <f>D206/B209</f>
        <v>3.625</v>
      </c>
      <c r="M218" t="s">
        <v>400</v>
      </c>
      <c r="N218">
        <f>N206/N209</f>
        <v>3.5151515151515151</v>
      </c>
      <c r="Z218" t="s">
        <v>400</v>
      </c>
      <c r="AA218">
        <f>AA206/AA209</f>
        <v>6.25</v>
      </c>
      <c r="AL218" t="s">
        <v>400</v>
      </c>
      <c r="AM218">
        <f>AO206/AM209</f>
        <v>5.5454545454545459</v>
      </c>
    </row>
    <row r="261" spans="11:12" x14ac:dyDescent="0.25">
      <c r="K261" t="s">
        <v>395</v>
      </c>
    </row>
    <row r="262" spans="11:12" x14ac:dyDescent="0.25">
      <c r="K262">
        <f>J31+J39+J47+J55+J63+J71+J79+J87+J95+J103+J111+J119+J127+J135+J143+J151+J159</f>
        <v>77</v>
      </c>
    </row>
    <row r="263" spans="11:12" x14ac:dyDescent="0.25">
      <c r="K263">
        <f>J32+J40+J48+J56+J64+J72+J80+J88+J96+J104+J112+J120+J128+J136+J144+J152+J160</f>
        <v>9.5799999999999983</v>
      </c>
      <c r="L263" t="s">
        <v>399</v>
      </c>
    </row>
    <row r="267" spans="11:12" x14ac:dyDescent="0.25">
      <c r="K267">
        <f>J36+J44+J52+J60+J68+J76+J84+J92+J100+J108+J116+J124+J132+J140+J148+J156+J164</f>
        <v>200</v>
      </c>
      <c r="L267" t="s">
        <v>396</v>
      </c>
    </row>
    <row r="269" spans="11:12" x14ac:dyDescent="0.25">
      <c r="K269">
        <f>J38+J46+J54+J62+J70+J78+J86+J94+J102+J110+J118+J126+J134+J142+J150+J158+J166</f>
        <v>86</v>
      </c>
      <c r="L269" t="s">
        <v>397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934C9-C976-4401-AE09-8130C587F6F8}">
  <sheetPr filterMode="1"/>
  <dimension ref="A1:D34"/>
  <sheetViews>
    <sheetView workbookViewId="0">
      <selection activeCell="A4" sqref="A4:D33"/>
    </sheetView>
  </sheetViews>
  <sheetFormatPr defaultRowHeight="15" x14ac:dyDescent="0.25"/>
  <sheetData>
    <row r="1" spans="1:4" x14ac:dyDescent="0.25">
      <c r="A1" t="s">
        <v>118</v>
      </c>
      <c r="B1" t="s">
        <v>119</v>
      </c>
      <c r="C1" t="s">
        <v>120</v>
      </c>
      <c r="D1" t="s">
        <v>121</v>
      </c>
    </row>
    <row r="2" spans="1:4" hidden="1" x14ac:dyDescent="0.25">
      <c r="A2" s="7" t="s">
        <v>20</v>
      </c>
      <c r="B2" s="3">
        <v>1</v>
      </c>
      <c r="C2">
        <v>1</v>
      </c>
      <c r="D2" s="3" t="s">
        <v>5</v>
      </c>
    </row>
    <row r="3" spans="1:4" hidden="1" x14ac:dyDescent="0.25">
      <c r="A3" s="7" t="s">
        <v>20</v>
      </c>
      <c r="B3" s="3">
        <v>1</v>
      </c>
      <c r="C3">
        <v>1</v>
      </c>
      <c r="D3" s="3" t="s">
        <v>29</v>
      </c>
    </row>
    <row r="4" spans="1:4" x14ac:dyDescent="0.25">
      <c r="A4" s="3" t="s">
        <v>49</v>
      </c>
      <c r="B4" s="3">
        <v>0</v>
      </c>
      <c r="C4">
        <v>0</v>
      </c>
      <c r="D4" s="7" t="s">
        <v>20</v>
      </c>
    </row>
    <row r="5" spans="1:4" hidden="1" x14ac:dyDescent="0.25">
      <c r="A5" s="7" t="s">
        <v>20</v>
      </c>
      <c r="B5" s="3">
        <v>5</v>
      </c>
      <c r="C5">
        <v>3</v>
      </c>
      <c r="D5" s="3" t="s">
        <v>43</v>
      </c>
    </row>
    <row r="6" spans="1:4" x14ac:dyDescent="0.25">
      <c r="A6" s="3" t="s">
        <v>10</v>
      </c>
      <c r="B6" s="3">
        <v>2</v>
      </c>
      <c r="C6">
        <v>1</v>
      </c>
      <c r="D6" s="7" t="s">
        <v>20</v>
      </c>
    </row>
    <row r="7" spans="1:4" hidden="1" x14ac:dyDescent="0.25">
      <c r="A7" s="7" t="s">
        <v>20</v>
      </c>
      <c r="B7" s="3">
        <v>4</v>
      </c>
      <c r="C7">
        <v>3</v>
      </c>
      <c r="D7" s="3" t="s">
        <v>1</v>
      </c>
    </row>
    <row r="8" spans="1:4" x14ac:dyDescent="0.25">
      <c r="A8" s="3" t="s">
        <v>41</v>
      </c>
      <c r="B8" s="3">
        <v>0</v>
      </c>
      <c r="C8">
        <v>1</v>
      </c>
      <c r="D8" s="7" t="s">
        <v>20</v>
      </c>
    </row>
    <row r="9" spans="1:4" hidden="1" x14ac:dyDescent="0.25">
      <c r="A9" s="7" t="s">
        <v>20</v>
      </c>
      <c r="B9" s="3">
        <v>3</v>
      </c>
      <c r="C9">
        <v>0</v>
      </c>
      <c r="D9" s="3" t="s">
        <v>23</v>
      </c>
    </row>
    <row r="10" spans="1:4" x14ac:dyDescent="0.25">
      <c r="A10" s="3" t="s">
        <v>55</v>
      </c>
      <c r="B10" s="3">
        <v>2</v>
      </c>
      <c r="C10">
        <v>1</v>
      </c>
      <c r="D10" s="7" t="s">
        <v>20</v>
      </c>
    </row>
    <row r="11" spans="1:4" hidden="1" x14ac:dyDescent="0.25">
      <c r="A11" s="7" t="s">
        <v>20</v>
      </c>
      <c r="B11" s="3">
        <v>1</v>
      </c>
      <c r="C11">
        <v>0</v>
      </c>
      <c r="D11" s="3" t="s">
        <v>36</v>
      </c>
    </row>
    <row r="12" spans="1:4" x14ac:dyDescent="0.25">
      <c r="A12" s="3" t="s">
        <v>45</v>
      </c>
      <c r="B12" s="3">
        <v>2</v>
      </c>
      <c r="C12">
        <v>2</v>
      </c>
      <c r="D12" s="7" t="s">
        <v>20</v>
      </c>
    </row>
    <row r="13" spans="1:4" hidden="1" x14ac:dyDescent="0.25">
      <c r="A13" s="7" t="s">
        <v>20</v>
      </c>
      <c r="B13" s="3">
        <v>0</v>
      </c>
      <c r="C13">
        <v>1</v>
      </c>
      <c r="D13" s="3" t="s">
        <v>2</v>
      </c>
    </row>
    <row r="14" spans="1:4" x14ac:dyDescent="0.25">
      <c r="A14" s="3" t="s">
        <v>38</v>
      </c>
      <c r="B14" s="3">
        <v>1</v>
      </c>
      <c r="C14">
        <v>3</v>
      </c>
      <c r="D14" s="7" t="s">
        <v>20</v>
      </c>
    </row>
    <row r="15" spans="1:4" hidden="1" x14ac:dyDescent="0.25">
      <c r="A15" s="7" t="s">
        <v>20</v>
      </c>
      <c r="B15" s="3">
        <v>2</v>
      </c>
      <c r="C15">
        <v>1</v>
      </c>
      <c r="D15" s="3" t="s">
        <v>53</v>
      </c>
    </row>
    <row r="16" spans="1:4" x14ac:dyDescent="0.25">
      <c r="A16" s="3" t="s">
        <v>17</v>
      </c>
      <c r="B16" s="3">
        <v>1</v>
      </c>
      <c r="C16">
        <v>1</v>
      </c>
      <c r="D16" s="7" t="s">
        <v>20</v>
      </c>
    </row>
    <row r="17" spans="1:4" x14ac:dyDescent="0.25">
      <c r="A17" s="3" t="s">
        <v>26</v>
      </c>
      <c r="B17" s="3">
        <v>0</v>
      </c>
      <c r="C17">
        <v>3</v>
      </c>
      <c r="D17" s="7" t="s">
        <v>20</v>
      </c>
    </row>
    <row r="18" spans="1:4" hidden="1" x14ac:dyDescent="0.25">
      <c r="A18" s="7" t="s">
        <v>20</v>
      </c>
      <c r="B18" s="3">
        <v>0</v>
      </c>
      <c r="C18">
        <v>0</v>
      </c>
      <c r="D18" s="3" t="s">
        <v>31</v>
      </c>
    </row>
    <row r="19" spans="1:4" x14ac:dyDescent="0.25">
      <c r="A19" s="3" t="s">
        <v>34</v>
      </c>
      <c r="B19" s="3">
        <v>0</v>
      </c>
      <c r="C19">
        <v>0</v>
      </c>
      <c r="D19" s="7" t="s">
        <v>20</v>
      </c>
    </row>
    <row r="20" spans="1:4" hidden="1" x14ac:dyDescent="0.25">
      <c r="A20" s="7" t="s">
        <v>20</v>
      </c>
      <c r="B20" s="3">
        <v>1</v>
      </c>
      <c r="C20">
        <v>1</v>
      </c>
      <c r="D20" s="3" t="s">
        <v>7</v>
      </c>
    </row>
    <row r="21" spans="1:4" x14ac:dyDescent="0.25">
      <c r="A21" s="3" t="s">
        <v>23</v>
      </c>
      <c r="B21" s="3">
        <v>2</v>
      </c>
      <c r="C21">
        <v>1</v>
      </c>
      <c r="D21" s="7" t="s">
        <v>20</v>
      </c>
    </row>
    <row r="22" spans="1:4" x14ac:dyDescent="0.25">
      <c r="A22" s="3" t="s">
        <v>29</v>
      </c>
      <c r="B22" s="3">
        <v>0</v>
      </c>
      <c r="C22">
        <v>1</v>
      </c>
      <c r="D22" s="7" t="s">
        <v>20</v>
      </c>
    </row>
    <row r="23" spans="1:4" hidden="1" x14ac:dyDescent="0.25">
      <c r="A23" s="7" t="s">
        <v>20</v>
      </c>
      <c r="B23" s="3">
        <v>0</v>
      </c>
      <c r="C23">
        <v>0</v>
      </c>
      <c r="D23" s="3" t="s">
        <v>45</v>
      </c>
    </row>
    <row r="24" spans="1:4" x14ac:dyDescent="0.25">
      <c r="A24" s="3" t="s">
        <v>5</v>
      </c>
      <c r="B24" s="3">
        <v>0</v>
      </c>
      <c r="C24">
        <v>0</v>
      </c>
      <c r="D24" s="7" t="s">
        <v>20</v>
      </c>
    </row>
    <row r="25" spans="1:4" hidden="1" x14ac:dyDescent="0.25">
      <c r="A25" s="7" t="s">
        <v>20</v>
      </c>
      <c r="B25" s="3">
        <v>0</v>
      </c>
      <c r="C25">
        <v>1</v>
      </c>
      <c r="D25" s="3" t="s">
        <v>17</v>
      </c>
    </row>
    <row r="26" spans="1:4" x14ac:dyDescent="0.25">
      <c r="A26" s="3" t="s">
        <v>36</v>
      </c>
      <c r="B26" s="3">
        <v>1</v>
      </c>
      <c r="C26">
        <v>2</v>
      </c>
      <c r="D26" s="7" t="s">
        <v>20</v>
      </c>
    </row>
    <row r="27" spans="1:4" hidden="1" x14ac:dyDescent="0.25">
      <c r="A27" s="7" t="s">
        <v>20</v>
      </c>
      <c r="B27" s="3">
        <v>1</v>
      </c>
      <c r="C27">
        <v>3</v>
      </c>
      <c r="D27" s="3" t="s">
        <v>26</v>
      </c>
    </row>
    <row r="28" spans="1:4" x14ac:dyDescent="0.25">
      <c r="A28" s="3" t="s">
        <v>53</v>
      </c>
      <c r="B28" s="3">
        <v>3</v>
      </c>
      <c r="C28">
        <v>2</v>
      </c>
      <c r="D28" s="7" t="s">
        <v>20</v>
      </c>
    </row>
    <row r="29" spans="1:4" x14ac:dyDescent="0.25">
      <c r="A29" s="3" t="s">
        <v>43</v>
      </c>
      <c r="B29" s="3">
        <v>2</v>
      </c>
      <c r="C29">
        <v>3</v>
      </c>
      <c r="D29" s="7" t="s">
        <v>20</v>
      </c>
    </row>
    <row r="30" spans="1:4" hidden="1" x14ac:dyDescent="0.25">
      <c r="A30" s="7" t="s">
        <v>20</v>
      </c>
      <c r="B30" s="3">
        <v>2</v>
      </c>
      <c r="C30">
        <v>0</v>
      </c>
      <c r="D30" s="3" t="s">
        <v>34</v>
      </c>
    </row>
    <row r="31" spans="1:4" x14ac:dyDescent="0.25">
      <c r="A31" s="3" t="s">
        <v>7</v>
      </c>
      <c r="B31" s="3">
        <v>0</v>
      </c>
      <c r="C31">
        <v>1</v>
      </c>
      <c r="D31" s="7" t="s">
        <v>20</v>
      </c>
    </row>
    <row r="32" spans="1:4" hidden="1" x14ac:dyDescent="0.25">
      <c r="A32" s="7" t="s">
        <v>20</v>
      </c>
      <c r="B32" s="3">
        <v>2</v>
      </c>
      <c r="C32">
        <v>2</v>
      </c>
      <c r="D32" s="3" t="s">
        <v>38</v>
      </c>
    </row>
    <row r="33" spans="1:4" x14ac:dyDescent="0.25">
      <c r="A33" s="3" t="s">
        <v>1</v>
      </c>
      <c r="B33" s="3">
        <v>1</v>
      </c>
      <c r="C33">
        <v>1</v>
      </c>
      <c r="D33" s="7" t="s">
        <v>20</v>
      </c>
    </row>
    <row r="34" spans="1:4" hidden="1" x14ac:dyDescent="0.25">
      <c r="A34" s="7" t="s">
        <v>20</v>
      </c>
      <c r="B34" s="3">
        <v>0</v>
      </c>
      <c r="C34">
        <v>1</v>
      </c>
      <c r="D34" s="3" t="s">
        <v>10</v>
      </c>
    </row>
  </sheetData>
  <autoFilter ref="A1:D34" xr:uid="{239934C9-C976-4401-AE09-8130C587F6F8}">
    <filterColumn colId="3">
      <filters>
        <filter val="Real Sociedad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1A9F9-305E-45D9-BC3C-3A9844597842}">
  <sheetPr filterMode="1"/>
  <dimension ref="A1:D34"/>
  <sheetViews>
    <sheetView workbookViewId="0">
      <selection activeCell="A2" sqref="A2:D34"/>
    </sheetView>
  </sheetViews>
  <sheetFormatPr defaultRowHeight="15" x14ac:dyDescent="0.25"/>
  <sheetData>
    <row r="1" spans="1:4" x14ac:dyDescent="0.25">
      <c r="A1" t="s">
        <v>118</v>
      </c>
      <c r="B1" t="s">
        <v>119</v>
      </c>
      <c r="C1" t="s">
        <v>120</v>
      </c>
      <c r="D1" t="s">
        <v>121</v>
      </c>
    </row>
    <row r="2" spans="1:4" x14ac:dyDescent="0.25">
      <c r="A2" s="7" t="s">
        <v>49</v>
      </c>
      <c r="B2" s="3">
        <v>1</v>
      </c>
      <c r="C2">
        <v>1</v>
      </c>
      <c r="D2" s="3" t="s">
        <v>36</v>
      </c>
    </row>
    <row r="3" spans="1:4" hidden="1" x14ac:dyDescent="0.25">
      <c r="A3" s="3" t="s">
        <v>41</v>
      </c>
      <c r="B3" s="3">
        <v>1</v>
      </c>
      <c r="C3">
        <v>0</v>
      </c>
      <c r="D3" s="7" t="s">
        <v>49</v>
      </c>
    </row>
    <row r="4" spans="1:4" x14ac:dyDescent="0.25">
      <c r="A4" s="7" t="s">
        <v>49</v>
      </c>
      <c r="B4" s="3">
        <v>0</v>
      </c>
      <c r="C4">
        <v>0</v>
      </c>
      <c r="D4" s="3" t="s">
        <v>20</v>
      </c>
    </row>
    <row r="5" spans="1:4" hidden="1" x14ac:dyDescent="0.25">
      <c r="A5" s="3" t="s">
        <v>5</v>
      </c>
      <c r="B5" s="3">
        <v>1</v>
      </c>
      <c r="C5">
        <v>0</v>
      </c>
      <c r="D5" s="7" t="s">
        <v>49</v>
      </c>
    </row>
    <row r="6" spans="1:4" hidden="1" x14ac:dyDescent="0.25">
      <c r="A6" s="3" t="s">
        <v>53</v>
      </c>
      <c r="B6" s="3">
        <v>1</v>
      </c>
      <c r="C6">
        <v>0</v>
      </c>
      <c r="D6" s="7" t="s">
        <v>49</v>
      </c>
    </row>
    <row r="7" spans="1:4" x14ac:dyDescent="0.25">
      <c r="A7" s="7" t="s">
        <v>49</v>
      </c>
      <c r="B7" s="3">
        <v>1</v>
      </c>
      <c r="C7">
        <v>0</v>
      </c>
      <c r="D7" s="3" t="s">
        <v>43</v>
      </c>
    </row>
    <row r="8" spans="1:4" hidden="1" x14ac:dyDescent="0.25">
      <c r="A8" s="3" t="s">
        <v>10</v>
      </c>
      <c r="B8" s="3">
        <v>2</v>
      </c>
      <c r="C8">
        <v>0</v>
      </c>
      <c r="D8" s="7" t="s">
        <v>49</v>
      </c>
    </row>
    <row r="9" spans="1:4" x14ac:dyDescent="0.25">
      <c r="A9" s="7" t="s">
        <v>49</v>
      </c>
      <c r="B9" s="3">
        <v>2</v>
      </c>
      <c r="C9">
        <v>1</v>
      </c>
      <c r="D9" s="3" t="s">
        <v>29</v>
      </c>
    </row>
    <row r="10" spans="1:4" hidden="1" x14ac:dyDescent="0.25">
      <c r="A10" s="3" t="s">
        <v>26</v>
      </c>
      <c r="B10" s="3">
        <v>1</v>
      </c>
      <c r="C10">
        <v>2</v>
      </c>
      <c r="D10" s="7" t="s">
        <v>49</v>
      </c>
    </row>
    <row r="11" spans="1:4" x14ac:dyDescent="0.25">
      <c r="A11" s="7" t="s">
        <v>49</v>
      </c>
      <c r="B11" s="3">
        <v>0</v>
      </c>
      <c r="C11">
        <v>1</v>
      </c>
      <c r="D11" s="3" t="s">
        <v>45</v>
      </c>
    </row>
    <row r="12" spans="1:4" hidden="1" x14ac:dyDescent="0.25">
      <c r="A12" s="3" t="s">
        <v>38</v>
      </c>
      <c r="B12" s="3">
        <v>1</v>
      </c>
      <c r="C12">
        <v>2</v>
      </c>
      <c r="D12" s="7" t="s">
        <v>49</v>
      </c>
    </row>
    <row r="13" spans="1:4" x14ac:dyDescent="0.25">
      <c r="A13" s="7" t="s">
        <v>49</v>
      </c>
      <c r="B13" s="3">
        <v>2</v>
      </c>
      <c r="C13">
        <v>1</v>
      </c>
      <c r="D13" s="3" t="s">
        <v>55</v>
      </c>
    </row>
    <row r="14" spans="1:4" hidden="1" x14ac:dyDescent="0.25">
      <c r="A14" s="3" t="s">
        <v>17</v>
      </c>
      <c r="B14" s="3">
        <v>1</v>
      </c>
      <c r="C14">
        <v>1</v>
      </c>
      <c r="D14" s="7" t="s">
        <v>49</v>
      </c>
    </row>
    <row r="15" spans="1:4" hidden="1" x14ac:dyDescent="0.25">
      <c r="A15" s="3" t="s">
        <v>31</v>
      </c>
      <c r="B15" s="3">
        <v>1</v>
      </c>
      <c r="C15">
        <v>0</v>
      </c>
      <c r="D15" s="7" t="s">
        <v>49</v>
      </c>
    </row>
    <row r="16" spans="1:4" x14ac:dyDescent="0.25">
      <c r="A16" s="7" t="s">
        <v>49</v>
      </c>
      <c r="B16" s="3">
        <v>2</v>
      </c>
      <c r="C16">
        <v>0</v>
      </c>
      <c r="D16" s="3" t="s">
        <v>1</v>
      </c>
    </row>
    <row r="17" spans="1:4" hidden="1" x14ac:dyDescent="0.25">
      <c r="A17" s="3" t="s">
        <v>7</v>
      </c>
      <c r="B17" s="3">
        <v>0</v>
      </c>
      <c r="C17">
        <v>1</v>
      </c>
      <c r="D17" s="7" t="s">
        <v>49</v>
      </c>
    </row>
    <row r="18" spans="1:4" x14ac:dyDescent="0.25">
      <c r="A18" s="7" t="s">
        <v>49</v>
      </c>
      <c r="B18" s="3">
        <v>1</v>
      </c>
      <c r="C18">
        <v>1</v>
      </c>
      <c r="D18" s="3" t="s">
        <v>34</v>
      </c>
    </row>
    <row r="19" spans="1:4" hidden="1" x14ac:dyDescent="0.25">
      <c r="A19" s="3" t="s">
        <v>23</v>
      </c>
      <c r="B19" s="3">
        <v>1</v>
      </c>
      <c r="C19">
        <v>0</v>
      </c>
      <c r="D19" s="7" t="s">
        <v>49</v>
      </c>
    </row>
    <row r="20" spans="1:4" x14ac:dyDescent="0.25">
      <c r="A20" s="7" t="s">
        <v>49</v>
      </c>
      <c r="B20" s="3">
        <v>1</v>
      </c>
      <c r="C20">
        <v>2</v>
      </c>
      <c r="D20" s="3" t="s">
        <v>2</v>
      </c>
    </row>
    <row r="21" spans="1:4" x14ac:dyDescent="0.25">
      <c r="A21" s="7" t="s">
        <v>49</v>
      </c>
      <c r="B21" s="3">
        <v>3</v>
      </c>
      <c r="C21">
        <v>0</v>
      </c>
      <c r="D21" s="3" t="s">
        <v>26</v>
      </c>
    </row>
    <row r="22" spans="1:4" hidden="1" x14ac:dyDescent="0.25">
      <c r="A22" s="3" t="s">
        <v>45</v>
      </c>
      <c r="B22" s="3">
        <v>0</v>
      </c>
      <c r="C22">
        <v>2</v>
      </c>
      <c r="D22" s="7" t="s">
        <v>49</v>
      </c>
    </row>
    <row r="23" spans="1:4" x14ac:dyDescent="0.25">
      <c r="A23" s="7" t="s">
        <v>49</v>
      </c>
      <c r="B23" s="3">
        <v>1</v>
      </c>
      <c r="C23">
        <v>2</v>
      </c>
      <c r="D23" s="3" t="s">
        <v>10</v>
      </c>
    </row>
    <row r="24" spans="1:4" hidden="1" x14ac:dyDescent="0.25">
      <c r="A24" s="3" t="s">
        <v>43</v>
      </c>
      <c r="B24" s="3">
        <v>1</v>
      </c>
      <c r="C24">
        <v>1</v>
      </c>
      <c r="D24" s="7" t="s">
        <v>49</v>
      </c>
    </row>
    <row r="25" spans="1:4" x14ac:dyDescent="0.25">
      <c r="A25" s="7" t="s">
        <v>49</v>
      </c>
      <c r="B25" s="3">
        <v>2</v>
      </c>
      <c r="C25">
        <v>0</v>
      </c>
      <c r="D25" s="3" t="s">
        <v>41</v>
      </c>
    </row>
    <row r="26" spans="1:4" hidden="1" x14ac:dyDescent="0.25">
      <c r="A26" s="3" t="s">
        <v>55</v>
      </c>
      <c r="B26" s="3">
        <v>5</v>
      </c>
      <c r="C26">
        <v>0</v>
      </c>
      <c r="D26" s="7" t="s">
        <v>49</v>
      </c>
    </row>
    <row r="27" spans="1:4" x14ac:dyDescent="0.25">
      <c r="A27" s="7" t="s">
        <v>49</v>
      </c>
      <c r="B27" s="3">
        <v>1</v>
      </c>
      <c r="C27">
        <v>1</v>
      </c>
      <c r="D27" s="3" t="s">
        <v>17</v>
      </c>
    </row>
    <row r="28" spans="1:4" hidden="1" x14ac:dyDescent="0.25">
      <c r="A28" s="3" t="s">
        <v>1</v>
      </c>
      <c r="B28" s="3">
        <v>3</v>
      </c>
      <c r="C28">
        <v>3</v>
      </c>
      <c r="D28" s="7" t="s">
        <v>49</v>
      </c>
    </row>
    <row r="29" spans="1:4" x14ac:dyDescent="0.25">
      <c r="A29" s="7" t="s">
        <v>49</v>
      </c>
      <c r="B29" s="3">
        <v>0</v>
      </c>
      <c r="C29">
        <v>2</v>
      </c>
      <c r="D29" s="3" t="s">
        <v>23</v>
      </c>
    </row>
    <row r="30" spans="1:4" x14ac:dyDescent="0.25">
      <c r="A30" s="7" t="s">
        <v>49</v>
      </c>
      <c r="B30" s="3">
        <v>0</v>
      </c>
      <c r="C30">
        <v>1</v>
      </c>
      <c r="D30" s="3" t="s">
        <v>38</v>
      </c>
    </row>
    <row r="31" spans="1:4" hidden="1" x14ac:dyDescent="0.25">
      <c r="A31" s="3" t="s">
        <v>2</v>
      </c>
      <c r="B31" s="3">
        <v>1</v>
      </c>
      <c r="C31">
        <v>0</v>
      </c>
      <c r="D31" s="7" t="s">
        <v>49</v>
      </c>
    </row>
    <row r="32" spans="1:4" x14ac:dyDescent="0.25">
      <c r="A32" s="7" t="s">
        <v>49</v>
      </c>
      <c r="B32" s="3">
        <v>0</v>
      </c>
      <c r="C32">
        <v>2</v>
      </c>
      <c r="D32" s="3" t="s">
        <v>53</v>
      </c>
    </row>
    <row r="33" spans="1:4" hidden="1" x14ac:dyDescent="0.25">
      <c r="A33" s="3" t="s">
        <v>29</v>
      </c>
      <c r="B33" s="3">
        <v>4</v>
      </c>
      <c r="C33">
        <v>1</v>
      </c>
      <c r="D33" s="7" t="s">
        <v>49</v>
      </c>
    </row>
    <row r="34" spans="1:4" x14ac:dyDescent="0.25">
      <c r="A34" s="7" t="s">
        <v>49</v>
      </c>
      <c r="B34" s="3">
        <v>0</v>
      </c>
      <c r="C34">
        <v>2</v>
      </c>
      <c r="D34" s="3" t="s">
        <v>5</v>
      </c>
    </row>
  </sheetData>
  <autoFilter ref="A1:D34" xr:uid="{2911A9F9-305E-45D9-BC3C-3A9844597842}">
    <filterColumn colId="0">
      <filters>
        <filter val="Las Palmas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7DC2-F9F4-4B37-87AC-6FCE2FF17F14}">
  <dimension ref="A1:BP89"/>
  <sheetViews>
    <sheetView topLeftCell="I67" workbookViewId="0">
      <selection activeCell="E1" sqref="E1:H2"/>
    </sheetView>
  </sheetViews>
  <sheetFormatPr defaultRowHeight="15" x14ac:dyDescent="0.25"/>
  <sheetData>
    <row r="1" spans="1:48" x14ac:dyDescent="0.25">
      <c r="A1" t="s">
        <v>336</v>
      </c>
      <c r="E1" s="18" t="s">
        <v>413</v>
      </c>
      <c r="F1" s="18"/>
      <c r="G1" s="18"/>
      <c r="H1" s="18"/>
    </row>
    <row r="2" spans="1:48" x14ac:dyDescent="0.25">
      <c r="E2" s="18"/>
      <c r="F2" s="18"/>
      <c r="G2" s="18"/>
      <c r="H2" s="18"/>
    </row>
    <row r="5" spans="1:48" x14ac:dyDescent="0.25">
      <c r="A5" t="s">
        <v>403</v>
      </c>
      <c r="B5" t="s">
        <v>331</v>
      </c>
      <c r="C5">
        <v>1</v>
      </c>
      <c r="D5" t="s">
        <v>403</v>
      </c>
      <c r="E5" t="s">
        <v>331</v>
      </c>
      <c r="F5">
        <v>1</v>
      </c>
      <c r="G5" t="s">
        <v>403</v>
      </c>
      <c r="H5" t="s">
        <v>331</v>
      </c>
      <c r="I5">
        <v>1</v>
      </c>
      <c r="J5" t="s">
        <v>403</v>
      </c>
      <c r="K5" t="s">
        <v>331</v>
      </c>
      <c r="L5">
        <v>1</v>
      </c>
      <c r="M5" t="s">
        <v>403</v>
      </c>
      <c r="N5" t="s">
        <v>331</v>
      </c>
      <c r="O5">
        <v>1</v>
      </c>
      <c r="P5" t="s">
        <v>403</v>
      </c>
      <c r="Q5" t="s">
        <v>331</v>
      </c>
      <c r="R5">
        <v>1</v>
      </c>
      <c r="S5" t="s">
        <v>403</v>
      </c>
      <c r="T5" t="s">
        <v>331</v>
      </c>
      <c r="U5">
        <v>1</v>
      </c>
      <c r="V5" t="s">
        <v>403</v>
      </c>
      <c r="W5" t="s">
        <v>331</v>
      </c>
      <c r="X5">
        <v>1</v>
      </c>
      <c r="Y5" t="s">
        <v>403</v>
      </c>
      <c r="Z5" t="s">
        <v>331</v>
      </c>
      <c r="AA5">
        <v>1</v>
      </c>
      <c r="AB5" t="s">
        <v>403</v>
      </c>
      <c r="AC5" t="s">
        <v>331</v>
      </c>
      <c r="AD5">
        <v>1</v>
      </c>
      <c r="AE5" t="s">
        <v>403</v>
      </c>
      <c r="AF5" t="s">
        <v>331</v>
      </c>
      <c r="AG5">
        <v>1</v>
      </c>
      <c r="AH5" t="s">
        <v>403</v>
      </c>
      <c r="AI5" t="s">
        <v>331</v>
      </c>
      <c r="AJ5">
        <v>1</v>
      </c>
      <c r="AK5" t="s">
        <v>403</v>
      </c>
      <c r="AL5" t="s">
        <v>331</v>
      </c>
      <c r="AM5">
        <v>1</v>
      </c>
      <c r="AN5" t="s">
        <v>403</v>
      </c>
      <c r="AO5" t="s">
        <v>331</v>
      </c>
      <c r="AP5">
        <v>1</v>
      </c>
      <c r="AQ5" t="s">
        <v>403</v>
      </c>
      <c r="AR5" t="s">
        <v>331</v>
      </c>
      <c r="AS5">
        <v>1</v>
      </c>
      <c r="AT5" t="s">
        <v>403</v>
      </c>
      <c r="AU5" t="s">
        <v>331</v>
      </c>
      <c r="AV5">
        <v>1</v>
      </c>
    </row>
    <row r="6" spans="1:48" x14ac:dyDescent="0.25">
      <c r="A6" t="s">
        <v>325</v>
      </c>
      <c r="B6" t="s">
        <v>306</v>
      </c>
      <c r="C6">
        <v>1</v>
      </c>
      <c r="D6" t="s">
        <v>325</v>
      </c>
      <c r="E6" t="s">
        <v>306</v>
      </c>
      <c r="F6">
        <v>1</v>
      </c>
      <c r="G6" t="s">
        <v>325</v>
      </c>
      <c r="H6" t="s">
        <v>306</v>
      </c>
      <c r="I6">
        <v>1</v>
      </c>
      <c r="J6" t="s">
        <v>325</v>
      </c>
      <c r="K6" t="s">
        <v>306</v>
      </c>
      <c r="L6">
        <v>1</v>
      </c>
      <c r="M6" t="s">
        <v>325</v>
      </c>
      <c r="N6" t="s">
        <v>306</v>
      </c>
      <c r="O6">
        <v>1</v>
      </c>
      <c r="P6" s="9" t="s">
        <v>317</v>
      </c>
      <c r="Q6" t="s">
        <v>306</v>
      </c>
      <c r="R6">
        <v>1</v>
      </c>
      <c r="S6" s="9" t="s">
        <v>325</v>
      </c>
      <c r="T6" t="s">
        <v>306</v>
      </c>
      <c r="U6">
        <v>1</v>
      </c>
      <c r="V6" t="s">
        <v>325</v>
      </c>
      <c r="W6" t="s">
        <v>306</v>
      </c>
      <c r="X6">
        <v>1</v>
      </c>
      <c r="Y6" t="s">
        <v>325</v>
      </c>
      <c r="Z6" t="s">
        <v>306</v>
      </c>
      <c r="AA6">
        <v>1</v>
      </c>
      <c r="AB6" t="s">
        <v>325</v>
      </c>
      <c r="AC6" t="s">
        <v>306</v>
      </c>
      <c r="AD6">
        <v>1</v>
      </c>
      <c r="AE6" t="s">
        <v>325</v>
      </c>
      <c r="AF6" t="s">
        <v>306</v>
      </c>
      <c r="AG6">
        <v>1</v>
      </c>
      <c r="AH6" t="s">
        <v>317</v>
      </c>
      <c r="AI6" t="s">
        <v>306</v>
      </c>
      <c r="AJ6">
        <v>1</v>
      </c>
      <c r="AK6" t="s">
        <v>317</v>
      </c>
      <c r="AL6" t="s">
        <v>306</v>
      </c>
      <c r="AM6">
        <v>1</v>
      </c>
      <c r="AN6" t="s">
        <v>325</v>
      </c>
      <c r="AO6" t="s">
        <v>306</v>
      </c>
      <c r="AP6">
        <v>1</v>
      </c>
      <c r="AQ6" t="s">
        <v>325</v>
      </c>
      <c r="AR6" t="s">
        <v>306</v>
      </c>
      <c r="AS6">
        <v>1</v>
      </c>
      <c r="AT6" t="s">
        <v>325</v>
      </c>
      <c r="AU6" t="s">
        <v>306</v>
      </c>
      <c r="AV6">
        <v>1</v>
      </c>
    </row>
    <row r="7" spans="1:48" x14ac:dyDescent="0.25">
      <c r="A7" t="s">
        <v>322</v>
      </c>
      <c r="B7" t="s">
        <v>306</v>
      </c>
      <c r="C7">
        <v>1</v>
      </c>
      <c r="D7" t="s">
        <v>322</v>
      </c>
      <c r="E7" t="s">
        <v>306</v>
      </c>
      <c r="F7">
        <v>1</v>
      </c>
      <c r="G7" t="s">
        <v>322</v>
      </c>
      <c r="H7" t="s">
        <v>306</v>
      </c>
      <c r="I7">
        <v>1</v>
      </c>
      <c r="J7" t="s">
        <v>322</v>
      </c>
      <c r="K7" t="s">
        <v>306</v>
      </c>
      <c r="L7">
        <v>1</v>
      </c>
      <c r="M7" t="s">
        <v>322</v>
      </c>
      <c r="N7" t="s">
        <v>306</v>
      </c>
      <c r="O7">
        <v>1</v>
      </c>
      <c r="P7" t="s">
        <v>322</v>
      </c>
      <c r="Q7" t="s">
        <v>306</v>
      </c>
      <c r="R7">
        <v>1</v>
      </c>
      <c r="S7" t="s">
        <v>322</v>
      </c>
      <c r="T7" t="s">
        <v>306</v>
      </c>
      <c r="U7">
        <v>1</v>
      </c>
      <c r="V7" t="s">
        <v>322</v>
      </c>
      <c r="W7" t="s">
        <v>306</v>
      </c>
      <c r="X7">
        <v>1</v>
      </c>
      <c r="Y7" t="s">
        <v>322</v>
      </c>
      <c r="Z7" t="s">
        <v>306</v>
      </c>
      <c r="AA7">
        <v>1</v>
      </c>
      <c r="AB7" t="s">
        <v>322</v>
      </c>
      <c r="AC7" t="s">
        <v>306</v>
      </c>
      <c r="AD7">
        <v>1</v>
      </c>
      <c r="AE7" t="s">
        <v>322</v>
      </c>
      <c r="AF7" t="s">
        <v>306</v>
      </c>
      <c r="AG7">
        <v>1</v>
      </c>
      <c r="AH7" t="s">
        <v>322</v>
      </c>
      <c r="AI7" t="s">
        <v>306</v>
      </c>
      <c r="AJ7">
        <v>1</v>
      </c>
      <c r="AK7" s="9" t="s">
        <v>325</v>
      </c>
      <c r="AL7" t="s">
        <v>306</v>
      </c>
      <c r="AM7">
        <v>1</v>
      </c>
      <c r="AN7" s="9" t="s">
        <v>322</v>
      </c>
      <c r="AO7" t="s">
        <v>306</v>
      </c>
      <c r="AP7">
        <v>1</v>
      </c>
      <c r="AQ7" t="s">
        <v>322</v>
      </c>
      <c r="AR7" t="s">
        <v>306</v>
      </c>
      <c r="AS7">
        <v>1</v>
      </c>
      <c r="AT7" t="s">
        <v>322</v>
      </c>
      <c r="AU7" t="s">
        <v>306</v>
      </c>
      <c r="AV7">
        <v>1</v>
      </c>
    </row>
    <row r="8" spans="1:48" x14ac:dyDescent="0.25">
      <c r="A8" t="s">
        <v>319</v>
      </c>
      <c r="B8" t="s">
        <v>306</v>
      </c>
      <c r="C8">
        <v>1</v>
      </c>
      <c r="D8" t="s">
        <v>319</v>
      </c>
      <c r="E8" t="s">
        <v>306</v>
      </c>
      <c r="F8">
        <v>1</v>
      </c>
      <c r="G8" s="9" t="s">
        <v>318</v>
      </c>
      <c r="H8" t="s">
        <v>306</v>
      </c>
      <c r="I8">
        <v>1</v>
      </c>
      <c r="J8" s="9" t="s">
        <v>319</v>
      </c>
      <c r="K8" t="s">
        <v>306</v>
      </c>
      <c r="L8">
        <v>1</v>
      </c>
      <c r="M8" s="9" t="s">
        <v>318</v>
      </c>
      <c r="N8" t="s">
        <v>306</v>
      </c>
      <c r="O8">
        <v>1</v>
      </c>
      <c r="P8" s="9" t="s">
        <v>319</v>
      </c>
      <c r="Q8" t="s">
        <v>306</v>
      </c>
      <c r="R8">
        <v>1</v>
      </c>
      <c r="S8" t="s">
        <v>319</v>
      </c>
      <c r="T8" t="s">
        <v>306</v>
      </c>
      <c r="U8">
        <v>1</v>
      </c>
      <c r="V8" t="s">
        <v>319</v>
      </c>
      <c r="W8" t="s">
        <v>306</v>
      </c>
      <c r="X8">
        <v>1</v>
      </c>
      <c r="Y8" s="9" t="s">
        <v>318</v>
      </c>
      <c r="Z8" t="s">
        <v>306</v>
      </c>
      <c r="AA8">
        <v>1</v>
      </c>
      <c r="AB8" t="s">
        <v>318</v>
      </c>
      <c r="AC8" t="s">
        <v>306</v>
      </c>
      <c r="AD8">
        <v>1</v>
      </c>
      <c r="AE8" s="9" t="s">
        <v>317</v>
      </c>
      <c r="AF8" t="s">
        <v>306</v>
      </c>
      <c r="AG8">
        <v>1</v>
      </c>
      <c r="AH8" t="s">
        <v>334</v>
      </c>
      <c r="AI8" t="s">
        <v>306</v>
      </c>
      <c r="AJ8">
        <v>1</v>
      </c>
      <c r="AK8" t="s">
        <v>334</v>
      </c>
      <c r="AL8" t="s">
        <v>306</v>
      </c>
      <c r="AM8">
        <v>1</v>
      </c>
      <c r="AN8" t="s">
        <v>334</v>
      </c>
      <c r="AO8" t="s">
        <v>306</v>
      </c>
      <c r="AP8">
        <v>1</v>
      </c>
      <c r="AQ8" t="s">
        <v>334</v>
      </c>
      <c r="AR8" t="s">
        <v>306</v>
      </c>
      <c r="AS8">
        <v>1</v>
      </c>
      <c r="AT8" t="s">
        <v>334</v>
      </c>
      <c r="AU8" t="s">
        <v>306</v>
      </c>
      <c r="AV8">
        <v>1</v>
      </c>
    </row>
    <row r="9" spans="1:48" x14ac:dyDescent="0.25">
      <c r="A9" t="s">
        <v>304</v>
      </c>
      <c r="B9" t="s">
        <v>306</v>
      </c>
      <c r="C9">
        <v>1</v>
      </c>
      <c r="D9" t="s">
        <v>304</v>
      </c>
      <c r="E9" t="s">
        <v>306</v>
      </c>
      <c r="F9">
        <v>1</v>
      </c>
      <c r="G9" t="s">
        <v>304</v>
      </c>
      <c r="H9" t="s">
        <v>306</v>
      </c>
      <c r="I9">
        <v>1</v>
      </c>
      <c r="J9" t="s">
        <v>304</v>
      </c>
      <c r="K9" t="s">
        <v>306</v>
      </c>
      <c r="L9">
        <v>1</v>
      </c>
      <c r="M9" t="s">
        <v>304</v>
      </c>
      <c r="N9" t="s">
        <v>306</v>
      </c>
      <c r="O9">
        <v>1</v>
      </c>
      <c r="P9" s="9" t="s">
        <v>327</v>
      </c>
      <c r="Q9" t="s">
        <v>306</v>
      </c>
      <c r="R9">
        <v>1</v>
      </c>
      <c r="S9" s="9" t="s">
        <v>304</v>
      </c>
      <c r="T9" t="s">
        <v>306</v>
      </c>
      <c r="U9">
        <v>1</v>
      </c>
      <c r="V9" t="s">
        <v>304</v>
      </c>
      <c r="W9" t="s">
        <v>306</v>
      </c>
      <c r="X9">
        <v>1</v>
      </c>
      <c r="Y9" t="s">
        <v>304</v>
      </c>
      <c r="Z9" t="s">
        <v>306</v>
      </c>
      <c r="AA9">
        <v>1</v>
      </c>
      <c r="AB9" t="s">
        <v>304</v>
      </c>
      <c r="AC9" t="s">
        <v>306</v>
      </c>
      <c r="AD9">
        <v>1</v>
      </c>
      <c r="AE9" s="9" t="s">
        <v>333</v>
      </c>
      <c r="AF9" t="s">
        <v>306</v>
      </c>
      <c r="AG9">
        <v>1</v>
      </c>
      <c r="AH9" t="s">
        <v>333</v>
      </c>
      <c r="AI9" t="s">
        <v>306</v>
      </c>
      <c r="AJ9">
        <v>1</v>
      </c>
      <c r="AK9" s="9" t="s">
        <v>304</v>
      </c>
      <c r="AL9" t="s">
        <v>306</v>
      </c>
      <c r="AM9">
        <v>1</v>
      </c>
      <c r="AN9" t="s">
        <v>304</v>
      </c>
      <c r="AO9" t="s">
        <v>306</v>
      </c>
      <c r="AP9">
        <v>1</v>
      </c>
      <c r="AQ9" t="s">
        <v>304</v>
      </c>
      <c r="AR9" t="s">
        <v>306</v>
      </c>
      <c r="AS9">
        <v>1</v>
      </c>
      <c r="AT9" s="9" t="s">
        <v>335</v>
      </c>
      <c r="AU9" t="s">
        <v>306</v>
      </c>
      <c r="AV9">
        <v>1</v>
      </c>
    </row>
    <row r="10" spans="1:48" x14ac:dyDescent="0.25">
      <c r="A10" t="s">
        <v>323</v>
      </c>
      <c r="B10" t="s">
        <v>310</v>
      </c>
      <c r="C10">
        <v>1</v>
      </c>
      <c r="D10" t="s">
        <v>323</v>
      </c>
      <c r="E10" t="s">
        <v>310</v>
      </c>
      <c r="F10">
        <v>1</v>
      </c>
      <c r="G10" t="s">
        <v>323</v>
      </c>
      <c r="H10" t="s">
        <v>310</v>
      </c>
      <c r="I10">
        <v>1</v>
      </c>
      <c r="J10" s="9" t="s">
        <v>308</v>
      </c>
      <c r="K10" t="s">
        <v>310</v>
      </c>
      <c r="L10">
        <v>1</v>
      </c>
      <c r="M10" s="9" t="s">
        <v>320</v>
      </c>
      <c r="N10" t="s">
        <v>310</v>
      </c>
      <c r="O10">
        <v>1</v>
      </c>
      <c r="P10" t="s">
        <v>320</v>
      </c>
      <c r="Q10" t="s">
        <v>310</v>
      </c>
      <c r="R10">
        <v>1</v>
      </c>
      <c r="S10" t="s">
        <v>320</v>
      </c>
      <c r="T10" t="s">
        <v>310</v>
      </c>
      <c r="U10">
        <v>1</v>
      </c>
      <c r="V10" t="s">
        <v>320</v>
      </c>
      <c r="W10" t="s">
        <v>310</v>
      </c>
      <c r="X10">
        <v>1</v>
      </c>
      <c r="Y10" t="s">
        <v>323</v>
      </c>
      <c r="Z10" t="s">
        <v>310</v>
      </c>
      <c r="AA10">
        <v>1</v>
      </c>
      <c r="AB10" t="s">
        <v>323</v>
      </c>
      <c r="AC10" t="s">
        <v>310</v>
      </c>
      <c r="AD10">
        <v>1</v>
      </c>
      <c r="AE10" s="9" t="s">
        <v>334</v>
      </c>
      <c r="AF10" t="s">
        <v>306</v>
      </c>
      <c r="AG10">
        <v>1</v>
      </c>
      <c r="AH10" t="s">
        <v>323</v>
      </c>
      <c r="AI10" t="s">
        <v>310</v>
      </c>
      <c r="AJ10">
        <v>1</v>
      </c>
      <c r="AK10" t="s">
        <v>323</v>
      </c>
      <c r="AL10" t="s">
        <v>310</v>
      </c>
      <c r="AM10">
        <v>1</v>
      </c>
      <c r="AN10" t="s">
        <v>323</v>
      </c>
      <c r="AO10" t="s">
        <v>310</v>
      </c>
      <c r="AP10">
        <v>1</v>
      </c>
      <c r="AQ10" t="s">
        <v>320</v>
      </c>
      <c r="AR10" t="s">
        <v>310</v>
      </c>
      <c r="AS10">
        <v>1</v>
      </c>
      <c r="AT10" t="s">
        <v>323</v>
      </c>
      <c r="AU10" t="s">
        <v>310</v>
      </c>
      <c r="AV10">
        <v>1</v>
      </c>
    </row>
    <row r="11" spans="1:48" x14ac:dyDescent="0.25">
      <c r="A11" t="s">
        <v>308</v>
      </c>
      <c r="B11" t="s">
        <v>310</v>
      </c>
      <c r="C11">
        <v>1</v>
      </c>
      <c r="D11" t="s">
        <v>308</v>
      </c>
      <c r="E11" t="s">
        <v>310</v>
      </c>
      <c r="F11">
        <v>1</v>
      </c>
      <c r="G11" s="9" t="s">
        <v>320</v>
      </c>
      <c r="H11" t="s">
        <v>310</v>
      </c>
      <c r="I11">
        <v>1</v>
      </c>
      <c r="J11" s="9" t="s">
        <v>324</v>
      </c>
      <c r="K11" t="s">
        <v>310</v>
      </c>
      <c r="L11">
        <v>1</v>
      </c>
      <c r="M11" s="9" t="s">
        <v>323</v>
      </c>
      <c r="N11" t="s">
        <v>310</v>
      </c>
      <c r="O11">
        <v>1</v>
      </c>
      <c r="P11" t="s">
        <v>323</v>
      </c>
      <c r="Q11" t="s">
        <v>310</v>
      </c>
      <c r="R11">
        <v>1</v>
      </c>
      <c r="S11" t="s">
        <v>323</v>
      </c>
      <c r="T11" t="s">
        <v>310</v>
      </c>
      <c r="U11">
        <v>1</v>
      </c>
      <c r="V11" t="s">
        <v>323</v>
      </c>
      <c r="W11" t="s">
        <v>310</v>
      </c>
      <c r="X11">
        <v>1</v>
      </c>
      <c r="Y11" t="s">
        <v>320</v>
      </c>
      <c r="Z11" t="s">
        <v>310</v>
      </c>
      <c r="AA11">
        <v>1</v>
      </c>
      <c r="AB11" t="s">
        <v>320</v>
      </c>
      <c r="AC11" t="s">
        <v>310</v>
      </c>
      <c r="AD11">
        <v>1</v>
      </c>
      <c r="AE11" t="s">
        <v>323</v>
      </c>
      <c r="AF11" t="s">
        <v>310</v>
      </c>
      <c r="AG11">
        <v>1</v>
      </c>
      <c r="AH11" s="9" t="s">
        <v>320</v>
      </c>
      <c r="AI11" t="s">
        <v>310</v>
      </c>
      <c r="AJ11">
        <v>1</v>
      </c>
      <c r="AK11" s="9" t="s">
        <v>329</v>
      </c>
      <c r="AL11" t="s">
        <v>310</v>
      </c>
      <c r="AM11">
        <v>1</v>
      </c>
      <c r="AN11" s="9" t="s">
        <v>320</v>
      </c>
      <c r="AO11" t="s">
        <v>310</v>
      </c>
      <c r="AP11">
        <v>1</v>
      </c>
      <c r="AQ11" t="s">
        <v>323</v>
      </c>
      <c r="AR11" t="s">
        <v>310</v>
      </c>
      <c r="AS11">
        <v>1</v>
      </c>
      <c r="AT11" s="9" t="s">
        <v>308</v>
      </c>
      <c r="AU11" t="s">
        <v>310</v>
      </c>
      <c r="AV11">
        <v>1</v>
      </c>
    </row>
    <row r="12" spans="1:48" x14ac:dyDescent="0.25">
      <c r="A12" t="s">
        <v>329</v>
      </c>
      <c r="B12" t="s">
        <v>310</v>
      </c>
      <c r="C12">
        <v>1</v>
      </c>
      <c r="D12" t="s">
        <v>329</v>
      </c>
      <c r="E12" t="s">
        <v>310</v>
      </c>
      <c r="F12">
        <v>1</v>
      </c>
      <c r="G12" t="s">
        <v>329</v>
      </c>
      <c r="H12" t="s">
        <v>310</v>
      </c>
      <c r="I12">
        <v>1</v>
      </c>
      <c r="J12" t="s">
        <v>329</v>
      </c>
      <c r="K12" t="s">
        <v>310</v>
      </c>
      <c r="L12">
        <v>1</v>
      </c>
      <c r="M12" t="s">
        <v>329</v>
      </c>
      <c r="N12" t="s">
        <v>310</v>
      </c>
      <c r="O12">
        <v>1</v>
      </c>
      <c r="P12" t="s">
        <v>329</v>
      </c>
      <c r="Q12" t="s">
        <v>310</v>
      </c>
      <c r="R12">
        <v>1</v>
      </c>
      <c r="S12" t="s">
        <v>329</v>
      </c>
      <c r="T12" t="s">
        <v>310</v>
      </c>
      <c r="U12">
        <v>1</v>
      </c>
      <c r="V12" t="s">
        <v>329</v>
      </c>
      <c r="W12" t="s">
        <v>310</v>
      </c>
      <c r="X12">
        <v>1</v>
      </c>
      <c r="Y12" s="9" t="s">
        <v>321</v>
      </c>
      <c r="Z12" t="s">
        <v>307</v>
      </c>
      <c r="AA12">
        <v>1</v>
      </c>
      <c r="AB12" s="9" t="s">
        <v>329</v>
      </c>
      <c r="AC12" t="s">
        <v>310</v>
      </c>
      <c r="AD12">
        <v>1</v>
      </c>
      <c r="AE12" s="9" t="s">
        <v>308</v>
      </c>
      <c r="AF12" t="s">
        <v>310</v>
      </c>
      <c r="AG12">
        <v>1</v>
      </c>
      <c r="AH12" t="s">
        <v>308</v>
      </c>
      <c r="AI12" t="s">
        <v>310</v>
      </c>
      <c r="AJ12">
        <v>1</v>
      </c>
      <c r="AK12" t="s">
        <v>321</v>
      </c>
      <c r="AL12" t="s">
        <v>307</v>
      </c>
      <c r="AM12">
        <v>1</v>
      </c>
      <c r="AN12" t="s">
        <v>329</v>
      </c>
      <c r="AO12" t="s">
        <v>310</v>
      </c>
      <c r="AP12">
        <v>1</v>
      </c>
      <c r="AQ12" s="9" t="s">
        <v>314</v>
      </c>
      <c r="AR12" t="s">
        <v>307</v>
      </c>
      <c r="AS12">
        <v>1</v>
      </c>
      <c r="AT12" t="s">
        <v>320</v>
      </c>
      <c r="AU12" t="s">
        <v>310</v>
      </c>
      <c r="AV12">
        <v>1</v>
      </c>
    </row>
    <row r="13" spans="1:48" x14ac:dyDescent="0.25">
      <c r="A13" t="s">
        <v>311</v>
      </c>
      <c r="B13" t="s">
        <v>307</v>
      </c>
      <c r="C13">
        <v>1</v>
      </c>
      <c r="D13" s="9" t="s">
        <v>314</v>
      </c>
      <c r="E13" t="s">
        <v>307</v>
      </c>
      <c r="F13">
        <v>1</v>
      </c>
      <c r="G13" t="s">
        <v>314</v>
      </c>
      <c r="H13" t="s">
        <v>307</v>
      </c>
      <c r="I13">
        <v>1</v>
      </c>
      <c r="J13" t="s">
        <v>314</v>
      </c>
      <c r="K13" t="s">
        <v>307</v>
      </c>
      <c r="L13">
        <v>1</v>
      </c>
      <c r="M13" t="s">
        <v>314</v>
      </c>
      <c r="N13" t="s">
        <v>307</v>
      </c>
      <c r="O13">
        <v>1</v>
      </c>
      <c r="P13" s="9" t="s">
        <v>321</v>
      </c>
      <c r="Q13" t="s">
        <v>307</v>
      </c>
      <c r="R13">
        <v>1</v>
      </c>
      <c r="S13" s="9" t="s">
        <v>314</v>
      </c>
      <c r="T13" t="s">
        <v>307</v>
      </c>
      <c r="U13">
        <v>1</v>
      </c>
      <c r="V13" t="s">
        <v>314</v>
      </c>
      <c r="W13" t="s">
        <v>307</v>
      </c>
      <c r="X13">
        <v>1</v>
      </c>
      <c r="Y13" s="9" t="s">
        <v>311</v>
      </c>
      <c r="Z13" t="s">
        <v>307</v>
      </c>
      <c r="AA13">
        <v>1</v>
      </c>
      <c r="AB13" t="s">
        <v>311</v>
      </c>
      <c r="AC13" t="s">
        <v>307</v>
      </c>
      <c r="AD13">
        <v>1</v>
      </c>
      <c r="AE13" s="9" t="s">
        <v>321</v>
      </c>
      <c r="AF13" t="s">
        <v>307</v>
      </c>
      <c r="AG13">
        <v>1</v>
      </c>
      <c r="AH13" t="s">
        <v>321</v>
      </c>
      <c r="AI13" t="s">
        <v>307</v>
      </c>
      <c r="AJ13">
        <v>1</v>
      </c>
      <c r="AK13" t="s">
        <v>315</v>
      </c>
      <c r="AL13" t="s">
        <v>307</v>
      </c>
      <c r="AM13">
        <v>1</v>
      </c>
      <c r="AN13" s="9" t="s">
        <v>332</v>
      </c>
      <c r="AO13" t="s">
        <v>307</v>
      </c>
      <c r="AP13">
        <v>1</v>
      </c>
      <c r="AQ13" s="9" t="s">
        <v>321</v>
      </c>
      <c r="AR13" t="s">
        <v>307</v>
      </c>
      <c r="AS13">
        <v>1</v>
      </c>
      <c r="AT13" s="9" t="s">
        <v>315</v>
      </c>
      <c r="AU13" t="s">
        <v>307</v>
      </c>
      <c r="AV13">
        <v>1</v>
      </c>
    </row>
    <row r="14" spans="1:48" x14ac:dyDescent="0.25">
      <c r="A14" t="s">
        <v>313</v>
      </c>
      <c r="B14" t="s">
        <v>307</v>
      </c>
      <c r="C14">
        <v>1</v>
      </c>
      <c r="D14" t="s">
        <v>313</v>
      </c>
      <c r="E14" t="s">
        <v>307</v>
      </c>
      <c r="F14">
        <v>1</v>
      </c>
      <c r="G14" s="9" t="s">
        <v>311</v>
      </c>
      <c r="H14" t="s">
        <v>307</v>
      </c>
      <c r="I14">
        <v>1</v>
      </c>
      <c r="J14" t="s">
        <v>315</v>
      </c>
      <c r="K14" t="s">
        <v>307</v>
      </c>
      <c r="L14">
        <v>1</v>
      </c>
      <c r="M14" t="s">
        <v>315</v>
      </c>
      <c r="N14" t="s">
        <v>307</v>
      </c>
      <c r="O14">
        <v>1</v>
      </c>
      <c r="P14" s="9" t="s">
        <v>311</v>
      </c>
      <c r="Q14" t="s">
        <v>307</v>
      </c>
      <c r="R14">
        <v>1</v>
      </c>
      <c r="S14" t="s">
        <v>311</v>
      </c>
      <c r="T14" t="s">
        <v>307</v>
      </c>
      <c r="U14">
        <v>1</v>
      </c>
      <c r="V14" s="9" t="s">
        <v>312</v>
      </c>
      <c r="W14" t="s">
        <v>307</v>
      </c>
      <c r="X14">
        <v>1</v>
      </c>
      <c r="Y14" s="9" t="s">
        <v>326</v>
      </c>
      <c r="Z14" t="s">
        <v>307</v>
      </c>
      <c r="AA14">
        <v>1</v>
      </c>
      <c r="AB14" t="s">
        <v>326</v>
      </c>
      <c r="AC14" t="s">
        <v>307</v>
      </c>
      <c r="AD14">
        <v>1</v>
      </c>
      <c r="AE14" t="s">
        <v>326</v>
      </c>
      <c r="AF14" t="s">
        <v>307</v>
      </c>
      <c r="AG14">
        <v>1</v>
      </c>
      <c r="AH14" t="s">
        <v>326</v>
      </c>
      <c r="AI14" t="s">
        <v>307</v>
      </c>
      <c r="AJ14">
        <v>1</v>
      </c>
      <c r="AK14" s="9" t="s">
        <v>314</v>
      </c>
      <c r="AL14" t="s">
        <v>307</v>
      </c>
      <c r="AM14">
        <v>1</v>
      </c>
      <c r="AN14" s="9" t="s">
        <v>311</v>
      </c>
      <c r="AO14" t="s">
        <v>307</v>
      </c>
      <c r="AP14">
        <v>1</v>
      </c>
      <c r="AQ14" t="s">
        <v>311</v>
      </c>
      <c r="AR14" t="s">
        <v>307</v>
      </c>
      <c r="AS14">
        <v>1</v>
      </c>
      <c r="AT14" t="s">
        <v>314</v>
      </c>
      <c r="AU14" t="s">
        <v>307</v>
      </c>
      <c r="AV14">
        <v>1</v>
      </c>
    </row>
    <row r="15" spans="1:48" x14ac:dyDescent="0.25">
      <c r="A15" t="s">
        <v>315</v>
      </c>
      <c r="B15" t="s">
        <v>307</v>
      </c>
      <c r="C15">
        <v>1</v>
      </c>
      <c r="D15" t="s">
        <v>315</v>
      </c>
      <c r="E15" t="s">
        <v>307</v>
      </c>
      <c r="F15">
        <v>1</v>
      </c>
      <c r="G15" t="s">
        <v>315</v>
      </c>
      <c r="H15" t="s">
        <v>307</v>
      </c>
      <c r="I15">
        <v>1</v>
      </c>
      <c r="J15" s="9" t="s">
        <v>312</v>
      </c>
      <c r="K15" t="s">
        <v>307</v>
      </c>
      <c r="L15">
        <v>1</v>
      </c>
      <c r="M15" t="s">
        <v>312</v>
      </c>
      <c r="N15" t="s">
        <v>307</v>
      </c>
      <c r="O15">
        <v>1</v>
      </c>
      <c r="P15" s="9" t="s">
        <v>313</v>
      </c>
      <c r="Q15" t="s">
        <v>307</v>
      </c>
      <c r="R15">
        <v>1</v>
      </c>
      <c r="S15" s="9" t="s">
        <v>315</v>
      </c>
      <c r="T15" t="s">
        <v>307</v>
      </c>
      <c r="U15">
        <v>1</v>
      </c>
      <c r="V15" t="s">
        <v>315</v>
      </c>
      <c r="W15" t="s">
        <v>307</v>
      </c>
      <c r="X15">
        <v>1</v>
      </c>
      <c r="Y15" t="s">
        <v>315</v>
      </c>
      <c r="Z15" t="s">
        <v>307</v>
      </c>
      <c r="AA15">
        <v>1</v>
      </c>
      <c r="AB15" t="s">
        <v>315</v>
      </c>
      <c r="AC15" t="s">
        <v>307</v>
      </c>
      <c r="AD15">
        <v>1</v>
      </c>
      <c r="AE15" s="9" t="s">
        <v>312</v>
      </c>
      <c r="AF15" t="s">
        <v>307</v>
      </c>
      <c r="AG15">
        <v>1</v>
      </c>
      <c r="AH15" s="9" t="s">
        <v>315</v>
      </c>
      <c r="AI15" t="s">
        <v>307</v>
      </c>
      <c r="AJ15">
        <v>1</v>
      </c>
      <c r="AK15" t="s">
        <v>326</v>
      </c>
      <c r="AL15" t="s">
        <v>307</v>
      </c>
      <c r="AM15">
        <v>1</v>
      </c>
      <c r="AN15" t="s">
        <v>315</v>
      </c>
      <c r="AO15" t="s">
        <v>307</v>
      </c>
      <c r="AP15">
        <v>1</v>
      </c>
      <c r="AQ15" t="s">
        <v>332</v>
      </c>
      <c r="AR15" t="s">
        <v>307</v>
      </c>
      <c r="AS15">
        <v>1</v>
      </c>
      <c r="AT15" t="s">
        <v>311</v>
      </c>
      <c r="AU15" t="s">
        <v>307</v>
      </c>
      <c r="AV15">
        <v>1</v>
      </c>
    </row>
    <row r="19" spans="1:68" x14ac:dyDescent="0.25">
      <c r="A19" t="s">
        <v>404</v>
      </c>
      <c r="B19">
        <v>24</v>
      </c>
      <c r="C19">
        <f>B19/16</f>
        <v>1.5</v>
      </c>
    </row>
    <row r="20" spans="1:68" x14ac:dyDescent="0.25">
      <c r="A20" t="s">
        <v>405</v>
      </c>
      <c r="B20">
        <v>14</v>
      </c>
      <c r="C20">
        <f t="shared" ref="C20:C21" si="0">B20/16</f>
        <v>0.875</v>
      </c>
    </row>
    <row r="21" spans="1:68" x14ac:dyDescent="0.25">
      <c r="A21" t="s">
        <v>406</v>
      </c>
      <c r="B21">
        <v>20</v>
      </c>
      <c r="C21">
        <f t="shared" si="0"/>
        <v>1.25</v>
      </c>
    </row>
    <row r="26" spans="1:68" x14ac:dyDescent="0.25">
      <c r="A26" t="s">
        <v>338</v>
      </c>
    </row>
    <row r="28" spans="1:68" x14ac:dyDescent="0.25">
      <c r="A28">
        <v>163</v>
      </c>
      <c r="B28" t="s">
        <v>403</v>
      </c>
      <c r="C28" t="s">
        <v>331</v>
      </c>
      <c r="D28">
        <v>1</v>
      </c>
      <c r="E28">
        <v>163</v>
      </c>
      <c r="F28" t="s">
        <v>403</v>
      </c>
      <c r="G28" t="s">
        <v>331</v>
      </c>
      <c r="H28">
        <v>1</v>
      </c>
      <c r="I28">
        <v>163</v>
      </c>
      <c r="J28" t="s">
        <v>403</v>
      </c>
      <c r="K28" t="s">
        <v>331</v>
      </c>
      <c r="L28">
        <v>1</v>
      </c>
      <c r="M28">
        <v>163</v>
      </c>
      <c r="N28" t="s">
        <v>403</v>
      </c>
      <c r="O28" t="s">
        <v>331</v>
      </c>
      <c r="P28">
        <v>1</v>
      </c>
      <c r="Q28">
        <v>163</v>
      </c>
      <c r="R28" t="s">
        <v>403</v>
      </c>
      <c r="S28" t="s">
        <v>331</v>
      </c>
      <c r="T28">
        <v>1</v>
      </c>
      <c r="U28">
        <v>163</v>
      </c>
      <c r="V28" t="s">
        <v>403</v>
      </c>
      <c r="W28" t="s">
        <v>331</v>
      </c>
      <c r="X28">
        <v>1</v>
      </c>
      <c r="Y28">
        <v>163</v>
      </c>
      <c r="Z28" t="s">
        <v>403</v>
      </c>
      <c r="AA28" t="s">
        <v>331</v>
      </c>
      <c r="AB28">
        <v>1</v>
      </c>
      <c r="AC28">
        <v>163</v>
      </c>
      <c r="AD28" t="s">
        <v>403</v>
      </c>
      <c r="AE28" t="s">
        <v>331</v>
      </c>
      <c r="AF28">
        <v>1</v>
      </c>
      <c r="AG28">
        <v>163</v>
      </c>
      <c r="AH28" t="s">
        <v>403</v>
      </c>
      <c r="AI28" t="s">
        <v>331</v>
      </c>
      <c r="AJ28">
        <v>1</v>
      </c>
      <c r="AK28">
        <v>165</v>
      </c>
      <c r="AL28" t="s">
        <v>330</v>
      </c>
      <c r="AM28" t="s">
        <v>331</v>
      </c>
      <c r="AN28">
        <v>1</v>
      </c>
      <c r="AO28">
        <v>163</v>
      </c>
      <c r="AP28" t="s">
        <v>403</v>
      </c>
      <c r="AQ28" t="s">
        <v>331</v>
      </c>
      <c r="AR28">
        <v>1</v>
      </c>
      <c r="AS28">
        <v>163</v>
      </c>
      <c r="AT28" t="s">
        <v>403</v>
      </c>
      <c r="AU28" t="s">
        <v>331</v>
      </c>
      <c r="AV28">
        <v>1</v>
      </c>
      <c r="AW28">
        <v>163</v>
      </c>
      <c r="AX28" t="s">
        <v>403</v>
      </c>
      <c r="AY28" t="s">
        <v>331</v>
      </c>
      <c r="AZ28">
        <v>1</v>
      </c>
      <c r="BA28">
        <v>163</v>
      </c>
      <c r="BB28" t="s">
        <v>403</v>
      </c>
      <c r="BC28" t="s">
        <v>331</v>
      </c>
      <c r="BD28">
        <v>1</v>
      </c>
      <c r="BE28">
        <v>163</v>
      </c>
      <c r="BF28" t="s">
        <v>403</v>
      </c>
      <c r="BG28" t="s">
        <v>331</v>
      </c>
      <c r="BH28">
        <v>1</v>
      </c>
      <c r="BI28">
        <v>163</v>
      </c>
      <c r="BJ28" t="s">
        <v>403</v>
      </c>
      <c r="BK28" t="s">
        <v>331</v>
      </c>
      <c r="BL28">
        <v>1</v>
      </c>
      <c r="BM28">
        <v>163</v>
      </c>
      <c r="BN28" t="s">
        <v>403</v>
      </c>
      <c r="BO28" t="s">
        <v>331</v>
      </c>
      <c r="BP28">
        <v>1</v>
      </c>
    </row>
    <row r="29" spans="1:68" x14ac:dyDescent="0.25">
      <c r="A29">
        <v>177</v>
      </c>
      <c r="B29" t="s">
        <v>325</v>
      </c>
      <c r="C29" t="s">
        <v>306</v>
      </c>
      <c r="D29">
        <v>1</v>
      </c>
      <c r="E29">
        <v>177</v>
      </c>
      <c r="F29" t="s">
        <v>325</v>
      </c>
      <c r="G29" t="s">
        <v>306</v>
      </c>
      <c r="H29">
        <v>1</v>
      </c>
      <c r="I29">
        <v>175</v>
      </c>
      <c r="J29" s="9" t="s">
        <v>317</v>
      </c>
      <c r="K29" t="s">
        <v>306</v>
      </c>
      <c r="L29">
        <v>1</v>
      </c>
      <c r="M29">
        <v>177</v>
      </c>
      <c r="N29" s="9" t="s">
        <v>325</v>
      </c>
      <c r="O29" t="s">
        <v>306</v>
      </c>
      <c r="P29">
        <v>1</v>
      </c>
      <c r="Q29">
        <v>175</v>
      </c>
      <c r="R29" s="9" t="s">
        <v>317</v>
      </c>
      <c r="S29" t="s">
        <v>306</v>
      </c>
      <c r="T29">
        <v>1</v>
      </c>
      <c r="U29">
        <v>177</v>
      </c>
      <c r="V29" s="9" t="s">
        <v>325</v>
      </c>
      <c r="W29" t="s">
        <v>306</v>
      </c>
      <c r="X29">
        <v>1</v>
      </c>
      <c r="Y29">
        <v>177</v>
      </c>
      <c r="Z29" t="s">
        <v>325</v>
      </c>
      <c r="AA29" t="s">
        <v>306</v>
      </c>
      <c r="AB29">
        <v>1</v>
      </c>
      <c r="AC29">
        <v>170</v>
      </c>
      <c r="AD29" t="s">
        <v>322</v>
      </c>
      <c r="AE29" t="s">
        <v>306</v>
      </c>
      <c r="AF29">
        <v>1</v>
      </c>
      <c r="AG29">
        <v>177</v>
      </c>
      <c r="AH29" s="9" t="s">
        <v>325</v>
      </c>
      <c r="AI29" t="s">
        <v>306</v>
      </c>
      <c r="AJ29">
        <v>1</v>
      </c>
      <c r="AK29">
        <v>177</v>
      </c>
      <c r="AL29" t="s">
        <v>325</v>
      </c>
      <c r="AM29" t="s">
        <v>306</v>
      </c>
      <c r="AN29">
        <v>1</v>
      </c>
      <c r="AO29">
        <v>177</v>
      </c>
      <c r="AP29" t="s">
        <v>325</v>
      </c>
      <c r="AQ29" t="s">
        <v>306</v>
      </c>
      <c r="AR29">
        <v>1</v>
      </c>
      <c r="AS29">
        <v>175</v>
      </c>
      <c r="AT29" t="s">
        <v>317</v>
      </c>
      <c r="AU29" t="s">
        <v>306</v>
      </c>
      <c r="AV29">
        <v>1</v>
      </c>
      <c r="AW29">
        <v>177</v>
      </c>
      <c r="AX29" s="9" t="s">
        <v>325</v>
      </c>
      <c r="AY29" t="s">
        <v>306</v>
      </c>
      <c r="AZ29">
        <v>1</v>
      </c>
      <c r="BA29">
        <v>175</v>
      </c>
      <c r="BB29" s="9" t="s">
        <v>317</v>
      </c>
      <c r="BC29" t="s">
        <v>306</v>
      </c>
      <c r="BD29">
        <v>1</v>
      </c>
      <c r="BE29">
        <v>177</v>
      </c>
      <c r="BF29" s="9" t="s">
        <v>325</v>
      </c>
      <c r="BG29" t="s">
        <v>306</v>
      </c>
      <c r="BH29">
        <v>1</v>
      </c>
      <c r="BI29">
        <v>175</v>
      </c>
      <c r="BJ29" s="9" t="s">
        <v>317</v>
      </c>
      <c r="BK29" t="s">
        <v>306</v>
      </c>
      <c r="BL29">
        <v>1</v>
      </c>
      <c r="BM29">
        <v>175</v>
      </c>
      <c r="BN29" t="s">
        <v>317</v>
      </c>
      <c r="BO29" t="s">
        <v>306</v>
      </c>
      <c r="BP29">
        <v>1</v>
      </c>
    </row>
    <row r="30" spans="1:68" x14ac:dyDescent="0.25">
      <c r="A30">
        <v>170</v>
      </c>
      <c r="B30" t="s">
        <v>322</v>
      </c>
      <c r="C30" t="s">
        <v>306</v>
      </c>
      <c r="D30">
        <v>1</v>
      </c>
      <c r="E30">
        <v>170</v>
      </c>
      <c r="F30" t="s">
        <v>322</v>
      </c>
      <c r="G30" t="s">
        <v>306</v>
      </c>
      <c r="H30">
        <v>1</v>
      </c>
      <c r="I30">
        <v>166</v>
      </c>
      <c r="J30" s="9" t="s">
        <v>327</v>
      </c>
      <c r="K30" t="s">
        <v>306</v>
      </c>
      <c r="L30">
        <v>1</v>
      </c>
      <c r="M30">
        <v>170</v>
      </c>
      <c r="N30" s="9" t="s">
        <v>322</v>
      </c>
      <c r="O30" t="s">
        <v>306</v>
      </c>
      <c r="P30">
        <v>1</v>
      </c>
      <c r="Q30">
        <v>170</v>
      </c>
      <c r="R30" t="s">
        <v>322</v>
      </c>
      <c r="S30" t="s">
        <v>306</v>
      </c>
      <c r="T30">
        <v>1</v>
      </c>
      <c r="U30">
        <v>166</v>
      </c>
      <c r="V30" s="9" t="s">
        <v>327</v>
      </c>
      <c r="W30" t="s">
        <v>306</v>
      </c>
      <c r="X30">
        <v>1</v>
      </c>
      <c r="Y30">
        <v>170</v>
      </c>
      <c r="Z30" s="9" t="s">
        <v>322</v>
      </c>
      <c r="AA30" t="s">
        <v>306</v>
      </c>
      <c r="AB30">
        <v>1</v>
      </c>
      <c r="AC30">
        <v>166</v>
      </c>
      <c r="AD30" s="9" t="s">
        <v>327</v>
      </c>
      <c r="AE30" t="s">
        <v>306</v>
      </c>
      <c r="AF30">
        <v>1</v>
      </c>
      <c r="AG30">
        <v>170</v>
      </c>
      <c r="AH30" t="s">
        <v>322</v>
      </c>
      <c r="AI30" t="s">
        <v>306</v>
      </c>
      <c r="AJ30">
        <v>1</v>
      </c>
      <c r="AK30">
        <v>170</v>
      </c>
      <c r="AL30" t="s">
        <v>322</v>
      </c>
      <c r="AM30" t="s">
        <v>306</v>
      </c>
      <c r="AN30">
        <v>1</v>
      </c>
      <c r="AO30">
        <v>170</v>
      </c>
      <c r="AP30" t="s">
        <v>322</v>
      </c>
      <c r="AQ30" t="s">
        <v>306</v>
      </c>
      <c r="AR30">
        <v>1</v>
      </c>
      <c r="AS30">
        <v>170</v>
      </c>
      <c r="AT30" t="s">
        <v>322</v>
      </c>
      <c r="AU30" t="s">
        <v>306</v>
      </c>
      <c r="AV30">
        <v>1</v>
      </c>
      <c r="AW30">
        <v>170</v>
      </c>
      <c r="AX30" t="s">
        <v>322</v>
      </c>
      <c r="AY30" t="s">
        <v>306</v>
      </c>
      <c r="AZ30">
        <v>1</v>
      </c>
      <c r="BA30">
        <v>170</v>
      </c>
      <c r="BB30" t="s">
        <v>322</v>
      </c>
      <c r="BC30" t="s">
        <v>306</v>
      </c>
      <c r="BD30">
        <v>1</v>
      </c>
      <c r="BE30">
        <v>170</v>
      </c>
      <c r="BF30" t="s">
        <v>322</v>
      </c>
      <c r="BG30" t="s">
        <v>306</v>
      </c>
      <c r="BH30">
        <v>1</v>
      </c>
      <c r="BI30">
        <v>170</v>
      </c>
      <c r="BJ30" t="s">
        <v>322</v>
      </c>
      <c r="BK30" t="s">
        <v>306</v>
      </c>
      <c r="BL30">
        <v>1</v>
      </c>
      <c r="BM30">
        <v>177</v>
      </c>
      <c r="BN30" s="9" t="s">
        <v>325</v>
      </c>
      <c r="BO30" t="s">
        <v>306</v>
      </c>
      <c r="BP30">
        <v>1</v>
      </c>
    </row>
    <row r="31" spans="1:68" x14ac:dyDescent="0.25">
      <c r="A31">
        <v>168</v>
      </c>
      <c r="B31" t="s">
        <v>319</v>
      </c>
      <c r="C31" t="s">
        <v>306</v>
      </c>
      <c r="D31">
        <v>1</v>
      </c>
      <c r="E31">
        <v>176</v>
      </c>
      <c r="F31" s="9" t="s">
        <v>318</v>
      </c>
      <c r="G31" t="s">
        <v>306</v>
      </c>
      <c r="H31">
        <v>1</v>
      </c>
      <c r="I31">
        <v>176</v>
      </c>
      <c r="J31" t="s">
        <v>318</v>
      </c>
      <c r="K31" t="s">
        <v>306</v>
      </c>
      <c r="L31">
        <v>1</v>
      </c>
      <c r="M31">
        <v>168</v>
      </c>
      <c r="N31" s="9" t="s">
        <v>319</v>
      </c>
      <c r="O31" t="s">
        <v>306</v>
      </c>
      <c r="P31">
        <v>1</v>
      </c>
      <c r="Q31">
        <v>168</v>
      </c>
      <c r="R31" t="s">
        <v>319</v>
      </c>
      <c r="S31" t="s">
        <v>306</v>
      </c>
      <c r="T31">
        <v>1</v>
      </c>
      <c r="U31">
        <v>168</v>
      </c>
      <c r="V31" t="s">
        <v>319</v>
      </c>
      <c r="W31" t="s">
        <v>306</v>
      </c>
      <c r="X31">
        <v>1</v>
      </c>
      <c r="Y31">
        <v>176</v>
      </c>
      <c r="Z31" s="9" t="s">
        <v>318</v>
      </c>
      <c r="AA31" t="s">
        <v>306</v>
      </c>
      <c r="AB31">
        <v>1</v>
      </c>
      <c r="AC31">
        <v>176</v>
      </c>
      <c r="AD31" t="s">
        <v>318</v>
      </c>
      <c r="AE31" t="s">
        <v>306</v>
      </c>
      <c r="AF31">
        <v>1</v>
      </c>
      <c r="AG31">
        <v>176</v>
      </c>
      <c r="AH31" t="s">
        <v>318</v>
      </c>
      <c r="AI31" t="s">
        <v>306</v>
      </c>
      <c r="AJ31">
        <v>1</v>
      </c>
      <c r="AK31">
        <v>176</v>
      </c>
      <c r="AL31" t="s">
        <v>318</v>
      </c>
      <c r="AM31" t="s">
        <v>306</v>
      </c>
      <c r="AN31">
        <v>1</v>
      </c>
      <c r="AO31">
        <v>175</v>
      </c>
      <c r="AP31" s="9" t="s">
        <v>317</v>
      </c>
      <c r="AQ31" t="s">
        <v>306</v>
      </c>
      <c r="AR31">
        <v>1</v>
      </c>
      <c r="AS31">
        <v>172</v>
      </c>
      <c r="AT31" s="9" t="s">
        <v>334</v>
      </c>
      <c r="AU31" t="s">
        <v>306</v>
      </c>
      <c r="AV31">
        <v>1</v>
      </c>
      <c r="AW31">
        <v>172</v>
      </c>
      <c r="AX31" t="s">
        <v>334</v>
      </c>
      <c r="AY31" t="s">
        <v>306</v>
      </c>
      <c r="AZ31">
        <v>1</v>
      </c>
      <c r="BA31">
        <v>176</v>
      </c>
      <c r="BB31" s="9" t="s">
        <v>318</v>
      </c>
      <c r="BC31" t="s">
        <v>306</v>
      </c>
      <c r="BD31">
        <v>1</v>
      </c>
      <c r="BE31">
        <v>172</v>
      </c>
      <c r="BF31" s="9" t="s">
        <v>334</v>
      </c>
      <c r="BG31" t="s">
        <v>306</v>
      </c>
      <c r="BH31">
        <v>1</v>
      </c>
      <c r="BI31">
        <v>172</v>
      </c>
      <c r="BJ31" t="s">
        <v>334</v>
      </c>
      <c r="BK31" t="s">
        <v>306</v>
      </c>
      <c r="BL31">
        <v>1</v>
      </c>
      <c r="BM31">
        <v>172</v>
      </c>
      <c r="BN31" t="s">
        <v>334</v>
      </c>
      <c r="BO31" t="s">
        <v>306</v>
      </c>
      <c r="BP31">
        <v>1</v>
      </c>
    </row>
    <row r="32" spans="1:68" x14ac:dyDescent="0.25">
      <c r="A32">
        <v>169</v>
      </c>
      <c r="B32" t="s">
        <v>304</v>
      </c>
      <c r="C32" t="s">
        <v>306</v>
      </c>
      <c r="D32">
        <v>1</v>
      </c>
      <c r="E32">
        <v>169</v>
      </c>
      <c r="F32" t="s">
        <v>304</v>
      </c>
      <c r="G32" t="s">
        <v>306</v>
      </c>
      <c r="H32">
        <v>1</v>
      </c>
      <c r="I32">
        <v>169</v>
      </c>
      <c r="J32" t="s">
        <v>304</v>
      </c>
      <c r="K32" t="s">
        <v>306</v>
      </c>
      <c r="L32">
        <v>1</v>
      </c>
      <c r="M32">
        <v>169</v>
      </c>
      <c r="N32" t="s">
        <v>304</v>
      </c>
      <c r="O32" t="s">
        <v>306</v>
      </c>
      <c r="P32">
        <v>1</v>
      </c>
      <c r="Q32">
        <v>169</v>
      </c>
      <c r="R32" t="s">
        <v>304</v>
      </c>
      <c r="S32" t="s">
        <v>306</v>
      </c>
      <c r="T32">
        <v>1</v>
      </c>
      <c r="U32">
        <v>169</v>
      </c>
      <c r="V32" t="s">
        <v>304</v>
      </c>
      <c r="W32" t="s">
        <v>306</v>
      </c>
      <c r="X32">
        <v>1</v>
      </c>
      <c r="Y32">
        <v>169</v>
      </c>
      <c r="Z32" t="s">
        <v>304</v>
      </c>
      <c r="AA32" t="s">
        <v>306</v>
      </c>
      <c r="AB32">
        <v>1</v>
      </c>
      <c r="AC32">
        <v>169</v>
      </c>
      <c r="AD32" t="s">
        <v>304</v>
      </c>
      <c r="AE32" t="s">
        <v>306</v>
      </c>
      <c r="AF32">
        <v>1</v>
      </c>
      <c r="AG32">
        <v>167</v>
      </c>
      <c r="AH32" s="9" t="s">
        <v>335</v>
      </c>
      <c r="AI32" t="s">
        <v>306</v>
      </c>
      <c r="AJ32">
        <v>1</v>
      </c>
      <c r="AK32">
        <v>167</v>
      </c>
      <c r="AL32" t="s">
        <v>335</v>
      </c>
      <c r="AM32" t="s">
        <v>306</v>
      </c>
      <c r="AN32">
        <v>1</v>
      </c>
      <c r="AO32">
        <v>173</v>
      </c>
      <c r="AP32" s="9" t="s">
        <v>333</v>
      </c>
      <c r="AQ32" t="s">
        <v>306</v>
      </c>
      <c r="AR32">
        <v>1</v>
      </c>
      <c r="AS32">
        <v>167</v>
      </c>
      <c r="AT32" s="9" t="s">
        <v>335</v>
      </c>
      <c r="AU32" t="s">
        <v>306</v>
      </c>
      <c r="AV32">
        <v>1</v>
      </c>
      <c r="AW32">
        <v>169</v>
      </c>
      <c r="AX32" s="9" t="s">
        <v>304</v>
      </c>
      <c r="AY32" t="s">
        <v>306</v>
      </c>
      <c r="AZ32">
        <v>1</v>
      </c>
      <c r="BA32">
        <v>173</v>
      </c>
      <c r="BB32" s="9" t="s">
        <v>333</v>
      </c>
      <c r="BC32" t="s">
        <v>306</v>
      </c>
      <c r="BD32">
        <v>1</v>
      </c>
      <c r="BE32">
        <v>169</v>
      </c>
      <c r="BF32" s="9" t="s">
        <v>304</v>
      </c>
      <c r="BG32" t="s">
        <v>306</v>
      </c>
      <c r="BH32">
        <v>1</v>
      </c>
      <c r="BI32">
        <v>169</v>
      </c>
      <c r="BJ32" t="s">
        <v>304</v>
      </c>
      <c r="BK32" t="s">
        <v>306</v>
      </c>
      <c r="BL32">
        <v>1</v>
      </c>
      <c r="BM32">
        <v>169</v>
      </c>
      <c r="BN32" t="s">
        <v>304</v>
      </c>
      <c r="BO32" t="s">
        <v>306</v>
      </c>
      <c r="BP32">
        <v>1</v>
      </c>
    </row>
    <row r="33" spans="1:68" x14ac:dyDescent="0.25">
      <c r="A33">
        <v>182</v>
      </c>
      <c r="B33" t="s">
        <v>320</v>
      </c>
      <c r="C33" t="s">
        <v>310</v>
      </c>
      <c r="D33">
        <v>1</v>
      </c>
      <c r="E33">
        <v>181</v>
      </c>
      <c r="F33" t="s">
        <v>323</v>
      </c>
      <c r="G33" t="s">
        <v>310</v>
      </c>
      <c r="H33">
        <v>1</v>
      </c>
      <c r="I33">
        <v>185</v>
      </c>
      <c r="J33" s="9" t="s">
        <v>324</v>
      </c>
      <c r="K33" t="s">
        <v>310</v>
      </c>
      <c r="L33">
        <v>1</v>
      </c>
      <c r="M33">
        <v>181</v>
      </c>
      <c r="N33" s="9" t="s">
        <v>323</v>
      </c>
      <c r="O33" t="s">
        <v>310</v>
      </c>
      <c r="P33">
        <v>1</v>
      </c>
      <c r="Q33">
        <v>181</v>
      </c>
      <c r="R33" t="s">
        <v>323</v>
      </c>
      <c r="S33" t="s">
        <v>310</v>
      </c>
      <c r="T33">
        <v>1</v>
      </c>
      <c r="U33">
        <v>181</v>
      </c>
      <c r="V33" t="s">
        <v>323</v>
      </c>
      <c r="W33" t="s">
        <v>310</v>
      </c>
      <c r="X33">
        <v>1</v>
      </c>
      <c r="Y33">
        <v>181</v>
      </c>
      <c r="Z33" t="s">
        <v>323</v>
      </c>
      <c r="AA33" t="s">
        <v>310</v>
      </c>
      <c r="AB33">
        <v>1</v>
      </c>
      <c r="AC33">
        <v>181</v>
      </c>
      <c r="AD33" t="s">
        <v>323</v>
      </c>
      <c r="AE33" t="s">
        <v>310</v>
      </c>
      <c r="AF33">
        <v>1</v>
      </c>
      <c r="AG33">
        <v>181</v>
      </c>
      <c r="AH33" t="s">
        <v>323</v>
      </c>
      <c r="AI33" t="s">
        <v>310</v>
      </c>
      <c r="AJ33">
        <v>1</v>
      </c>
      <c r="AK33">
        <v>181</v>
      </c>
      <c r="AL33" t="s">
        <v>323</v>
      </c>
      <c r="AM33" t="s">
        <v>310</v>
      </c>
      <c r="AN33">
        <v>1</v>
      </c>
      <c r="AO33">
        <v>168</v>
      </c>
      <c r="AP33" s="9" t="s">
        <v>319</v>
      </c>
      <c r="AQ33" t="s">
        <v>306</v>
      </c>
      <c r="AR33">
        <v>1</v>
      </c>
      <c r="AS33">
        <v>181</v>
      </c>
      <c r="AT33" s="9" t="s">
        <v>323</v>
      </c>
      <c r="AU33" t="s">
        <v>310</v>
      </c>
      <c r="AV33">
        <v>1</v>
      </c>
      <c r="AW33">
        <v>181</v>
      </c>
      <c r="AX33" t="s">
        <v>323</v>
      </c>
      <c r="AY33" t="s">
        <v>310</v>
      </c>
      <c r="AZ33">
        <v>1</v>
      </c>
      <c r="BA33">
        <v>181</v>
      </c>
      <c r="BB33" t="s">
        <v>323</v>
      </c>
      <c r="BC33" t="s">
        <v>310</v>
      </c>
      <c r="BD33">
        <v>1</v>
      </c>
      <c r="BE33">
        <v>181</v>
      </c>
      <c r="BF33" t="s">
        <v>323</v>
      </c>
      <c r="BG33" t="s">
        <v>310</v>
      </c>
      <c r="BH33">
        <v>1</v>
      </c>
      <c r="BI33">
        <v>181</v>
      </c>
      <c r="BJ33" t="s">
        <v>323</v>
      </c>
      <c r="BK33" t="s">
        <v>310</v>
      </c>
      <c r="BL33">
        <v>1</v>
      </c>
      <c r="BM33">
        <v>182</v>
      </c>
      <c r="BN33" t="s">
        <v>320</v>
      </c>
      <c r="BO33" t="s">
        <v>310</v>
      </c>
      <c r="BP33">
        <v>1</v>
      </c>
    </row>
    <row r="34" spans="1:68" x14ac:dyDescent="0.25">
      <c r="A34">
        <v>181</v>
      </c>
      <c r="B34" t="s">
        <v>323</v>
      </c>
      <c r="C34" t="s">
        <v>310</v>
      </c>
      <c r="D34">
        <v>1</v>
      </c>
      <c r="E34">
        <v>182</v>
      </c>
      <c r="F34" t="s">
        <v>320</v>
      </c>
      <c r="G34" t="s">
        <v>310</v>
      </c>
      <c r="H34">
        <v>1</v>
      </c>
      <c r="I34">
        <v>178</v>
      </c>
      <c r="J34" s="9" t="s">
        <v>308</v>
      </c>
      <c r="K34" t="s">
        <v>310</v>
      </c>
      <c r="L34">
        <v>1</v>
      </c>
      <c r="M34">
        <v>182</v>
      </c>
      <c r="N34" t="s">
        <v>320</v>
      </c>
      <c r="O34" t="s">
        <v>310</v>
      </c>
      <c r="P34">
        <v>1</v>
      </c>
      <c r="Q34">
        <v>179</v>
      </c>
      <c r="R34" t="s">
        <v>329</v>
      </c>
      <c r="S34" t="s">
        <v>310</v>
      </c>
      <c r="T34">
        <v>1</v>
      </c>
      <c r="U34">
        <v>178</v>
      </c>
      <c r="V34" t="s">
        <v>308</v>
      </c>
      <c r="W34" t="s">
        <v>310</v>
      </c>
      <c r="X34">
        <v>1</v>
      </c>
      <c r="Y34">
        <v>182</v>
      </c>
      <c r="Z34" s="9" t="s">
        <v>320</v>
      </c>
      <c r="AA34" t="s">
        <v>310</v>
      </c>
      <c r="AB34">
        <v>1</v>
      </c>
      <c r="AC34">
        <v>182</v>
      </c>
      <c r="AD34" t="s">
        <v>320</v>
      </c>
      <c r="AE34" t="s">
        <v>310</v>
      </c>
      <c r="AF34">
        <v>1</v>
      </c>
      <c r="AG34">
        <v>179</v>
      </c>
      <c r="AH34" t="s">
        <v>329</v>
      </c>
      <c r="AI34" t="s">
        <v>310</v>
      </c>
      <c r="AJ34">
        <v>1</v>
      </c>
      <c r="AK34">
        <v>179</v>
      </c>
      <c r="AL34" t="s">
        <v>329</v>
      </c>
      <c r="AM34" t="s">
        <v>310</v>
      </c>
      <c r="AN34">
        <v>1</v>
      </c>
      <c r="AO34">
        <v>183</v>
      </c>
      <c r="AP34" s="9" t="s">
        <v>309</v>
      </c>
      <c r="AQ34" t="s">
        <v>310</v>
      </c>
      <c r="AR34">
        <v>1</v>
      </c>
      <c r="AS34">
        <v>178</v>
      </c>
      <c r="AT34" t="s">
        <v>308</v>
      </c>
      <c r="AU34" t="s">
        <v>310</v>
      </c>
      <c r="AV34">
        <v>1</v>
      </c>
      <c r="AW34">
        <v>182</v>
      </c>
      <c r="AX34" s="9" t="s">
        <v>320</v>
      </c>
      <c r="AY34" t="s">
        <v>310</v>
      </c>
      <c r="AZ34">
        <v>1</v>
      </c>
      <c r="BA34">
        <v>178</v>
      </c>
      <c r="BB34" s="9" t="s">
        <v>308</v>
      </c>
      <c r="BC34" t="s">
        <v>310</v>
      </c>
      <c r="BD34">
        <v>1</v>
      </c>
      <c r="BE34">
        <v>179</v>
      </c>
      <c r="BF34" s="9" t="s">
        <v>329</v>
      </c>
      <c r="BG34" t="s">
        <v>310</v>
      </c>
      <c r="BH34">
        <v>1</v>
      </c>
      <c r="BI34">
        <v>182</v>
      </c>
      <c r="BJ34" t="s">
        <v>320</v>
      </c>
      <c r="BK34" t="s">
        <v>310</v>
      </c>
      <c r="BL34">
        <v>1</v>
      </c>
      <c r="BM34">
        <v>178</v>
      </c>
      <c r="BN34" s="9" t="s">
        <v>308</v>
      </c>
      <c r="BO34" t="s">
        <v>310</v>
      </c>
      <c r="BP34">
        <v>1</v>
      </c>
    </row>
    <row r="35" spans="1:68" x14ac:dyDescent="0.25">
      <c r="A35">
        <v>179</v>
      </c>
      <c r="B35" t="s">
        <v>329</v>
      </c>
      <c r="C35" t="s">
        <v>310</v>
      </c>
      <c r="D35">
        <v>1</v>
      </c>
      <c r="E35">
        <v>179</v>
      </c>
      <c r="F35" t="s">
        <v>329</v>
      </c>
      <c r="G35" t="s">
        <v>310</v>
      </c>
      <c r="H35">
        <v>1</v>
      </c>
      <c r="I35">
        <v>182</v>
      </c>
      <c r="J35" t="s">
        <v>320</v>
      </c>
      <c r="K35" t="s">
        <v>310</v>
      </c>
      <c r="L35">
        <v>1</v>
      </c>
      <c r="M35">
        <v>179</v>
      </c>
      <c r="N35" s="9" t="s">
        <v>329</v>
      </c>
      <c r="O35" t="s">
        <v>310</v>
      </c>
      <c r="P35">
        <v>1</v>
      </c>
      <c r="Q35">
        <v>178</v>
      </c>
      <c r="R35" s="9" t="s">
        <v>308</v>
      </c>
      <c r="S35" t="s">
        <v>310</v>
      </c>
      <c r="T35">
        <v>1</v>
      </c>
      <c r="U35">
        <v>186</v>
      </c>
      <c r="V35" t="s">
        <v>314</v>
      </c>
      <c r="W35" t="s">
        <v>307</v>
      </c>
      <c r="X35">
        <v>1</v>
      </c>
      <c r="Y35">
        <v>179</v>
      </c>
      <c r="Z35" s="9" t="s">
        <v>329</v>
      </c>
      <c r="AA35" t="s">
        <v>310</v>
      </c>
      <c r="AB35">
        <v>1</v>
      </c>
      <c r="AC35">
        <v>179</v>
      </c>
      <c r="AD35" t="s">
        <v>329</v>
      </c>
      <c r="AE35" t="s">
        <v>310</v>
      </c>
      <c r="AF35">
        <v>1</v>
      </c>
      <c r="AG35">
        <v>182</v>
      </c>
      <c r="AH35" t="s">
        <v>320</v>
      </c>
      <c r="AI35" t="s">
        <v>310</v>
      </c>
      <c r="AJ35">
        <v>1</v>
      </c>
      <c r="AK35">
        <v>182</v>
      </c>
      <c r="AL35" t="s">
        <v>320</v>
      </c>
      <c r="AM35" t="s">
        <v>310</v>
      </c>
      <c r="AN35">
        <v>1</v>
      </c>
      <c r="AO35">
        <v>178</v>
      </c>
      <c r="AP35" s="9" t="s">
        <v>308</v>
      </c>
      <c r="AQ35" t="s">
        <v>310</v>
      </c>
      <c r="AR35">
        <v>1</v>
      </c>
      <c r="AS35">
        <v>179</v>
      </c>
      <c r="AT35" t="s">
        <v>329</v>
      </c>
      <c r="AU35" t="s">
        <v>310</v>
      </c>
      <c r="AV35">
        <v>1</v>
      </c>
      <c r="AW35">
        <v>179</v>
      </c>
      <c r="AX35" t="s">
        <v>329</v>
      </c>
      <c r="AY35" t="s">
        <v>310</v>
      </c>
      <c r="AZ35">
        <v>1</v>
      </c>
      <c r="BA35">
        <v>183</v>
      </c>
      <c r="BB35" s="9" t="s">
        <v>309</v>
      </c>
      <c r="BC35" t="s">
        <v>310</v>
      </c>
      <c r="BD35">
        <v>1</v>
      </c>
      <c r="BE35">
        <v>182</v>
      </c>
      <c r="BF35" s="9" t="s">
        <v>320</v>
      </c>
      <c r="BG35" t="s">
        <v>310</v>
      </c>
      <c r="BH35">
        <v>1</v>
      </c>
      <c r="BI35">
        <v>187</v>
      </c>
      <c r="BJ35" s="9" t="s">
        <v>321</v>
      </c>
      <c r="BK35" t="s">
        <v>307</v>
      </c>
      <c r="BL35">
        <v>1</v>
      </c>
      <c r="BM35">
        <v>186</v>
      </c>
      <c r="BN35" t="s">
        <v>314</v>
      </c>
      <c r="BO35" t="s">
        <v>307</v>
      </c>
      <c r="BP35">
        <v>1</v>
      </c>
    </row>
    <row r="36" spans="1:68" x14ac:dyDescent="0.25">
      <c r="A36">
        <v>186</v>
      </c>
      <c r="B36" t="s">
        <v>314</v>
      </c>
      <c r="C36" t="s">
        <v>307</v>
      </c>
      <c r="D36">
        <v>1</v>
      </c>
      <c r="E36">
        <v>186</v>
      </c>
      <c r="F36" t="s">
        <v>314</v>
      </c>
      <c r="G36" t="s">
        <v>307</v>
      </c>
      <c r="H36">
        <v>1</v>
      </c>
      <c r="I36">
        <v>701</v>
      </c>
      <c r="J36" s="9" t="s">
        <v>316</v>
      </c>
      <c r="K36" t="s">
        <v>307</v>
      </c>
      <c r="L36">
        <v>1</v>
      </c>
      <c r="M36">
        <v>186</v>
      </c>
      <c r="N36" s="9" t="s">
        <v>314</v>
      </c>
      <c r="O36" t="s">
        <v>307</v>
      </c>
      <c r="P36">
        <v>1</v>
      </c>
      <c r="Q36">
        <v>195</v>
      </c>
      <c r="R36" t="s">
        <v>315</v>
      </c>
      <c r="S36" t="s">
        <v>307</v>
      </c>
      <c r="T36">
        <v>1</v>
      </c>
      <c r="U36">
        <v>187</v>
      </c>
      <c r="V36" s="9" t="s">
        <v>321</v>
      </c>
      <c r="W36" t="s">
        <v>307</v>
      </c>
      <c r="X36">
        <v>1</v>
      </c>
      <c r="Y36">
        <v>186</v>
      </c>
      <c r="Z36" t="s">
        <v>314</v>
      </c>
      <c r="AA36" t="s">
        <v>307</v>
      </c>
      <c r="AB36">
        <v>1</v>
      </c>
      <c r="AC36">
        <v>187</v>
      </c>
      <c r="AD36" s="9" t="s">
        <v>321</v>
      </c>
      <c r="AE36" t="s">
        <v>307</v>
      </c>
      <c r="AF36">
        <v>1</v>
      </c>
      <c r="AG36">
        <v>195</v>
      </c>
      <c r="AH36" t="s">
        <v>315</v>
      </c>
      <c r="AI36" t="s">
        <v>307</v>
      </c>
      <c r="AJ36">
        <v>1</v>
      </c>
      <c r="AK36">
        <v>187</v>
      </c>
      <c r="AL36" s="9" t="s">
        <v>321</v>
      </c>
      <c r="AM36" t="s">
        <v>307</v>
      </c>
      <c r="AN36">
        <v>1</v>
      </c>
      <c r="AO36">
        <v>179</v>
      </c>
      <c r="AP36" t="s">
        <v>329</v>
      </c>
      <c r="AQ36" t="s">
        <v>310</v>
      </c>
      <c r="AR36">
        <v>1</v>
      </c>
      <c r="AS36">
        <v>193</v>
      </c>
      <c r="AT36" s="9" t="s">
        <v>311</v>
      </c>
      <c r="AU36" t="s">
        <v>307</v>
      </c>
      <c r="AV36">
        <v>1</v>
      </c>
      <c r="AW36">
        <v>187</v>
      </c>
      <c r="AX36" s="9" t="s">
        <v>321</v>
      </c>
      <c r="AY36" t="s">
        <v>307</v>
      </c>
      <c r="AZ36">
        <v>1</v>
      </c>
      <c r="BA36">
        <v>187</v>
      </c>
      <c r="BB36" t="s">
        <v>321</v>
      </c>
      <c r="BC36" t="s">
        <v>307</v>
      </c>
      <c r="BD36">
        <v>1</v>
      </c>
      <c r="BE36">
        <v>178</v>
      </c>
      <c r="BF36" t="s">
        <v>308</v>
      </c>
      <c r="BG36" t="s">
        <v>310</v>
      </c>
      <c r="BH36">
        <v>1</v>
      </c>
      <c r="BI36">
        <v>186</v>
      </c>
      <c r="BJ36" s="9" t="s">
        <v>314</v>
      </c>
      <c r="BK36" t="s">
        <v>307</v>
      </c>
      <c r="BL36">
        <v>1</v>
      </c>
      <c r="BM36">
        <v>187</v>
      </c>
      <c r="BN36" t="s">
        <v>321</v>
      </c>
      <c r="BO36" t="s">
        <v>307</v>
      </c>
      <c r="BP36">
        <v>1</v>
      </c>
    </row>
    <row r="37" spans="1:68" x14ac:dyDescent="0.25">
      <c r="A37">
        <v>195</v>
      </c>
      <c r="B37" t="s">
        <v>315</v>
      </c>
      <c r="C37" t="s">
        <v>307</v>
      </c>
      <c r="D37">
        <v>1</v>
      </c>
      <c r="E37">
        <v>193</v>
      </c>
      <c r="F37" s="9" t="s">
        <v>311</v>
      </c>
      <c r="G37" t="s">
        <v>307</v>
      </c>
      <c r="H37">
        <v>1</v>
      </c>
      <c r="I37">
        <v>191</v>
      </c>
      <c r="J37" s="9" t="s">
        <v>313</v>
      </c>
      <c r="K37" t="s">
        <v>307</v>
      </c>
      <c r="L37">
        <v>1</v>
      </c>
      <c r="M37">
        <v>193</v>
      </c>
      <c r="N37" t="s">
        <v>311</v>
      </c>
      <c r="O37" t="s">
        <v>307</v>
      </c>
      <c r="P37">
        <v>1</v>
      </c>
      <c r="Q37">
        <v>186</v>
      </c>
      <c r="R37" t="s">
        <v>314</v>
      </c>
      <c r="S37" t="s">
        <v>307</v>
      </c>
      <c r="T37">
        <v>1</v>
      </c>
      <c r="U37">
        <v>196</v>
      </c>
      <c r="V37" s="9" t="s">
        <v>312</v>
      </c>
      <c r="W37" t="s">
        <v>307</v>
      </c>
      <c r="X37">
        <v>1</v>
      </c>
      <c r="Y37">
        <v>196</v>
      </c>
      <c r="Z37" t="s">
        <v>312</v>
      </c>
      <c r="AA37" t="s">
        <v>307</v>
      </c>
      <c r="AB37">
        <v>1</v>
      </c>
      <c r="AC37">
        <v>196</v>
      </c>
      <c r="AD37" t="s">
        <v>312</v>
      </c>
      <c r="AE37" t="s">
        <v>307</v>
      </c>
      <c r="AF37">
        <v>1</v>
      </c>
      <c r="AG37">
        <v>193</v>
      </c>
      <c r="AH37" s="9" t="s">
        <v>311</v>
      </c>
      <c r="AI37" t="s">
        <v>307</v>
      </c>
      <c r="AJ37">
        <v>1</v>
      </c>
      <c r="AK37">
        <v>186</v>
      </c>
      <c r="AL37" s="9" t="s">
        <v>314</v>
      </c>
      <c r="AM37" t="s">
        <v>307</v>
      </c>
      <c r="AN37">
        <v>1</v>
      </c>
      <c r="AO37">
        <v>180</v>
      </c>
      <c r="AP37" s="9" t="s">
        <v>328</v>
      </c>
      <c r="AQ37" t="s">
        <v>310</v>
      </c>
      <c r="AR37">
        <v>1</v>
      </c>
      <c r="AS37">
        <v>194</v>
      </c>
      <c r="AT37" s="9" t="s">
        <v>332</v>
      </c>
      <c r="AU37" t="s">
        <v>307</v>
      </c>
      <c r="AV37">
        <v>1</v>
      </c>
      <c r="AW37">
        <v>196</v>
      </c>
      <c r="AX37" s="9" t="s">
        <v>312</v>
      </c>
      <c r="AY37" t="s">
        <v>307</v>
      </c>
      <c r="AZ37">
        <v>1</v>
      </c>
      <c r="BA37">
        <v>189</v>
      </c>
      <c r="BB37" s="9" t="s">
        <v>326</v>
      </c>
      <c r="BC37" t="s">
        <v>307</v>
      </c>
      <c r="BD37">
        <v>1</v>
      </c>
      <c r="BE37">
        <v>193</v>
      </c>
      <c r="BF37" s="9" t="s">
        <v>311</v>
      </c>
      <c r="BG37" t="s">
        <v>307</v>
      </c>
      <c r="BH37">
        <v>1</v>
      </c>
      <c r="BI37">
        <v>193</v>
      </c>
      <c r="BJ37" t="s">
        <v>311</v>
      </c>
      <c r="BK37" t="s">
        <v>307</v>
      </c>
      <c r="BL37">
        <v>1</v>
      </c>
      <c r="BM37">
        <v>193</v>
      </c>
      <c r="BN37" t="s">
        <v>311</v>
      </c>
      <c r="BO37" t="s">
        <v>307</v>
      </c>
      <c r="BP37">
        <v>1</v>
      </c>
    </row>
    <row r="38" spans="1:68" x14ac:dyDescent="0.25">
      <c r="A38">
        <v>191</v>
      </c>
      <c r="B38" t="s">
        <v>313</v>
      </c>
      <c r="C38" t="s">
        <v>307</v>
      </c>
      <c r="D38">
        <v>1</v>
      </c>
      <c r="E38">
        <v>195</v>
      </c>
      <c r="F38" t="s">
        <v>315</v>
      </c>
      <c r="G38" t="s">
        <v>307</v>
      </c>
      <c r="H38">
        <v>1</v>
      </c>
      <c r="I38">
        <v>193</v>
      </c>
      <c r="J38" t="s">
        <v>311</v>
      </c>
      <c r="K38" t="s">
        <v>307</v>
      </c>
      <c r="L38">
        <v>1</v>
      </c>
      <c r="M38">
        <v>195</v>
      </c>
      <c r="N38" s="9" t="s">
        <v>315</v>
      </c>
      <c r="O38" t="s">
        <v>307</v>
      </c>
      <c r="P38">
        <v>1</v>
      </c>
      <c r="Q38">
        <v>193</v>
      </c>
      <c r="R38" t="s">
        <v>311</v>
      </c>
      <c r="S38" t="s">
        <v>307</v>
      </c>
      <c r="T38">
        <v>1</v>
      </c>
      <c r="U38">
        <v>193</v>
      </c>
      <c r="V38" t="s">
        <v>311</v>
      </c>
      <c r="W38" t="s">
        <v>307</v>
      </c>
      <c r="X38">
        <v>1</v>
      </c>
      <c r="Y38">
        <v>195</v>
      </c>
      <c r="Z38" s="9" t="s">
        <v>315</v>
      </c>
      <c r="AA38" t="s">
        <v>307</v>
      </c>
      <c r="AB38">
        <v>1</v>
      </c>
      <c r="AC38">
        <v>195</v>
      </c>
      <c r="AD38" t="s">
        <v>315</v>
      </c>
      <c r="AE38" t="s">
        <v>307</v>
      </c>
      <c r="AF38">
        <v>1</v>
      </c>
      <c r="AG38">
        <v>196</v>
      </c>
      <c r="AH38" t="s">
        <v>312</v>
      </c>
      <c r="AI38" t="s">
        <v>307</v>
      </c>
      <c r="AJ38">
        <v>1</v>
      </c>
      <c r="AK38">
        <v>193</v>
      </c>
      <c r="AL38" t="s">
        <v>311</v>
      </c>
      <c r="AM38" t="s">
        <v>307</v>
      </c>
      <c r="AN38">
        <v>1</v>
      </c>
      <c r="AO38">
        <v>196</v>
      </c>
      <c r="AP38" s="9" t="s">
        <v>312</v>
      </c>
      <c r="AQ38" t="s">
        <v>307</v>
      </c>
      <c r="AR38">
        <v>1</v>
      </c>
      <c r="AS38">
        <v>189</v>
      </c>
      <c r="AT38" s="9" t="s">
        <v>326</v>
      </c>
      <c r="AU38" t="s">
        <v>307</v>
      </c>
      <c r="AV38">
        <v>1</v>
      </c>
      <c r="AW38">
        <v>195</v>
      </c>
      <c r="AX38" s="9" t="s">
        <v>315</v>
      </c>
      <c r="AY38" t="s">
        <v>307</v>
      </c>
      <c r="AZ38">
        <v>1</v>
      </c>
      <c r="BA38">
        <v>196</v>
      </c>
      <c r="BB38" t="s">
        <v>312</v>
      </c>
      <c r="BC38" t="s">
        <v>307</v>
      </c>
      <c r="BD38">
        <v>1</v>
      </c>
      <c r="BE38">
        <v>196</v>
      </c>
      <c r="BF38" t="s">
        <v>312</v>
      </c>
      <c r="BG38" t="s">
        <v>307</v>
      </c>
      <c r="BH38">
        <v>1</v>
      </c>
      <c r="BI38">
        <v>195</v>
      </c>
      <c r="BJ38" s="9" t="s">
        <v>315</v>
      </c>
      <c r="BK38" t="s">
        <v>307</v>
      </c>
      <c r="BL38">
        <v>1</v>
      </c>
      <c r="BM38">
        <v>194</v>
      </c>
      <c r="BN38" s="9" t="s">
        <v>332</v>
      </c>
      <c r="BO38" t="s">
        <v>307</v>
      </c>
      <c r="BP38">
        <v>1</v>
      </c>
    </row>
    <row r="41" spans="1:68" x14ac:dyDescent="0.25">
      <c r="A41" t="s">
        <v>404</v>
      </c>
      <c r="B41">
        <v>28</v>
      </c>
      <c r="C41">
        <v>24</v>
      </c>
      <c r="D41">
        <f>B41+C41</f>
        <v>52</v>
      </c>
      <c r="E41">
        <f>D41/33</f>
        <v>1.5757575757575757</v>
      </c>
    </row>
    <row r="42" spans="1:68" x14ac:dyDescent="0.25">
      <c r="A42" t="s">
        <v>407</v>
      </c>
      <c r="B42">
        <v>23</v>
      </c>
      <c r="C42">
        <v>11</v>
      </c>
      <c r="D42">
        <f t="shared" ref="D42:D43" si="1">B42+C42</f>
        <v>34</v>
      </c>
      <c r="E42">
        <f t="shared" ref="E42:E43" si="2">D42/33</f>
        <v>1.0303030303030303</v>
      </c>
    </row>
    <row r="43" spans="1:68" x14ac:dyDescent="0.25">
      <c r="A43" t="s">
        <v>406</v>
      </c>
      <c r="B43">
        <v>33</v>
      </c>
      <c r="C43">
        <v>20</v>
      </c>
      <c r="D43">
        <f t="shared" si="1"/>
        <v>53</v>
      </c>
      <c r="E43">
        <f t="shared" si="2"/>
        <v>1.606060606060606</v>
      </c>
    </row>
    <row r="49" spans="1:48" x14ac:dyDescent="0.25">
      <c r="A49" t="s">
        <v>386</v>
      </c>
    </row>
    <row r="50" spans="1:48" x14ac:dyDescent="0.25">
      <c r="A50" t="s">
        <v>408</v>
      </c>
      <c r="B50" t="s">
        <v>331</v>
      </c>
      <c r="C50">
        <v>1</v>
      </c>
      <c r="D50" t="s">
        <v>408</v>
      </c>
      <c r="E50" t="s">
        <v>331</v>
      </c>
      <c r="F50">
        <v>1</v>
      </c>
      <c r="G50" t="s">
        <v>408</v>
      </c>
      <c r="H50" t="s">
        <v>331</v>
      </c>
      <c r="I50">
        <v>1</v>
      </c>
      <c r="J50" t="s">
        <v>408</v>
      </c>
      <c r="K50" t="s">
        <v>331</v>
      </c>
      <c r="L50">
        <v>1</v>
      </c>
      <c r="M50" t="s">
        <v>408</v>
      </c>
      <c r="N50" t="s">
        <v>331</v>
      </c>
      <c r="O50">
        <v>1</v>
      </c>
      <c r="P50" t="s">
        <v>408</v>
      </c>
      <c r="Q50" t="s">
        <v>331</v>
      </c>
      <c r="R50">
        <v>1</v>
      </c>
      <c r="S50" t="s">
        <v>408</v>
      </c>
      <c r="T50" t="s">
        <v>331</v>
      </c>
      <c r="U50">
        <v>1</v>
      </c>
      <c r="V50" t="s">
        <v>408</v>
      </c>
      <c r="W50" t="s">
        <v>331</v>
      </c>
      <c r="X50">
        <v>1</v>
      </c>
      <c r="Y50" t="s">
        <v>408</v>
      </c>
      <c r="Z50" t="s">
        <v>331</v>
      </c>
      <c r="AA50">
        <v>1</v>
      </c>
      <c r="AB50" t="s">
        <v>408</v>
      </c>
      <c r="AC50" t="s">
        <v>331</v>
      </c>
      <c r="AD50">
        <v>1</v>
      </c>
      <c r="AE50" t="s">
        <v>408</v>
      </c>
      <c r="AF50" t="s">
        <v>331</v>
      </c>
      <c r="AG50">
        <v>1</v>
      </c>
      <c r="AH50" t="s">
        <v>408</v>
      </c>
      <c r="AI50" t="s">
        <v>331</v>
      </c>
      <c r="AJ50">
        <v>1</v>
      </c>
      <c r="AK50" t="s">
        <v>408</v>
      </c>
      <c r="AL50" t="s">
        <v>331</v>
      </c>
      <c r="AM50">
        <v>1</v>
      </c>
      <c r="AN50" t="s">
        <v>408</v>
      </c>
      <c r="AO50" t="s">
        <v>331</v>
      </c>
      <c r="AP50">
        <v>1</v>
      </c>
      <c r="AQ50" t="s">
        <v>408</v>
      </c>
      <c r="AR50" t="s">
        <v>331</v>
      </c>
      <c r="AS50">
        <v>1</v>
      </c>
      <c r="AT50" t="s">
        <v>408</v>
      </c>
      <c r="AU50" t="s">
        <v>331</v>
      </c>
      <c r="AV50">
        <v>1</v>
      </c>
    </row>
    <row r="51" spans="1:48" x14ac:dyDescent="0.25">
      <c r="A51" t="s">
        <v>340</v>
      </c>
      <c r="B51" t="s">
        <v>306</v>
      </c>
      <c r="C51">
        <v>1</v>
      </c>
      <c r="D51" t="s">
        <v>340</v>
      </c>
      <c r="E51" t="s">
        <v>306</v>
      </c>
      <c r="F51">
        <v>1</v>
      </c>
      <c r="G51" t="s">
        <v>340</v>
      </c>
      <c r="H51" t="s">
        <v>306</v>
      </c>
      <c r="I51">
        <v>1</v>
      </c>
      <c r="J51" s="9" t="s">
        <v>409</v>
      </c>
      <c r="K51" t="s">
        <v>306</v>
      </c>
      <c r="L51">
        <v>1</v>
      </c>
      <c r="M51" s="9" t="s">
        <v>340</v>
      </c>
      <c r="N51" t="s">
        <v>306</v>
      </c>
      <c r="O51">
        <v>1</v>
      </c>
      <c r="P51" t="s">
        <v>340</v>
      </c>
      <c r="Q51" t="s">
        <v>306</v>
      </c>
      <c r="R51">
        <v>1</v>
      </c>
      <c r="S51" t="s">
        <v>340</v>
      </c>
      <c r="T51" t="s">
        <v>306</v>
      </c>
      <c r="U51">
        <v>1</v>
      </c>
      <c r="V51" t="s">
        <v>340</v>
      </c>
      <c r="W51" t="s">
        <v>306</v>
      </c>
      <c r="X51">
        <v>1</v>
      </c>
      <c r="Y51" t="s">
        <v>340</v>
      </c>
      <c r="Z51" t="s">
        <v>306</v>
      </c>
      <c r="AA51">
        <v>1</v>
      </c>
      <c r="AB51" t="s">
        <v>340</v>
      </c>
      <c r="AC51" t="s">
        <v>306</v>
      </c>
      <c r="AD51">
        <v>1</v>
      </c>
      <c r="AE51" t="s">
        <v>340</v>
      </c>
      <c r="AF51" t="s">
        <v>306</v>
      </c>
      <c r="AG51">
        <v>1</v>
      </c>
      <c r="AH51" t="s">
        <v>340</v>
      </c>
      <c r="AI51" t="s">
        <v>306</v>
      </c>
      <c r="AJ51">
        <v>1</v>
      </c>
      <c r="AK51" t="s">
        <v>340</v>
      </c>
      <c r="AL51" t="s">
        <v>306</v>
      </c>
      <c r="AM51">
        <v>1</v>
      </c>
      <c r="AN51" t="s">
        <v>340</v>
      </c>
      <c r="AO51" t="s">
        <v>306</v>
      </c>
      <c r="AP51">
        <v>1</v>
      </c>
      <c r="AQ51" t="s">
        <v>340</v>
      </c>
      <c r="AR51" t="s">
        <v>306</v>
      </c>
      <c r="AS51">
        <v>1</v>
      </c>
      <c r="AT51" t="s">
        <v>340</v>
      </c>
      <c r="AU51" t="s">
        <v>306</v>
      </c>
      <c r="AV51">
        <v>1</v>
      </c>
    </row>
    <row r="52" spans="1:48" x14ac:dyDescent="0.25">
      <c r="A52" t="s">
        <v>355</v>
      </c>
      <c r="B52" t="s">
        <v>306</v>
      </c>
      <c r="C52">
        <v>1</v>
      </c>
      <c r="D52" t="s">
        <v>355</v>
      </c>
      <c r="E52" t="s">
        <v>306</v>
      </c>
      <c r="F52">
        <v>1</v>
      </c>
      <c r="G52" t="s">
        <v>355</v>
      </c>
      <c r="H52" t="s">
        <v>306</v>
      </c>
      <c r="I52">
        <v>1</v>
      </c>
      <c r="J52" s="9" t="s">
        <v>356</v>
      </c>
      <c r="K52" t="s">
        <v>306</v>
      </c>
      <c r="L52">
        <v>1</v>
      </c>
      <c r="M52" t="s">
        <v>356</v>
      </c>
      <c r="N52" t="s">
        <v>306</v>
      </c>
      <c r="O52">
        <v>1</v>
      </c>
      <c r="P52" t="s">
        <v>356</v>
      </c>
      <c r="Q52" t="s">
        <v>306</v>
      </c>
      <c r="R52">
        <v>1</v>
      </c>
      <c r="S52" t="s">
        <v>356</v>
      </c>
      <c r="T52" t="s">
        <v>306</v>
      </c>
      <c r="U52">
        <v>1</v>
      </c>
      <c r="V52" t="s">
        <v>356</v>
      </c>
      <c r="W52" t="s">
        <v>306</v>
      </c>
      <c r="X52">
        <v>1</v>
      </c>
      <c r="Y52" t="s">
        <v>356</v>
      </c>
      <c r="Z52" t="s">
        <v>306</v>
      </c>
      <c r="AA52">
        <v>1</v>
      </c>
      <c r="AB52" t="s">
        <v>356</v>
      </c>
      <c r="AC52" t="s">
        <v>306</v>
      </c>
      <c r="AD52">
        <v>1</v>
      </c>
      <c r="AE52" s="9" t="s">
        <v>367</v>
      </c>
      <c r="AF52" t="s">
        <v>306</v>
      </c>
      <c r="AG52">
        <v>1</v>
      </c>
      <c r="AH52" t="s">
        <v>355</v>
      </c>
      <c r="AI52" t="s">
        <v>306</v>
      </c>
      <c r="AJ52">
        <v>1</v>
      </c>
      <c r="AK52" s="9" t="s">
        <v>356</v>
      </c>
      <c r="AL52" t="s">
        <v>306</v>
      </c>
      <c r="AM52">
        <v>1</v>
      </c>
      <c r="AN52" t="s">
        <v>356</v>
      </c>
      <c r="AO52" t="s">
        <v>306</v>
      </c>
      <c r="AP52">
        <v>1</v>
      </c>
      <c r="AQ52" t="s">
        <v>356</v>
      </c>
      <c r="AR52" t="s">
        <v>306</v>
      </c>
      <c r="AS52">
        <v>1</v>
      </c>
      <c r="AT52" s="9" t="s">
        <v>367</v>
      </c>
      <c r="AU52" t="s">
        <v>306</v>
      </c>
      <c r="AV52">
        <v>1</v>
      </c>
    </row>
    <row r="53" spans="1:48" x14ac:dyDescent="0.25">
      <c r="A53" t="s">
        <v>342</v>
      </c>
      <c r="B53" t="s">
        <v>306</v>
      </c>
      <c r="C53">
        <v>1</v>
      </c>
      <c r="D53" s="9" t="s">
        <v>343</v>
      </c>
      <c r="E53" t="s">
        <v>306</v>
      </c>
      <c r="F53">
        <v>1</v>
      </c>
      <c r="G53" t="s">
        <v>343</v>
      </c>
      <c r="H53" t="s">
        <v>306</v>
      </c>
      <c r="I53">
        <v>1</v>
      </c>
      <c r="J53" s="9" t="s">
        <v>342</v>
      </c>
      <c r="K53" t="s">
        <v>306</v>
      </c>
      <c r="L53">
        <v>1</v>
      </c>
      <c r="M53" s="9" t="s">
        <v>343</v>
      </c>
      <c r="N53" t="s">
        <v>306</v>
      </c>
      <c r="O53">
        <v>1</v>
      </c>
      <c r="P53" t="s">
        <v>343</v>
      </c>
      <c r="Q53" t="s">
        <v>306</v>
      </c>
      <c r="R53">
        <v>1</v>
      </c>
      <c r="S53" t="s">
        <v>343</v>
      </c>
      <c r="T53" t="s">
        <v>306</v>
      </c>
      <c r="U53">
        <v>1</v>
      </c>
      <c r="V53" t="s">
        <v>343</v>
      </c>
      <c r="W53" t="s">
        <v>306</v>
      </c>
      <c r="X53">
        <v>1</v>
      </c>
      <c r="Y53" t="s">
        <v>343</v>
      </c>
      <c r="Z53" t="s">
        <v>306</v>
      </c>
      <c r="AA53">
        <v>1</v>
      </c>
      <c r="AB53" t="s">
        <v>343</v>
      </c>
      <c r="AC53" t="s">
        <v>306</v>
      </c>
      <c r="AD53">
        <v>1</v>
      </c>
      <c r="AE53" t="s">
        <v>343</v>
      </c>
      <c r="AF53" t="s">
        <v>306</v>
      </c>
      <c r="AG53">
        <v>1</v>
      </c>
      <c r="AH53" t="s">
        <v>343</v>
      </c>
      <c r="AI53" t="s">
        <v>306</v>
      </c>
      <c r="AJ53">
        <v>1</v>
      </c>
      <c r="AK53" t="s">
        <v>343</v>
      </c>
      <c r="AL53" t="s">
        <v>306</v>
      </c>
      <c r="AM53">
        <v>1</v>
      </c>
      <c r="AN53" t="s">
        <v>343</v>
      </c>
      <c r="AO53" t="s">
        <v>306</v>
      </c>
      <c r="AP53">
        <v>1</v>
      </c>
      <c r="AQ53" t="s">
        <v>343</v>
      </c>
      <c r="AR53" t="s">
        <v>306</v>
      </c>
      <c r="AS53">
        <v>1</v>
      </c>
      <c r="AT53" t="s">
        <v>343</v>
      </c>
      <c r="AU53" t="s">
        <v>306</v>
      </c>
      <c r="AV53">
        <v>1</v>
      </c>
    </row>
    <row r="54" spans="1:48" x14ac:dyDescent="0.25">
      <c r="A54" t="s">
        <v>344</v>
      </c>
      <c r="B54" t="s">
        <v>306</v>
      </c>
      <c r="C54">
        <v>1</v>
      </c>
      <c r="D54" s="9" t="s">
        <v>345</v>
      </c>
      <c r="E54" t="s">
        <v>306</v>
      </c>
      <c r="F54">
        <v>1</v>
      </c>
      <c r="G54" t="s">
        <v>345</v>
      </c>
      <c r="H54" t="s">
        <v>306</v>
      </c>
      <c r="I54">
        <v>1</v>
      </c>
      <c r="J54" t="s">
        <v>345</v>
      </c>
      <c r="K54" t="s">
        <v>306</v>
      </c>
      <c r="L54">
        <v>1</v>
      </c>
      <c r="M54" s="9" t="s">
        <v>355</v>
      </c>
      <c r="N54" t="s">
        <v>306</v>
      </c>
      <c r="O54">
        <v>1</v>
      </c>
      <c r="P54" t="s">
        <v>355</v>
      </c>
      <c r="Q54" t="s">
        <v>306</v>
      </c>
      <c r="R54">
        <v>1</v>
      </c>
      <c r="S54" t="s">
        <v>355</v>
      </c>
      <c r="T54" t="s">
        <v>306</v>
      </c>
      <c r="U54">
        <v>1</v>
      </c>
      <c r="V54" t="s">
        <v>355</v>
      </c>
      <c r="W54" t="s">
        <v>306</v>
      </c>
      <c r="X54">
        <v>1</v>
      </c>
      <c r="Y54" s="9" t="s">
        <v>345</v>
      </c>
      <c r="Z54" t="s">
        <v>306</v>
      </c>
      <c r="AA54">
        <v>1</v>
      </c>
      <c r="AB54" t="s">
        <v>345</v>
      </c>
      <c r="AC54" t="s">
        <v>306</v>
      </c>
      <c r="AD54">
        <v>1</v>
      </c>
      <c r="AE54" s="9" t="s">
        <v>355</v>
      </c>
      <c r="AF54" t="s">
        <v>306</v>
      </c>
      <c r="AG54">
        <v>1</v>
      </c>
      <c r="AH54" t="s">
        <v>350</v>
      </c>
      <c r="AI54" t="s">
        <v>310</v>
      </c>
      <c r="AJ54">
        <v>1</v>
      </c>
      <c r="AK54" t="s">
        <v>355</v>
      </c>
      <c r="AL54" t="s">
        <v>306</v>
      </c>
      <c r="AM54">
        <v>1</v>
      </c>
      <c r="AN54" s="9" t="s">
        <v>345</v>
      </c>
      <c r="AO54" t="s">
        <v>306</v>
      </c>
      <c r="AP54">
        <v>1</v>
      </c>
      <c r="AQ54" s="9" t="s">
        <v>355</v>
      </c>
      <c r="AR54" t="s">
        <v>306</v>
      </c>
      <c r="AS54">
        <v>1</v>
      </c>
      <c r="AT54" t="s">
        <v>355</v>
      </c>
      <c r="AU54" t="s">
        <v>306</v>
      </c>
      <c r="AV54">
        <v>1</v>
      </c>
    </row>
    <row r="55" spans="1:48" x14ac:dyDescent="0.25">
      <c r="A55" t="s">
        <v>346</v>
      </c>
      <c r="B55" t="s">
        <v>310</v>
      </c>
      <c r="C55">
        <v>1</v>
      </c>
      <c r="D55" t="s">
        <v>346</v>
      </c>
      <c r="E55" t="s">
        <v>310</v>
      </c>
      <c r="F55">
        <v>1</v>
      </c>
      <c r="G55" t="s">
        <v>346</v>
      </c>
      <c r="H55" t="s">
        <v>310</v>
      </c>
      <c r="I55">
        <v>1</v>
      </c>
      <c r="J55" s="9" t="s">
        <v>354</v>
      </c>
      <c r="K55" t="s">
        <v>310</v>
      </c>
      <c r="L55">
        <v>1</v>
      </c>
      <c r="M55" s="9" t="s">
        <v>346</v>
      </c>
      <c r="N55" t="s">
        <v>310</v>
      </c>
      <c r="O55">
        <v>1</v>
      </c>
      <c r="P55" s="9" t="s">
        <v>350</v>
      </c>
      <c r="Q55" t="s">
        <v>310</v>
      </c>
      <c r="R55">
        <v>1</v>
      </c>
      <c r="S55" t="s">
        <v>350</v>
      </c>
      <c r="T55" t="s">
        <v>310</v>
      </c>
      <c r="U55">
        <v>1</v>
      </c>
      <c r="V55" t="s">
        <v>350</v>
      </c>
      <c r="W55" t="s">
        <v>310</v>
      </c>
      <c r="X55">
        <v>1</v>
      </c>
      <c r="Y55" s="9" t="s">
        <v>351</v>
      </c>
      <c r="Z55" t="s">
        <v>310</v>
      </c>
      <c r="AA55">
        <v>1</v>
      </c>
      <c r="AB55" s="9" t="s">
        <v>350</v>
      </c>
      <c r="AC55" t="s">
        <v>310</v>
      </c>
      <c r="AD55">
        <v>1</v>
      </c>
      <c r="AE55" t="s">
        <v>350</v>
      </c>
      <c r="AF55" t="s">
        <v>310</v>
      </c>
      <c r="AG55">
        <v>1</v>
      </c>
      <c r="AH55" s="9" t="s">
        <v>351</v>
      </c>
      <c r="AI55" t="s">
        <v>310</v>
      </c>
      <c r="AJ55">
        <v>1</v>
      </c>
      <c r="AK55" t="s">
        <v>350</v>
      </c>
      <c r="AL55" t="s">
        <v>310</v>
      </c>
      <c r="AM55">
        <v>1</v>
      </c>
      <c r="AN55" t="s">
        <v>350</v>
      </c>
      <c r="AO55" t="s">
        <v>310</v>
      </c>
      <c r="AP55">
        <v>1</v>
      </c>
      <c r="AQ55" t="s">
        <v>346</v>
      </c>
      <c r="AR55" t="s">
        <v>310</v>
      </c>
      <c r="AS55">
        <v>1</v>
      </c>
      <c r="AT55" s="9" t="s">
        <v>350</v>
      </c>
      <c r="AU55" t="s">
        <v>310</v>
      </c>
      <c r="AV55">
        <v>1</v>
      </c>
    </row>
    <row r="56" spans="1:48" x14ac:dyDescent="0.25">
      <c r="A56" t="s">
        <v>351</v>
      </c>
      <c r="B56" t="s">
        <v>310</v>
      </c>
      <c r="C56">
        <v>1</v>
      </c>
      <c r="D56" t="s">
        <v>351</v>
      </c>
      <c r="E56" t="s">
        <v>310</v>
      </c>
      <c r="F56">
        <v>1</v>
      </c>
      <c r="G56" t="s">
        <v>351</v>
      </c>
      <c r="H56" t="s">
        <v>310</v>
      </c>
      <c r="I56">
        <v>1</v>
      </c>
      <c r="J56" s="9" t="s">
        <v>352</v>
      </c>
      <c r="K56" t="s">
        <v>310</v>
      </c>
      <c r="L56">
        <v>1</v>
      </c>
      <c r="M56" t="s">
        <v>352</v>
      </c>
      <c r="N56" t="s">
        <v>310</v>
      </c>
      <c r="O56">
        <v>1</v>
      </c>
      <c r="P56" t="s">
        <v>352</v>
      </c>
      <c r="Q56" t="s">
        <v>310</v>
      </c>
      <c r="R56">
        <v>1</v>
      </c>
      <c r="S56" t="s">
        <v>352</v>
      </c>
      <c r="T56" t="s">
        <v>310</v>
      </c>
      <c r="U56">
        <v>1</v>
      </c>
      <c r="V56" t="s">
        <v>352</v>
      </c>
      <c r="W56" t="s">
        <v>310</v>
      </c>
      <c r="X56">
        <v>1</v>
      </c>
      <c r="Y56" t="s">
        <v>352</v>
      </c>
      <c r="Z56" t="s">
        <v>310</v>
      </c>
      <c r="AA56">
        <v>1</v>
      </c>
      <c r="AB56" t="s">
        <v>352</v>
      </c>
      <c r="AC56" t="s">
        <v>310</v>
      </c>
      <c r="AD56">
        <v>1</v>
      </c>
      <c r="AE56" t="s">
        <v>352</v>
      </c>
      <c r="AF56" t="s">
        <v>310</v>
      </c>
      <c r="AG56">
        <v>1</v>
      </c>
      <c r="AH56" t="s">
        <v>346</v>
      </c>
      <c r="AI56" t="s">
        <v>310</v>
      </c>
      <c r="AJ56">
        <v>1</v>
      </c>
      <c r="AK56" s="9" t="s">
        <v>352</v>
      </c>
      <c r="AL56" t="s">
        <v>310</v>
      </c>
      <c r="AM56">
        <v>1</v>
      </c>
      <c r="AN56" t="s">
        <v>352</v>
      </c>
      <c r="AO56" t="s">
        <v>310</v>
      </c>
      <c r="AP56">
        <v>1</v>
      </c>
      <c r="AQ56" t="s">
        <v>352</v>
      </c>
      <c r="AR56" t="s">
        <v>310</v>
      </c>
      <c r="AS56">
        <v>1</v>
      </c>
      <c r="AT56" t="s">
        <v>351</v>
      </c>
      <c r="AU56" t="s">
        <v>310</v>
      </c>
      <c r="AV56">
        <v>1</v>
      </c>
    </row>
    <row r="57" spans="1:48" x14ac:dyDescent="0.25">
      <c r="A57" t="s">
        <v>352</v>
      </c>
      <c r="B57" t="s">
        <v>310</v>
      </c>
      <c r="C57">
        <v>1</v>
      </c>
      <c r="D57" t="s">
        <v>353</v>
      </c>
      <c r="E57" t="s">
        <v>310</v>
      </c>
      <c r="F57">
        <v>1</v>
      </c>
      <c r="G57" t="s">
        <v>353</v>
      </c>
      <c r="H57" t="s">
        <v>310</v>
      </c>
      <c r="I57">
        <v>1</v>
      </c>
      <c r="J57" t="s">
        <v>353</v>
      </c>
      <c r="K57" t="s">
        <v>310</v>
      </c>
      <c r="L57">
        <v>1</v>
      </c>
      <c r="M57" s="9" t="s">
        <v>351</v>
      </c>
      <c r="N57" t="s">
        <v>310</v>
      </c>
      <c r="O57">
        <v>1</v>
      </c>
      <c r="P57" t="s">
        <v>346</v>
      </c>
      <c r="Q57" t="s">
        <v>310</v>
      </c>
      <c r="R57">
        <v>1</v>
      </c>
      <c r="S57" t="s">
        <v>346</v>
      </c>
      <c r="T57" t="s">
        <v>310</v>
      </c>
      <c r="U57">
        <v>1</v>
      </c>
      <c r="V57" t="s">
        <v>346</v>
      </c>
      <c r="W57" t="s">
        <v>310</v>
      </c>
      <c r="X57">
        <v>1</v>
      </c>
      <c r="Y57" t="s">
        <v>346</v>
      </c>
      <c r="Z57" t="s">
        <v>310</v>
      </c>
      <c r="AA57">
        <v>1</v>
      </c>
      <c r="AB57" t="s">
        <v>351</v>
      </c>
      <c r="AC57" t="s">
        <v>310</v>
      </c>
      <c r="AD57">
        <v>1</v>
      </c>
      <c r="AE57" s="9" t="s">
        <v>346</v>
      </c>
      <c r="AF57" t="s">
        <v>310</v>
      </c>
      <c r="AG57">
        <v>1</v>
      </c>
      <c r="AH57" t="s">
        <v>360</v>
      </c>
      <c r="AI57" t="s">
        <v>310</v>
      </c>
      <c r="AJ57">
        <v>1</v>
      </c>
      <c r="AK57" t="s">
        <v>346</v>
      </c>
      <c r="AL57" t="s">
        <v>310</v>
      </c>
      <c r="AM57">
        <v>1</v>
      </c>
      <c r="AN57" t="s">
        <v>346</v>
      </c>
      <c r="AO57" t="s">
        <v>310</v>
      </c>
      <c r="AP57">
        <v>1</v>
      </c>
      <c r="AQ57" s="9" t="s">
        <v>351</v>
      </c>
      <c r="AR57" t="s">
        <v>310</v>
      </c>
      <c r="AS57">
        <v>1</v>
      </c>
      <c r="AT57" t="s">
        <v>346</v>
      </c>
      <c r="AU57" t="s">
        <v>310</v>
      </c>
      <c r="AV57">
        <v>1</v>
      </c>
    </row>
    <row r="58" spans="1:48" x14ac:dyDescent="0.25">
      <c r="A58" t="s">
        <v>353</v>
      </c>
      <c r="B58" t="s">
        <v>310</v>
      </c>
      <c r="C58">
        <v>1</v>
      </c>
      <c r="D58" t="s">
        <v>348</v>
      </c>
      <c r="E58" t="s">
        <v>307</v>
      </c>
      <c r="F58">
        <v>1</v>
      </c>
      <c r="G58" s="9" t="s">
        <v>361</v>
      </c>
      <c r="H58" t="s">
        <v>307</v>
      </c>
      <c r="I58">
        <v>1</v>
      </c>
      <c r="J58" t="s">
        <v>348</v>
      </c>
      <c r="K58" t="s">
        <v>307</v>
      </c>
      <c r="L58">
        <v>1</v>
      </c>
      <c r="M58" t="s">
        <v>348</v>
      </c>
      <c r="N58" t="s">
        <v>307</v>
      </c>
      <c r="O58">
        <v>1</v>
      </c>
      <c r="P58" s="9" t="s">
        <v>357</v>
      </c>
      <c r="Q58" t="s">
        <v>307</v>
      </c>
      <c r="R58">
        <v>1</v>
      </c>
      <c r="S58" t="s">
        <v>357</v>
      </c>
      <c r="T58" t="s">
        <v>307</v>
      </c>
      <c r="U58">
        <v>1</v>
      </c>
      <c r="V58" s="9" t="s">
        <v>360</v>
      </c>
      <c r="W58" t="s">
        <v>310</v>
      </c>
      <c r="X58">
        <v>1</v>
      </c>
      <c r="Y58" t="s">
        <v>360</v>
      </c>
      <c r="Z58" t="s">
        <v>310</v>
      </c>
      <c r="AA58">
        <v>1</v>
      </c>
      <c r="AB58" s="9" t="s">
        <v>357</v>
      </c>
      <c r="AC58" t="s">
        <v>307</v>
      </c>
      <c r="AD58">
        <v>1</v>
      </c>
      <c r="AE58" s="9" t="s">
        <v>360</v>
      </c>
      <c r="AF58" t="s">
        <v>310</v>
      </c>
      <c r="AG58">
        <v>1</v>
      </c>
      <c r="AH58" s="9" t="s">
        <v>357</v>
      </c>
      <c r="AI58" t="s">
        <v>307</v>
      </c>
      <c r="AJ58">
        <v>1</v>
      </c>
      <c r="AK58" t="s">
        <v>357</v>
      </c>
      <c r="AL58" t="s">
        <v>307</v>
      </c>
      <c r="AM58">
        <v>1</v>
      </c>
      <c r="AN58" s="9" t="s">
        <v>360</v>
      </c>
      <c r="AO58" t="s">
        <v>310</v>
      </c>
      <c r="AP58">
        <v>1</v>
      </c>
      <c r="AQ58" s="9" t="s">
        <v>357</v>
      </c>
      <c r="AR58" t="s">
        <v>307</v>
      </c>
      <c r="AS58">
        <v>1</v>
      </c>
      <c r="AT58" s="9" t="s">
        <v>360</v>
      </c>
      <c r="AU58" t="s">
        <v>310</v>
      </c>
      <c r="AV58">
        <v>1</v>
      </c>
    </row>
    <row r="59" spans="1:48" x14ac:dyDescent="0.25">
      <c r="A59" t="s">
        <v>361</v>
      </c>
      <c r="B59" t="s">
        <v>307</v>
      </c>
      <c r="C59">
        <v>1</v>
      </c>
      <c r="D59" s="9" t="s">
        <v>349</v>
      </c>
      <c r="E59" t="s">
        <v>307</v>
      </c>
      <c r="F59">
        <v>1</v>
      </c>
      <c r="G59" t="s">
        <v>348</v>
      </c>
      <c r="H59" t="s">
        <v>307</v>
      </c>
      <c r="I59">
        <v>1</v>
      </c>
      <c r="J59" s="9" t="s">
        <v>359</v>
      </c>
      <c r="K59" t="s">
        <v>307</v>
      </c>
      <c r="L59">
        <v>1</v>
      </c>
      <c r="M59" s="9" t="s">
        <v>349</v>
      </c>
      <c r="N59" t="s">
        <v>307</v>
      </c>
      <c r="O59">
        <v>1</v>
      </c>
      <c r="P59" t="s">
        <v>348</v>
      </c>
      <c r="Q59" t="s">
        <v>307</v>
      </c>
      <c r="R59">
        <v>1</v>
      </c>
      <c r="S59" t="s">
        <v>348</v>
      </c>
      <c r="T59" t="s">
        <v>307</v>
      </c>
      <c r="U59">
        <v>1</v>
      </c>
      <c r="V59" t="s">
        <v>357</v>
      </c>
      <c r="W59" t="s">
        <v>307</v>
      </c>
      <c r="X59">
        <v>1</v>
      </c>
      <c r="Y59" t="s">
        <v>348</v>
      </c>
      <c r="Z59" t="s">
        <v>307</v>
      </c>
      <c r="AA59">
        <v>1</v>
      </c>
      <c r="AB59" t="s">
        <v>348</v>
      </c>
      <c r="AC59" t="s">
        <v>307</v>
      </c>
      <c r="AD59">
        <v>1</v>
      </c>
      <c r="AE59" t="s">
        <v>348</v>
      </c>
      <c r="AF59" t="s">
        <v>307</v>
      </c>
      <c r="AG59">
        <v>1</v>
      </c>
      <c r="AH59" t="s">
        <v>348</v>
      </c>
      <c r="AI59" t="s">
        <v>307</v>
      </c>
      <c r="AJ59">
        <v>1</v>
      </c>
      <c r="AK59" t="s">
        <v>348</v>
      </c>
      <c r="AL59" t="s">
        <v>307</v>
      </c>
      <c r="AM59">
        <v>1</v>
      </c>
      <c r="AN59" t="s">
        <v>348</v>
      </c>
      <c r="AO59" t="s">
        <v>307</v>
      </c>
      <c r="AP59">
        <v>1</v>
      </c>
      <c r="AQ59" t="s">
        <v>361</v>
      </c>
      <c r="AR59" t="s">
        <v>307</v>
      </c>
      <c r="AS59">
        <v>1</v>
      </c>
      <c r="AT59" t="s">
        <v>348</v>
      </c>
      <c r="AU59" t="s">
        <v>307</v>
      </c>
      <c r="AV59">
        <v>1</v>
      </c>
    </row>
    <row r="60" spans="1:48" x14ac:dyDescent="0.25">
      <c r="A60" t="s">
        <v>348</v>
      </c>
      <c r="B60" t="s">
        <v>307</v>
      </c>
      <c r="C60">
        <v>1</v>
      </c>
      <c r="D60" s="9" t="s">
        <v>358</v>
      </c>
      <c r="E60" t="s">
        <v>307</v>
      </c>
      <c r="F60">
        <v>1</v>
      </c>
      <c r="G60" t="s">
        <v>358</v>
      </c>
      <c r="H60" t="s">
        <v>307</v>
      </c>
      <c r="I60">
        <v>1</v>
      </c>
      <c r="J60" t="s">
        <v>358</v>
      </c>
      <c r="K60" t="s">
        <v>307</v>
      </c>
      <c r="L60">
        <v>1</v>
      </c>
      <c r="M60" s="9" t="s">
        <v>341</v>
      </c>
      <c r="N60" t="s">
        <v>307</v>
      </c>
      <c r="O60">
        <v>1</v>
      </c>
      <c r="P60" t="s">
        <v>341</v>
      </c>
      <c r="Q60" t="s">
        <v>307</v>
      </c>
      <c r="R60">
        <v>1</v>
      </c>
      <c r="S60" s="9" t="s">
        <v>358</v>
      </c>
      <c r="T60" t="s">
        <v>307</v>
      </c>
      <c r="U60">
        <v>1</v>
      </c>
      <c r="V60" t="s">
        <v>348</v>
      </c>
      <c r="W60" t="s">
        <v>307</v>
      </c>
      <c r="X60">
        <v>1</v>
      </c>
      <c r="Y60" s="9" t="s">
        <v>341</v>
      </c>
      <c r="Z60" t="s">
        <v>307</v>
      </c>
      <c r="AA60">
        <v>1</v>
      </c>
      <c r="AB60" s="9" t="s">
        <v>358</v>
      </c>
      <c r="AC60" t="s">
        <v>307</v>
      </c>
      <c r="AD60">
        <v>1</v>
      </c>
      <c r="AE60" s="9" t="s">
        <v>361</v>
      </c>
      <c r="AF60" t="s">
        <v>307</v>
      </c>
      <c r="AG60">
        <v>1</v>
      </c>
      <c r="AH60" t="s">
        <v>361</v>
      </c>
      <c r="AI60" t="s">
        <v>307</v>
      </c>
      <c r="AJ60">
        <v>1</v>
      </c>
      <c r="AK60" t="s">
        <v>361</v>
      </c>
      <c r="AL60" t="s">
        <v>307</v>
      </c>
      <c r="AM60">
        <v>1</v>
      </c>
      <c r="AN60" t="s">
        <v>361</v>
      </c>
      <c r="AO60" t="s">
        <v>307</v>
      </c>
      <c r="AP60">
        <v>1</v>
      </c>
      <c r="AQ60" t="s">
        <v>348</v>
      </c>
      <c r="AR60" t="s">
        <v>307</v>
      </c>
      <c r="AS60">
        <v>1</v>
      </c>
      <c r="AT60" s="9" t="s">
        <v>358</v>
      </c>
      <c r="AU60" t="s">
        <v>307</v>
      </c>
      <c r="AV60">
        <v>1</v>
      </c>
    </row>
    <row r="65" spans="1:51" x14ac:dyDescent="0.25">
      <c r="A65" t="s">
        <v>410</v>
      </c>
      <c r="B65">
        <v>17</v>
      </c>
      <c r="C65">
        <f>B65/16</f>
        <v>1.0625</v>
      </c>
    </row>
    <row r="66" spans="1:51" x14ac:dyDescent="0.25">
      <c r="A66" t="s">
        <v>411</v>
      </c>
      <c r="B66">
        <v>20</v>
      </c>
      <c r="C66">
        <f t="shared" ref="C66:C67" si="3">B66/16</f>
        <v>1.25</v>
      </c>
    </row>
    <row r="67" spans="1:51" x14ac:dyDescent="0.25">
      <c r="A67" t="s">
        <v>406</v>
      </c>
      <c r="B67">
        <v>19</v>
      </c>
      <c r="C67">
        <f t="shared" si="3"/>
        <v>1.1875</v>
      </c>
    </row>
    <row r="72" spans="1:51" x14ac:dyDescent="0.25">
      <c r="A72" t="s">
        <v>412</v>
      </c>
    </row>
    <row r="73" spans="1:51" x14ac:dyDescent="0.25">
      <c r="A73" t="s">
        <v>408</v>
      </c>
      <c r="B73" t="s">
        <v>331</v>
      </c>
      <c r="C73">
        <v>1</v>
      </c>
      <c r="D73" t="s">
        <v>408</v>
      </c>
      <c r="E73" t="s">
        <v>331</v>
      </c>
      <c r="F73">
        <v>1</v>
      </c>
      <c r="G73" t="s">
        <v>408</v>
      </c>
      <c r="H73" t="s">
        <v>331</v>
      </c>
      <c r="I73">
        <v>1</v>
      </c>
      <c r="J73" t="s">
        <v>408</v>
      </c>
      <c r="K73" t="s">
        <v>331</v>
      </c>
      <c r="L73">
        <v>1</v>
      </c>
      <c r="M73" t="s">
        <v>408</v>
      </c>
      <c r="N73" t="s">
        <v>331</v>
      </c>
      <c r="O73">
        <v>1</v>
      </c>
      <c r="P73" t="s">
        <v>408</v>
      </c>
      <c r="Q73" t="s">
        <v>331</v>
      </c>
      <c r="R73">
        <v>1</v>
      </c>
      <c r="S73" t="s">
        <v>408</v>
      </c>
      <c r="T73" t="s">
        <v>331</v>
      </c>
      <c r="U73">
        <v>1</v>
      </c>
      <c r="V73" t="s">
        <v>408</v>
      </c>
      <c r="W73" t="s">
        <v>331</v>
      </c>
      <c r="X73">
        <v>1</v>
      </c>
      <c r="Y73" t="s">
        <v>408</v>
      </c>
      <c r="Z73" t="s">
        <v>331</v>
      </c>
      <c r="AA73">
        <v>1</v>
      </c>
      <c r="AB73" t="s">
        <v>408</v>
      </c>
      <c r="AC73" t="s">
        <v>331</v>
      </c>
      <c r="AD73">
        <v>1</v>
      </c>
      <c r="AE73" t="s">
        <v>408</v>
      </c>
      <c r="AF73" t="s">
        <v>331</v>
      </c>
      <c r="AG73">
        <v>1</v>
      </c>
      <c r="AH73" t="s">
        <v>408</v>
      </c>
      <c r="AI73" t="s">
        <v>331</v>
      </c>
      <c r="AJ73">
        <v>1</v>
      </c>
      <c r="AK73" t="s">
        <v>408</v>
      </c>
      <c r="AL73" t="s">
        <v>331</v>
      </c>
      <c r="AM73">
        <v>1</v>
      </c>
      <c r="AN73" t="s">
        <v>408</v>
      </c>
      <c r="AO73" t="s">
        <v>331</v>
      </c>
      <c r="AP73">
        <v>1</v>
      </c>
      <c r="AQ73" t="s">
        <v>408</v>
      </c>
      <c r="AR73" t="s">
        <v>331</v>
      </c>
      <c r="AS73">
        <v>1</v>
      </c>
      <c r="AT73" t="s">
        <v>364</v>
      </c>
      <c r="AU73" t="s">
        <v>331</v>
      </c>
      <c r="AV73">
        <v>1</v>
      </c>
      <c r="AW73" t="s">
        <v>408</v>
      </c>
      <c r="AX73" t="s">
        <v>331</v>
      </c>
      <c r="AY73">
        <v>1</v>
      </c>
    </row>
    <row r="74" spans="1:51" x14ac:dyDescent="0.25">
      <c r="A74" t="s">
        <v>355</v>
      </c>
      <c r="B74" t="s">
        <v>306</v>
      </c>
      <c r="C74">
        <v>1</v>
      </c>
      <c r="D74" s="9" t="s">
        <v>340</v>
      </c>
      <c r="E74" t="s">
        <v>306</v>
      </c>
      <c r="F74">
        <v>1</v>
      </c>
      <c r="G74" t="s">
        <v>340</v>
      </c>
      <c r="H74" t="s">
        <v>306</v>
      </c>
      <c r="I74">
        <v>1</v>
      </c>
      <c r="J74" t="s">
        <v>340</v>
      </c>
      <c r="K74" t="s">
        <v>306</v>
      </c>
      <c r="L74">
        <v>1</v>
      </c>
      <c r="M74" t="s">
        <v>340</v>
      </c>
      <c r="N74" t="s">
        <v>306</v>
      </c>
      <c r="O74">
        <v>1</v>
      </c>
      <c r="P74" t="s">
        <v>340</v>
      </c>
      <c r="Q74" t="s">
        <v>306</v>
      </c>
      <c r="R74">
        <v>1</v>
      </c>
      <c r="S74" t="s">
        <v>340</v>
      </c>
      <c r="T74" t="s">
        <v>306</v>
      </c>
      <c r="U74">
        <v>1</v>
      </c>
      <c r="V74" t="s">
        <v>340</v>
      </c>
      <c r="W74" t="s">
        <v>306</v>
      </c>
      <c r="X74">
        <v>1</v>
      </c>
      <c r="Y74" t="s">
        <v>340</v>
      </c>
      <c r="Z74" t="s">
        <v>306</v>
      </c>
      <c r="AA74">
        <v>1</v>
      </c>
      <c r="AB74" t="s">
        <v>340</v>
      </c>
      <c r="AC74" t="s">
        <v>306</v>
      </c>
      <c r="AD74">
        <v>1</v>
      </c>
      <c r="AE74" t="s">
        <v>340</v>
      </c>
      <c r="AF74" t="s">
        <v>306</v>
      </c>
      <c r="AG74">
        <v>1</v>
      </c>
      <c r="AH74" t="s">
        <v>340</v>
      </c>
      <c r="AI74" t="s">
        <v>306</v>
      </c>
      <c r="AJ74">
        <v>1</v>
      </c>
      <c r="AK74" t="s">
        <v>340</v>
      </c>
      <c r="AL74" t="s">
        <v>306</v>
      </c>
      <c r="AM74">
        <v>1</v>
      </c>
      <c r="AN74" t="s">
        <v>340</v>
      </c>
      <c r="AO74" t="s">
        <v>306</v>
      </c>
      <c r="AP74">
        <v>1</v>
      </c>
      <c r="AQ74" t="s">
        <v>340</v>
      </c>
      <c r="AR74" t="s">
        <v>306</v>
      </c>
      <c r="AS74">
        <v>1</v>
      </c>
      <c r="AT74" t="s">
        <v>340</v>
      </c>
      <c r="AU74" t="s">
        <v>306</v>
      </c>
      <c r="AV74">
        <v>1</v>
      </c>
      <c r="AW74" t="s">
        <v>340</v>
      </c>
      <c r="AX74" t="s">
        <v>306</v>
      </c>
      <c r="AY74">
        <v>1</v>
      </c>
    </row>
    <row r="75" spans="1:51" x14ac:dyDescent="0.25">
      <c r="A75" t="s">
        <v>356</v>
      </c>
      <c r="B75" t="s">
        <v>306</v>
      </c>
      <c r="C75">
        <v>1</v>
      </c>
      <c r="D75" t="s">
        <v>355</v>
      </c>
      <c r="E75" t="s">
        <v>306</v>
      </c>
      <c r="F75">
        <v>1</v>
      </c>
      <c r="G75" t="s">
        <v>355</v>
      </c>
      <c r="H75" t="s">
        <v>306</v>
      </c>
      <c r="I75">
        <v>1</v>
      </c>
      <c r="J75" t="s">
        <v>355</v>
      </c>
      <c r="K75" t="s">
        <v>306</v>
      </c>
      <c r="L75">
        <v>1</v>
      </c>
      <c r="M75" s="9" t="s">
        <v>356</v>
      </c>
      <c r="N75" t="s">
        <v>306</v>
      </c>
      <c r="O75">
        <v>1</v>
      </c>
      <c r="P75" t="s">
        <v>356</v>
      </c>
      <c r="Q75" t="s">
        <v>306</v>
      </c>
      <c r="R75">
        <v>1</v>
      </c>
      <c r="S75" t="s">
        <v>356</v>
      </c>
      <c r="T75" t="s">
        <v>306</v>
      </c>
      <c r="U75">
        <v>1</v>
      </c>
      <c r="V75" t="s">
        <v>356</v>
      </c>
      <c r="W75" t="s">
        <v>306</v>
      </c>
      <c r="X75">
        <v>1</v>
      </c>
      <c r="Y75" t="s">
        <v>356</v>
      </c>
      <c r="Z75" t="s">
        <v>306</v>
      </c>
      <c r="AA75">
        <v>1</v>
      </c>
      <c r="AB75" s="9" t="s">
        <v>367</v>
      </c>
      <c r="AC75" t="s">
        <v>306</v>
      </c>
      <c r="AD75">
        <v>1</v>
      </c>
      <c r="AE75" t="s">
        <v>355</v>
      </c>
      <c r="AF75" t="s">
        <v>306</v>
      </c>
      <c r="AG75">
        <v>1</v>
      </c>
      <c r="AH75" s="9" t="s">
        <v>356</v>
      </c>
      <c r="AI75" t="s">
        <v>306</v>
      </c>
      <c r="AJ75">
        <v>1</v>
      </c>
      <c r="AK75" t="s">
        <v>356</v>
      </c>
      <c r="AL75" t="s">
        <v>306</v>
      </c>
      <c r="AM75">
        <v>1</v>
      </c>
      <c r="AN75" t="s">
        <v>356</v>
      </c>
      <c r="AO75" t="s">
        <v>306</v>
      </c>
      <c r="AP75">
        <v>1</v>
      </c>
      <c r="AQ75" s="9" t="s">
        <v>355</v>
      </c>
      <c r="AR75" t="s">
        <v>306</v>
      </c>
      <c r="AS75">
        <v>1</v>
      </c>
      <c r="AT75" s="9" t="s">
        <v>356</v>
      </c>
      <c r="AU75" t="s">
        <v>306</v>
      </c>
      <c r="AV75">
        <v>1</v>
      </c>
      <c r="AW75" t="s">
        <v>356</v>
      </c>
      <c r="AX75" t="s">
        <v>306</v>
      </c>
      <c r="AY75">
        <v>1</v>
      </c>
    </row>
    <row r="76" spans="1:51" x14ac:dyDescent="0.25">
      <c r="A76" t="s">
        <v>342</v>
      </c>
      <c r="B76" t="s">
        <v>306</v>
      </c>
      <c r="C76">
        <v>1</v>
      </c>
      <c r="D76" s="9" t="s">
        <v>343</v>
      </c>
      <c r="E76" t="s">
        <v>306</v>
      </c>
      <c r="F76">
        <v>1</v>
      </c>
      <c r="G76" t="s">
        <v>343</v>
      </c>
      <c r="H76" t="s">
        <v>306</v>
      </c>
      <c r="I76">
        <v>1</v>
      </c>
      <c r="J76" t="s">
        <v>343</v>
      </c>
      <c r="K76" t="s">
        <v>306</v>
      </c>
      <c r="L76">
        <v>1</v>
      </c>
      <c r="M76" t="s">
        <v>343</v>
      </c>
      <c r="N76" t="s">
        <v>306</v>
      </c>
      <c r="O76">
        <v>1</v>
      </c>
      <c r="P76" t="s">
        <v>343</v>
      </c>
      <c r="Q76" t="s">
        <v>306</v>
      </c>
      <c r="R76">
        <v>1</v>
      </c>
      <c r="S76" t="s">
        <v>343</v>
      </c>
      <c r="T76" t="s">
        <v>306</v>
      </c>
      <c r="U76">
        <v>1</v>
      </c>
      <c r="V76" s="9" t="s">
        <v>342</v>
      </c>
      <c r="W76" t="s">
        <v>306</v>
      </c>
      <c r="X76">
        <v>1</v>
      </c>
      <c r="Y76" s="9" t="s">
        <v>343</v>
      </c>
      <c r="Z76" t="s">
        <v>306</v>
      </c>
      <c r="AA76">
        <v>1</v>
      </c>
      <c r="AB76" t="s">
        <v>343</v>
      </c>
      <c r="AC76" t="s">
        <v>306</v>
      </c>
      <c r="AD76">
        <v>1</v>
      </c>
      <c r="AE76" t="s">
        <v>343</v>
      </c>
      <c r="AF76" t="s">
        <v>306</v>
      </c>
      <c r="AG76">
        <v>1</v>
      </c>
      <c r="AH76" t="s">
        <v>343</v>
      </c>
      <c r="AI76" t="s">
        <v>306</v>
      </c>
      <c r="AJ76">
        <v>1</v>
      </c>
      <c r="AK76" t="s">
        <v>343</v>
      </c>
      <c r="AL76" t="s">
        <v>306</v>
      </c>
      <c r="AM76">
        <v>1</v>
      </c>
      <c r="AN76" t="s">
        <v>343</v>
      </c>
      <c r="AO76" t="s">
        <v>306</v>
      </c>
      <c r="AP76">
        <v>1</v>
      </c>
      <c r="AQ76" t="s">
        <v>343</v>
      </c>
      <c r="AR76" t="s">
        <v>306</v>
      </c>
      <c r="AS76">
        <v>1</v>
      </c>
      <c r="AT76" t="s">
        <v>343</v>
      </c>
      <c r="AU76" t="s">
        <v>306</v>
      </c>
      <c r="AV76">
        <v>1</v>
      </c>
      <c r="AW76" s="9" t="s">
        <v>342</v>
      </c>
      <c r="AX76" t="s">
        <v>306</v>
      </c>
      <c r="AY76">
        <v>1</v>
      </c>
    </row>
    <row r="77" spans="1:51" x14ac:dyDescent="0.25">
      <c r="A77" t="s">
        <v>344</v>
      </c>
      <c r="B77" t="s">
        <v>306</v>
      </c>
      <c r="C77">
        <v>1</v>
      </c>
      <c r="D77" s="9" t="s">
        <v>345</v>
      </c>
      <c r="E77" t="s">
        <v>306</v>
      </c>
      <c r="F77">
        <v>1</v>
      </c>
      <c r="G77" t="s">
        <v>345</v>
      </c>
      <c r="H77" t="s">
        <v>306</v>
      </c>
      <c r="I77">
        <v>1</v>
      </c>
      <c r="J77" t="s">
        <v>345</v>
      </c>
      <c r="K77" t="s">
        <v>306</v>
      </c>
      <c r="L77">
        <v>1</v>
      </c>
      <c r="M77" t="s">
        <v>355</v>
      </c>
      <c r="N77" t="s">
        <v>306</v>
      </c>
      <c r="O77">
        <v>1</v>
      </c>
      <c r="P77" t="s">
        <v>355</v>
      </c>
      <c r="Q77" t="s">
        <v>306</v>
      </c>
      <c r="R77">
        <v>1</v>
      </c>
      <c r="S77" s="9" t="s">
        <v>345</v>
      </c>
      <c r="T77" t="s">
        <v>306</v>
      </c>
      <c r="U77">
        <v>1</v>
      </c>
      <c r="V77" t="s">
        <v>345</v>
      </c>
      <c r="W77" t="s">
        <v>306</v>
      </c>
      <c r="X77">
        <v>1</v>
      </c>
      <c r="Y77" s="9" t="s">
        <v>355</v>
      </c>
      <c r="Z77" t="s">
        <v>306</v>
      </c>
      <c r="AA77">
        <v>1</v>
      </c>
      <c r="AB77" t="s">
        <v>355</v>
      </c>
      <c r="AC77" t="s">
        <v>306</v>
      </c>
      <c r="AD77">
        <v>1</v>
      </c>
      <c r="AE77" t="s">
        <v>350</v>
      </c>
      <c r="AF77" t="s">
        <v>310</v>
      </c>
      <c r="AG77">
        <v>1</v>
      </c>
      <c r="AH77" t="s">
        <v>355</v>
      </c>
      <c r="AI77" t="s">
        <v>306</v>
      </c>
      <c r="AJ77">
        <v>1</v>
      </c>
      <c r="AK77" t="s">
        <v>355</v>
      </c>
      <c r="AL77" t="s">
        <v>306</v>
      </c>
      <c r="AM77">
        <v>1</v>
      </c>
      <c r="AN77" s="9" t="s">
        <v>345</v>
      </c>
      <c r="AO77" t="s">
        <v>306</v>
      </c>
      <c r="AP77">
        <v>1</v>
      </c>
      <c r="AQ77" t="s">
        <v>345</v>
      </c>
      <c r="AR77" t="s">
        <v>306</v>
      </c>
      <c r="AS77">
        <v>1</v>
      </c>
      <c r="AT77" t="s">
        <v>355</v>
      </c>
      <c r="AU77" t="s">
        <v>306</v>
      </c>
      <c r="AV77">
        <v>1</v>
      </c>
      <c r="AW77" t="s">
        <v>355</v>
      </c>
      <c r="AX77" t="s">
        <v>306</v>
      </c>
      <c r="AY77">
        <v>1</v>
      </c>
    </row>
    <row r="78" spans="1:51" x14ac:dyDescent="0.25">
      <c r="A78" t="s">
        <v>346</v>
      </c>
      <c r="B78" t="s">
        <v>310</v>
      </c>
      <c r="C78">
        <v>1</v>
      </c>
      <c r="D78" t="s">
        <v>346</v>
      </c>
      <c r="E78" t="s">
        <v>310</v>
      </c>
      <c r="F78">
        <v>1</v>
      </c>
      <c r="G78" s="9" t="s">
        <v>350</v>
      </c>
      <c r="H78" t="s">
        <v>310</v>
      </c>
      <c r="I78">
        <v>1</v>
      </c>
      <c r="J78" t="s">
        <v>346</v>
      </c>
      <c r="K78" t="s">
        <v>310</v>
      </c>
      <c r="L78">
        <v>1</v>
      </c>
      <c r="M78" t="s">
        <v>346</v>
      </c>
      <c r="N78" t="s">
        <v>310</v>
      </c>
      <c r="O78">
        <v>1</v>
      </c>
      <c r="P78" s="9" t="s">
        <v>350</v>
      </c>
      <c r="Q78" t="s">
        <v>310</v>
      </c>
      <c r="R78">
        <v>1</v>
      </c>
      <c r="S78" t="s">
        <v>346</v>
      </c>
      <c r="T78" t="s">
        <v>310</v>
      </c>
      <c r="U78">
        <v>1</v>
      </c>
      <c r="V78" s="9" t="s">
        <v>350</v>
      </c>
      <c r="W78" t="s">
        <v>310</v>
      </c>
      <c r="X78">
        <v>1</v>
      </c>
      <c r="Y78" t="s">
        <v>350</v>
      </c>
      <c r="Z78" t="s">
        <v>310</v>
      </c>
      <c r="AA78">
        <v>1</v>
      </c>
      <c r="AB78" t="s">
        <v>350</v>
      </c>
      <c r="AC78" t="s">
        <v>310</v>
      </c>
      <c r="AD78">
        <v>1</v>
      </c>
      <c r="AE78" t="s">
        <v>352</v>
      </c>
      <c r="AF78" t="s">
        <v>310</v>
      </c>
      <c r="AG78">
        <v>1</v>
      </c>
      <c r="AH78" t="s">
        <v>350</v>
      </c>
      <c r="AI78" t="s">
        <v>310</v>
      </c>
      <c r="AJ78">
        <v>1</v>
      </c>
      <c r="AK78" s="9" t="s">
        <v>351</v>
      </c>
      <c r="AL78" t="s">
        <v>310</v>
      </c>
      <c r="AM78">
        <v>1</v>
      </c>
      <c r="AN78" s="9" t="s">
        <v>363</v>
      </c>
      <c r="AO78" t="s">
        <v>310</v>
      </c>
      <c r="AP78">
        <v>1</v>
      </c>
      <c r="AQ78" s="9" t="s">
        <v>350</v>
      </c>
      <c r="AR78" t="s">
        <v>310</v>
      </c>
      <c r="AS78">
        <v>1</v>
      </c>
      <c r="AT78" t="s">
        <v>350</v>
      </c>
      <c r="AU78" t="s">
        <v>310</v>
      </c>
      <c r="AV78">
        <v>1</v>
      </c>
      <c r="AW78" t="s">
        <v>350</v>
      </c>
      <c r="AX78" t="s">
        <v>310</v>
      </c>
      <c r="AY78">
        <v>1</v>
      </c>
    </row>
    <row r="79" spans="1:51" x14ac:dyDescent="0.25">
      <c r="A79" t="s">
        <v>352</v>
      </c>
      <c r="B79" t="s">
        <v>310</v>
      </c>
      <c r="C79">
        <v>1</v>
      </c>
      <c r="D79" t="s">
        <v>353</v>
      </c>
      <c r="E79" t="s">
        <v>310</v>
      </c>
      <c r="F79">
        <v>1</v>
      </c>
      <c r="G79" t="s">
        <v>346</v>
      </c>
      <c r="H79" t="s">
        <v>310</v>
      </c>
      <c r="I79">
        <v>1</v>
      </c>
      <c r="J79" s="9" t="s">
        <v>352</v>
      </c>
      <c r="K79" t="s">
        <v>310</v>
      </c>
      <c r="L79">
        <v>1</v>
      </c>
      <c r="M79" t="s">
        <v>352</v>
      </c>
      <c r="N79" t="s">
        <v>310</v>
      </c>
      <c r="O79">
        <v>1</v>
      </c>
      <c r="P79" t="s">
        <v>352</v>
      </c>
      <c r="Q79" t="s">
        <v>310</v>
      </c>
      <c r="R79">
        <v>1</v>
      </c>
      <c r="S79" t="s">
        <v>352</v>
      </c>
      <c r="T79" t="s">
        <v>310</v>
      </c>
      <c r="U79">
        <v>1</v>
      </c>
      <c r="V79" t="s">
        <v>352</v>
      </c>
      <c r="W79" t="s">
        <v>310</v>
      </c>
      <c r="X79">
        <v>1</v>
      </c>
      <c r="Y79" t="s">
        <v>346</v>
      </c>
      <c r="Z79" t="s">
        <v>310</v>
      </c>
      <c r="AA79">
        <v>1</v>
      </c>
      <c r="AB79" t="s">
        <v>346</v>
      </c>
      <c r="AC79" t="s">
        <v>310</v>
      </c>
      <c r="AD79">
        <v>1</v>
      </c>
      <c r="AE79" t="s">
        <v>346</v>
      </c>
      <c r="AF79" t="s">
        <v>310</v>
      </c>
      <c r="AG79">
        <v>1</v>
      </c>
      <c r="AH79" t="s">
        <v>352</v>
      </c>
      <c r="AI79" t="s">
        <v>310</v>
      </c>
      <c r="AJ79">
        <v>1</v>
      </c>
      <c r="AK79" t="s">
        <v>352</v>
      </c>
      <c r="AL79" t="s">
        <v>310</v>
      </c>
      <c r="AM79">
        <v>1</v>
      </c>
      <c r="AN79" t="s">
        <v>352</v>
      </c>
      <c r="AO79" t="s">
        <v>310</v>
      </c>
      <c r="AP79">
        <v>1</v>
      </c>
      <c r="AQ79" t="s">
        <v>352</v>
      </c>
      <c r="AR79" t="s">
        <v>310</v>
      </c>
      <c r="AS79">
        <v>1</v>
      </c>
      <c r="AT79" t="s">
        <v>352</v>
      </c>
      <c r="AU79" t="s">
        <v>310</v>
      </c>
      <c r="AV79">
        <v>1</v>
      </c>
      <c r="AW79" t="s">
        <v>352</v>
      </c>
      <c r="AX79" t="s">
        <v>310</v>
      </c>
      <c r="AY79">
        <v>1</v>
      </c>
    </row>
    <row r="80" spans="1:51" x14ac:dyDescent="0.25">
      <c r="A80" t="s">
        <v>351</v>
      </c>
      <c r="B80" t="s">
        <v>310</v>
      </c>
      <c r="C80">
        <v>1</v>
      </c>
      <c r="D80" t="s">
        <v>351</v>
      </c>
      <c r="E80" t="s">
        <v>310</v>
      </c>
      <c r="F80">
        <v>1</v>
      </c>
      <c r="G80" t="s">
        <v>351</v>
      </c>
      <c r="H80" t="s">
        <v>310</v>
      </c>
      <c r="I80">
        <v>1</v>
      </c>
      <c r="J80" t="s">
        <v>351</v>
      </c>
      <c r="K80" t="s">
        <v>310</v>
      </c>
      <c r="L80">
        <v>1</v>
      </c>
      <c r="M80" t="s">
        <v>351</v>
      </c>
      <c r="N80" t="s">
        <v>310</v>
      </c>
      <c r="O80">
        <v>1</v>
      </c>
      <c r="P80" t="s">
        <v>346</v>
      </c>
      <c r="Q80" t="s">
        <v>310</v>
      </c>
      <c r="R80">
        <v>1</v>
      </c>
      <c r="S80" s="9" t="s">
        <v>351</v>
      </c>
      <c r="T80" t="s">
        <v>310</v>
      </c>
      <c r="U80">
        <v>1</v>
      </c>
      <c r="V80" t="s">
        <v>346</v>
      </c>
      <c r="W80" t="s">
        <v>310</v>
      </c>
      <c r="X80">
        <v>1</v>
      </c>
      <c r="Y80" t="s">
        <v>352</v>
      </c>
      <c r="Z80" t="s">
        <v>310</v>
      </c>
      <c r="AA80">
        <v>1</v>
      </c>
      <c r="AB80" t="s">
        <v>352</v>
      </c>
      <c r="AC80" t="s">
        <v>310</v>
      </c>
      <c r="AD80">
        <v>1</v>
      </c>
      <c r="AE80" t="s">
        <v>360</v>
      </c>
      <c r="AF80" t="s">
        <v>310</v>
      </c>
      <c r="AG80">
        <v>1</v>
      </c>
      <c r="AH80" t="s">
        <v>346</v>
      </c>
      <c r="AI80" t="s">
        <v>310</v>
      </c>
      <c r="AJ80">
        <v>1</v>
      </c>
      <c r="AK80" t="s">
        <v>346</v>
      </c>
      <c r="AL80" t="s">
        <v>310</v>
      </c>
      <c r="AM80">
        <v>1</v>
      </c>
      <c r="AN80" t="s">
        <v>346</v>
      </c>
      <c r="AO80" t="s">
        <v>310</v>
      </c>
      <c r="AP80">
        <v>1</v>
      </c>
      <c r="AQ80" t="s">
        <v>346</v>
      </c>
      <c r="AR80" t="s">
        <v>310</v>
      </c>
      <c r="AS80">
        <v>1</v>
      </c>
      <c r="AT80" t="s">
        <v>346</v>
      </c>
      <c r="AU80" t="s">
        <v>310</v>
      </c>
      <c r="AV80">
        <v>1</v>
      </c>
      <c r="AW80" t="s">
        <v>346</v>
      </c>
      <c r="AX80" t="s">
        <v>310</v>
      </c>
      <c r="AY80">
        <v>1</v>
      </c>
    </row>
    <row r="81" spans="1:51" x14ac:dyDescent="0.25">
      <c r="A81" t="s">
        <v>353</v>
      </c>
      <c r="B81" t="s">
        <v>310</v>
      </c>
      <c r="C81">
        <v>1</v>
      </c>
      <c r="D81" t="s">
        <v>361</v>
      </c>
      <c r="E81" t="s">
        <v>307</v>
      </c>
      <c r="F81">
        <v>1</v>
      </c>
      <c r="G81" t="s">
        <v>353</v>
      </c>
      <c r="H81" t="s">
        <v>310</v>
      </c>
      <c r="I81">
        <v>1</v>
      </c>
      <c r="J81" t="s">
        <v>348</v>
      </c>
      <c r="K81" t="s">
        <v>307</v>
      </c>
      <c r="L81">
        <v>1</v>
      </c>
      <c r="M81" t="s">
        <v>349</v>
      </c>
      <c r="N81" t="s">
        <v>307</v>
      </c>
      <c r="O81">
        <v>1</v>
      </c>
      <c r="P81" s="9" t="s">
        <v>360</v>
      </c>
      <c r="Q81" t="s">
        <v>310</v>
      </c>
      <c r="R81">
        <v>1</v>
      </c>
      <c r="S81" t="s">
        <v>360</v>
      </c>
      <c r="T81" t="s">
        <v>310</v>
      </c>
      <c r="U81">
        <v>1</v>
      </c>
      <c r="V81" t="s">
        <v>360</v>
      </c>
      <c r="W81" t="s">
        <v>310</v>
      </c>
      <c r="X81">
        <v>1</v>
      </c>
      <c r="Y81" t="s">
        <v>360</v>
      </c>
      <c r="Z81" t="s">
        <v>310</v>
      </c>
      <c r="AA81">
        <v>1</v>
      </c>
      <c r="AB81" t="s">
        <v>360</v>
      </c>
      <c r="AC81" t="s">
        <v>310</v>
      </c>
      <c r="AD81">
        <v>1</v>
      </c>
      <c r="AE81" s="9" t="s">
        <v>357</v>
      </c>
      <c r="AF81" t="s">
        <v>307</v>
      </c>
      <c r="AG81">
        <v>1</v>
      </c>
      <c r="AH81" t="s">
        <v>357</v>
      </c>
      <c r="AI81" t="s">
        <v>307</v>
      </c>
      <c r="AJ81">
        <v>1</v>
      </c>
      <c r="AK81" s="9" t="s">
        <v>360</v>
      </c>
      <c r="AL81" t="s">
        <v>310</v>
      </c>
      <c r="AM81">
        <v>1</v>
      </c>
      <c r="AN81" t="s">
        <v>360</v>
      </c>
      <c r="AO81" t="s">
        <v>310</v>
      </c>
      <c r="AP81">
        <v>1</v>
      </c>
      <c r="AQ81" t="s">
        <v>360</v>
      </c>
      <c r="AR81" t="s">
        <v>310</v>
      </c>
      <c r="AS81">
        <v>1</v>
      </c>
      <c r="AT81" t="s">
        <v>360</v>
      </c>
      <c r="AU81" t="s">
        <v>310</v>
      </c>
      <c r="AV81">
        <v>1</v>
      </c>
      <c r="AW81" t="s">
        <v>360</v>
      </c>
      <c r="AX81" t="s">
        <v>310</v>
      </c>
      <c r="AY81">
        <v>1</v>
      </c>
    </row>
    <row r="82" spans="1:51" x14ac:dyDescent="0.25">
      <c r="A82" t="s">
        <v>361</v>
      </c>
      <c r="B82" t="s">
        <v>307</v>
      </c>
      <c r="C82">
        <v>1</v>
      </c>
      <c r="D82" s="9" t="s">
        <v>358</v>
      </c>
      <c r="E82" t="s">
        <v>307</v>
      </c>
      <c r="F82">
        <v>1</v>
      </c>
      <c r="G82" s="9" t="s">
        <v>349</v>
      </c>
      <c r="H82" t="s">
        <v>307</v>
      </c>
      <c r="I82">
        <v>1</v>
      </c>
      <c r="J82" t="s">
        <v>349</v>
      </c>
      <c r="K82" t="s">
        <v>307</v>
      </c>
      <c r="L82">
        <v>1</v>
      </c>
      <c r="M82" t="s">
        <v>348</v>
      </c>
      <c r="N82" t="s">
        <v>307</v>
      </c>
      <c r="O82">
        <v>1</v>
      </c>
      <c r="P82" s="9" t="s">
        <v>357</v>
      </c>
      <c r="Q82" t="s">
        <v>307</v>
      </c>
      <c r="R82">
        <v>1</v>
      </c>
      <c r="S82" t="s">
        <v>348</v>
      </c>
      <c r="T82" t="s">
        <v>307</v>
      </c>
      <c r="U82">
        <v>1</v>
      </c>
      <c r="V82" s="9" t="s">
        <v>349</v>
      </c>
      <c r="W82" t="s">
        <v>307</v>
      </c>
      <c r="X82">
        <v>1</v>
      </c>
      <c r="Y82" s="9" t="s">
        <v>361</v>
      </c>
      <c r="Z82" t="s">
        <v>307</v>
      </c>
      <c r="AA82">
        <v>1</v>
      </c>
      <c r="AB82" t="s">
        <v>361</v>
      </c>
      <c r="AC82" t="s">
        <v>307</v>
      </c>
      <c r="AD82">
        <v>1</v>
      </c>
      <c r="AE82" t="s">
        <v>348</v>
      </c>
      <c r="AF82" t="s">
        <v>307</v>
      </c>
      <c r="AG82">
        <v>1</v>
      </c>
      <c r="AH82" t="s">
        <v>348</v>
      </c>
      <c r="AI82" t="s">
        <v>307</v>
      </c>
      <c r="AJ82">
        <v>1</v>
      </c>
      <c r="AK82" t="s">
        <v>357</v>
      </c>
      <c r="AL82" t="s">
        <v>307</v>
      </c>
      <c r="AM82">
        <v>1</v>
      </c>
      <c r="AN82" s="9" t="s">
        <v>348</v>
      </c>
      <c r="AO82" t="s">
        <v>307</v>
      </c>
      <c r="AP82">
        <v>1</v>
      </c>
      <c r="AQ82" t="s">
        <v>348</v>
      </c>
      <c r="AR82" t="s">
        <v>307</v>
      </c>
      <c r="AS82">
        <v>1</v>
      </c>
      <c r="AT82" s="9" t="s">
        <v>357</v>
      </c>
      <c r="AU82" t="s">
        <v>307</v>
      </c>
      <c r="AV82">
        <v>1</v>
      </c>
      <c r="AW82" t="s">
        <v>357</v>
      </c>
      <c r="AX82" t="s">
        <v>307</v>
      </c>
      <c r="AY82">
        <v>1</v>
      </c>
    </row>
    <row r="83" spans="1:51" x14ac:dyDescent="0.25">
      <c r="A83" t="s">
        <v>341</v>
      </c>
      <c r="B83" t="s">
        <v>307</v>
      </c>
      <c r="C83">
        <v>1</v>
      </c>
      <c r="D83" s="9" t="s">
        <v>348</v>
      </c>
      <c r="E83" t="s">
        <v>307</v>
      </c>
      <c r="F83">
        <v>1</v>
      </c>
      <c r="G83" t="s">
        <v>348</v>
      </c>
      <c r="H83" t="s">
        <v>307</v>
      </c>
      <c r="I83">
        <v>1</v>
      </c>
      <c r="J83" s="9" t="s">
        <v>358</v>
      </c>
      <c r="K83" t="s">
        <v>307</v>
      </c>
      <c r="L83">
        <v>1</v>
      </c>
      <c r="M83" s="9" t="s">
        <v>341</v>
      </c>
      <c r="N83" t="s">
        <v>307</v>
      </c>
      <c r="O83">
        <v>1</v>
      </c>
      <c r="P83" t="s">
        <v>348</v>
      </c>
      <c r="Q83" t="s">
        <v>307</v>
      </c>
      <c r="R83">
        <v>1</v>
      </c>
      <c r="S83" s="9" t="s">
        <v>361</v>
      </c>
      <c r="T83" t="s">
        <v>307</v>
      </c>
      <c r="U83">
        <v>1</v>
      </c>
      <c r="V83" t="s">
        <v>348</v>
      </c>
      <c r="W83" t="s">
        <v>307</v>
      </c>
      <c r="X83">
        <v>1</v>
      </c>
      <c r="Y83" t="s">
        <v>348</v>
      </c>
      <c r="Z83" t="s">
        <v>307</v>
      </c>
      <c r="AA83">
        <v>1</v>
      </c>
      <c r="AB83" t="s">
        <v>348</v>
      </c>
      <c r="AC83" t="s">
        <v>307</v>
      </c>
      <c r="AD83">
        <v>1</v>
      </c>
      <c r="AE83" t="s">
        <v>361</v>
      </c>
      <c r="AF83" t="s">
        <v>307</v>
      </c>
      <c r="AG83">
        <v>1</v>
      </c>
      <c r="AH83" t="s">
        <v>361</v>
      </c>
      <c r="AI83" t="s">
        <v>307</v>
      </c>
      <c r="AJ83">
        <v>1</v>
      </c>
      <c r="AK83" s="9" t="s">
        <v>341</v>
      </c>
      <c r="AL83" t="s">
        <v>307</v>
      </c>
      <c r="AM83">
        <v>1</v>
      </c>
      <c r="AN83" s="9" t="s">
        <v>361</v>
      </c>
      <c r="AO83" t="s">
        <v>307</v>
      </c>
      <c r="AP83">
        <v>1</v>
      </c>
      <c r="AQ83" t="s">
        <v>361</v>
      </c>
      <c r="AR83" t="s">
        <v>307</v>
      </c>
      <c r="AS83">
        <v>1</v>
      </c>
      <c r="AT83" t="s">
        <v>361</v>
      </c>
      <c r="AU83" t="s">
        <v>307</v>
      </c>
      <c r="AV83">
        <v>1</v>
      </c>
      <c r="AW83" t="s">
        <v>361</v>
      </c>
      <c r="AX83" t="s">
        <v>307</v>
      </c>
      <c r="AY83">
        <v>1</v>
      </c>
    </row>
    <row r="87" spans="1:51" x14ac:dyDescent="0.25">
      <c r="A87" t="s">
        <v>410</v>
      </c>
      <c r="B87">
        <v>16</v>
      </c>
      <c r="C87">
        <f>B65+B87</f>
        <v>33</v>
      </c>
      <c r="D87">
        <f>C87/33</f>
        <v>1</v>
      </c>
    </row>
    <row r="88" spans="1:51" x14ac:dyDescent="0.25">
      <c r="A88" t="s">
        <v>411</v>
      </c>
      <c r="B88">
        <v>14</v>
      </c>
      <c r="C88">
        <f t="shared" ref="C88:C89" si="4">B66+B88</f>
        <v>34</v>
      </c>
      <c r="D88">
        <f t="shared" ref="D88:D89" si="5">C88/33</f>
        <v>1.0303030303030303</v>
      </c>
    </row>
    <row r="89" spans="1:51" x14ac:dyDescent="0.25">
      <c r="A89" t="s">
        <v>406</v>
      </c>
      <c r="B89">
        <v>18</v>
      </c>
      <c r="C89">
        <f t="shared" si="4"/>
        <v>37</v>
      </c>
      <c r="D89">
        <f t="shared" si="5"/>
        <v>1.1212121212121211</v>
      </c>
    </row>
  </sheetData>
  <mergeCells count="1">
    <mergeCell ref="E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validacion general</vt:lpstr>
      <vt:lpstr>cambios generales</vt:lpstr>
      <vt:lpstr>indicadores generados</vt:lpstr>
      <vt:lpstr>otros indicadores</vt:lpstr>
      <vt:lpstr>local</vt:lpstr>
      <vt:lpstr>visitante</vt:lpstr>
      <vt:lpstr>cambios alineacion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MARIA LOZANO OLMEDO</dc:creator>
  <cp:lastModifiedBy>JOSE MARIA LOZANO OLMEDO</cp:lastModifiedBy>
  <dcterms:created xsi:type="dcterms:W3CDTF">2024-05-04T06:31:02Z</dcterms:created>
  <dcterms:modified xsi:type="dcterms:W3CDTF">2024-05-16T21:58:45Z</dcterms:modified>
</cp:coreProperties>
</file>