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Sengar\Downloads\"/>
    </mc:Choice>
  </mc:AlternateContent>
  <xr:revisionPtr revIDLastSave="0" documentId="13_ncr:1_{3BCD1AAA-AF8A-47F0-9999-FCB32EE33B9A}" xr6:coauthVersionLast="47" xr6:coauthVersionMax="47" xr10:uidLastSave="{00000000-0000-0000-0000-000000000000}"/>
  <bookViews>
    <workbookView xWindow="-120" yWindow="-120" windowWidth="20730" windowHeight="11160" firstSheet="13" activeTab="13" xr2:uid="{BE20ED2D-F3BE-4362-B2EA-407F2828C5B5}"/>
  </bookViews>
  <sheets>
    <sheet name="Molar Conductance" sheetId="1" r:id="rId1"/>
    <sheet name="Pressure Vs Volume Isotherms" sheetId="2" r:id="rId2"/>
    <sheet name="Plot Of Exp Function" sheetId="3" r:id="rId3"/>
    <sheet name="Plot Of Sin Function" sheetId="4" r:id="rId4"/>
    <sheet name="Plot Of Sine &amp; Cosine Function" sheetId="5" r:id="rId5"/>
    <sheet name="Plot Of Conductance Of NaOH" sheetId="6" r:id="rId6"/>
    <sheet name="Absorbance Vs Concentration" sheetId="7" r:id="rId7"/>
    <sheet name="Van der waals" sheetId="8" r:id="rId8"/>
    <sheet name="maxwell boltzmann curve" sheetId="9" r:id="rId9"/>
    <sheet name="maxwell boltzman cure at 300k" sheetId="10" r:id="rId10"/>
    <sheet name="Plot Of EMF Vs Volume Of NaOH" sheetId="11" r:id="rId11"/>
    <sheet name="Plot Of Volume Vs Derivative Of" sheetId="12" r:id="rId12"/>
    <sheet name="Absorbance Vs Concentration 2" sheetId="13" r:id="rId13"/>
    <sheet name="Sheet4" sheetId="14" r:id="rId14"/>
    <sheet name="BLACK BODY RADIATION ENERGY DEN" sheetId="15" r:id="rId15"/>
    <sheet name="Second order reaction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6" l="1"/>
  <c r="F9" i="16"/>
  <c r="F10" i="16"/>
  <c r="F11" i="16"/>
  <c r="F12" i="16"/>
  <c r="F13" i="16"/>
  <c r="F14" i="16"/>
  <c r="F7" i="16"/>
  <c r="E8" i="16"/>
  <c r="E9" i="16"/>
  <c r="E10" i="16"/>
  <c r="E11" i="16"/>
  <c r="E12" i="16"/>
  <c r="E13" i="16"/>
  <c r="E14" i="16"/>
  <c r="E7" i="16"/>
  <c r="D8" i="16"/>
  <c r="D9" i="16"/>
  <c r="D10" i="16"/>
  <c r="D11" i="16"/>
  <c r="D12" i="16"/>
  <c r="D13" i="16"/>
  <c r="D14" i="16"/>
  <c r="D7" i="16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E6" i="15"/>
  <c r="D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6" i="15"/>
  <c r="L7" i="15"/>
  <c r="L6" i="15"/>
  <c r="I2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4" i="12"/>
  <c r="C53" i="12"/>
  <c r="C5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4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" i="11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6" i="10"/>
  <c r="B5" i="10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6" i="9"/>
  <c r="B7" i="9"/>
  <c r="B5" i="9"/>
  <c r="B9" i="8"/>
  <c r="B8" i="8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B5" i="4"/>
  <c r="B4" i="4"/>
  <c r="D4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C8" i="2"/>
  <c r="B8" i="2"/>
  <c r="C9" i="1"/>
  <c r="C8" i="1"/>
  <c r="C7" i="1"/>
  <c r="C6" i="1"/>
  <c r="C5" i="1"/>
  <c r="C4" i="1"/>
  <c r="B13" i="8" l="1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C12" i="8"/>
  <c r="D12" i="8"/>
  <c r="E12" i="8"/>
  <c r="F12" i="8"/>
  <c r="G12" i="8"/>
  <c r="B12" i="8"/>
</calcChain>
</file>

<file path=xl/sharedStrings.xml><?xml version="1.0" encoding="utf-8"?>
<sst xmlns="http://schemas.openxmlformats.org/spreadsheetml/2006/main" count="123" uniqueCount="114">
  <si>
    <t>S. No.</t>
  </si>
  <si>
    <t>Concentration(M)</t>
  </si>
  <si>
    <t>Molar Conductance</t>
  </si>
  <si>
    <t xml:space="preserve"> √c</t>
  </si>
  <si>
    <r>
      <t xml:space="preserve">Plot Of molar conductance vs </t>
    </r>
    <r>
      <rPr>
        <b/>
        <sz val="11"/>
        <color theme="1"/>
        <rFont val="Calibri"/>
        <family val="2"/>
      </rPr>
      <t>√c for strong electrolyte</t>
    </r>
  </si>
  <si>
    <t>Plot of pressure vs volume isotherms of an ideal gas</t>
  </si>
  <si>
    <t>p=nRT/V</t>
  </si>
  <si>
    <t>R(atm L mol-1 K-1)=</t>
  </si>
  <si>
    <t>n=</t>
  </si>
  <si>
    <t>Volume In L</t>
  </si>
  <si>
    <t>Pressure (in atm) at different temperatures</t>
  </si>
  <si>
    <t>Plot the graph of y vs x</t>
  </si>
  <si>
    <t>Equation used : y=exp(-a^2/bx)</t>
  </si>
  <si>
    <t>a=1</t>
  </si>
  <si>
    <r>
      <t>b=2 and o</t>
    </r>
    <r>
      <rPr>
        <sz val="11"/>
        <color theme="1"/>
        <rFont val="Calibri"/>
        <family val="2"/>
      </rPr>
      <t>≤x≤3</t>
    </r>
  </si>
  <si>
    <t>x</t>
  </si>
  <si>
    <t>y</t>
  </si>
  <si>
    <t>Plot the graph of y=a sin(x)</t>
  </si>
  <si>
    <t>a=2</t>
  </si>
  <si>
    <t>Angle in degree(°)</t>
  </si>
  <si>
    <t>Angle in radian</t>
  </si>
  <si>
    <t>y=a sin(x)</t>
  </si>
  <si>
    <r>
      <t>0</t>
    </r>
    <r>
      <rPr>
        <sz val="11"/>
        <color theme="1"/>
        <rFont val="Calibri"/>
        <family val="2"/>
      </rPr>
      <t>° ≤x≤ 360°</t>
    </r>
  </si>
  <si>
    <r>
      <t>1 radian=180/</t>
    </r>
    <r>
      <rPr>
        <sz val="11"/>
        <color theme="1"/>
        <rFont val="Calibri"/>
        <family val="2"/>
      </rPr>
      <t>π</t>
    </r>
  </si>
  <si>
    <t>1 deg = π/180 radian</t>
  </si>
  <si>
    <t>Plot the graph of y=b cos(x)</t>
  </si>
  <si>
    <t>0° ≤x≤ 360°</t>
  </si>
  <si>
    <t>y=b cos(x)</t>
  </si>
  <si>
    <t>b=5</t>
  </si>
  <si>
    <t>Conductance</t>
  </si>
  <si>
    <t>Volume Of NaOH</t>
  </si>
  <si>
    <t>Plot of conductance vs volume of NaOH</t>
  </si>
  <si>
    <t>Plot Of Absorbance Vs Concentration of Acidic K2Cr2O7</t>
  </si>
  <si>
    <t>S.No.</t>
  </si>
  <si>
    <t>Concentration Of K2Cr2O7 acidic solution (mol L-1) x 10^3</t>
  </si>
  <si>
    <t>Absorbance</t>
  </si>
  <si>
    <t>at 250K,300K,350K,400K</t>
  </si>
  <si>
    <t>van der waals gas isotherms for carbon dioxide</t>
  </si>
  <si>
    <t>p=nRT/(V-nb)-an^2/V^2</t>
  </si>
  <si>
    <t>n =</t>
  </si>
  <si>
    <t>R=</t>
  </si>
  <si>
    <t>JK^-1mol^-1</t>
  </si>
  <si>
    <t>or cm^3MPaK^-1mol^-1</t>
  </si>
  <si>
    <t>Tc(K) =</t>
  </si>
  <si>
    <t>a=27R^2Tc^2/64Pc</t>
  </si>
  <si>
    <t>Vc(mL) =</t>
  </si>
  <si>
    <t>a=</t>
  </si>
  <si>
    <t>b=</t>
  </si>
  <si>
    <t>cm^3mol^-1</t>
  </si>
  <si>
    <t>(cm^3)^2MPa mol^-2</t>
  </si>
  <si>
    <t>Volume in mL</t>
  </si>
  <si>
    <t>b=RTc/8Pc</t>
  </si>
  <si>
    <t>Pc(Mpa)=</t>
  </si>
  <si>
    <t>Pressure (Mpa) at Temperatures (K)</t>
  </si>
  <si>
    <t>Maxwell Boltzmann distribution curve Oxygen gas</t>
  </si>
  <si>
    <t>Temperatures in K</t>
  </si>
  <si>
    <t>Velocity</t>
  </si>
  <si>
    <t>M=</t>
  </si>
  <si>
    <t>kg/mol</t>
  </si>
  <si>
    <t>J^-1K^-1mol^-1</t>
  </si>
  <si>
    <t>Maxwell Boltman distribution curve at 300K for different gases</t>
  </si>
  <si>
    <t xml:space="preserve">Velocity </t>
  </si>
  <si>
    <t>Nitrogen</t>
  </si>
  <si>
    <t>Methane Chlorine</t>
  </si>
  <si>
    <t>Oxygen</t>
  </si>
  <si>
    <t>Plot Of EMF Vs Number Of Drop Of NaOH</t>
  </si>
  <si>
    <t>No. Of drops of NaOH</t>
  </si>
  <si>
    <t>EMF(mV)</t>
  </si>
  <si>
    <r>
      <t xml:space="preserve">First Derivative </t>
    </r>
    <r>
      <rPr>
        <sz val="11"/>
        <color theme="1"/>
        <rFont val="Calibri"/>
        <family val="2"/>
      </rPr>
      <t>ΔE/ΔV</t>
    </r>
  </si>
  <si>
    <t>V (mean)</t>
  </si>
  <si>
    <t>Volume Of NaOH added</t>
  </si>
  <si>
    <t>pH</t>
  </si>
  <si>
    <t>V mean</t>
  </si>
  <si>
    <t>ΔP/ΔV</t>
  </si>
  <si>
    <t>pH=pKa</t>
  </si>
  <si>
    <t>pKa=4.52</t>
  </si>
  <si>
    <t>pKa=</t>
  </si>
  <si>
    <t>ka=</t>
  </si>
  <si>
    <t>Solution</t>
  </si>
  <si>
    <t>Concentration (M)</t>
  </si>
  <si>
    <t>A</t>
  </si>
  <si>
    <t>B</t>
  </si>
  <si>
    <t>Wavelength(λnm)</t>
  </si>
  <si>
    <t>T=250K</t>
  </si>
  <si>
    <t>T=350K</t>
  </si>
  <si>
    <t>T=400K</t>
  </si>
  <si>
    <t>T=</t>
  </si>
  <si>
    <t>T2=</t>
  </si>
  <si>
    <t>T3=</t>
  </si>
  <si>
    <t>K</t>
  </si>
  <si>
    <t>S.No</t>
  </si>
  <si>
    <t>ρ=</t>
  </si>
  <si>
    <t>(8πhc/λ^5)*(1/exp(hc/(λkT))</t>
  </si>
  <si>
    <t>8πhc</t>
  </si>
  <si>
    <t>hc/k</t>
  </si>
  <si>
    <t>h=</t>
  </si>
  <si>
    <t>c=</t>
  </si>
  <si>
    <t>k=</t>
  </si>
  <si>
    <t>6.626*10^(-34)</t>
  </si>
  <si>
    <t>Js</t>
  </si>
  <si>
    <t>mJ</t>
  </si>
  <si>
    <t>mK</t>
  </si>
  <si>
    <t>3*10^(8)</t>
  </si>
  <si>
    <t>m/s</t>
  </si>
  <si>
    <t>1.38*10^(-23)</t>
  </si>
  <si>
    <t>J/K</t>
  </si>
  <si>
    <t>Plancks Distribution Curve</t>
  </si>
  <si>
    <t>Plot Of Concentration Vs Time</t>
  </si>
  <si>
    <t>To determine the order of reaction for the given data</t>
  </si>
  <si>
    <t>Time</t>
  </si>
  <si>
    <t>Concentration [A]</t>
  </si>
  <si>
    <t>ln[A]</t>
  </si>
  <si>
    <t>1/[A]</t>
  </si>
  <si>
    <t>1/[A]^2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</si>
</sst>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</a:t>
            </a:r>
            <a:r>
              <a:rPr lang="en-US" b="1" baseline="0"/>
              <a:t> Of </a:t>
            </a:r>
            <a:r>
              <a:rPr lang="en-US" b="1"/>
              <a:t>Molar Conductance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'Molar Conductance'!$D$3</c:f>
              <c:strCache>
                <c:ptCount val="1"/>
                <c:pt idx="0">
                  <c:v>Molar Conductance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'Molar Conductance'!$C$4:$C$9</c:f>
              <c:numCache>
                <c:formatCode>General</c:formatCode>
                <c:ptCount val="6"/>
                <c:pt idx="0">
                  <c:v>4.2190046219457971</c:v>
                </c:pt>
                <c:pt idx="1">
                  <c:v>3.2863353450309969</c:v>
                </c:pt>
                <c:pt idx="2">
                  <c:v>1.6340134638368191</c:v>
                </c:pt>
                <c:pt idx="3">
                  <c:v>1.131370849898476</c:v>
                </c:pt>
                <c:pt idx="4">
                  <c:v>0.91104335791442992</c:v>
                </c:pt>
                <c:pt idx="5">
                  <c:v>0.43588989435406733</c:v>
                </c:pt>
              </c:numCache>
            </c:numRef>
          </c:xVal>
          <c:yVal>
            <c:numRef>
              <c:f>'Molar Conductance'!$D$4:$D$9</c:f>
              <c:numCache>
                <c:formatCode>General</c:formatCode>
                <c:ptCount val="6"/>
                <c:pt idx="0">
                  <c:v>42.45</c:v>
                </c:pt>
                <c:pt idx="1">
                  <c:v>45.91</c:v>
                </c:pt>
                <c:pt idx="2">
                  <c:v>51.81</c:v>
                </c:pt>
                <c:pt idx="3">
                  <c:v>54.09</c:v>
                </c:pt>
                <c:pt idx="4">
                  <c:v>55.78</c:v>
                </c:pt>
                <c:pt idx="5" formatCode="0.00">
                  <c:v>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C-443F-9E5D-751CAD1A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09024"/>
        <c:axId val="474809680"/>
      </c:scatterChart>
      <c:valAx>
        <c:axId val="4748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√c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9680"/>
        <c:crosses val="autoZero"/>
        <c:crossBetween val="midCat"/>
      </c:valAx>
      <c:valAx>
        <c:axId val="47480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Molar Conductance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Maxwell Boltman distribution curve at 300K</a:t>
            </a:r>
          </a:p>
        </c:rich>
      </c:tx>
      <c:layout>
        <c:manualLayout>
          <c:xMode val="edge"/>
          <c:yMode val="edge"/>
          <c:x val="0.123263998250218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 cure at 300k'!$A$5:$A$35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 cure at 300k'!$B$5:$B$35</c:f>
              <c:numCache>
                <c:formatCode>General</c:formatCode>
                <c:ptCount val="31"/>
                <c:pt idx="0">
                  <c:v>0</c:v>
                </c:pt>
                <c:pt idx="1">
                  <c:v>9.023050071579315E-5</c:v>
                </c:pt>
                <c:pt idx="2">
                  <c:v>3.4396855987423535E-4</c:v>
                </c:pt>
                <c:pt idx="3">
                  <c:v>7.1429385700657775E-4</c:v>
                </c:pt>
                <c:pt idx="4">
                  <c:v>1.1350115916582424E-3</c:v>
                </c:pt>
                <c:pt idx="5">
                  <c:v>1.5350993614897679E-3</c:v>
                </c:pt>
                <c:pt idx="6">
                  <c:v>1.8530426312307886E-3</c:v>
                </c:pt>
                <c:pt idx="7">
                  <c:v>2.047555476547766E-3</c:v>
                </c:pt>
                <c:pt idx="8">
                  <c:v>2.1025508995240051E-3</c:v>
                </c:pt>
                <c:pt idx="9">
                  <c:v>2.0260435183178547E-3</c:v>
                </c:pt>
                <c:pt idx="10">
                  <c:v>1.8442985154686999E-3</c:v>
                </c:pt>
                <c:pt idx="11">
                  <c:v>1.5935082365334799E-3</c:v>
                </c:pt>
                <c:pt idx="12">
                  <c:v>1.3114128039117023E-3</c:v>
                </c:pt>
                <c:pt idx="13">
                  <c:v>1.0307227855902096E-3</c:v>
                </c:pt>
                <c:pt idx="14">
                  <c:v>7.7528208394293688E-4</c:v>
                </c:pt>
                <c:pt idx="15">
                  <c:v>5.5899118407372675E-4</c:v>
                </c:pt>
                <c:pt idx="16">
                  <c:v>3.8685786379039549E-4</c:v>
                </c:pt>
                <c:pt idx="17">
                  <c:v>2.5725782281942722E-4</c:v>
                </c:pt>
                <c:pt idx="18">
                  <c:v>1.6453007663562897E-4</c:v>
                </c:pt>
                <c:pt idx="19">
                  <c:v>1.0127617579387697E-4</c:v>
                </c:pt>
                <c:pt idx="20">
                  <c:v>6.0038543118009127E-5</c:v>
                </c:pt>
                <c:pt idx="21">
                  <c:v>3.4296441778514045E-5</c:v>
                </c:pt>
                <c:pt idx="22">
                  <c:v>1.8887149498915713E-5</c:v>
                </c:pt>
                <c:pt idx="23">
                  <c:v>1.0031308087065406E-5</c:v>
                </c:pt>
                <c:pt idx="24">
                  <c:v>5.1401463035363202E-6</c:v>
                </c:pt>
                <c:pt idx="25">
                  <c:v>2.5418760791071593E-6</c:v>
                </c:pt>
                <c:pt idx="26">
                  <c:v>1.2134242557930605E-6</c:v>
                </c:pt>
                <c:pt idx="27">
                  <c:v>5.5931360485691686E-7</c:v>
                </c:pt>
                <c:pt idx="28">
                  <c:v>2.4898664665634864E-7</c:v>
                </c:pt>
                <c:pt idx="29">
                  <c:v>1.070676787935279E-7</c:v>
                </c:pt>
                <c:pt idx="30">
                  <c:v>4.4481308941454528E-8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7-4F85-A4CB-091E9A1D4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 cure at 300k'!$A$5:$A$35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 cure at 300k'!$C$5:$C$35</c:f>
              <c:numCache>
                <c:formatCode>General</c:formatCode>
                <c:ptCount val="31"/>
                <c:pt idx="0">
                  <c:v>0</c:v>
                </c:pt>
                <c:pt idx="1">
                  <c:v>7.4000738817253168E-5</c:v>
                </c:pt>
                <c:pt idx="2">
                  <c:v>2.8380056958113574E-4</c:v>
                </c:pt>
                <c:pt idx="3">
                  <c:v>5.9528436174437075E-4</c:v>
                </c:pt>
                <c:pt idx="4">
                  <c:v>9.5927277032475629E-4</c:v>
                </c:pt>
                <c:pt idx="5">
                  <c:v>1.3210333752558226E-3</c:v>
                </c:pt>
                <c:pt idx="6">
                  <c:v>1.6301944352534541E-3</c:v>
                </c:pt>
                <c:pt idx="7">
                  <c:v>1.8488751569818197E-3</c:v>
                </c:pt>
                <c:pt idx="8">
                  <c:v>1.9564896708114672E-3</c:v>
                </c:pt>
                <c:pt idx="9">
                  <c:v>1.9506536285822959E-3</c:v>
                </c:pt>
                <c:pt idx="10">
                  <c:v>1.8446083652871182E-3</c:v>
                </c:pt>
                <c:pt idx="11">
                  <c:v>1.66230248475365E-3</c:v>
                </c:pt>
                <c:pt idx="12">
                  <c:v>1.4325809206809849E-3</c:v>
                </c:pt>
                <c:pt idx="13">
                  <c:v>1.183823180208586E-3</c:v>
                </c:pt>
                <c:pt idx="14">
                  <c:v>9.3996384173095527E-4</c:v>
                </c:pt>
                <c:pt idx="15">
                  <c:v>7.182969341855682E-4</c:v>
                </c:pt>
                <c:pt idx="16">
                  <c:v>5.2898012581248464E-4</c:v>
                </c:pt>
                <c:pt idx="17">
                  <c:v>3.7582581308611188E-4</c:v>
                </c:pt>
                <c:pt idx="18">
                  <c:v>2.5783069720917664E-4</c:v>
                </c:pt>
                <c:pt idx="19">
                  <c:v>1.7092639839897129E-4</c:v>
                </c:pt>
                <c:pt idx="20">
                  <c:v>1.0956850480264418E-4</c:v>
                </c:pt>
                <c:pt idx="21">
                  <c:v>6.7951588644528697E-5</c:v>
                </c:pt>
                <c:pt idx="22">
                  <c:v>4.0789947386442461E-5</c:v>
                </c:pt>
                <c:pt idx="23">
                  <c:v>2.3709461545651835E-5</c:v>
                </c:pt>
                <c:pt idx="24">
                  <c:v>1.3349291453475236E-5</c:v>
                </c:pt>
                <c:pt idx="25">
                  <c:v>7.2827757721457733E-6</c:v>
                </c:pt>
                <c:pt idx="26">
                  <c:v>3.8508471815783867E-6</c:v>
                </c:pt>
                <c:pt idx="27">
                  <c:v>1.9739732390239771E-6</c:v>
                </c:pt>
                <c:pt idx="28">
                  <c:v>9.811726102314187E-7</c:v>
                </c:pt>
                <c:pt idx="29">
                  <c:v>4.7299053225233998E-7</c:v>
                </c:pt>
                <c:pt idx="30">
                  <c:v>2.2117576431419749E-7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7-4F85-A4CB-091E9A1D4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 cure at 300k'!$A$5:$A$35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 cure at 300k'!$D$5:$D$35</c:f>
              <c:numCache>
                <c:formatCode>General</c:formatCode>
                <c:ptCount val="31"/>
                <c:pt idx="0">
                  <c:v>0</c:v>
                </c:pt>
                <c:pt idx="1">
                  <c:v>3.2158131665264398E-5</c:v>
                </c:pt>
                <c:pt idx="2">
                  <c:v>1.255750891135041E-4</c:v>
                </c:pt>
                <c:pt idx="3">
                  <c:v>2.7143999436035474E-4</c:v>
                </c:pt>
                <c:pt idx="4">
                  <c:v>4.5621994214093819E-4</c:v>
                </c:pt>
                <c:pt idx="5">
                  <c:v>6.6321199929385332E-4</c:v>
                </c:pt>
                <c:pt idx="6">
                  <c:v>8.7439583668973001E-4</c:v>
                </c:pt>
                <c:pt idx="7">
                  <c:v>1.0723338218129265E-3</c:v>
                </c:pt>
                <c:pt idx="8">
                  <c:v>1.2418735329161193E-3</c:v>
                </c:pt>
                <c:pt idx="9">
                  <c:v>1.3714532863892044E-3</c:v>
                </c:pt>
                <c:pt idx="10">
                  <c:v>1.453883921284795E-3</c:v>
                </c:pt>
                <c:pt idx="11">
                  <c:v>1.4865652166779239E-3</c:v>
                </c:pt>
                <c:pt idx="12">
                  <c:v>1.4711775233831486E-3</c:v>
                </c:pt>
                <c:pt idx="13">
                  <c:v>1.4129552779984728E-3</c:v>
                </c:pt>
                <c:pt idx="14">
                  <c:v>1.3196903316177082E-3</c:v>
                </c:pt>
                <c:pt idx="15">
                  <c:v>1.2006263310488934E-3</c:v>
                </c:pt>
                <c:pt idx="16">
                  <c:v>1.0653929598656334E-3</c:v>
                </c:pt>
                <c:pt idx="17">
                  <c:v>9.2309700442260226E-4</c:v>
                </c:pt>
                <c:pt idx="18">
                  <c:v>7.8164450732030996E-4</c:v>
                </c:pt>
                <c:pt idx="19">
                  <c:v>6.4732349939752528E-4</c:v>
                </c:pt>
                <c:pt idx="20">
                  <c:v>5.2463733540046846E-4</c:v>
                </c:pt>
                <c:pt idx="21">
                  <c:v>4.1634940890732558E-4</c:v>
                </c:pt>
                <c:pt idx="22">
                  <c:v>3.2368309277025031E-4</c:v>
                </c:pt>
                <c:pt idx="23">
                  <c:v>2.4661571401038076E-4</c:v>
                </c:pt>
                <c:pt idx="24">
                  <c:v>1.8420995957601257E-4</c:v>
                </c:pt>
                <c:pt idx="25">
                  <c:v>1.3493708407972217E-4</c:v>
                </c:pt>
                <c:pt idx="26">
                  <c:v>9.6960268464390496E-5</c:v>
                </c:pt>
                <c:pt idx="27">
                  <c:v>6.8360555181631004E-5</c:v>
                </c:pt>
                <c:pt idx="28">
                  <c:v>4.7299895880281752E-5</c:v>
                </c:pt>
                <c:pt idx="29">
                  <c:v>3.2124865414466928E-5</c:v>
                </c:pt>
                <c:pt idx="30">
                  <c:v>2.1420231459451294E-5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7-4F85-A4CB-091E9A1D4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 cure at 300k'!$A$5:$A$35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 cure at 300k'!$E$5:$E$35</c:f>
              <c:numCache>
                <c:formatCode>General</c:formatCode>
                <c:ptCount val="31"/>
                <c:pt idx="0">
                  <c:v>0</c:v>
                </c:pt>
                <c:pt idx="1">
                  <c:v>2.9243374596100622E-4</c:v>
                </c:pt>
                <c:pt idx="2">
                  <c:v>1.0513021714195626E-3</c:v>
                </c:pt>
                <c:pt idx="3">
                  <c:v>1.9799013449407748E-3</c:v>
                </c:pt>
                <c:pt idx="4">
                  <c:v>2.7437711382144463E-3</c:v>
                </c:pt>
                <c:pt idx="5">
                  <c:v>3.1123480486777784E-3</c:v>
                </c:pt>
                <c:pt idx="6">
                  <c:v>3.0301511045622209E-3</c:v>
                </c:pt>
                <c:pt idx="7">
                  <c:v>2.5969577860831482E-3</c:v>
                </c:pt>
                <c:pt idx="8">
                  <c:v>1.9890660165134111E-3</c:v>
                </c:pt>
                <c:pt idx="9">
                  <c:v>1.3748269733105708E-3</c:v>
                </c:pt>
                <c:pt idx="10">
                  <c:v>8.6327708987018884E-4</c:v>
                </c:pt>
                <c:pt idx="11">
                  <c:v>4.9478458930562357E-4</c:v>
                </c:pt>
                <c:pt idx="12">
                  <c:v>2.5975699614468175E-4</c:v>
                </c:pt>
                <c:pt idx="13">
                  <c:v>1.2524454562625357E-4</c:v>
                </c:pt>
                <c:pt idx="14">
                  <c:v>5.5576210689695268E-5</c:v>
                </c:pt>
                <c:pt idx="15">
                  <c:v>2.2733667905198563E-5</c:v>
                </c:pt>
                <c:pt idx="16">
                  <c:v>8.5836989914540435E-6</c:v>
                </c:pt>
                <c:pt idx="17">
                  <c:v>2.9948375268594768E-6</c:v>
                </c:pt>
                <c:pt idx="18">
                  <c:v>9.6639512768148753E-7</c:v>
                </c:pt>
                <c:pt idx="19">
                  <c:v>2.8863208701151712E-7</c:v>
                </c:pt>
                <c:pt idx="20">
                  <c:v>7.9839622299892926E-8</c:v>
                </c:pt>
                <c:pt idx="21">
                  <c:v>2.0464989918395339E-8</c:v>
                </c:pt>
                <c:pt idx="22">
                  <c:v>4.8632451102574406E-9</c:v>
                </c:pt>
                <c:pt idx="23">
                  <c:v>1.0718591241896165E-9</c:v>
                </c:pt>
                <c:pt idx="24">
                  <c:v>2.1917910495347058E-10</c:v>
                </c:pt>
                <c:pt idx="25">
                  <c:v>4.1595342047938041E-11</c:v>
                </c:pt>
                <c:pt idx="26">
                  <c:v>7.3281235689696406E-12</c:v>
                </c:pt>
                <c:pt idx="27">
                  <c:v>1.1988046259118428E-12</c:v>
                </c:pt>
                <c:pt idx="28">
                  <c:v>1.8213991382021792E-13</c:v>
                </c:pt>
                <c:pt idx="29">
                  <c:v>2.5706717832332672E-14</c:v>
                </c:pt>
                <c:pt idx="30">
                  <c:v>3.3709173422234518E-15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7-4F85-A4CB-091E9A1D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63080"/>
        <c:axId val="428960456"/>
      </c:scatterChart>
      <c:valAx>
        <c:axId val="42896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60456"/>
        <c:crosses val="autoZero"/>
        <c:crossBetween val="midCat"/>
      </c:valAx>
      <c:valAx>
        <c:axId val="4289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Fraction Of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6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Of EMF Vs Volume Of NaOH'!$A$3:$A$33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</c:numCache>
            </c:numRef>
          </c:xVal>
          <c:yVal>
            <c:numRef>
              <c:f>'Plot Of EMF Vs Volume Of NaOH'!$B$3:$B$33</c:f>
              <c:numCache>
                <c:formatCode>General</c:formatCode>
                <c:ptCount val="31"/>
                <c:pt idx="0">
                  <c:v>191</c:v>
                </c:pt>
                <c:pt idx="1">
                  <c:v>165</c:v>
                </c:pt>
                <c:pt idx="2">
                  <c:v>147</c:v>
                </c:pt>
                <c:pt idx="3">
                  <c:v>136</c:v>
                </c:pt>
                <c:pt idx="4">
                  <c:v>128</c:v>
                </c:pt>
                <c:pt idx="5">
                  <c:v>120</c:v>
                </c:pt>
                <c:pt idx="6">
                  <c:v>113</c:v>
                </c:pt>
                <c:pt idx="7">
                  <c:v>105</c:v>
                </c:pt>
                <c:pt idx="8">
                  <c:v>99</c:v>
                </c:pt>
                <c:pt idx="9">
                  <c:v>89</c:v>
                </c:pt>
                <c:pt idx="10">
                  <c:v>80</c:v>
                </c:pt>
                <c:pt idx="11">
                  <c:v>68</c:v>
                </c:pt>
                <c:pt idx="12">
                  <c:v>60</c:v>
                </c:pt>
                <c:pt idx="13">
                  <c:v>48</c:v>
                </c:pt>
                <c:pt idx="14">
                  <c:v>34</c:v>
                </c:pt>
                <c:pt idx="15">
                  <c:v>-7</c:v>
                </c:pt>
                <c:pt idx="16">
                  <c:v>-125</c:v>
                </c:pt>
                <c:pt idx="17">
                  <c:v>-202</c:v>
                </c:pt>
                <c:pt idx="18">
                  <c:v>-230</c:v>
                </c:pt>
                <c:pt idx="19">
                  <c:v>-248</c:v>
                </c:pt>
                <c:pt idx="20">
                  <c:v>-256</c:v>
                </c:pt>
                <c:pt idx="21">
                  <c:v>-261</c:v>
                </c:pt>
                <c:pt idx="22">
                  <c:v>-262</c:v>
                </c:pt>
                <c:pt idx="23">
                  <c:v>-259</c:v>
                </c:pt>
                <c:pt idx="24">
                  <c:v>-261</c:v>
                </c:pt>
                <c:pt idx="25">
                  <c:v>-263</c:v>
                </c:pt>
                <c:pt idx="26">
                  <c:v>-272</c:v>
                </c:pt>
                <c:pt idx="27">
                  <c:v>-275</c:v>
                </c:pt>
                <c:pt idx="28">
                  <c:v>-278</c:v>
                </c:pt>
                <c:pt idx="29">
                  <c:v>-284</c:v>
                </c:pt>
                <c:pt idx="30">
                  <c:v>-288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A21-AD59-EF4065FA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13487"/>
        <c:axId val="1189526799"/>
      </c:scatterChart>
      <c:valAx>
        <c:axId val="11895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26799"/>
        <c:crosses val="autoZero"/>
        <c:crossBetween val="midCat"/>
      </c:valAx>
      <c:valAx>
        <c:axId val="11895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Of EMF Vs Volume Of NaOH'!$A$3:$A$33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</c:numCache>
            </c:numRef>
          </c:xVal>
          <c:yVal>
            <c:numRef>
              <c:f>'Plot Of EMF Vs Volume Of NaOH'!$B$3:$B$33</c:f>
              <c:numCache>
                <c:formatCode>General</c:formatCode>
                <c:ptCount val="31"/>
                <c:pt idx="0">
                  <c:v>191</c:v>
                </c:pt>
                <c:pt idx="1">
                  <c:v>165</c:v>
                </c:pt>
                <c:pt idx="2">
                  <c:v>147</c:v>
                </c:pt>
                <c:pt idx="3">
                  <c:v>136</c:v>
                </c:pt>
                <c:pt idx="4">
                  <c:v>128</c:v>
                </c:pt>
                <c:pt idx="5">
                  <c:v>120</c:v>
                </c:pt>
                <c:pt idx="6">
                  <c:v>113</c:v>
                </c:pt>
                <c:pt idx="7">
                  <c:v>105</c:v>
                </c:pt>
                <c:pt idx="8">
                  <c:v>99</c:v>
                </c:pt>
                <c:pt idx="9">
                  <c:v>89</c:v>
                </c:pt>
                <c:pt idx="10">
                  <c:v>80</c:v>
                </c:pt>
                <c:pt idx="11">
                  <c:v>68</c:v>
                </c:pt>
                <c:pt idx="12">
                  <c:v>60</c:v>
                </c:pt>
                <c:pt idx="13">
                  <c:v>48</c:v>
                </c:pt>
                <c:pt idx="14">
                  <c:v>34</c:v>
                </c:pt>
                <c:pt idx="15">
                  <c:v>-7</c:v>
                </c:pt>
                <c:pt idx="16">
                  <c:v>-125</c:v>
                </c:pt>
                <c:pt idx="17">
                  <c:v>-202</c:v>
                </c:pt>
                <c:pt idx="18">
                  <c:v>-230</c:v>
                </c:pt>
                <c:pt idx="19">
                  <c:v>-248</c:v>
                </c:pt>
                <c:pt idx="20">
                  <c:v>-256</c:v>
                </c:pt>
                <c:pt idx="21">
                  <c:v>-261</c:v>
                </c:pt>
                <c:pt idx="22">
                  <c:v>-262</c:v>
                </c:pt>
                <c:pt idx="23">
                  <c:v>-259</c:v>
                </c:pt>
                <c:pt idx="24">
                  <c:v>-261</c:v>
                </c:pt>
                <c:pt idx="25">
                  <c:v>-263</c:v>
                </c:pt>
                <c:pt idx="26">
                  <c:v>-272</c:v>
                </c:pt>
                <c:pt idx="27">
                  <c:v>-275</c:v>
                </c:pt>
                <c:pt idx="28">
                  <c:v>-278</c:v>
                </c:pt>
                <c:pt idx="29">
                  <c:v>-284</c:v>
                </c:pt>
                <c:pt idx="30">
                  <c:v>-288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0-46C9-864A-45071B961B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 Of EMF Vs Volume Of NaOH'!$A$3:$A$33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</c:numCache>
            </c:numRef>
          </c:xVal>
          <c:yVal>
            <c:numRef>
              <c:f>'Plot Of EMF Vs Volume Of NaOH'!$C$3:$C$33</c:f>
              <c:numCache>
                <c:formatCode>General</c:formatCode>
                <c:ptCount val="31"/>
                <c:pt idx="0">
                  <c:v>2.6</c:v>
                </c:pt>
                <c:pt idx="1">
                  <c:v>1.8</c:v>
                </c:pt>
                <c:pt idx="2">
                  <c:v>1.1000000000000001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1</c:v>
                </c:pt>
                <c:pt idx="9">
                  <c:v>0.9</c:v>
                </c:pt>
                <c:pt idx="10">
                  <c:v>1.2</c:v>
                </c:pt>
                <c:pt idx="11">
                  <c:v>1.6</c:v>
                </c:pt>
                <c:pt idx="12">
                  <c:v>2.4</c:v>
                </c:pt>
                <c:pt idx="13">
                  <c:v>2.8</c:v>
                </c:pt>
                <c:pt idx="14">
                  <c:v>8.1999999999999993</c:v>
                </c:pt>
                <c:pt idx="15">
                  <c:v>59</c:v>
                </c:pt>
                <c:pt idx="16">
                  <c:v>38.5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2.5</c:v>
                </c:pt>
                <c:pt idx="21">
                  <c:v>0.5</c:v>
                </c:pt>
                <c:pt idx="22">
                  <c:v>-1.5</c:v>
                </c:pt>
                <c:pt idx="23">
                  <c:v>1</c:v>
                </c:pt>
                <c:pt idx="24">
                  <c:v>0.4</c:v>
                </c:pt>
                <c:pt idx="25">
                  <c:v>1.8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0.4</c:v>
                </c:pt>
                <c:pt idx="30">
                  <c:v>1.5157894736842106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0-46C9-864A-45071B96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07823"/>
        <c:axId val="1183708655"/>
      </c:scatterChart>
      <c:valAx>
        <c:axId val="11837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8655"/>
        <c:crosses val="autoZero"/>
        <c:crossBetween val="midCat"/>
      </c:valAx>
      <c:valAx>
        <c:axId val="11837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'Plot Of Volume Vs Derivative Of'!$A$4:$A$54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</c:numCache>
            </c:numRef>
          </c:cat>
          <c:val>
            <c:numRef>
              <c:f>'Plot Of Volume Vs Derivative Of'!$B$4:$B$54</c:f>
              <c:numCache>
                <c:formatCode>General</c:formatCode>
                <c:ptCount val="51"/>
                <c:pt idx="0">
                  <c:v>2.74</c:v>
                </c:pt>
                <c:pt idx="1">
                  <c:v>3.17</c:v>
                </c:pt>
                <c:pt idx="2">
                  <c:v>3.49</c:v>
                </c:pt>
                <c:pt idx="3">
                  <c:v>3.69</c:v>
                </c:pt>
                <c:pt idx="4">
                  <c:v>3.83</c:v>
                </c:pt>
                <c:pt idx="5">
                  <c:v>3.95</c:v>
                </c:pt>
                <c:pt idx="6">
                  <c:v>4.05</c:v>
                </c:pt>
                <c:pt idx="7">
                  <c:v>4.1399999999999997</c:v>
                </c:pt>
                <c:pt idx="8">
                  <c:v>4.2300000000000004</c:v>
                </c:pt>
                <c:pt idx="9">
                  <c:v>4.3</c:v>
                </c:pt>
                <c:pt idx="10">
                  <c:v>4.38</c:v>
                </c:pt>
                <c:pt idx="11">
                  <c:v>4.45</c:v>
                </c:pt>
                <c:pt idx="12">
                  <c:v>4.5199999999999996</c:v>
                </c:pt>
                <c:pt idx="13">
                  <c:v>4.59</c:v>
                </c:pt>
                <c:pt idx="14">
                  <c:v>4.66</c:v>
                </c:pt>
                <c:pt idx="15">
                  <c:v>4.7300000000000004</c:v>
                </c:pt>
                <c:pt idx="16">
                  <c:v>4.8</c:v>
                </c:pt>
                <c:pt idx="17">
                  <c:v>4.8899999999999997</c:v>
                </c:pt>
                <c:pt idx="18">
                  <c:v>4.96</c:v>
                </c:pt>
                <c:pt idx="19">
                  <c:v>5.05</c:v>
                </c:pt>
                <c:pt idx="20">
                  <c:v>5.16</c:v>
                </c:pt>
                <c:pt idx="21">
                  <c:v>5.27</c:v>
                </c:pt>
                <c:pt idx="22">
                  <c:v>5.42</c:v>
                </c:pt>
                <c:pt idx="23">
                  <c:v>5.62</c:v>
                </c:pt>
                <c:pt idx="24">
                  <c:v>5.94</c:v>
                </c:pt>
                <c:pt idx="25">
                  <c:v>8.67</c:v>
                </c:pt>
                <c:pt idx="26">
                  <c:v>11.37</c:v>
                </c:pt>
                <c:pt idx="27">
                  <c:v>11.66</c:v>
                </c:pt>
                <c:pt idx="28">
                  <c:v>11.83</c:v>
                </c:pt>
                <c:pt idx="29">
                  <c:v>11.95</c:v>
                </c:pt>
                <c:pt idx="30">
                  <c:v>12.04</c:v>
                </c:pt>
                <c:pt idx="31">
                  <c:v>12.11</c:v>
                </c:pt>
                <c:pt idx="32">
                  <c:v>12.17</c:v>
                </c:pt>
                <c:pt idx="33">
                  <c:v>12.22</c:v>
                </c:pt>
                <c:pt idx="34">
                  <c:v>12.26</c:v>
                </c:pt>
                <c:pt idx="35">
                  <c:v>12.3</c:v>
                </c:pt>
                <c:pt idx="36">
                  <c:v>12.34</c:v>
                </c:pt>
                <c:pt idx="37">
                  <c:v>12.37</c:v>
                </c:pt>
                <c:pt idx="38">
                  <c:v>12.39</c:v>
                </c:pt>
                <c:pt idx="39">
                  <c:v>12.42</c:v>
                </c:pt>
                <c:pt idx="40">
                  <c:v>12.44</c:v>
                </c:pt>
                <c:pt idx="41">
                  <c:v>12.46</c:v>
                </c:pt>
                <c:pt idx="42">
                  <c:v>12.48</c:v>
                </c:pt>
                <c:pt idx="43">
                  <c:v>12.5</c:v>
                </c:pt>
                <c:pt idx="44">
                  <c:v>12.52</c:v>
                </c:pt>
                <c:pt idx="45">
                  <c:v>12.54</c:v>
                </c:pt>
                <c:pt idx="46">
                  <c:v>12.55</c:v>
                </c:pt>
                <c:pt idx="47">
                  <c:v>12.56</c:v>
                </c:pt>
                <c:pt idx="48">
                  <c:v>12.58</c:v>
                </c:pt>
                <c:pt idx="49">
                  <c:v>12.59</c:v>
                </c:pt>
                <c:pt idx="50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5-483B-A29B-145BC7BA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16639"/>
        <c:axId val="970108735"/>
      </c:line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'Plot Of Volume Vs Derivative Of'!$A$4:$A$54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</c:numCache>
            </c:numRef>
          </c:cat>
          <c:val>
            <c:numRef>
              <c:f>'Plot Of Volume Vs Derivative Of'!$D$4:$D$54</c:f>
              <c:numCache>
                <c:formatCode>General</c:formatCode>
                <c:ptCount val="51"/>
                <c:pt idx="0">
                  <c:v>429.99999999999972</c:v>
                </c:pt>
                <c:pt idx="1">
                  <c:v>320.00000000000028</c:v>
                </c:pt>
                <c:pt idx="2">
                  <c:v>199.99999999999972</c:v>
                </c:pt>
                <c:pt idx="3">
                  <c:v>140.00000000000011</c:v>
                </c:pt>
                <c:pt idx="4">
                  <c:v>120.0000000000001</c:v>
                </c:pt>
                <c:pt idx="5">
                  <c:v>99.999999999999645</c:v>
                </c:pt>
                <c:pt idx="6">
                  <c:v>89.999999999999858</c:v>
                </c:pt>
                <c:pt idx="7">
                  <c:v>90.000000000000739</c:v>
                </c:pt>
                <c:pt idx="8">
                  <c:v>69.99999999999946</c:v>
                </c:pt>
                <c:pt idx="9">
                  <c:v>80</c:v>
                </c:pt>
                <c:pt idx="10">
                  <c:v>70.000000000000341</c:v>
                </c:pt>
                <c:pt idx="11">
                  <c:v>69.999999999999332</c:v>
                </c:pt>
                <c:pt idx="12">
                  <c:v>70.000000000000341</c:v>
                </c:pt>
                <c:pt idx="13">
                  <c:v>70.000000000000227</c:v>
                </c:pt>
                <c:pt idx="14">
                  <c:v>70.000000000000341</c:v>
                </c:pt>
                <c:pt idx="15">
                  <c:v>69.999999999999332</c:v>
                </c:pt>
                <c:pt idx="16">
                  <c:v>89.999999999999773</c:v>
                </c:pt>
                <c:pt idx="17">
                  <c:v>70.000000000000469</c:v>
                </c:pt>
                <c:pt idx="18">
                  <c:v>89.999999999999773</c:v>
                </c:pt>
                <c:pt idx="19">
                  <c:v>110.00000000000023</c:v>
                </c:pt>
                <c:pt idx="20">
                  <c:v>109.99999999999933</c:v>
                </c:pt>
                <c:pt idx="21">
                  <c:v>150.00000000000074</c:v>
                </c:pt>
                <c:pt idx="22">
                  <c:v>200</c:v>
                </c:pt>
                <c:pt idx="23">
                  <c:v>320</c:v>
                </c:pt>
                <c:pt idx="24">
                  <c:v>2729.9999999999973</c:v>
                </c:pt>
                <c:pt idx="25">
                  <c:v>2700.0000000000064</c:v>
                </c:pt>
                <c:pt idx="26">
                  <c:v>290.00000000000068</c:v>
                </c:pt>
                <c:pt idx="27">
                  <c:v>169.99999999999977</c:v>
                </c:pt>
                <c:pt idx="28">
                  <c:v>119.99999999999912</c:v>
                </c:pt>
                <c:pt idx="29">
                  <c:v>90.000000000000085</c:v>
                </c:pt>
                <c:pt idx="30">
                  <c:v>70.000000000000227</c:v>
                </c:pt>
                <c:pt idx="31">
                  <c:v>60.000000000000441</c:v>
                </c:pt>
                <c:pt idx="32">
                  <c:v>50.000000000000668</c:v>
                </c:pt>
                <c:pt idx="33">
                  <c:v>39.999999999999112</c:v>
                </c:pt>
                <c:pt idx="34">
                  <c:v>40.000000000000888</c:v>
                </c:pt>
                <c:pt idx="35">
                  <c:v>39.999999999999389</c:v>
                </c:pt>
                <c:pt idx="36">
                  <c:v>29.999999999999332</c:v>
                </c:pt>
                <c:pt idx="37">
                  <c:v>20.000000000001332</c:v>
                </c:pt>
                <c:pt idx="38">
                  <c:v>29.999999999999332</c:v>
                </c:pt>
                <c:pt idx="39">
                  <c:v>19.999999999999556</c:v>
                </c:pt>
                <c:pt idx="40">
                  <c:v>20.000000000001332</c:v>
                </c:pt>
                <c:pt idx="41">
                  <c:v>19.999999999999556</c:v>
                </c:pt>
                <c:pt idx="42">
                  <c:v>19.999999999999694</c:v>
                </c:pt>
                <c:pt idx="43">
                  <c:v>19.999999999999556</c:v>
                </c:pt>
                <c:pt idx="44">
                  <c:v>19.999999999999556</c:v>
                </c:pt>
                <c:pt idx="45">
                  <c:v>10.000000000001554</c:v>
                </c:pt>
                <c:pt idx="46">
                  <c:v>9.999999999999778</c:v>
                </c:pt>
                <c:pt idx="47">
                  <c:v>19.999999999999556</c:v>
                </c:pt>
                <c:pt idx="48">
                  <c:v>9.999999999999778</c:v>
                </c:pt>
                <c:pt idx="49">
                  <c:v>9.999999999999778</c:v>
                </c:pt>
                <c:pt idx="50">
                  <c:v>251.99999999999997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5-483B-A29B-145BC7BA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991231"/>
        <c:axId val="1024987903"/>
      </c:lineChart>
      <c:catAx>
        <c:axId val="9701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08735"/>
        <c:crosses val="autoZero"/>
        <c:auto val="1"/>
        <c:lblAlgn val="ctr"/>
        <c:lblOffset val="100"/>
        <c:noMultiLvlLbl val="0"/>
      </c:catAx>
      <c:valAx>
        <c:axId val="9701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6639"/>
        <c:crosses val="autoZero"/>
        <c:crossBetween val="between"/>
      </c:valAx>
      <c:valAx>
        <c:axId val="1024987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91231"/>
        <c:crosses val="max"/>
        <c:crossBetween val="between"/>
      </c:valAx>
      <c:catAx>
        <c:axId val="102499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4987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'Absorbance Vs Concentration 2'!$B$4:$B$9</c:f>
              <c:numCache>
                <c:formatCode>General</c:formatCode>
                <c:ptCount val="6"/>
                <c:pt idx="0">
                  <c:v>3.5000000000000003E-2</c:v>
                </c:pt>
                <c:pt idx="1">
                  <c:v>7.0000000000000007E-2</c:v>
                </c:pt>
                <c:pt idx="2">
                  <c:v>0.106</c:v>
                </c:pt>
                <c:pt idx="3">
                  <c:v>0.14000000000000001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'Absorbance Vs Concentration 2'!$C$4:$C$9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3.0200000000000001E-2</c:v>
                </c:pt>
                <c:pt idx="2">
                  <c:v>4.5499999999999999E-2</c:v>
                </c:pt>
                <c:pt idx="3">
                  <c:v>6.0900000000000003E-2</c:v>
                </c:pt>
                <c:pt idx="4">
                  <c:v>5.0500000000000003E-2</c:v>
                </c:pt>
                <c:pt idx="5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A-4BDC-AB26-FFEB1BC4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23775"/>
        <c:axId val="992688975"/>
      </c:scatterChart>
      <c:valAx>
        <c:axId val="9970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88975"/>
        <c:crosses val="autoZero"/>
        <c:crossBetween val="midCat"/>
      </c:valAx>
      <c:valAx>
        <c:axId val="9926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Sheet4!$A$4:$A$16</c:f>
              <c:numCache>
                <c:formatCode>General</c:formatCode>
                <c:ptCount val="13"/>
                <c:pt idx="0">
                  <c:v>400</c:v>
                </c:pt>
                <c:pt idx="1">
                  <c:v>425</c:v>
                </c:pt>
                <c:pt idx="2">
                  <c:v>450</c:v>
                </c:pt>
                <c:pt idx="3">
                  <c:v>475</c:v>
                </c:pt>
                <c:pt idx="4">
                  <c:v>500</c:v>
                </c:pt>
                <c:pt idx="5">
                  <c:v>525</c:v>
                </c:pt>
                <c:pt idx="6">
                  <c:v>550</c:v>
                </c:pt>
                <c:pt idx="7">
                  <c:v>575</c:v>
                </c:pt>
                <c:pt idx="8">
                  <c:v>600</c:v>
                </c:pt>
                <c:pt idx="9">
                  <c:v>625</c:v>
                </c:pt>
                <c:pt idx="10">
                  <c:v>650</c:v>
                </c:pt>
                <c:pt idx="11">
                  <c:v>675</c:v>
                </c:pt>
                <c:pt idx="12">
                  <c:v>700</c:v>
                </c:pt>
              </c:numCache>
            </c:numRef>
          </c:xVal>
          <c:yVal>
            <c:numRef>
              <c:f>Sheet4!$B$4:$B$16</c:f>
              <c:numCache>
                <c:formatCode>General</c:formatCode>
                <c:ptCount val="13"/>
                <c:pt idx="0">
                  <c:v>8.3000000000000004E-2</c:v>
                </c:pt>
                <c:pt idx="1">
                  <c:v>2.5999999999999999E-2</c:v>
                </c:pt>
                <c:pt idx="2">
                  <c:v>4.3999999999999997E-2</c:v>
                </c:pt>
                <c:pt idx="3">
                  <c:v>5.2999999999999999E-2</c:v>
                </c:pt>
                <c:pt idx="4">
                  <c:v>7.1999999999999995E-2</c:v>
                </c:pt>
                <c:pt idx="5">
                  <c:v>0.108</c:v>
                </c:pt>
                <c:pt idx="6">
                  <c:v>0.14000000000000001</c:v>
                </c:pt>
                <c:pt idx="7">
                  <c:v>0.17100000000000001</c:v>
                </c:pt>
                <c:pt idx="8">
                  <c:v>0.183</c:v>
                </c:pt>
                <c:pt idx="9">
                  <c:v>0.184</c:v>
                </c:pt>
                <c:pt idx="10">
                  <c:v>0.17799999999999999</c:v>
                </c:pt>
                <c:pt idx="11">
                  <c:v>0.153</c:v>
                </c:pt>
                <c:pt idx="12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C-49B8-8E8F-BC79CEFD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25935"/>
        <c:axId val="1281837583"/>
      </c:scatterChart>
      <c:valAx>
        <c:axId val="128182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37583"/>
        <c:crosses val="autoZero"/>
        <c:crossBetween val="midCat"/>
      </c:valAx>
      <c:valAx>
        <c:axId val="12818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2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BLACK BODY RADIATION ENERGY DENSITY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'BLACK BODY RADIATION ENERGY DEN'!$B$5:$B$70</c:f>
              <c:numCache>
                <c:formatCode>General</c:formatCode>
                <c:ptCount val="6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</c:numCache>
            </c:numRef>
          </c:xVal>
          <c:yVal>
            <c:numRef>
              <c:f>'BLACK BODY RADIATION ENERGY DEN'!$C$5:$C$70</c:f>
              <c:numCache>
                <c:formatCode>General</c:formatCode>
                <c:ptCount val="66"/>
                <c:pt idx="0">
                  <c:v>0</c:v>
                </c:pt>
                <c:pt idx="1">
                  <c:v>4.7367145793349984E-19</c:v>
                </c:pt>
                <c:pt idx="2">
                  <c:v>4.8060113315349825E-8</c:v>
                </c:pt>
                <c:pt idx="3">
                  <c:v>9.371612997406536E-5</c:v>
                </c:pt>
                <c:pt idx="4">
                  <c:v>2.7062230476407228E-3</c:v>
                </c:pt>
                <c:pt idx="5">
                  <c:v>1.5810997813908909E-2</c:v>
                </c:pt>
                <c:pt idx="6">
                  <c:v>4.3366085183795665E-2</c:v>
                </c:pt>
                <c:pt idx="7">
                  <c:v>7.9104276612242744E-2</c:v>
                </c:pt>
                <c:pt idx="8">
                  <c:v>0.11352146791500604</c:v>
                </c:pt>
                <c:pt idx="9">
                  <c:v>0.14023482392972325</c:v>
                </c:pt>
                <c:pt idx="10">
                  <c:v>0.1570727367870477</c:v>
                </c:pt>
                <c:pt idx="11">
                  <c:v>0.16467149617384008</c:v>
                </c:pt>
                <c:pt idx="12">
                  <c:v>0.1649085471923627</c:v>
                </c:pt>
                <c:pt idx="13">
                  <c:v>0.15989538767829486</c:v>
                </c:pt>
                <c:pt idx="14">
                  <c:v>0.15149596436158139</c:v>
                </c:pt>
                <c:pt idx="15">
                  <c:v>0.14116976303324166</c:v>
                </c:pt>
                <c:pt idx="16">
                  <c:v>0.1299751160825057</c:v>
                </c:pt>
                <c:pt idx="17">
                  <c:v>0.11863464411488327</c:v>
                </c:pt>
                <c:pt idx="18">
                  <c:v>0.10761376984191755</c:v>
                </c:pt>
                <c:pt idx="19">
                  <c:v>9.7191611868730043E-2</c:v>
                </c:pt>
                <c:pt idx="20">
                  <c:v>8.7517839459209545E-2</c:v>
                </c:pt>
                <c:pt idx="21">
                  <c:v>7.8655385096255984E-2</c:v>
                </c:pt>
                <c:pt idx="22">
                  <c:v>7.0611215121598167E-2</c:v>
                </c:pt>
                <c:pt idx="23">
                  <c:v>6.335783237730204E-2</c:v>
                </c:pt>
                <c:pt idx="24">
                  <c:v>5.6847929304131087E-2</c:v>
                </c:pt>
                <c:pt idx="25">
                  <c:v>5.1024137679342621E-2</c:v>
                </c:pt>
                <c:pt idx="26">
                  <c:v>4.5825347793148154E-2</c:v>
                </c:pt>
                <c:pt idx="27">
                  <c:v>4.1190671028374544E-2</c:v>
                </c:pt>
                <c:pt idx="28">
                  <c:v>3.7061809988468752E-2</c:v>
                </c:pt>
                <c:pt idx="29">
                  <c:v>3.3384370403572693E-2</c:v>
                </c:pt>
                <c:pt idx="30">
                  <c:v>3.0108483221505385E-2</c:v>
                </c:pt>
                <c:pt idx="31">
                  <c:v>2.7188987955029387E-2</c:v>
                </c:pt>
                <c:pt idx="32">
                  <c:v>2.4585346453787241E-2</c:v>
                </c:pt>
                <c:pt idx="33">
                  <c:v>2.2261399691524908E-2</c:v>
                </c:pt>
                <c:pt idx="34">
                  <c:v>2.0185041413772309E-2</c:v>
                </c:pt>
                <c:pt idx="35">
                  <c:v>1.8327856169415152E-2</c:v>
                </c:pt>
                <c:pt idx="36">
                  <c:v>1.6664751514644402E-2</c:v>
                </c:pt>
                <c:pt idx="37">
                  <c:v>1.5173602339551291E-2</c:v>
                </c:pt>
                <c:pt idx="38">
                  <c:v>1.3834917455727755E-2</c:v>
                </c:pt>
                <c:pt idx="39">
                  <c:v>1.263153350504879E-2</c:v>
                </c:pt>
                <c:pt idx="40">
                  <c:v>1.1548338016351117E-2</c:v>
                </c:pt>
                <c:pt idx="41">
                  <c:v>1.0572021439035902E-2</c:v>
                </c:pt>
                <c:pt idx="42">
                  <c:v>9.6908568052076188E-3</c:v>
                </c:pt>
                <c:pt idx="43">
                  <c:v>8.8945050324550894E-3</c:v>
                </c:pt>
                <c:pt idx="44">
                  <c:v>8.1738435867983496E-3</c:v>
                </c:pt>
                <c:pt idx="45">
                  <c:v>7.5208161512390088E-3</c:v>
                </c:pt>
                <c:pt idx="46">
                  <c:v>6.9283010040389718E-3</c:v>
                </c:pt>
                <c:pt idx="47">
                  <c:v>6.3899959456657548E-3</c:v>
                </c:pt>
                <c:pt idx="48">
                  <c:v>5.9003177873513625E-3</c:v>
                </c:pt>
                <c:pt idx="49">
                  <c:v>5.4543146037967427E-3</c:v>
                </c:pt>
                <c:pt idx="50">
                  <c:v>5.0475891430270068E-3</c:v>
                </c:pt>
                <c:pt idx="51">
                  <c:v>4.6762319690170475E-3</c:v>
                </c:pt>
                <c:pt idx="52">
                  <c:v>4.3367630826274123E-3</c:v>
                </c:pt>
                <c:pt idx="53">
                  <c:v>4.02608092131106E-3</c:v>
                </c:pt>
                <c:pt idx="54">
                  <c:v>3.7414177772736512E-3</c:v>
                </c:pt>
                <c:pt idx="55">
                  <c:v>3.4803007975738958E-3</c:v>
                </c:pt>
                <c:pt idx="56">
                  <c:v>3.2405178388885451E-3</c:v>
                </c:pt>
                <c:pt idx="57">
                  <c:v>3.0200875454895414E-3</c:v>
                </c:pt>
                <c:pt idx="58">
                  <c:v>2.8172331026666093E-3</c:v>
                </c:pt>
                <c:pt idx="59">
                  <c:v>2.6303591906728283E-3</c:v>
                </c:pt>
                <c:pt idx="60">
                  <c:v>2.458031727521421E-3</c:v>
                </c:pt>
                <c:pt idx="61">
                  <c:v>2.2989600437837722E-3</c:v>
                </c:pt>
                <c:pt idx="62">
                  <c:v>2.1519811799939411E-3</c:v>
                </c:pt>
                <c:pt idx="63">
                  <c:v>2.0160460383082273E-3</c:v>
                </c:pt>
                <c:pt idx="64">
                  <c:v>1.8902071555480821E-3</c:v>
                </c:pt>
                <c:pt idx="65">
                  <c:v>1.7736078954173797E-3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E-428A-A135-66929951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'BLACK BODY RADIATION ENERGY DEN'!$B$5:$B$70</c:f>
              <c:numCache>
                <c:formatCode>General</c:formatCode>
                <c:ptCount val="6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</c:numCache>
            </c:numRef>
          </c:xVal>
          <c:yVal>
            <c:numRef>
              <c:f>'BLACK BODY RADIATION ENERGY DEN'!$D$5:$D$70</c:f>
              <c:numCache>
                <c:formatCode>General</c:formatCode>
                <c:ptCount val="66"/>
                <c:pt idx="0">
                  <c:v>0</c:v>
                </c:pt>
                <c:pt idx="1">
                  <c:v>6.6816162972365316E-12</c:v>
                </c:pt>
                <c:pt idx="2">
                  <c:v>1.8050404901433925E-4</c:v>
                </c:pt>
                <c:pt idx="3">
                  <c:v>2.264378996777424E-2</c:v>
                </c:pt>
                <c:pt idx="4">
                  <c:v>0.16584969124318316</c:v>
                </c:pt>
                <c:pt idx="5">
                  <c:v>0.42544178464702842</c:v>
                </c:pt>
                <c:pt idx="6">
                  <c:v>0.67408956540836662</c:v>
                </c:pt>
                <c:pt idx="7">
                  <c:v>0.83088981809399454</c:v>
                </c:pt>
                <c:pt idx="8">
                  <c:v>0.88869663900722806</c:v>
                </c:pt>
                <c:pt idx="9">
                  <c:v>0.87344211958919171</c:v>
                </c:pt>
                <c:pt idx="10">
                  <c:v>0.81478165536803149</c:v>
                </c:pt>
                <c:pt idx="11">
                  <c:v>0.7354688414481092</c:v>
                </c:pt>
                <c:pt idx="12">
                  <c:v>0.65016989841051032</c:v>
                </c:pt>
                <c:pt idx="13">
                  <c:v>0.56727038910599215</c:v>
                </c:pt>
                <c:pt idx="14">
                  <c:v>0.49099017400153405</c:v>
                </c:pt>
                <c:pt idx="15">
                  <c:v>0.42302753834008794</c:v>
                </c:pt>
                <c:pt idx="16">
                  <c:v>0.36366205096449661</c:v>
                </c:pt>
                <c:pt idx="17">
                  <c:v>0.31243863144725603</c:v>
                </c:pt>
                <c:pt idx="18">
                  <c:v>0.26856967534700854</c:v>
                </c:pt>
                <c:pt idx="19">
                  <c:v>0.23116028561075497</c:v>
                </c:pt>
                <c:pt idx="20">
                  <c:v>0.19932730895238221</c:v>
                </c:pt>
                <c:pt idx="21">
                  <c:v>0.17225676476233204</c:v>
                </c:pt>
                <c:pt idx="22">
                  <c:v>0.14922672525830674</c:v>
                </c:pt>
                <c:pt idx="23">
                  <c:v>0.12961163123340691</c:v>
                </c:pt>
                <c:pt idx="24">
                  <c:v>0.1128772698259547</c:v>
                </c:pt>
                <c:pt idx="25">
                  <c:v>9.8571609164595383E-2</c:v>
                </c:pt>
                <c:pt idx="26">
                  <c:v>8.6314321068227493E-2</c:v>
                </c:pt>
                <c:pt idx="27">
                  <c:v>7.5786459631089695E-2</c:v>
                </c:pt>
                <c:pt idx="28">
                  <c:v>6.6720991823685377E-2</c:v>
                </c:pt>
                <c:pt idx="29">
                  <c:v>5.8894450434967813E-2</c:v>
                </c:pt>
                <c:pt idx="30">
                  <c:v>5.2119753704039838E-2</c:v>
                </c:pt>
                <c:pt idx="31">
                  <c:v>4.6240123781121037E-2</c:v>
                </c:pt>
                <c:pt idx="32">
                  <c:v>4.1123987414124111E-2</c:v>
                </c:pt>
                <c:pt idx="33">
                  <c:v>3.666072783462429E-2</c:v>
                </c:pt>
                <c:pt idx="34">
                  <c:v>3.2757160024006818E-2</c:v>
                </c:pt>
                <c:pt idx="35">
                  <c:v>2.9334612974723801E-2</c:v>
                </c:pt>
                <c:pt idx="36">
                  <c:v>2.6326517058268155E-2</c:v>
                </c:pt>
                <c:pt idx="37">
                  <c:v>2.3676409447269616E-2</c:v>
                </c:pt>
                <c:pt idx="38">
                  <c:v>2.1336284377877848E-2</c:v>
                </c:pt>
                <c:pt idx="39">
                  <c:v>1.9265227316301842E-2</c:v>
                </c:pt>
                <c:pt idx="40">
                  <c:v>1.7428282661823929E-2</c:v>
                </c:pt>
                <c:pt idx="41">
                  <c:v>1.5795513541307343E-2</c:v>
                </c:pt>
                <c:pt idx="42">
                  <c:v>1.4341219687495152E-2</c:v>
                </c:pt>
                <c:pt idx="43">
                  <c:v>1.304328553943983E-2</c:v>
                </c:pt>
                <c:pt idx="44">
                  <c:v>1.1882635753259142E-2</c:v>
                </c:pt>
                <c:pt idx="45">
                  <c:v>1.0842779445070836E-2</c:v>
                </c:pt>
                <c:pt idx="46">
                  <c:v>9.9094278638436929E-3</c:v>
                </c:pt>
                <c:pt idx="47">
                  <c:v>9.0701729455052067E-3</c:v>
                </c:pt>
                <c:pt idx="48">
                  <c:v>8.3142164446673682E-3</c:v>
                </c:pt>
                <c:pt idx="49">
                  <c:v>7.6321411709921487E-3</c:v>
                </c:pt>
                <c:pt idx="50">
                  <c:v>7.0157173509187596E-3</c:v>
                </c:pt>
                <c:pt idx="51">
                  <c:v>6.4577383554241131E-3</c:v>
                </c:pt>
                <c:pt idx="52">
                  <c:v>5.9518810321021352E-3</c:v>
                </c:pt>
                <c:pt idx="53">
                  <c:v>5.4925866968369768E-3</c:v>
                </c:pt>
                <c:pt idx="54">
                  <c:v>5.0749595105013647E-3</c:v>
                </c:pt>
                <c:pt idx="55">
                  <c:v>4.6946795167836326E-3</c:v>
                </c:pt>
                <c:pt idx="56">
                  <c:v>4.3479280705736372E-3</c:v>
                </c:pt>
                <c:pt idx="57">
                  <c:v>4.0313237602404911E-3</c:v>
                </c:pt>
                <c:pt idx="58">
                  <c:v>3.7418672361347518E-3</c:v>
                </c:pt>
                <c:pt idx="59">
                  <c:v>3.4768936135209441E-3</c:v>
                </c:pt>
                <c:pt idx="60">
                  <c:v>3.2340313304547678E-3</c:v>
                </c:pt>
                <c:pt idx="61">
                  <c:v>3.0111665176385345E-3</c:v>
                </c:pt>
                <c:pt idx="62">
                  <c:v>2.8064120843498855E-3</c:v>
                </c:pt>
                <c:pt idx="63">
                  <c:v>2.6180808473072231E-3</c:v>
                </c:pt>
                <c:pt idx="64">
                  <c:v>2.4446621320311011E-3</c:v>
                </c:pt>
                <c:pt idx="65">
                  <c:v>2.2848013623379799E-3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E-428A-A135-66929951E8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'BLACK BODY RADIATION ENERGY DEN'!$B$5:$B$70</c:f>
              <c:numCache>
                <c:formatCode>General</c:formatCode>
                <c:ptCount val="6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</c:numCache>
            </c:numRef>
          </c:xVal>
          <c:yVal>
            <c:numRef>
              <c:f>'BLACK BODY RADIATION ENERGY DEN'!$E$5:$E$70</c:f>
              <c:numCache>
                <c:formatCode>General</c:formatCode>
                <c:ptCount val="66"/>
                <c:pt idx="0">
                  <c:v>0</c:v>
                </c:pt>
                <c:pt idx="1">
                  <c:v>1.1456985952965452E-9</c:v>
                </c:pt>
                <c:pt idx="2">
                  <c:v>2.3636402269383789E-3</c:v>
                </c:pt>
                <c:pt idx="3">
                  <c:v>0.12579944762491638</c:v>
                </c:pt>
                <c:pt idx="4">
                  <c:v>0.60015285925883011</c:v>
                </c:pt>
                <c:pt idx="5">
                  <c:v>1.1903588674044543</c:v>
                </c:pt>
                <c:pt idx="6">
                  <c:v>1.5888482231474319</c:v>
                </c:pt>
                <c:pt idx="7">
                  <c:v>1.7326596934008962</c:v>
                </c:pt>
                <c:pt idx="8">
                  <c:v>1.6905465889705924</c:v>
                </c:pt>
                <c:pt idx="9">
                  <c:v>1.5469537738266383</c:v>
                </c:pt>
                <c:pt idx="10">
                  <c:v>1.3628878732132956</c:v>
                </c:pt>
                <c:pt idx="11">
                  <c:v>1.1740115119534933</c:v>
                </c:pt>
                <c:pt idx="12">
                  <c:v>0.99818091662194075</c:v>
                </c:pt>
                <c:pt idx="13">
                  <c:v>0.84265692681565429</c:v>
                </c:pt>
                <c:pt idx="14">
                  <c:v>0.7090187473079449</c:v>
                </c:pt>
                <c:pt idx="15">
                  <c:v>0.59609374318008579</c:v>
                </c:pt>
                <c:pt idx="16">
                  <c:v>0.50157373528668858</c:v>
                </c:pt>
                <c:pt idx="17">
                  <c:v>0.42285123200995717</c:v>
                </c:pt>
                <c:pt idx="18">
                  <c:v>0.35741977483274712</c:v>
                </c:pt>
                <c:pt idx="19">
                  <c:v>0.30304150150300552</c:v>
                </c:pt>
                <c:pt idx="20">
                  <c:v>0.25779604243126425</c:v>
                </c:pt>
                <c:pt idx="21">
                  <c:v>0.22007273027053509</c:v>
                </c:pt>
                <c:pt idx="22">
                  <c:v>0.18853876032240349</c:v>
                </c:pt>
                <c:pt idx="23">
                  <c:v>0.16209985340012403</c:v>
                </c:pt>
                <c:pt idx="24">
                  <c:v>0.13986134441602038</c:v>
                </c:pt>
                <c:pt idx="25">
                  <c:v>0.12109310083833394</c:v>
                </c:pt>
                <c:pt idx="26">
                  <c:v>0.10519938456886671</c:v>
                </c:pt>
                <c:pt idx="27">
                  <c:v>9.1693669800445257E-2</c:v>
                </c:pt>
                <c:pt idx="28">
                  <c:v>8.0177950829179473E-2</c:v>
                </c:pt>
                <c:pt idx="29">
                  <c:v>7.0325911267219363E-2</c:v>
                </c:pt>
                <c:pt idx="30">
                  <c:v>6.186931624189744E-2</c:v>
                </c:pt>
                <c:pt idx="31">
                  <c:v>5.4587046387949534E-2</c:v>
                </c:pt>
                <c:pt idx="32">
                  <c:v>4.8296273148378928E-2</c:v>
                </c:pt>
                <c:pt idx="33">
                  <c:v>4.2845357927656494E-2</c:v>
                </c:pt>
                <c:pt idx="34">
                  <c:v>3.8108133594397915E-2</c:v>
                </c:pt>
                <c:pt idx="35">
                  <c:v>3.3979292334303954E-2</c:v>
                </c:pt>
                <c:pt idx="36">
                  <c:v>3.0370658471219038E-2</c:v>
                </c:pt>
                <c:pt idx="37">
                  <c:v>2.7208169483846145E-2</c:v>
                </c:pt>
                <c:pt idx="38">
                  <c:v>2.4429424410573334E-2</c:v>
                </c:pt>
                <c:pt idx="39">
                  <c:v>2.198168759253729E-2</c:v>
                </c:pt>
                <c:pt idx="40">
                  <c:v>1.9820258583359864E-2</c:v>
                </c:pt>
                <c:pt idx="41">
                  <c:v>1.790713720205072E-2</c:v>
                </c:pt>
                <c:pt idx="42">
                  <c:v>1.6209927081505343E-2</c:v>
                </c:pt>
                <c:pt idx="43">
                  <c:v>1.4700932449684364E-2</c:v>
                </c:pt>
                <c:pt idx="44">
                  <c:v>1.3356411901070437E-2</c:v>
                </c:pt>
                <c:pt idx="45">
                  <c:v>1.2155960071304235E-2</c:v>
                </c:pt>
                <c:pt idx="46">
                  <c:v>1.1081993812536519E-2</c:v>
                </c:pt>
                <c:pt idx="47">
                  <c:v>1.0119323991813903E-2</c:v>
                </c:pt>
                <c:pt idx="48">
                  <c:v>9.2547976440792018E-3</c:v>
                </c:pt>
                <c:pt idx="49">
                  <c:v>8.4769980970165384E-3</c:v>
                </c:pt>
                <c:pt idx="50">
                  <c:v>7.7759929977222709E-3</c:v>
                </c:pt>
                <c:pt idx="51">
                  <c:v>7.1431220294738522E-3</c:v>
                </c:pt>
                <c:pt idx="52">
                  <c:v>6.5708176038805407E-3</c:v>
                </c:pt>
                <c:pt idx="53">
                  <c:v>6.0524530228465287E-3</c:v>
                </c:pt>
                <c:pt idx="54">
                  <c:v>5.5822135840057421E-3</c:v>
                </c:pt>
                <c:pt idx="55">
                  <c:v>5.1549868984238347E-3</c:v>
                </c:pt>
                <c:pt idx="56">
                  <c:v>4.7662693367284559E-3</c:v>
                </c:pt>
                <c:pt idx="57">
                  <c:v>4.4120860482740037E-3</c:v>
                </c:pt>
                <c:pt idx="58">
                  <c:v>4.0889224304441283E-3</c:v>
                </c:pt>
                <c:pt idx="59">
                  <c:v>3.7936652800799639E-3</c:v>
                </c:pt>
                <c:pt idx="60">
                  <c:v>3.5235521509638583E-3</c:v>
                </c:pt>
                <c:pt idx="61">
                  <c:v>3.2761276820551175E-3</c:v>
                </c:pt>
                <c:pt idx="62">
                  <c:v>3.049205860227579E-3</c:v>
                </c:pt>
                <c:pt idx="63">
                  <c:v>2.840837346225907E-3</c:v>
                </c:pt>
                <c:pt idx="64">
                  <c:v>2.6492811296027524E-3</c:v>
                </c:pt>
                <c:pt idx="65">
                  <c:v>2.4729798925150316E-3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BE-428A-A135-66929951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54223"/>
        <c:axId val="1281862127"/>
      </c:scatterChart>
      <c:valAx>
        <c:axId val="12818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wavelength(</a:t>
                </a:r>
                <a:r>
                  <a:rPr lang="el-GR" sz="1000" b="1" i="0" baseline="0">
                    <a:effectLst/>
                  </a:rPr>
                  <a:t>λ</a:t>
                </a:r>
                <a:r>
                  <a:rPr lang="en-US" sz="1000" b="1" i="0" baseline="0">
                    <a:effectLst/>
                  </a:rPr>
                  <a:t>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2127"/>
        <c:crosses val="autoZero"/>
        <c:crossBetween val="midCat"/>
      </c:valAx>
      <c:valAx>
        <c:axId val="12818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Energy density(</a:t>
                </a:r>
                <a:r>
                  <a:rPr lang="el-GR" sz="1000" b="1" i="0" baseline="0">
                    <a:effectLst/>
                  </a:rPr>
                  <a:t>ρ</a:t>
                </a:r>
                <a:r>
                  <a:rPr lang="en-US" sz="1000" b="1" i="0" baseline="0">
                    <a:effectLst/>
                  </a:rPr>
                  <a:t>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5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Second Order</a:t>
            </a:r>
            <a:r>
              <a:rPr lang="en-IN" baseline="0"/>
              <a:t> Reaction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'Second order reaction'!$B$7:$B$14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</c:numCache>
            </c:numRef>
          </c:xVal>
          <c:yVal>
            <c:numRef>
              <c:f>'Second order reaction'!$E$7:$E$14</c:f>
              <c:numCache>
                <c:formatCode>General</c:formatCode>
                <c:ptCount val="8"/>
                <c:pt idx="0">
                  <c:v>0.74626865671641784</c:v>
                </c:pt>
                <c:pt idx="1">
                  <c:v>1.1273957158962795</c:v>
                </c:pt>
                <c:pt idx="2">
                  <c:v>1.7006802721088436</c:v>
                </c:pt>
                <c:pt idx="3">
                  <c:v>2.4630541871921179</c:v>
                </c:pt>
                <c:pt idx="4">
                  <c:v>3.4129692832764507</c:v>
                </c:pt>
                <c:pt idx="5">
                  <c:v>4.5662100456621006</c:v>
                </c:pt>
                <c:pt idx="6">
                  <c:v>5.8823529411764701</c:v>
                </c:pt>
                <c:pt idx="7">
                  <c:v>7.4074074074074066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C-4314-9E92-D2397CC8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13071"/>
        <c:axId val="1189521807"/>
      </c:scatterChart>
      <c:valAx>
        <c:axId val="118951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21807"/>
        <c:crosses val="autoZero"/>
        <c:crossBetween val="midCat"/>
      </c:valAx>
      <c:valAx>
        <c:axId val="11895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1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Second order</a:t>
            </a:r>
            <a:r>
              <a:rPr lang="en-IN" baseline="0"/>
              <a:t> reaction (conc. Vs time)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'Second order reaction'!$B$7:$B$14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</c:numCache>
            </c:numRef>
          </c:xVal>
          <c:yVal>
            <c:numRef>
              <c:f>'Second order reaction'!$C$7:$C$14</c:f>
              <c:numCache>
                <c:formatCode>General</c:formatCode>
                <c:ptCount val="8"/>
                <c:pt idx="0">
                  <c:v>1.34</c:v>
                </c:pt>
                <c:pt idx="1">
                  <c:v>0.88700000000000001</c:v>
                </c:pt>
                <c:pt idx="2">
                  <c:v>0.58799999999999997</c:v>
                </c:pt>
                <c:pt idx="3">
                  <c:v>0.40600000000000003</c:v>
                </c:pt>
                <c:pt idx="4">
                  <c:v>0.29299999999999998</c:v>
                </c:pt>
                <c:pt idx="5">
                  <c:v>0.219</c:v>
                </c:pt>
                <c:pt idx="6">
                  <c:v>0.17</c:v>
                </c:pt>
                <c:pt idx="7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B-42DF-8A0B-577037C9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19343"/>
        <c:axId val="1276205199"/>
      </c:scatterChart>
      <c:valAx>
        <c:axId val="12762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05199"/>
        <c:crosses val="autoZero"/>
        <c:crossBetween val="midCat"/>
      </c:valAx>
      <c:valAx>
        <c:axId val="12762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Second order reaction (1/[A]^2 Vs</a:t>
            </a:r>
            <a:r>
              <a:rPr lang="en-IN" baseline="0"/>
              <a:t> Time)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'Second order reaction'!$B$7:$B$14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</c:numCache>
            </c:numRef>
          </c:xVal>
          <c:yVal>
            <c:numRef>
              <c:f>'Second order reaction'!$D$7:$D$14</c:f>
              <c:numCache>
                <c:formatCode>General</c:formatCode>
                <c:ptCount val="8"/>
                <c:pt idx="0">
                  <c:v>0.29266961396282004</c:v>
                </c:pt>
                <c:pt idx="1">
                  <c:v>-0.11991029667255755</c:v>
                </c:pt>
                <c:pt idx="2">
                  <c:v>-0.53102833108351022</c:v>
                </c:pt>
                <c:pt idx="3">
                  <c:v>-0.90140211938040438</c:v>
                </c:pt>
                <c:pt idx="4">
                  <c:v>-1.2275826699650698</c:v>
                </c:pt>
                <c:pt idx="5">
                  <c:v>-1.5186835491656363</c:v>
                </c:pt>
                <c:pt idx="6">
                  <c:v>-1.7719568419318752</c:v>
                </c:pt>
                <c:pt idx="7">
                  <c:v>-2.0024805005437076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8-4F74-ACBB-FE4BF774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49295"/>
        <c:axId val="1067548207"/>
      </c:scatterChart>
      <c:valAx>
        <c:axId val="10582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8207"/>
        <c:crosses val="autoZero"/>
        <c:crossBetween val="midCat"/>
      </c:valAx>
      <c:valAx>
        <c:axId val="106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1/[A]^2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4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Plot of pressure vs volume isotherms of an ideal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'Pressure Vs Volume Isotherms'!$B$7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 Vs Volume Isotherms'!$A$8:$A$66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'Pressure Vs Volume Isotherms'!$B$8:$B$66</c:f>
              <c:numCache>
                <c:formatCode>General</c:formatCode>
                <c:ptCount val="59"/>
                <c:pt idx="0">
                  <c:v>8.2000000000000011</c:v>
                </c:pt>
                <c:pt idx="1">
                  <c:v>5.4666666666666677</c:v>
                </c:pt>
                <c:pt idx="2">
                  <c:v>4.1000000000000005</c:v>
                </c:pt>
                <c:pt idx="3">
                  <c:v>3.2800000000000002</c:v>
                </c:pt>
                <c:pt idx="4">
                  <c:v>2.7333333333333338</c:v>
                </c:pt>
                <c:pt idx="5">
                  <c:v>2.342857142857143</c:v>
                </c:pt>
                <c:pt idx="6">
                  <c:v>2.0500000000000003</c:v>
                </c:pt>
                <c:pt idx="7">
                  <c:v>1.8222222222222224</c:v>
                </c:pt>
                <c:pt idx="8">
                  <c:v>1.6400000000000001</c:v>
                </c:pt>
                <c:pt idx="9">
                  <c:v>1.4909090909090912</c:v>
                </c:pt>
                <c:pt idx="10">
                  <c:v>1.3666666666666669</c:v>
                </c:pt>
                <c:pt idx="11">
                  <c:v>1.2615384615384617</c:v>
                </c:pt>
                <c:pt idx="12">
                  <c:v>1.1714285714285715</c:v>
                </c:pt>
                <c:pt idx="13">
                  <c:v>1.0933333333333335</c:v>
                </c:pt>
                <c:pt idx="14">
                  <c:v>1.0250000000000001</c:v>
                </c:pt>
                <c:pt idx="15">
                  <c:v>0.9647058823529413</c:v>
                </c:pt>
                <c:pt idx="16">
                  <c:v>0.9111111111111112</c:v>
                </c:pt>
                <c:pt idx="17">
                  <c:v>0.86315789473684223</c:v>
                </c:pt>
                <c:pt idx="18">
                  <c:v>0.82000000000000006</c:v>
                </c:pt>
                <c:pt idx="19">
                  <c:v>0.78095238095238106</c:v>
                </c:pt>
                <c:pt idx="20">
                  <c:v>0.74545454545454559</c:v>
                </c:pt>
                <c:pt idx="21">
                  <c:v>0.71304347826086967</c:v>
                </c:pt>
                <c:pt idx="22">
                  <c:v>0.68333333333333346</c:v>
                </c:pt>
                <c:pt idx="23">
                  <c:v>0.65600000000000014</c:v>
                </c:pt>
                <c:pt idx="24">
                  <c:v>0.63076923076923086</c:v>
                </c:pt>
                <c:pt idx="25">
                  <c:v>0.60740740740740751</c:v>
                </c:pt>
                <c:pt idx="26">
                  <c:v>0.58571428571428574</c:v>
                </c:pt>
                <c:pt idx="27">
                  <c:v>0.56551724137931036</c:v>
                </c:pt>
                <c:pt idx="28">
                  <c:v>0.54666666666666675</c:v>
                </c:pt>
                <c:pt idx="29">
                  <c:v>0.52903225806451615</c:v>
                </c:pt>
                <c:pt idx="30">
                  <c:v>0.51250000000000007</c:v>
                </c:pt>
                <c:pt idx="31">
                  <c:v>0.49696969696969706</c:v>
                </c:pt>
                <c:pt idx="32">
                  <c:v>0.48235294117647065</c:v>
                </c:pt>
                <c:pt idx="33">
                  <c:v>0.46857142857142864</c:v>
                </c:pt>
                <c:pt idx="34">
                  <c:v>0.4555555555555556</c:v>
                </c:pt>
                <c:pt idx="35">
                  <c:v>0.44324324324324332</c:v>
                </c:pt>
                <c:pt idx="36">
                  <c:v>0.43157894736842112</c:v>
                </c:pt>
                <c:pt idx="37">
                  <c:v>0.42051282051282057</c:v>
                </c:pt>
                <c:pt idx="38">
                  <c:v>0.41000000000000003</c:v>
                </c:pt>
                <c:pt idx="39">
                  <c:v>0.40000000000000008</c:v>
                </c:pt>
                <c:pt idx="40">
                  <c:v>0.39047619047619053</c:v>
                </c:pt>
                <c:pt idx="41">
                  <c:v>0.38139534883720932</c:v>
                </c:pt>
                <c:pt idx="42">
                  <c:v>0.3727272727272728</c:v>
                </c:pt>
                <c:pt idx="43">
                  <c:v>0.36444444444444452</c:v>
                </c:pt>
                <c:pt idx="44">
                  <c:v>0.35652173913043483</c:v>
                </c:pt>
                <c:pt idx="45">
                  <c:v>0.34893617021276602</c:v>
                </c:pt>
                <c:pt idx="46">
                  <c:v>0.34166666666666673</c:v>
                </c:pt>
                <c:pt idx="47">
                  <c:v>0.33469387755102042</c:v>
                </c:pt>
                <c:pt idx="48">
                  <c:v>0.32800000000000007</c:v>
                </c:pt>
                <c:pt idx="49">
                  <c:v>0.32156862745098042</c:v>
                </c:pt>
                <c:pt idx="50">
                  <c:v>0.31538461538461543</c:v>
                </c:pt>
                <c:pt idx="51">
                  <c:v>0.30943396226415099</c:v>
                </c:pt>
                <c:pt idx="52">
                  <c:v>0.30370370370370375</c:v>
                </c:pt>
                <c:pt idx="53">
                  <c:v>0.29818181818181821</c:v>
                </c:pt>
                <c:pt idx="54">
                  <c:v>0.29285714285714287</c:v>
                </c:pt>
                <c:pt idx="55">
                  <c:v>0.2877192982456141</c:v>
                </c:pt>
                <c:pt idx="56">
                  <c:v>0.28275862068965518</c:v>
                </c:pt>
                <c:pt idx="57">
                  <c:v>0.27796610169491531</c:v>
                </c:pt>
                <c:pt idx="58">
                  <c:v>0.27333333333333337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E-4E5C-9A27-766A4E90D6BD}"/>
            </c:ext>
          </c:extLst>
        </c:ser>
        <c:ser>
          <c:idx val="1"/>
          <c:order val="1"/>
          <c:tx>
            <c:strRef>
              <c:f>'Pressure Vs Volume Isotherms'!$C$7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'Pressure Vs Volume Isotherms'!$A$8:$A$66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'Pressure Vs Volume Isotherms'!$C$8:$C$66</c:f>
              <c:numCache>
                <c:formatCode>General</c:formatCode>
                <c:ptCount val="59"/>
                <c:pt idx="0">
                  <c:v>16.400000000000002</c:v>
                </c:pt>
                <c:pt idx="1">
                  <c:v>10.933333333333335</c:v>
                </c:pt>
                <c:pt idx="2">
                  <c:v>8.2000000000000011</c:v>
                </c:pt>
                <c:pt idx="3">
                  <c:v>6.5600000000000005</c:v>
                </c:pt>
                <c:pt idx="4">
                  <c:v>5.4666666666666677</c:v>
                </c:pt>
                <c:pt idx="5">
                  <c:v>4.6857142857142859</c:v>
                </c:pt>
                <c:pt idx="6">
                  <c:v>4.1000000000000005</c:v>
                </c:pt>
                <c:pt idx="7">
                  <c:v>3.6444444444444448</c:v>
                </c:pt>
                <c:pt idx="8">
                  <c:v>3.2800000000000002</c:v>
                </c:pt>
                <c:pt idx="9">
                  <c:v>2.9818181818181824</c:v>
                </c:pt>
                <c:pt idx="10">
                  <c:v>2.7333333333333338</c:v>
                </c:pt>
                <c:pt idx="11">
                  <c:v>2.5230769230769234</c:v>
                </c:pt>
                <c:pt idx="12">
                  <c:v>2.342857142857143</c:v>
                </c:pt>
                <c:pt idx="13">
                  <c:v>2.186666666666667</c:v>
                </c:pt>
                <c:pt idx="14">
                  <c:v>2.0500000000000003</c:v>
                </c:pt>
                <c:pt idx="15">
                  <c:v>1.9294117647058826</c:v>
                </c:pt>
                <c:pt idx="16">
                  <c:v>1.8222222222222224</c:v>
                </c:pt>
                <c:pt idx="17">
                  <c:v>1.7263157894736845</c:v>
                </c:pt>
                <c:pt idx="18">
                  <c:v>1.6400000000000001</c:v>
                </c:pt>
                <c:pt idx="19">
                  <c:v>1.5619047619047621</c:v>
                </c:pt>
                <c:pt idx="20">
                  <c:v>1.4909090909090912</c:v>
                </c:pt>
                <c:pt idx="21">
                  <c:v>1.4260869565217393</c:v>
                </c:pt>
                <c:pt idx="22">
                  <c:v>1.3666666666666669</c:v>
                </c:pt>
                <c:pt idx="23">
                  <c:v>1.3120000000000003</c:v>
                </c:pt>
                <c:pt idx="24">
                  <c:v>1.2615384615384617</c:v>
                </c:pt>
                <c:pt idx="25">
                  <c:v>1.214814814814815</c:v>
                </c:pt>
                <c:pt idx="26">
                  <c:v>1.1714285714285715</c:v>
                </c:pt>
                <c:pt idx="27">
                  <c:v>1.1310344827586207</c:v>
                </c:pt>
                <c:pt idx="28">
                  <c:v>1.0933333333333335</c:v>
                </c:pt>
                <c:pt idx="29">
                  <c:v>1.0580645161290323</c:v>
                </c:pt>
                <c:pt idx="30">
                  <c:v>1.0250000000000001</c:v>
                </c:pt>
                <c:pt idx="31">
                  <c:v>0.99393939393939412</c:v>
                </c:pt>
                <c:pt idx="32">
                  <c:v>0.9647058823529413</c:v>
                </c:pt>
                <c:pt idx="33">
                  <c:v>0.93714285714285728</c:v>
                </c:pt>
                <c:pt idx="34">
                  <c:v>0.9111111111111112</c:v>
                </c:pt>
                <c:pt idx="35">
                  <c:v>0.88648648648648665</c:v>
                </c:pt>
                <c:pt idx="36">
                  <c:v>0.86315789473684223</c:v>
                </c:pt>
                <c:pt idx="37">
                  <c:v>0.84102564102564115</c:v>
                </c:pt>
                <c:pt idx="38">
                  <c:v>0.82000000000000006</c:v>
                </c:pt>
                <c:pt idx="39">
                  <c:v>0.80000000000000016</c:v>
                </c:pt>
                <c:pt idx="40">
                  <c:v>0.78095238095238106</c:v>
                </c:pt>
                <c:pt idx="41">
                  <c:v>0.76279069767441865</c:v>
                </c:pt>
                <c:pt idx="42">
                  <c:v>0.74545454545454559</c:v>
                </c:pt>
                <c:pt idx="43">
                  <c:v>0.72888888888888903</c:v>
                </c:pt>
                <c:pt idx="44">
                  <c:v>0.71304347826086967</c:v>
                </c:pt>
                <c:pt idx="45">
                  <c:v>0.69787234042553203</c:v>
                </c:pt>
                <c:pt idx="46">
                  <c:v>0.68333333333333346</c:v>
                </c:pt>
                <c:pt idx="47">
                  <c:v>0.66938775510204085</c:v>
                </c:pt>
                <c:pt idx="48">
                  <c:v>0.65600000000000014</c:v>
                </c:pt>
                <c:pt idx="49">
                  <c:v>0.64313725490196083</c:v>
                </c:pt>
                <c:pt idx="50">
                  <c:v>0.63076923076923086</c:v>
                </c:pt>
                <c:pt idx="51">
                  <c:v>0.61886792452830197</c:v>
                </c:pt>
                <c:pt idx="52">
                  <c:v>0.60740740740740751</c:v>
                </c:pt>
                <c:pt idx="53">
                  <c:v>0.59636363636363643</c:v>
                </c:pt>
                <c:pt idx="54">
                  <c:v>0.58571428571428574</c:v>
                </c:pt>
                <c:pt idx="55">
                  <c:v>0.57543859649122819</c:v>
                </c:pt>
                <c:pt idx="56">
                  <c:v>0.56551724137931036</c:v>
                </c:pt>
                <c:pt idx="57">
                  <c:v>0.55593220338983063</c:v>
                </c:pt>
                <c:pt idx="58">
                  <c:v>0.54666666666666675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E-4E5C-9A27-766A4E90D6BD}"/>
            </c:ext>
          </c:extLst>
        </c:ser>
        <c:ser>
          <c:idx val="2"/>
          <c:order val="2"/>
          <c:tx>
            <c:strRef>
              <c:f>'Pressure Vs Volume Isotherms'!$D$7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'Pressure Vs Volume Isotherms'!$A$8:$A$66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'Pressure Vs Volume Isotherms'!$D$8:$D$66</c:f>
              <c:numCache>
                <c:formatCode>General</c:formatCode>
                <c:ptCount val="59"/>
                <c:pt idx="0">
                  <c:v>24.6</c:v>
                </c:pt>
                <c:pt idx="1">
                  <c:v>16.400000000000002</c:v>
                </c:pt>
                <c:pt idx="2">
                  <c:v>12.3</c:v>
                </c:pt>
                <c:pt idx="3">
                  <c:v>9.84</c:v>
                </c:pt>
                <c:pt idx="4">
                  <c:v>8.2000000000000011</c:v>
                </c:pt>
                <c:pt idx="5">
                  <c:v>7.0285714285714294</c:v>
                </c:pt>
                <c:pt idx="6">
                  <c:v>6.15</c:v>
                </c:pt>
                <c:pt idx="7">
                  <c:v>5.4666666666666668</c:v>
                </c:pt>
                <c:pt idx="8">
                  <c:v>4.92</c:v>
                </c:pt>
                <c:pt idx="9">
                  <c:v>4.4727272727272727</c:v>
                </c:pt>
                <c:pt idx="10">
                  <c:v>4.1000000000000005</c:v>
                </c:pt>
                <c:pt idx="11">
                  <c:v>3.7846153846153849</c:v>
                </c:pt>
                <c:pt idx="12">
                  <c:v>3.5142857142857147</c:v>
                </c:pt>
                <c:pt idx="13">
                  <c:v>3.2800000000000002</c:v>
                </c:pt>
                <c:pt idx="14">
                  <c:v>3.0750000000000002</c:v>
                </c:pt>
                <c:pt idx="15">
                  <c:v>2.8941176470588239</c:v>
                </c:pt>
                <c:pt idx="16">
                  <c:v>2.7333333333333334</c:v>
                </c:pt>
                <c:pt idx="17">
                  <c:v>2.5894736842105264</c:v>
                </c:pt>
                <c:pt idx="18">
                  <c:v>2.46</c:v>
                </c:pt>
                <c:pt idx="19">
                  <c:v>2.342857142857143</c:v>
                </c:pt>
                <c:pt idx="20">
                  <c:v>2.2363636363636363</c:v>
                </c:pt>
                <c:pt idx="21">
                  <c:v>2.1391304347826088</c:v>
                </c:pt>
                <c:pt idx="22">
                  <c:v>2.0500000000000003</c:v>
                </c:pt>
                <c:pt idx="23">
                  <c:v>1.9680000000000002</c:v>
                </c:pt>
                <c:pt idx="24">
                  <c:v>1.8923076923076925</c:v>
                </c:pt>
                <c:pt idx="25">
                  <c:v>1.8222222222222224</c:v>
                </c:pt>
                <c:pt idx="26">
                  <c:v>1.7571428571428573</c:v>
                </c:pt>
                <c:pt idx="27">
                  <c:v>1.6965517241379311</c:v>
                </c:pt>
                <c:pt idx="28">
                  <c:v>1.6400000000000001</c:v>
                </c:pt>
                <c:pt idx="29">
                  <c:v>1.5870967741935484</c:v>
                </c:pt>
                <c:pt idx="30">
                  <c:v>1.5375000000000001</c:v>
                </c:pt>
                <c:pt idx="31">
                  <c:v>1.490909090909091</c:v>
                </c:pt>
                <c:pt idx="32">
                  <c:v>1.447058823529412</c:v>
                </c:pt>
                <c:pt idx="33">
                  <c:v>1.4057142857142857</c:v>
                </c:pt>
                <c:pt idx="34">
                  <c:v>1.3666666666666667</c:v>
                </c:pt>
                <c:pt idx="35">
                  <c:v>1.3297297297297299</c:v>
                </c:pt>
                <c:pt idx="36">
                  <c:v>1.2947368421052632</c:v>
                </c:pt>
                <c:pt idx="37">
                  <c:v>1.2615384615384617</c:v>
                </c:pt>
                <c:pt idx="38">
                  <c:v>1.23</c:v>
                </c:pt>
                <c:pt idx="39">
                  <c:v>1.2000000000000002</c:v>
                </c:pt>
                <c:pt idx="40">
                  <c:v>1.1714285714285715</c:v>
                </c:pt>
                <c:pt idx="41">
                  <c:v>1.144186046511628</c:v>
                </c:pt>
                <c:pt idx="42">
                  <c:v>1.1181818181818182</c:v>
                </c:pt>
                <c:pt idx="43">
                  <c:v>1.0933333333333335</c:v>
                </c:pt>
                <c:pt idx="44">
                  <c:v>1.0695652173913044</c:v>
                </c:pt>
                <c:pt idx="45">
                  <c:v>1.0468085106382978</c:v>
                </c:pt>
                <c:pt idx="46">
                  <c:v>1.0250000000000001</c:v>
                </c:pt>
                <c:pt idx="47">
                  <c:v>1.0040816326530613</c:v>
                </c:pt>
                <c:pt idx="48">
                  <c:v>0.9840000000000001</c:v>
                </c:pt>
                <c:pt idx="49">
                  <c:v>0.96470588235294119</c:v>
                </c:pt>
                <c:pt idx="50">
                  <c:v>0.94615384615384623</c:v>
                </c:pt>
                <c:pt idx="51">
                  <c:v>0.92830188679245285</c:v>
                </c:pt>
                <c:pt idx="52">
                  <c:v>0.9111111111111112</c:v>
                </c:pt>
                <c:pt idx="53">
                  <c:v>0.89454545454545464</c:v>
                </c:pt>
                <c:pt idx="54">
                  <c:v>0.87857142857142867</c:v>
                </c:pt>
                <c:pt idx="55">
                  <c:v>0.86315789473684212</c:v>
                </c:pt>
                <c:pt idx="56">
                  <c:v>0.84827586206896555</c:v>
                </c:pt>
                <c:pt idx="57">
                  <c:v>0.83389830508474583</c:v>
                </c:pt>
                <c:pt idx="58">
                  <c:v>0.82000000000000006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9E-4E5C-9A27-766A4E90D6BD}"/>
            </c:ext>
          </c:extLst>
        </c:ser>
        <c:ser>
          <c:idx val="3"/>
          <c:order val="3"/>
          <c:tx>
            <c:strRef>
              <c:f>'Pressure Vs Volume Isotherms'!$E$7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'Pressure Vs Volume Isotherms'!$A$8:$A$66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'Pressure Vs Volume Isotherms'!$E$8:$E$66</c:f>
              <c:numCache>
                <c:formatCode>General</c:formatCode>
                <c:ptCount val="59"/>
                <c:pt idx="0">
                  <c:v>32.800000000000004</c:v>
                </c:pt>
                <c:pt idx="1">
                  <c:v>21.866666666666671</c:v>
                </c:pt>
                <c:pt idx="2">
                  <c:v>16.400000000000002</c:v>
                </c:pt>
                <c:pt idx="3">
                  <c:v>13.120000000000001</c:v>
                </c:pt>
                <c:pt idx="4">
                  <c:v>10.933333333333335</c:v>
                </c:pt>
                <c:pt idx="5">
                  <c:v>9.3714285714285719</c:v>
                </c:pt>
                <c:pt idx="6">
                  <c:v>8.2000000000000011</c:v>
                </c:pt>
                <c:pt idx="7">
                  <c:v>7.2888888888888896</c:v>
                </c:pt>
                <c:pt idx="8">
                  <c:v>6.5600000000000005</c:v>
                </c:pt>
                <c:pt idx="9">
                  <c:v>5.9636363636363647</c:v>
                </c:pt>
                <c:pt idx="10">
                  <c:v>5.4666666666666677</c:v>
                </c:pt>
                <c:pt idx="11">
                  <c:v>5.0461538461538469</c:v>
                </c:pt>
                <c:pt idx="12">
                  <c:v>4.6857142857142859</c:v>
                </c:pt>
                <c:pt idx="13">
                  <c:v>4.373333333333334</c:v>
                </c:pt>
                <c:pt idx="14">
                  <c:v>4.1000000000000005</c:v>
                </c:pt>
                <c:pt idx="15">
                  <c:v>3.8588235294117652</c:v>
                </c:pt>
                <c:pt idx="16">
                  <c:v>3.6444444444444448</c:v>
                </c:pt>
                <c:pt idx="17">
                  <c:v>3.4526315789473689</c:v>
                </c:pt>
                <c:pt idx="18">
                  <c:v>3.2800000000000002</c:v>
                </c:pt>
                <c:pt idx="19">
                  <c:v>3.1238095238095243</c:v>
                </c:pt>
                <c:pt idx="20">
                  <c:v>2.9818181818181824</c:v>
                </c:pt>
                <c:pt idx="21">
                  <c:v>2.8521739130434787</c:v>
                </c:pt>
                <c:pt idx="22">
                  <c:v>2.7333333333333338</c:v>
                </c:pt>
                <c:pt idx="23">
                  <c:v>2.6240000000000006</c:v>
                </c:pt>
                <c:pt idx="24">
                  <c:v>2.5230769230769234</c:v>
                </c:pt>
                <c:pt idx="25">
                  <c:v>2.42962962962963</c:v>
                </c:pt>
                <c:pt idx="26">
                  <c:v>2.342857142857143</c:v>
                </c:pt>
                <c:pt idx="27">
                  <c:v>2.2620689655172415</c:v>
                </c:pt>
                <c:pt idx="28">
                  <c:v>2.186666666666667</c:v>
                </c:pt>
                <c:pt idx="29">
                  <c:v>2.1161290322580646</c:v>
                </c:pt>
                <c:pt idx="30">
                  <c:v>2.0500000000000003</c:v>
                </c:pt>
                <c:pt idx="31">
                  <c:v>1.9878787878787882</c:v>
                </c:pt>
                <c:pt idx="32">
                  <c:v>1.9294117647058826</c:v>
                </c:pt>
                <c:pt idx="33">
                  <c:v>1.8742857142857146</c:v>
                </c:pt>
                <c:pt idx="34">
                  <c:v>1.8222222222222224</c:v>
                </c:pt>
                <c:pt idx="35">
                  <c:v>1.7729729729729733</c:v>
                </c:pt>
                <c:pt idx="36">
                  <c:v>1.7263157894736845</c:v>
                </c:pt>
                <c:pt idx="37">
                  <c:v>1.6820512820512823</c:v>
                </c:pt>
                <c:pt idx="38">
                  <c:v>1.6400000000000001</c:v>
                </c:pt>
                <c:pt idx="39">
                  <c:v>1.6000000000000003</c:v>
                </c:pt>
                <c:pt idx="40">
                  <c:v>1.5619047619047621</c:v>
                </c:pt>
                <c:pt idx="41">
                  <c:v>1.5255813953488373</c:v>
                </c:pt>
                <c:pt idx="42">
                  <c:v>1.4909090909090912</c:v>
                </c:pt>
                <c:pt idx="43">
                  <c:v>1.4577777777777781</c:v>
                </c:pt>
                <c:pt idx="44">
                  <c:v>1.4260869565217393</c:v>
                </c:pt>
                <c:pt idx="45">
                  <c:v>1.3957446808510641</c:v>
                </c:pt>
                <c:pt idx="46">
                  <c:v>1.3666666666666669</c:v>
                </c:pt>
                <c:pt idx="47">
                  <c:v>1.3387755102040817</c:v>
                </c:pt>
                <c:pt idx="48">
                  <c:v>1.3120000000000003</c:v>
                </c:pt>
                <c:pt idx="49">
                  <c:v>1.2862745098039217</c:v>
                </c:pt>
                <c:pt idx="50">
                  <c:v>1.2615384615384617</c:v>
                </c:pt>
                <c:pt idx="51">
                  <c:v>1.2377358490566039</c:v>
                </c:pt>
                <c:pt idx="52">
                  <c:v>1.214814814814815</c:v>
                </c:pt>
                <c:pt idx="53">
                  <c:v>1.1927272727272729</c:v>
                </c:pt>
                <c:pt idx="54">
                  <c:v>1.1714285714285715</c:v>
                </c:pt>
                <c:pt idx="55">
                  <c:v>1.1508771929824564</c:v>
                </c:pt>
                <c:pt idx="56">
                  <c:v>1.1310344827586207</c:v>
                </c:pt>
                <c:pt idx="57">
                  <c:v>1.1118644067796613</c:v>
                </c:pt>
                <c:pt idx="58">
                  <c:v>1.0933333333333335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9E-4E5C-9A27-766A4E90D6BD}"/>
            </c:ext>
          </c:extLst>
        </c:ser>
        <c:ser>
          <c:idx val="4"/>
          <c:order val="4"/>
          <c:tx>
            <c:strRef>
              <c:f>'Pressure Vs Volume Isotherms'!$F$7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'Pressure Vs Volume Isotherms'!$A$8:$A$66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'Pressure Vs Volume Isotherms'!$F$8:$F$66</c:f>
              <c:numCache>
                <c:formatCode>General</c:formatCode>
                <c:ptCount val="59"/>
                <c:pt idx="0">
                  <c:v>41</c:v>
                </c:pt>
                <c:pt idx="1">
                  <c:v>27.333333333333332</c:v>
                </c:pt>
                <c:pt idx="2">
                  <c:v>20.5</c:v>
                </c:pt>
                <c:pt idx="3">
                  <c:v>16.399999999999999</c:v>
                </c:pt>
                <c:pt idx="4">
                  <c:v>13.666666666666666</c:v>
                </c:pt>
                <c:pt idx="5">
                  <c:v>11.714285714285714</c:v>
                </c:pt>
                <c:pt idx="6">
                  <c:v>10.25</c:v>
                </c:pt>
                <c:pt idx="7">
                  <c:v>9.1111111111111107</c:v>
                </c:pt>
                <c:pt idx="8">
                  <c:v>8.1999999999999993</c:v>
                </c:pt>
                <c:pt idx="9">
                  <c:v>7.4545454545454541</c:v>
                </c:pt>
                <c:pt idx="10">
                  <c:v>6.833333333333333</c:v>
                </c:pt>
                <c:pt idx="11">
                  <c:v>6.3076923076923075</c:v>
                </c:pt>
                <c:pt idx="12">
                  <c:v>5.8571428571428568</c:v>
                </c:pt>
                <c:pt idx="13">
                  <c:v>5.4666666666666668</c:v>
                </c:pt>
                <c:pt idx="14">
                  <c:v>5.125</c:v>
                </c:pt>
                <c:pt idx="15">
                  <c:v>4.8235294117647056</c:v>
                </c:pt>
                <c:pt idx="16">
                  <c:v>4.5555555555555554</c:v>
                </c:pt>
                <c:pt idx="17">
                  <c:v>4.3157894736842106</c:v>
                </c:pt>
                <c:pt idx="18">
                  <c:v>4.0999999999999996</c:v>
                </c:pt>
                <c:pt idx="19">
                  <c:v>3.9047619047619047</c:v>
                </c:pt>
                <c:pt idx="20">
                  <c:v>3.7272727272727271</c:v>
                </c:pt>
                <c:pt idx="21">
                  <c:v>3.5652173913043477</c:v>
                </c:pt>
                <c:pt idx="22">
                  <c:v>3.4166666666666665</c:v>
                </c:pt>
                <c:pt idx="23">
                  <c:v>3.28</c:v>
                </c:pt>
                <c:pt idx="24">
                  <c:v>3.1538461538461537</c:v>
                </c:pt>
                <c:pt idx="25">
                  <c:v>3.0370370370370372</c:v>
                </c:pt>
                <c:pt idx="26">
                  <c:v>2.9285714285714284</c:v>
                </c:pt>
                <c:pt idx="27">
                  <c:v>2.8275862068965516</c:v>
                </c:pt>
                <c:pt idx="28">
                  <c:v>2.7333333333333334</c:v>
                </c:pt>
                <c:pt idx="29">
                  <c:v>2.6451612903225805</c:v>
                </c:pt>
                <c:pt idx="30">
                  <c:v>2.5625</c:v>
                </c:pt>
                <c:pt idx="31">
                  <c:v>2.4848484848484849</c:v>
                </c:pt>
                <c:pt idx="32">
                  <c:v>2.4117647058823528</c:v>
                </c:pt>
                <c:pt idx="33">
                  <c:v>2.342857142857143</c:v>
                </c:pt>
                <c:pt idx="34">
                  <c:v>2.2777777777777777</c:v>
                </c:pt>
                <c:pt idx="35">
                  <c:v>2.2162162162162162</c:v>
                </c:pt>
                <c:pt idx="36">
                  <c:v>2.1578947368421053</c:v>
                </c:pt>
                <c:pt idx="37">
                  <c:v>2.1025641025641026</c:v>
                </c:pt>
                <c:pt idx="38">
                  <c:v>2.0499999999999998</c:v>
                </c:pt>
                <c:pt idx="39">
                  <c:v>2</c:v>
                </c:pt>
                <c:pt idx="40">
                  <c:v>1.9523809523809523</c:v>
                </c:pt>
                <c:pt idx="41">
                  <c:v>1.9069767441860466</c:v>
                </c:pt>
                <c:pt idx="42">
                  <c:v>1.8636363636363635</c:v>
                </c:pt>
                <c:pt idx="43">
                  <c:v>1.8222222222222222</c:v>
                </c:pt>
                <c:pt idx="44">
                  <c:v>1.7826086956521738</c:v>
                </c:pt>
                <c:pt idx="45">
                  <c:v>1.7446808510638299</c:v>
                </c:pt>
                <c:pt idx="46">
                  <c:v>1.7083333333333333</c:v>
                </c:pt>
                <c:pt idx="47">
                  <c:v>1.6734693877551021</c:v>
                </c:pt>
                <c:pt idx="48">
                  <c:v>1.64</c:v>
                </c:pt>
                <c:pt idx="49">
                  <c:v>1.607843137254902</c:v>
                </c:pt>
                <c:pt idx="50">
                  <c:v>1.5769230769230769</c:v>
                </c:pt>
                <c:pt idx="51">
                  <c:v>1.5471698113207548</c:v>
                </c:pt>
                <c:pt idx="52">
                  <c:v>1.5185185185185186</c:v>
                </c:pt>
                <c:pt idx="53">
                  <c:v>1.490909090909091</c:v>
                </c:pt>
                <c:pt idx="54">
                  <c:v>1.4642857142857142</c:v>
                </c:pt>
                <c:pt idx="55">
                  <c:v>1.4385964912280702</c:v>
                </c:pt>
                <c:pt idx="56">
                  <c:v>1.4137931034482758</c:v>
                </c:pt>
                <c:pt idx="57">
                  <c:v>1.3898305084745763</c:v>
                </c:pt>
                <c:pt idx="58">
                  <c:v>1.3666666666666667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9E-4E5C-9A27-766A4E90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70920"/>
        <c:axId val="527474200"/>
      </c:scatterChart>
      <c:valAx>
        <c:axId val="5274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Volume</a:t>
                </a:r>
                <a:r>
                  <a:rPr lang="en-IN" b="1" baseline="0"/>
                  <a:t> (L)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4200"/>
        <c:crosses val="autoZero"/>
        <c:crossBetween val="midCat"/>
      </c:valAx>
      <c:valAx>
        <c:axId val="5274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Pressure</a:t>
                </a:r>
                <a:r>
                  <a:rPr lang="en-IN" b="1" baseline="0"/>
                  <a:t> (atm)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Plot the graph of 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Of Exp Function'!$B$6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Of Exp Function'!$A$7:$A$36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'Plot Of Exp Function'!$B$7:$B$36</c:f>
              <c:numCache>
                <c:formatCode>General</c:formatCode>
                <c:ptCount val="30"/>
                <c:pt idx="0">
                  <c:v>148.4131591025766</c:v>
                </c:pt>
                <c:pt idx="1">
                  <c:v>12.182493960703473</c:v>
                </c:pt>
                <c:pt idx="2">
                  <c:v>5.2944900504700296</c:v>
                </c:pt>
                <c:pt idx="3">
                  <c:v>3.4903429574618414</c:v>
                </c:pt>
                <c:pt idx="4">
                  <c:v>2.7182818284590451</c:v>
                </c:pt>
                <c:pt idx="5">
                  <c:v>2.3009758908928251</c:v>
                </c:pt>
                <c:pt idx="6">
                  <c:v>2.042727070266142</c:v>
                </c:pt>
                <c:pt idx="7">
                  <c:v>1.8682459574322223</c:v>
                </c:pt>
                <c:pt idx="8">
                  <c:v>1.7429089986334578</c:v>
                </c:pt>
                <c:pt idx="9">
                  <c:v>1.6487212707001282</c:v>
                </c:pt>
                <c:pt idx="10">
                  <c:v>1.5754571033903182</c:v>
                </c:pt>
                <c:pt idx="11">
                  <c:v>1.5168967963882134</c:v>
                </c:pt>
                <c:pt idx="12">
                  <c:v>1.4690491938490164</c:v>
                </c:pt>
                <c:pt idx="13">
                  <c:v>1.4292400324179777</c:v>
                </c:pt>
                <c:pt idx="14">
                  <c:v>1.3956124250860895</c:v>
                </c:pt>
                <c:pt idx="15">
                  <c:v>1.3668379411737963</c:v>
                </c:pt>
                <c:pt idx="16">
                  <c:v>1.3419417698828804</c:v>
                </c:pt>
                <c:pt idx="17">
                  <c:v>1.3201927884341202</c:v>
                </c:pt>
                <c:pt idx="18">
                  <c:v>1.3010321288603353</c:v>
                </c:pt>
                <c:pt idx="19">
                  <c:v>1.2840254166877414</c:v>
                </c:pt>
                <c:pt idx="20">
                  <c:v>1.2688300280258125</c:v>
                </c:pt>
                <c:pt idx="21">
                  <c:v>1.2551721409393686</c:v>
                </c:pt>
                <c:pt idx="22">
                  <c:v>1.2428303319121348</c:v>
                </c:pt>
                <c:pt idx="23">
                  <c:v>1.2316236423470497</c:v>
                </c:pt>
                <c:pt idx="24">
                  <c:v>1.2214027581601699</c:v>
                </c:pt>
                <c:pt idx="25">
                  <c:v>1.2120433960254957</c:v>
                </c:pt>
                <c:pt idx="26">
                  <c:v>1.2034412789899398</c:v>
                </c:pt>
                <c:pt idx="27">
                  <c:v>1.1955082736719047</c:v>
                </c:pt>
                <c:pt idx="28">
                  <c:v>1.188169387804344</c:v>
                </c:pt>
                <c:pt idx="29">
                  <c:v>1.1813604128656459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C-483A-8AB9-9379ED1C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1912"/>
        <c:axId val="411525520"/>
      </c:scatterChart>
      <c:valAx>
        <c:axId val="4115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5520"/>
        <c:crosses val="autoZero"/>
        <c:crossBetween val="midCat"/>
      </c:valAx>
      <c:valAx>
        <c:axId val="411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y=exp(-a^2/bx)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Of Sin Function'!$D$3</c:f>
              <c:strCache>
                <c:ptCount val="1"/>
                <c:pt idx="0">
                  <c:v>y=a 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Of Sin Function'!$A$4:$A$40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'Plot Of Sin Function'!$D$4:$D$40</c:f>
              <c:numCache>
                <c:formatCode>General</c:formatCode>
                <c:ptCount val="37"/>
                <c:pt idx="0">
                  <c:v>0</c:v>
                </c:pt>
                <c:pt idx="1">
                  <c:v>0.34743471879169535</c:v>
                </c:pt>
                <c:pt idx="2">
                  <c:v>0.68430433128426271</c:v>
                </c:pt>
                <c:pt idx="3">
                  <c:v>1.0003650043993395</c:v>
                </c:pt>
                <c:pt idx="4">
                  <c:v>1.2860056819360721</c:v>
                </c:pt>
                <c:pt idx="5">
                  <c:v>1.5325403461814762</c:v>
                </c:pt>
                <c:pt idx="6">
                  <c:v>1.7324721501214391</c:v>
                </c:pt>
                <c:pt idx="7">
                  <c:v>1.879721388283381</c:v>
                </c:pt>
                <c:pt idx="8">
                  <c:v>1.969810373868881</c:v>
                </c:pt>
                <c:pt idx="9">
                  <c:v>1.9999996002667364</c:v>
                </c:pt>
                <c:pt idx="10">
                  <c:v>1.9693710464251333</c:v>
                </c:pt>
                <c:pt idx="11">
                  <c:v>1.878856092858519</c:v>
                </c:pt>
                <c:pt idx="12">
                  <c:v>1.7312071993942175</c:v>
                </c:pt>
                <c:pt idx="13">
                  <c:v>1.5309142059072547</c:v>
                </c:pt>
                <c:pt idx="14">
                  <c:v>1.284067801245651</c:v>
                </c:pt>
                <c:pt idx="15">
                  <c:v>0.99817431210547758</c:v>
                </c:pt>
                <c:pt idx="16">
                  <c:v>0.68192744392152471</c:v>
                </c:pt>
                <c:pt idx="17">
                  <c:v>0.34494391488116688</c:v>
                </c:pt>
                <c:pt idx="18">
                  <c:v>-2.52897786075458E-3</c:v>
                </c:pt>
                <c:pt idx="19">
                  <c:v>-0.34992496717742266</c:v>
                </c:pt>
                <c:pt idx="20">
                  <c:v>-0.68668012449029625</c:v>
                </c:pt>
                <c:pt idx="21">
                  <c:v>-1.0025540971766895</c:v>
                </c:pt>
                <c:pt idx="22">
                  <c:v>-1.2879415063897064</c:v>
                </c:pt>
                <c:pt idx="23">
                  <c:v>-1.5341640360265267</c:v>
                </c:pt>
                <c:pt idx="24">
                  <c:v>-1.7337343307419515</c:v>
                </c:pt>
                <c:pt idx="25">
                  <c:v>-1.8805836781598828</c:v>
                </c:pt>
                <c:pt idx="26">
                  <c:v>-1.9702465517180268</c:v>
                </c:pt>
                <c:pt idx="27">
                  <c:v>-1.9999964024015873</c:v>
                </c:pt>
                <c:pt idx="28">
                  <c:v>-1.9689285700892385</c:v>
                </c:pt>
                <c:pt idx="29">
                  <c:v>-1.8779877932688469</c:v>
                </c:pt>
                <c:pt idx="30">
                  <c:v>-1.7299394805828585</c:v>
                </c:pt>
                <c:pt idx="31">
                  <c:v>-1.5292856178039504</c:v>
                </c:pt>
                <c:pt idx="32">
                  <c:v>-1.2821278674169854</c:v>
                </c:pt>
                <c:pt idx="33">
                  <c:v>-0.99598202379787404</c:v>
                </c:pt>
                <c:pt idx="34">
                  <c:v>-0.67954946620256407</c:v>
                </c:pt>
                <c:pt idx="35">
                  <c:v>-0.34245255942846742</c:v>
                </c:pt>
                <c:pt idx="36">
                  <c:v>5.0579516778432691E-3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E-4C52-ADC2-A3EAA8D7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55688"/>
        <c:axId val="414357984"/>
      </c:scatterChart>
      <c:valAx>
        <c:axId val="4143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</a:t>
                </a:r>
                <a:r>
                  <a:rPr lang="en-IN" baseline="0"/>
                  <a:t> in degree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57984"/>
        <c:crosses val="autoZero"/>
        <c:crossBetween val="midCat"/>
      </c:valAx>
      <c:valAx>
        <c:axId val="4143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y=</a:t>
                </a:r>
                <a:r>
                  <a:rPr lang="en-IN" baseline="0"/>
                  <a:t> a sin(x)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5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y=b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Of Sine &amp; Cosine Function'!$D$3</c:f>
              <c:strCache>
                <c:ptCount val="1"/>
                <c:pt idx="0">
                  <c:v>y=b 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Of Sine &amp; Cosine Function'!$A$4:$A$40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'Plot Of Sine &amp; Cosine Function'!$D$4:$D$40</c:f>
              <c:numCache>
                <c:formatCode>General</c:formatCode>
                <c:ptCount val="37"/>
                <c:pt idx="0">
                  <c:v>5</c:v>
                </c:pt>
                <c:pt idx="1">
                  <c:v>4.9239777595063678</c:v>
                </c:pt>
                <c:pt idx="2">
                  <c:v>4.6982227904453389</c:v>
                </c:pt>
                <c:pt idx="3">
                  <c:v>4.3296000522371507</c:v>
                </c:pt>
                <c:pt idx="4">
                  <c:v>3.8293189554639948</c:v>
                </c:pt>
                <c:pt idx="5">
                  <c:v>3.2125924960671961</c:v>
                </c:pt>
                <c:pt idx="6">
                  <c:v>2.4981746449327731</c:v>
                </c:pt>
                <c:pt idx="7">
                  <c:v>1.7077900603374807</c:v>
                </c:pt>
                <c:pt idx="8">
                  <c:v>0.86547346507034484</c:v>
                </c:pt>
                <c:pt idx="9">
                  <c:v>-3.1612229577662096E-3</c:v>
                </c:pt>
                <c:pt idx="10">
                  <c:v>-0.87169978168509743</c:v>
                </c:pt>
                <c:pt idx="11">
                  <c:v>-1.7137309122358242</c:v>
                </c:pt>
                <c:pt idx="12">
                  <c:v>-2.5036493773660053</c:v>
                </c:pt>
                <c:pt idx="13">
                  <c:v>-3.2174346284650444</c:v>
                </c:pt>
                <c:pt idx="14">
                  <c:v>-3.8333812439250021</c:v>
                </c:pt>
                <c:pt idx="15">
                  <c:v>-4.332758967053179</c:v>
                </c:pt>
                <c:pt idx="16">
                  <c:v>-4.7003822725036519</c:v>
                </c:pt>
                <c:pt idx="17">
                  <c:v>-4.9250721413412144</c:v>
                </c:pt>
                <c:pt idx="18">
                  <c:v>-4.999996002667765</c:v>
                </c:pt>
                <c:pt idx="19">
                  <c:v>-4.9228755045615111</c:v>
                </c:pt>
                <c:pt idx="20">
                  <c:v>-4.6960557962440612</c:v>
                </c:pt>
                <c:pt idx="21">
                  <c:v>-4.3264342146811794</c:v>
                </c:pt>
                <c:pt idx="22">
                  <c:v>-3.8252505441789482</c:v>
                </c:pt>
                <c:pt idx="23">
                  <c:v>-3.2077452269495295</c:v>
                </c:pt>
                <c:pt idx="24">
                  <c:v>-2.4926959180859258</c:v>
                </c:pt>
                <c:pt idx="25">
                  <c:v>-1.7018464777974363</c:v>
                </c:pt>
                <c:pt idx="26">
                  <c:v>-0.85924576462159963</c:v>
                </c:pt>
                <c:pt idx="27">
                  <c:v>9.4836638187163654E-3</c:v>
                </c:pt>
                <c:pt idx="28">
                  <c:v>0.87792470451039761</c:v>
                </c:pt>
                <c:pt idx="29">
                  <c:v>1.719669023993438</c:v>
                </c:pt>
                <c:pt idx="30">
                  <c:v>2.5091201066318911</c:v>
                </c:pt>
                <c:pt idx="31">
                  <c:v>3.2222716164008331</c:v>
                </c:pt>
                <c:pt idx="32">
                  <c:v>3.8374374030666396</c:v>
                </c:pt>
                <c:pt idx="33">
                  <c:v>4.335910954078372</c:v>
                </c:pt>
                <c:pt idx="34">
                  <c:v>4.7025342389661358</c:v>
                </c:pt>
                <c:pt idx="35">
                  <c:v>4.9261586483162088</c:v>
                </c:pt>
                <c:pt idx="36">
                  <c:v>4.9999840106774496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D-4853-A301-9D32952F5256}"/>
            </c:ext>
          </c:extLst>
        </c:ser>
        <c:ser>
          <c:idx val="1"/>
          <c:order val="1"/>
          <c:tx>
            <c:v>y= sinx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Of Sine &amp; Cosine Function'!$A$4:$A$40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'Plot Of Sine &amp; Cosine Function'!$E$4:$E$40</c:f>
              <c:numCache>
                <c:formatCode>General</c:formatCode>
                <c:ptCount val="37"/>
                <c:pt idx="0">
                  <c:v>0</c:v>
                </c:pt>
                <c:pt idx="1">
                  <c:v>0.34743471879169535</c:v>
                </c:pt>
                <c:pt idx="2">
                  <c:v>0.68430433128426271</c:v>
                </c:pt>
                <c:pt idx="3">
                  <c:v>1.0003650043993395</c:v>
                </c:pt>
                <c:pt idx="4">
                  <c:v>1.2860056819360721</c:v>
                </c:pt>
                <c:pt idx="5">
                  <c:v>1.5325403461814762</c:v>
                </c:pt>
                <c:pt idx="6">
                  <c:v>1.7324721501214391</c:v>
                </c:pt>
                <c:pt idx="7">
                  <c:v>1.879721388283381</c:v>
                </c:pt>
                <c:pt idx="8">
                  <c:v>1.969810373868881</c:v>
                </c:pt>
                <c:pt idx="9">
                  <c:v>1.9999996002667364</c:v>
                </c:pt>
                <c:pt idx="10">
                  <c:v>1.9693710464251333</c:v>
                </c:pt>
                <c:pt idx="11">
                  <c:v>1.878856092858519</c:v>
                </c:pt>
                <c:pt idx="12">
                  <c:v>1.7312071993942175</c:v>
                </c:pt>
                <c:pt idx="13">
                  <c:v>1.5309142059072547</c:v>
                </c:pt>
                <c:pt idx="14">
                  <c:v>1.284067801245651</c:v>
                </c:pt>
                <c:pt idx="15">
                  <c:v>0.99817431210547758</c:v>
                </c:pt>
                <c:pt idx="16">
                  <c:v>0.68192744392152471</c:v>
                </c:pt>
                <c:pt idx="17">
                  <c:v>0.34494391488116688</c:v>
                </c:pt>
                <c:pt idx="18">
                  <c:v>-2.52897786075458E-3</c:v>
                </c:pt>
                <c:pt idx="19">
                  <c:v>-0.34992496717742266</c:v>
                </c:pt>
                <c:pt idx="20">
                  <c:v>-0.68668012449029625</c:v>
                </c:pt>
                <c:pt idx="21">
                  <c:v>-1.0025540971766895</c:v>
                </c:pt>
                <c:pt idx="22">
                  <c:v>-1.2879415063897064</c:v>
                </c:pt>
                <c:pt idx="23">
                  <c:v>-1.5341640360265267</c:v>
                </c:pt>
                <c:pt idx="24">
                  <c:v>-1.7337343307419515</c:v>
                </c:pt>
                <c:pt idx="25">
                  <c:v>-1.8805836781598828</c:v>
                </c:pt>
                <c:pt idx="26">
                  <c:v>-1.9702465517180268</c:v>
                </c:pt>
                <c:pt idx="27">
                  <c:v>-1.9999964024015873</c:v>
                </c:pt>
                <c:pt idx="28">
                  <c:v>-1.9689285700892385</c:v>
                </c:pt>
                <c:pt idx="29">
                  <c:v>-1.8779877932688469</c:v>
                </c:pt>
                <c:pt idx="30">
                  <c:v>-1.7299394805828585</c:v>
                </c:pt>
                <c:pt idx="31">
                  <c:v>-1.5292856178039504</c:v>
                </c:pt>
                <c:pt idx="32">
                  <c:v>-1.2821278674169854</c:v>
                </c:pt>
                <c:pt idx="33">
                  <c:v>-0.99598202379787404</c:v>
                </c:pt>
                <c:pt idx="34">
                  <c:v>-0.67954946620256407</c:v>
                </c:pt>
                <c:pt idx="35">
                  <c:v>-0.34245255942846742</c:v>
                </c:pt>
                <c:pt idx="36">
                  <c:v>5.0579516778432691E-3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FD-4853-A301-9D32952F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86088"/>
        <c:axId val="497797568"/>
      </c:scatterChart>
      <c:valAx>
        <c:axId val="497786088"/>
        <c:scaling>
          <c:orientation val="minMax"/>
          <c:max val="3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Angle</a:t>
                </a:r>
                <a:r>
                  <a:rPr lang="en-IN" b="1" baseline="0"/>
                  <a:t> In Degree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97568"/>
        <c:crosses val="autoZero"/>
        <c:crossBetween val="midCat"/>
        <c:majorUnit val="30"/>
      </c:valAx>
      <c:valAx>
        <c:axId val="497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y=b cos(x)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8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Plot of conductance vs volume of 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Of Conductance Of NaOH'!$B$3</c:f>
              <c:strCache>
                <c:ptCount val="1"/>
                <c:pt idx="0">
                  <c:v>Conductance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Of Conductance Of NaOH'!$A$4:$A$12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'Plot Of Conductance Of NaOH'!$B$4:$B$12</c:f>
              <c:numCache>
                <c:formatCode>General</c:formatCode>
                <c:ptCount val="9"/>
                <c:pt idx="0">
                  <c:v>1.8</c:v>
                </c:pt>
                <c:pt idx="1">
                  <c:v>1.6</c:v>
                </c:pt>
                <c:pt idx="2">
                  <c:v>1.4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038-B6BF-83FA1DF9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9104"/>
        <c:axId val="421019432"/>
      </c:scatterChart>
      <c:valAx>
        <c:axId val="4210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Volume Of NaOH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9432"/>
        <c:crosses val="autoZero"/>
        <c:crossBetween val="midCat"/>
      </c:valAx>
      <c:valAx>
        <c:axId val="4210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Conductance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Plot Of Absorbance Vs Concentration of Acidic K2Cr2O7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'Absorbance Vs Concentration'!$C$3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'Absorbance Vs Concentration'!$B$4:$B$13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'Absorbance Vs Concentration'!$C$4:$C$13</c:f>
              <c:numCache>
                <c:formatCode>General</c:formatCode>
                <c:ptCount val="10"/>
                <c:pt idx="0" formatCode="0.00">
                  <c:v>0.1</c:v>
                </c:pt>
                <c:pt idx="1">
                  <c:v>0.15</c:v>
                </c:pt>
                <c:pt idx="2">
                  <c:v>0.25</c:v>
                </c:pt>
                <c:pt idx="3" formatCode="0.00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0.56999999999999995</c:v>
                </c:pt>
                <c:pt idx="7">
                  <c:v>0.64</c:v>
                </c:pt>
                <c:pt idx="8" formatCode="0.00">
                  <c:v>0.7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E-40A9-A11A-0ED95E31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79800"/>
        <c:axId val="361279472"/>
      </c:scatterChart>
      <c:valAx>
        <c:axId val="3612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9472"/>
        <c:crosses val="autoZero"/>
        <c:crossBetween val="midCat"/>
      </c:valAx>
      <c:valAx>
        <c:axId val="3612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Plot</a:t>
            </a:r>
            <a:r>
              <a:rPr lang="en-IN" b="1" baseline="0"/>
              <a:t> Of Volume Vs Temperature Of CO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'Van der waals'!$B$11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waals'!$B$12:$B$78</c:f>
              <c:numCache>
                <c:formatCode>General</c:formatCode>
                <c:ptCount val="67"/>
                <c:pt idx="0">
                  <c:v>1350.3006231944544</c:v>
                </c:pt>
                <c:pt idx="1">
                  <c:v>875.54223677848313</c:v>
                </c:pt>
                <c:pt idx="2">
                  <c:v>631.58077244780497</c:v>
                </c:pt>
                <c:pt idx="3">
                  <c:v>484.31184601981334</c:v>
                </c:pt>
                <c:pt idx="4">
                  <c:v>386.55789513865614</c:v>
                </c:pt>
                <c:pt idx="5">
                  <c:v>317.46834766187987</c:v>
                </c:pt>
                <c:pt idx="6">
                  <c:v>266.41073891417977</c:v>
                </c:pt>
                <c:pt idx="7">
                  <c:v>227.39936131357072</c:v>
                </c:pt>
                <c:pt idx="8">
                  <c:v>196.81021192007501</c:v>
                </c:pt>
                <c:pt idx="9">
                  <c:v>172.32321954831343</c:v>
                </c:pt>
                <c:pt idx="10">
                  <c:v>152.38596511158698</c:v>
                </c:pt>
                <c:pt idx="11">
                  <c:v>135.92175445149172</c:v>
                </c:pt>
                <c:pt idx="12">
                  <c:v>122.1613437321186</c:v>
                </c:pt>
                <c:pt idx="13">
                  <c:v>110.54126052629667</c:v>
                </c:pt>
                <c:pt idx="14">
                  <c:v>100.63988910581699</c:v>
                </c:pt>
                <c:pt idx="15">
                  <c:v>92.135920876337494</c:v>
                </c:pt>
                <c:pt idx="16">
                  <c:v>84.780550710051315</c:v>
                </c:pt>
                <c:pt idx="17">
                  <c:v>78.378397028036076</c:v>
                </c:pt>
                <c:pt idx="18">
                  <c:v>72.774115638914566</c:v>
                </c:pt>
                <c:pt idx="19">
                  <c:v>67.842822598984981</c:v>
                </c:pt>
                <c:pt idx="20">
                  <c:v>63.483121691103022</c:v>
                </c:pt>
                <c:pt idx="21">
                  <c:v>59.611948171632974</c:v>
                </c:pt>
                <c:pt idx="22">
                  <c:v>56.160701544793227</c:v>
                </c:pt>
                <c:pt idx="23">
                  <c:v>53.072307849448322</c:v>
                </c:pt>
                <c:pt idx="24">
                  <c:v>50.29896196961711</c:v>
                </c:pt>
                <c:pt idx="25">
                  <c:v>47.800374044759437</c:v>
                </c:pt>
                <c:pt idx="26">
                  <c:v>45.542394104314795</c:v>
                </c:pt>
                <c:pt idx="27">
                  <c:v>43.495923646431933</c:v>
                </c:pt>
                <c:pt idx="28">
                  <c:v>41.636047146721126</c:v>
                </c:pt>
                <c:pt idx="29">
                  <c:v>39.941333734356022</c:v>
                </c:pt>
                <c:pt idx="30">
                  <c:v>38.393271691406113</c:v>
                </c:pt>
                <c:pt idx="31">
                  <c:v>36.975807474796902</c:v>
                </c:pt>
                <c:pt idx="32">
                  <c:v>35.674967617227935</c:v>
                </c:pt>
                <c:pt idx="33">
                  <c:v>34.47854681292953</c:v>
                </c:pt>
                <c:pt idx="34">
                  <c:v>33.375849208866448</c:v>
                </c:pt>
                <c:pt idx="35">
                  <c:v>32.357472734539265</c:v>
                </c:pt>
                <c:pt idx="36">
                  <c:v>31.41512845060943</c:v>
                </c:pt>
                <c:pt idx="37">
                  <c:v>30.541488548375966</c:v>
                </c:pt>
                <c:pt idx="38">
                  <c:v>29.730057912203101</c:v>
                </c:pt>
                <c:pt idx="39">
                  <c:v>28.975065155844007</c:v>
                </c:pt>
                <c:pt idx="40">
                  <c:v>28.271369828089156</c:v>
                </c:pt>
                <c:pt idx="41">
                  <c:v>27.614383103094923</c:v>
                </c:pt>
                <c:pt idx="42">
                  <c:v>26.999999763498387</c:v>
                </c:pt>
                <c:pt idx="43">
                  <c:v>26.424539678259976</c:v>
                </c:pt>
                <c:pt idx="44">
                  <c:v>25.884697293609797</c:v>
                </c:pt>
                <c:pt idx="45">
                  <c:v>25.37749791099214</c:v>
                </c:pt>
                <c:pt idx="46">
                  <c:v>21.619646482766896</c:v>
                </c:pt>
                <c:pt idx="47">
                  <c:v>19.30324663213143</c:v>
                </c:pt>
                <c:pt idx="48">
                  <c:v>17.712387825346607</c:v>
                </c:pt>
                <c:pt idx="49">
                  <c:v>16.523501025250187</c:v>
                </c:pt>
                <c:pt idx="50">
                  <c:v>15.576640864336692</c:v>
                </c:pt>
                <c:pt idx="51">
                  <c:v>14.786709817063493</c:v>
                </c:pt>
                <c:pt idx="52">
                  <c:v>14.105450627925483</c:v>
                </c:pt>
                <c:pt idx="53">
                  <c:v>13.503875922337807</c:v>
                </c:pt>
                <c:pt idx="54">
                  <c:v>12.963621458876437</c:v>
                </c:pt>
                <c:pt idx="55">
                  <c:v>12.472460871473368</c:v>
                </c:pt>
                <c:pt idx="56">
                  <c:v>12.021870536062245</c:v>
                </c:pt>
                <c:pt idx="57">
                  <c:v>11.605652831988118</c:v>
                </c:pt>
                <c:pt idx="58">
                  <c:v>11.219128572663124</c:v>
                </c:pt>
                <c:pt idx="59">
                  <c:v>10.858646820747904</c:v>
                </c:pt>
                <c:pt idx="60">
                  <c:v>10.521277588529614</c:v>
                </c:pt>
                <c:pt idx="61">
                  <c:v>10.204613150867214</c:v>
                </c:pt>
                <c:pt idx="62">
                  <c:v>9.9066357065783528</c:v>
                </c:pt>
                <c:pt idx="63">
                  <c:v>9.6256266678547817</c:v>
                </c:pt>
                <c:pt idx="64">
                  <c:v>9.360102745067433</c:v>
                </c:pt>
                <c:pt idx="65">
                  <c:v>9.108769711362898</c:v>
                </c:pt>
                <c:pt idx="66">
                  <c:v>8.8704881160330302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9-4B5E-8D1E-EDE112CEE885}"/>
            </c:ext>
          </c:extLst>
        </c:ser>
        <c:ser>
          <c:idx val="1"/>
          <c:order val="1"/>
          <c:tx>
            <c:strRef>
              <c:f>'Van der waals'!$C$11</c:f>
              <c:strCache>
                <c:ptCount val="1"/>
                <c:pt idx="0">
                  <c:v>350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waals'!$C$12:$C$78</c:f>
              <c:numCache>
                <c:formatCode>General</c:formatCode>
                <c:ptCount val="67"/>
                <c:pt idx="0">
                  <c:v>1158.9524280226215</c:v>
                </c:pt>
                <c:pt idx="1">
                  <c:v>744.50907439437447</c:v>
                </c:pt>
                <c:pt idx="2">
                  <c:v>531.95175897156446</c:v>
                </c:pt>
                <c:pt idx="3">
                  <c:v>403.9441977426556</c:v>
                </c:pt>
                <c:pt idx="4">
                  <c:v>319.21056558623866</c:v>
                </c:pt>
                <c:pt idx="5">
                  <c:v>259.51070421339875</c:v>
                </c:pt>
                <c:pt idx="6">
                  <c:v>215.54490213358073</c:v>
                </c:pt>
                <c:pt idx="7">
                  <c:v>182.07900846562242</c:v>
                </c:pt>
                <c:pt idx="8">
                  <c:v>155.94505149383735</c:v>
                </c:pt>
                <c:pt idx="9">
                  <c:v>135.11572177663112</c:v>
                </c:pt>
                <c:pt idx="10">
                  <c:v>118.23515749681538</c:v>
                </c:pt>
                <c:pt idx="11">
                  <c:v>104.36353451467731</c:v>
                </c:pt>
                <c:pt idx="12">
                  <c:v>92.829849210705262</c:v>
                </c:pt>
                <c:pt idx="13">
                  <c:v>83.14296979259484</c:v>
                </c:pt>
                <c:pt idx="14">
                  <c:v>74.935728886330082</c:v>
                </c:pt>
                <c:pt idx="15">
                  <c:v>67.928583550999392</c:v>
                </c:pt>
                <c:pt idx="16">
                  <c:v>61.905301146525929</c:v>
                </c:pt>
                <c:pt idx="17">
                  <c:v>56.696276906070253</c:v>
                </c:pt>
                <c:pt idx="18">
                  <c:v>52.166832167455311</c:v>
                </c:pt>
                <c:pt idx="19">
                  <c:v>48.208844291478755</c:v>
                </c:pt>
                <c:pt idx="20">
                  <c:v>44.734654562113903</c:v>
                </c:pt>
                <c:pt idx="21">
                  <c:v>41.672564389190484</c:v>
                </c:pt>
                <c:pt idx="22">
                  <c:v>38.963458588413772</c:v>
                </c:pt>
                <c:pt idx="23">
                  <c:v>36.558241259083616</c:v>
                </c:pt>
                <c:pt idx="24">
                  <c:v>34.415866040393482</c:v>
                </c:pt>
                <c:pt idx="25">
                  <c:v>32.501806885722615</c:v>
                </c:pt>
                <c:pt idx="26">
                  <c:v>30.786859277525139</c:v>
                </c:pt>
                <c:pt idx="27">
                  <c:v>29.246192068547444</c:v>
                </c:pt>
                <c:pt idx="28">
                  <c:v>27.858591360931129</c:v>
                </c:pt>
                <c:pt idx="29">
                  <c:v>26.605852923904607</c:v>
                </c:pt>
                <c:pt idx="30">
                  <c:v>25.472290511870966</c:v>
                </c:pt>
                <c:pt idx="31">
                  <c:v>24.444335353316866</c:v>
                </c:pt>
                <c:pt idx="32">
                  <c:v>23.510207901899321</c:v>
                </c:pt>
                <c:pt idx="33">
                  <c:v>22.659647268534691</c:v>
                </c:pt>
                <c:pt idx="34">
                  <c:v>21.883687000737588</c:v>
                </c:pt>
                <c:pt idx="35">
                  <c:v>21.174468333836664</c:v>
                </c:pt>
                <c:pt idx="36">
                  <c:v>20.525083915108539</c:v>
                </c:pt>
                <c:pt idx="37">
                  <c:v>19.929446445197016</c:v>
                </c:pt>
                <c:pt idx="38">
                  <c:v>19.382177799485554</c:v>
                </c:pt>
                <c:pt idx="39">
                  <c:v>18.878515064528855</c:v>
                </c:pt>
                <c:pt idx="40">
                  <c:v>18.414230609700461</c:v>
                </c:pt>
                <c:pt idx="41">
                  <c:v>17.985563855437192</c:v>
                </c:pt>
                <c:pt idx="42">
                  <c:v>17.589162829543405</c:v>
                </c:pt>
                <c:pt idx="43">
                  <c:v>17.22203394667153</c:v>
                </c:pt>
                <c:pt idx="44">
                  <c:v>16.881498722128832</c:v>
                </c:pt>
                <c:pt idx="45">
                  <c:v>16.565156353986602</c:v>
                </c:pt>
                <c:pt idx="46">
                  <c:v>14.348665674734505</c:v>
                </c:pt>
                <c:pt idx="47">
                  <c:v>13.114700309159193</c:v>
                </c:pt>
                <c:pt idx="48">
                  <c:v>12.325752543229303</c:v>
                </c:pt>
                <c:pt idx="49">
                  <c:v>11.7547941676936</c:v>
                </c:pt>
                <c:pt idx="50">
                  <c:v>11.298680655434133</c:v>
                </c:pt>
                <c:pt idx="51">
                  <c:v>10.907915535403212</c:v>
                </c:pt>
                <c:pt idx="52">
                  <c:v>10.557689222213499</c:v>
                </c:pt>
                <c:pt idx="53">
                  <c:v>10.235086934576193</c:v>
                </c:pt>
                <c:pt idx="54">
                  <c:v>9.9331301969840045</c:v>
                </c:pt>
                <c:pt idx="55">
                  <c:v>9.6478838725983298</c:v>
                </c:pt>
                <c:pt idx="56">
                  <c:v>9.3770054696328344</c:v>
                </c:pt>
                <c:pt idx="57">
                  <c:v>9.1189995164960589</c:v>
                </c:pt>
                <c:pt idx="58">
                  <c:v>8.8728273775912783</c:v>
                </c:pt>
                <c:pt idx="59">
                  <c:v>8.6377006566824814</c:v>
                </c:pt>
                <c:pt idx="60">
                  <c:v>8.4129711889761687</c:v>
                </c:pt>
                <c:pt idx="61">
                  <c:v>8.1980725073789689</c:v>
                </c:pt>
                <c:pt idx="62">
                  <c:v>7.992488935905981</c:v>
                </c:pt>
                <c:pt idx="63">
                  <c:v>7.7957395212472091</c:v>
                </c:pt>
                <c:pt idx="64">
                  <c:v>7.6073698767188853</c:v>
                </c:pt>
                <c:pt idx="65">
                  <c:v>7.4269481707259466</c:v>
                </c:pt>
                <c:pt idx="66">
                  <c:v>7.2540632128970657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9-4B5E-8D1E-EDE112CEE885}"/>
            </c:ext>
          </c:extLst>
        </c:ser>
        <c:ser>
          <c:idx val="2"/>
          <c:order val="2"/>
          <c:tx>
            <c:strRef>
              <c:f>'Van der waals'!$D$11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waals'!$D$12:$D$78</c:f>
              <c:numCache>
                <c:formatCode>General</c:formatCode>
                <c:ptCount val="67"/>
                <c:pt idx="0">
                  <c:v>967.60423285078855</c:v>
                </c:pt>
                <c:pt idx="1">
                  <c:v>613.47591201026569</c:v>
                </c:pt>
                <c:pt idx="2">
                  <c:v>432.32274549532377</c:v>
                </c:pt>
                <c:pt idx="3">
                  <c:v>323.57654946549775</c:v>
                </c:pt>
                <c:pt idx="4">
                  <c:v>251.8632360338211</c:v>
                </c:pt>
                <c:pt idx="5">
                  <c:v>201.55306076491763</c:v>
                </c:pt>
                <c:pt idx="6">
                  <c:v>164.67906535298172</c:v>
                </c:pt>
                <c:pt idx="7">
                  <c:v>136.75865561767412</c:v>
                </c:pt>
                <c:pt idx="8">
                  <c:v>115.07989106759962</c:v>
                </c:pt>
                <c:pt idx="9">
                  <c:v>97.908224004948821</c:v>
                </c:pt>
                <c:pt idx="10">
                  <c:v>84.084349882043725</c:v>
                </c:pt>
                <c:pt idx="11">
                  <c:v>72.805314577862859</c:v>
                </c:pt>
                <c:pt idx="12">
                  <c:v>63.498354689291872</c:v>
                </c:pt>
                <c:pt idx="13">
                  <c:v>55.744679058892956</c:v>
                </c:pt>
                <c:pt idx="14">
                  <c:v>49.231568666843145</c:v>
                </c:pt>
                <c:pt idx="15">
                  <c:v>43.721246225661261</c:v>
                </c:pt>
                <c:pt idx="16">
                  <c:v>39.030051583000542</c:v>
                </c:pt>
                <c:pt idx="17">
                  <c:v>35.014156784104429</c:v>
                </c:pt>
                <c:pt idx="18">
                  <c:v>31.559548695996043</c:v>
                </c:pt>
                <c:pt idx="19">
                  <c:v>28.574865983972472</c:v>
                </c:pt>
                <c:pt idx="20">
                  <c:v>25.986187433124755</c:v>
                </c:pt>
                <c:pt idx="21">
                  <c:v>23.733180606747993</c:v>
                </c:pt>
                <c:pt idx="22">
                  <c:v>21.766215632034303</c:v>
                </c:pt>
                <c:pt idx="23">
                  <c:v>20.044174668718895</c:v>
                </c:pt>
                <c:pt idx="24">
                  <c:v>18.532770111169853</c:v>
                </c:pt>
                <c:pt idx="25">
                  <c:v>17.203239726685766</c:v>
                </c:pt>
                <c:pt idx="26">
                  <c:v>16.031324450735468</c:v>
                </c:pt>
                <c:pt idx="27">
                  <c:v>14.99646049066294</c:v>
                </c:pt>
                <c:pt idx="28">
                  <c:v>14.081135575141118</c:v>
                </c:pt>
                <c:pt idx="29">
                  <c:v>13.270372113453163</c:v>
                </c:pt>
                <c:pt idx="30">
                  <c:v>12.551309332335805</c:v>
                </c:pt>
                <c:pt idx="31">
                  <c:v>11.912863231836816</c:v>
                </c:pt>
                <c:pt idx="32">
                  <c:v>11.345448186570692</c:v>
                </c:pt>
                <c:pt idx="33">
                  <c:v>10.840747724139838</c:v>
                </c:pt>
                <c:pt idx="34">
                  <c:v>10.391524792608713</c:v>
                </c:pt>
                <c:pt idx="35">
                  <c:v>9.9914639331340354</c:v>
                </c:pt>
                <c:pt idx="36">
                  <c:v>9.6350393796076332</c:v>
                </c:pt>
                <c:pt idx="37">
                  <c:v>9.3174043420180439</c:v>
                </c:pt>
                <c:pt idx="38">
                  <c:v>9.0342976867679923</c:v>
                </c:pt>
                <c:pt idx="39">
                  <c:v>8.7819649732136966</c:v>
                </c:pt>
                <c:pt idx="40">
                  <c:v>8.5570913913117579</c:v>
                </c:pt>
                <c:pt idx="41">
                  <c:v>8.3567446077794543</c:v>
                </c:pt>
                <c:pt idx="42">
                  <c:v>8.1783258955884222</c:v>
                </c:pt>
                <c:pt idx="43">
                  <c:v>8.0195282150830636</c:v>
                </c:pt>
                <c:pt idx="44">
                  <c:v>7.8783001506478598</c:v>
                </c:pt>
                <c:pt idx="45">
                  <c:v>7.7528147969810632</c:v>
                </c:pt>
                <c:pt idx="46">
                  <c:v>7.0776848667021071</c:v>
                </c:pt>
                <c:pt idx="47">
                  <c:v>6.926153986186943</c:v>
                </c:pt>
                <c:pt idx="48">
                  <c:v>6.939117261111992</c:v>
                </c:pt>
                <c:pt idx="49">
                  <c:v>6.9860873101370089</c:v>
                </c:pt>
                <c:pt idx="50">
                  <c:v>7.0207204465315662</c:v>
                </c:pt>
                <c:pt idx="51">
                  <c:v>7.0291212537429253</c:v>
                </c:pt>
                <c:pt idx="52">
                  <c:v>7.0099278165015075</c:v>
                </c:pt>
                <c:pt idx="53">
                  <c:v>6.9662979468145796</c:v>
                </c:pt>
                <c:pt idx="54">
                  <c:v>6.9026389350915682</c:v>
                </c:pt>
                <c:pt idx="55">
                  <c:v>6.8233068737232916</c:v>
                </c:pt>
                <c:pt idx="56">
                  <c:v>6.7321404032034184</c:v>
                </c:pt>
                <c:pt idx="57">
                  <c:v>6.6323462010039975</c:v>
                </c:pt>
                <c:pt idx="58">
                  <c:v>6.5265261825194356</c:v>
                </c:pt>
                <c:pt idx="59">
                  <c:v>6.4167544926170592</c:v>
                </c:pt>
                <c:pt idx="60">
                  <c:v>6.3046647894227208</c:v>
                </c:pt>
                <c:pt idx="61">
                  <c:v>6.1915318638907202</c:v>
                </c:pt>
                <c:pt idx="62">
                  <c:v>6.0783421652336065</c:v>
                </c:pt>
                <c:pt idx="63">
                  <c:v>5.9658523746396357</c:v>
                </c:pt>
                <c:pt idx="64">
                  <c:v>5.8546370083703367</c:v>
                </c:pt>
                <c:pt idx="65">
                  <c:v>5.7451266300889916</c:v>
                </c:pt>
                <c:pt idx="66">
                  <c:v>5.6376383097610976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29-4B5E-8D1E-EDE112CEE885}"/>
            </c:ext>
          </c:extLst>
        </c:ser>
        <c:ser>
          <c:idx val="3"/>
          <c:order val="3"/>
          <c:tx>
            <c:strRef>
              <c:f>'Van der waals'!$E$11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waals'!$E$12:$E$78</c:f>
              <c:numCache>
                <c:formatCode>General</c:formatCode>
                <c:ptCount val="67"/>
                <c:pt idx="0">
                  <c:v>891.06495478205534</c:v>
                </c:pt>
                <c:pt idx="1">
                  <c:v>561.06264705662227</c:v>
                </c:pt>
                <c:pt idx="2">
                  <c:v>392.47114010482761</c:v>
                </c:pt>
                <c:pt idx="3">
                  <c:v>291.42949015463466</c:v>
                </c:pt>
                <c:pt idx="4">
                  <c:v>224.92430421285414</c:v>
                </c:pt>
                <c:pt idx="5">
                  <c:v>178.37000338552519</c:v>
                </c:pt>
                <c:pt idx="6">
                  <c:v>144.33273064074214</c:v>
                </c:pt>
                <c:pt idx="7">
                  <c:v>118.6305144784948</c:v>
                </c:pt>
                <c:pt idx="8">
                  <c:v>98.733826897104564</c:v>
                </c:pt>
                <c:pt idx="9">
                  <c:v>83.02522489627593</c:v>
                </c:pt>
                <c:pt idx="10">
                  <c:v>70.424026836135099</c:v>
                </c:pt>
                <c:pt idx="11">
                  <c:v>60.182026603137089</c:v>
                </c:pt>
                <c:pt idx="12">
                  <c:v>51.765756880726556</c:v>
                </c:pt>
                <c:pt idx="13">
                  <c:v>44.785362765412202</c:v>
                </c:pt>
                <c:pt idx="14">
                  <c:v>38.949904579048393</c:v>
                </c:pt>
                <c:pt idx="15">
                  <c:v>34.038311295526043</c:v>
                </c:pt>
                <c:pt idx="16">
                  <c:v>29.879951757590405</c:v>
                </c:pt>
                <c:pt idx="17">
                  <c:v>26.341308735318094</c:v>
                </c:pt>
                <c:pt idx="18">
                  <c:v>23.316635307412355</c:v>
                </c:pt>
                <c:pt idx="19">
                  <c:v>20.721274660969982</c:v>
                </c:pt>
                <c:pt idx="20">
                  <c:v>18.48680058152911</c:v>
                </c:pt>
                <c:pt idx="21">
                  <c:v>16.557427093770997</c:v>
                </c:pt>
                <c:pt idx="22">
                  <c:v>14.887318449482521</c:v>
                </c:pt>
                <c:pt idx="23">
                  <c:v>13.43854803257301</c:v>
                </c:pt>
                <c:pt idx="24">
                  <c:v>12.17953173948041</c:v>
                </c:pt>
                <c:pt idx="25">
                  <c:v>11.083812863071046</c:v>
                </c:pt>
                <c:pt idx="26">
                  <c:v>10.129110520019609</c:v>
                </c:pt>
                <c:pt idx="27">
                  <c:v>9.2965678595091532</c:v>
                </c:pt>
                <c:pt idx="28">
                  <c:v>8.5701532608251227</c:v>
                </c:pt>
                <c:pt idx="29">
                  <c:v>7.9361797892726003</c:v>
                </c:pt>
                <c:pt idx="30">
                  <c:v>7.3829168605217461</c:v>
                </c:pt>
                <c:pt idx="31">
                  <c:v>6.9002743832448132</c:v>
                </c:pt>
                <c:pt idx="32">
                  <c:v>6.4795443004392581</c:v>
                </c:pt>
                <c:pt idx="33">
                  <c:v>6.1131879063819028</c:v>
                </c:pt>
                <c:pt idx="34">
                  <c:v>5.794659909357172</c:v>
                </c:pt>
                <c:pt idx="35">
                  <c:v>5.5182621728529924</c:v>
                </c:pt>
                <c:pt idx="36">
                  <c:v>5.2790215654072838</c:v>
                </c:pt>
                <c:pt idx="37">
                  <c:v>5.0725875007464722</c:v>
                </c:pt>
                <c:pt idx="38">
                  <c:v>4.8951456416809762</c:v>
                </c:pt>
                <c:pt idx="39">
                  <c:v>4.7433449366876346</c:v>
                </c:pt>
                <c:pt idx="40">
                  <c:v>4.6142357039562825</c:v>
                </c:pt>
                <c:pt idx="41">
                  <c:v>4.5052169087163705</c:v>
                </c:pt>
                <c:pt idx="42">
                  <c:v>4.4139911220064363</c:v>
                </c:pt>
                <c:pt idx="43">
                  <c:v>4.3385259224476869</c:v>
                </c:pt>
                <c:pt idx="44">
                  <c:v>4.2770207220554823</c:v>
                </c:pt>
                <c:pt idx="45">
                  <c:v>4.2278781741788478</c:v>
                </c:pt>
                <c:pt idx="46">
                  <c:v>4.1692925434891492</c:v>
                </c:pt>
                <c:pt idx="47">
                  <c:v>4.4507354569980571</c:v>
                </c:pt>
                <c:pt idx="48">
                  <c:v>4.7844631482650755</c:v>
                </c:pt>
                <c:pt idx="49">
                  <c:v>5.0786045671143754</c:v>
                </c:pt>
                <c:pt idx="50">
                  <c:v>5.3095363629705439</c:v>
                </c:pt>
                <c:pt idx="51">
                  <c:v>5.477603541078814</c:v>
                </c:pt>
                <c:pt idx="52">
                  <c:v>5.5908232542167173</c:v>
                </c:pt>
                <c:pt idx="53">
                  <c:v>5.6587823517099363</c:v>
                </c:pt>
                <c:pt idx="54">
                  <c:v>5.6904424303345937</c:v>
                </c:pt>
                <c:pt idx="55">
                  <c:v>5.6934760741732759</c:v>
                </c:pt>
                <c:pt idx="56">
                  <c:v>5.6741943766316538</c:v>
                </c:pt>
                <c:pt idx="57">
                  <c:v>5.6376848748071744</c:v>
                </c:pt>
                <c:pt idx="58">
                  <c:v>5.5880057044907003</c:v>
                </c:pt>
                <c:pt idx="59">
                  <c:v>5.528376026990891</c:v>
                </c:pt>
                <c:pt idx="60">
                  <c:v>5.4613422296013434</c:v>
                </c:pt>
                <c:pt idx="61">
                  <c:v>5.3889156064954236</c:v>
                </c:pt>
                <c:pt idx="62">
                  <c:v>5.3126834569646588</c:v>
                </c:pt>
                <c:pt idx="63">
                  <c:v>5.233897515996607</c:v>
                </c:pt>
                <c:pt idx="64">
                  <c:v>5.1535438610309177</c:v>
                </c:pt>
                <c:pt idx="65">
                  <c:v>5.07239801383421</c:v>
                </c:pt>
                <c:pt idx="66">
                  <c:v>4.9910683485067135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29-4B5E-8D1E-EDE112CEE885}"/>
            </c:ext>
          </c:extLst>
        </c:ser>
        <c:ser>
          <c:idx val="4"/>
          <c:order val="4"/>
          <c:tx>
            <c:strRef>
              <c:f>'Van der waals'!$F$11</c:f>
              <c:strCache>
                <c:ptCount val="1"/>
                <c:pt idx="0">
                  <c:v>260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waals'!$F$12:$F$78</c:f>
              <c:numCache>
                <c:formatCode>General</c:formatCode>
                <c:ptCount val="67"/>
                <c:pt idx="0">
                  <c:v>814.52567671332224</c:v>
                </c:pt>
                <c:pt idx="1">
                  <c:v>508.64938210297862</c:v>
                </c:pt>
                <c:pt idx="2">
                  <c:v>352.61953471433134</c:v>
                </c:pt>
                <c:pt idx="3">
                  <c:v>259.28243084377152</c:v>
                </c:pt>
                <c:pt idx="4">
                  <c:v>197.98537239188707</c:v>
                </c:pt>
                <c:pt idx="5">
                  <c:v>155.18694600613276</c:v>
                </c:pt>
                <c:pt idx="6">
                  <c:v>123.9863959285025</c:v>
                </c:pt>
                <c:pt idx="7">
                  <c:v>100.50237333931545</c:v>
                </c:pt>
                <c:pt idx="8">
                  <c:v>82.387762726609481</c:v>
                </c:pt>
                <c:pt idx="9">
                  <c:v>68.142225787602982</c:v>
                </c:pt>
                <c:pt idx="10">
                  <c:v>56.763703790226444</c:v>
                </c:pt>
                <c:pt idx="11">
                  <c:v>47.558738628411291</c:v>
                </c:pt>
                <c:pt idx="12">
                  <c:v>40.033159072161212</c:v>
                </c:pt>
                <c:pt idx="13">
                  <c:v>33.826046471931448</c:v>
                </c:pt>
                <c:pt idx="14">
                  <c:v>28.668240491253613</c:v>
                </c:pt>
                <c:pt idx="15">
                  <c:v>24.355376365390782</c:v>
                </c:pt>
                <c:pt idx="16">
                  <c:v>20.729851932180253</c:v>
                </c:pt>
                <c:pt idx="17">
                  <c:v>17.668460686531759</c:v>
                </c:pt>
                <c:pt idx="18">
                  <c:v>15.073721918828639</c:v>
                </c:pt>
                <c:pt idx="19">
                  <c:v>12.867683337967463</c:v>
                </c:pt>
                <c:pt idx="20">
                  <c:v>10.987413729933451</c:v>
                </c:pt>
                <c:pt idx="21">
                  <c:v>9.3816735807940006</c:v>
                </c:pt>
                <c:pt idx="22">
                  <c:v>8.0084212669307249</c:v>
                </c:pt>
                <c:pt idx="23">
                  <c:v>6.8329213964271105</c:v>
                </c:pt>
                <c:pt idx="24">
                  <c:v>5.8262933677909388</c:v>
                </c:pt>
                <c:pt idx="25">
                  <c:v>4.9643859994563115</c:v>
                </c:pt>
                <c:pt idx="26">
                  <c:v>4.2268965893037489</c:v>
                </c:pt>
                <c:pt idx="27">
                  <c:v>3.5966752283553518</c:v>
                </c:pt>
                <c:pt idx="28">
                  <c:v>3.0591709465091128</c:v>
                </c:pt>
                <c:pt idx="29">
                  <c:v>2.6019874650920229</c:v>
                </c:pt>
                <c:pt idx="30">
                  <c:v>2.2145243887076731</c:v>
                </c:pt>
                <c:pt idx="31">
                  <c:v>1.8876855346527961</c:v>
                </c:pt>
                <c:pt idx="32">
                  <c:v>1.6136404143078025</c:v>
                </c:pt>
                <c:pt idx="33">
                  <c:v>1.3856280886239603</c:v>
                </c:pt>
                <c:pt idx="34">
                  <c:v>1.1977950261056236</c:v>
                </c:pt>
                <c:pt idx="35">
                  <c:v>1.0450604125719423</c:v>
                </c:pt>
                <c:pt idx="36">
                  <c:v>0.92300375120692024</c:v>
                </c:pt>
                <c:pt idx="37">
                  <c:v>0.82777065947487927</c:v>
                </c:pt>
                <c:pt idx="38">
                  <c:v>0.75599359659395304</c:v>
                </c:pt>
                <c:pt idx="39">
                  <c:v>0.70472490016157252</c:v>
                </c:pt>
                <c:pt idx="40">
                  <c:v>0.67138001660079993</c:v>
                </c:pt>
                <c:pt idx="41">
                  <c:v>0.65368920965327248</c:v>
                </c:pt>
                <c:pt idx="42">
                  <c:v>0.64965634842444331</c:v>
                </c:pt>
                <c:pt idx="43">
                  <c:v>0.65752362981230306</c:v>
                </c:pt>
                <c:pt idx="44">
                  <c:v>0.67574129346309064</c:v>
                </c:pt>
                <c:pt idx="45">
                  <c:v>0.70294155137663239</c:v>
                </c:pt>
                <c:pt idx="46">
                  <c:v>1.2609002202761914</c:v>
                </c:pt>
                <c:pt idx="47">
                  <c:v>1.9753169278091569</c:v>
                </c:pt>
                <c:pt idx="48">
                  <c:v>2.6298090354181483</c:v>
                </c:pt>
                <c:pt idx="49">
                  <c:v>3.1711218240917383</c:v>
                </c:pt>
                <c:pt idx="50">
                  <c:v>3.598352279409518</c:v>
                </c:pt>
                <c:pt idx="51">
                  <c:v>3.9260858284146991</c:v>
                </c:pt>
                <c:pt idx="52">
                  <c:v>4.17171869193192</c:v>
                </c:pt>
                <c:pt idx="53">
                  <c:v>4.3512667566052858</c:v>
                </c:pt>
                <c:pt idx="54">
                  <c:v>4.4782459255776192</c:v>
                </c:pt>
                <c:pt idx="55">
                  <c:v>4.5636452746232603</c:v>
                </c:pt>
                <c:pt idx="56">
                  <c:v>4.6162483500598874</c:v>
                </c:pt>
                <c:pt idx="57">
                  <c:v>4.6430235486103495</c:v>
                </c:pt>
                <c:pt idx="58">
                  <c:v>4.6494852264619615</c:v>
                </c:pt>
                <c:pt idx="59">
                  <c:v>4.6399975613647211</c:v>
                </c:pt>
                <c:pt idx="60">
                  <c:v>4.6180196697799625</c:v>
                </c:pt>
                <c:pt idx="61">
                  <c:v>4.5862993491001234</c:v>
                </c:pt>
                <c:pt idx="62">
                  <c:v>4.5470247486957076</c:v>
                </c:pt>
                <c:pt idx="63">
                  <c:v>4.5019426573535783</c:v>
                </c:pt>
                <c:pt idx="64">
                  <c:v>4.4524507136914986</c:v>
                </c:pt>
                <c:pt idx="65">
                  <c:v>4.3996693975794283</c:v>
                </c:pt>
                <c:pt idx="66">
                  <c:v>4.344498387252326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29-4B5E-8D1E-EDE112CEE885}"/>
            </c:ext>
          </c:extLst>
        </c:ser>
        <c:ser>
          <c:idx val="5"/>
          <c:order val="5"/>
          <c:tx>
            <c:strRef>
              <c:f>'Van der waals'!$G$11</c:f>
              <c:strCache>
                <c:ptCount val="1"/>
                <c:pt idx="0">
                  <c:v>240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'Van der waals'!$A$12:$A$78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</c:numCache>
            </c:numRef>
          </c:xVal>
          <c:yVal>
            <c:numRef>
              <c:f>'Van der waals'!$G$12:$G$78</c:f>
              <c:numCache>
                <c:formatCode>General</c:formatCode>
                <c:ptCount val="67"/>
                <c:pt idx="0">
                  <c:v>737.98639864458914</c:v>
                </c:pt>
                <c:pt idx="1">
                  <c:v>456.2361171493352</c:v>
                </c:pt>
                <c:pt idx="2">
                  <c:v>312.76792932383512</c:v>
                </c:pt>
                <c:pt idx="3">
                  <c:v>227.13537153290844</c:v>
                </c:pt>
                <c:pt idx="4">
                  <c:v>171.04644057092011</c:v>
                </c:pt>
                <c:pt idx="5">
                  <c:v>132.00388862674032</c:v>
                </c:pt>
                <c:pt idx="6">
                  <c:v>103.64006121626295</c:v>
                </c:pt>
                <c:pt idx="7">
                  <c:v>82.374232200136163</c:v>
                </c:pt>
                <c:pt idx="8">
                  <c:v>66.041698556114426</c:v>
                </c:pt>
                <c:pt idx="9">
                  <c:v>53.259226678930091</c:v>
                </c:pt>
                <c:pt idx="10">
                  <c:v>43.103380744317818</c:v>
                </c:pt>
                <c:pt idx="11">
                  <c:v>34.93545065368555</c:v>
                </c:pt>
                <c:pt idx="12">
                  <c:v>28.300561263595867</c:v>
                </c:pt>
                <c:pt idx="13">
                  <c:v>22.866730178450723</c:v>
                </c:pt>
                <c:pt idx="14">
                  <c:v>18.386576403458875</c:v>
                </c:pt>
                <c:pt idx="15">
                  <c:v>14.672441435255564</c:v>
                </c:pt>
                <c:pt idx="16">
                  <c:v>11.579752106770115</c:v>
                </c:pt>
                <c:pt idx="17">
                  <c:v>8.9956126377454382</c:v>
                </c:pt>
                <c:pt idx="18">
                  <c:v>6.8308085302449371</c:v>
                </c:pt>
                <c:pt idx="19">
                  <c:v>5.014092014964973</c:v>
                </c:pt>
                <c:pt idx="20">
                  <c:v>3.4880268783378057</c:v>
                </c:pt>
                <c:pt idx="21">
                  <c:v>2.2059200678170185</c:v>
                </c:pt>
                <c:pt idx="22">
                  <c:v>1.1295240843789429</c:v>
                </c:pt>
                <c:pt idx="23">
                  <c:v>0.22729476028123941</c:v>
                </c:pt>
                <c:pt idx="24">
                  <c:v>-0.52694500389850418</c:v>
                </c:pt>
                <c:pt idx="25">
                  <c:v>-1.1550408641584227</c:v>
                </c:pt>
                <c:pt idx="26">
                  <c:v>-1.6753173414121107</c:v>
                </c:pt>
                <c:pt idx="27">
                  <c:v>-2.1032174027984354</c:v>
                </c:pt>
                <c:pt idx="28">
                  <c:v>-2.4518113678068829</c:v>
                </c:pt>
                <c:pt idx="29">
                  <c:v>-2.7322048590885402</c:v>
                </c:pt>
                <c:pt idx="30">
                  <c:v>-2.9538680831063715</c:v>
                </c:pt>
                <c:pt idx="31">
                  <c:v>-3.1249033139392139</c:v>
                </c:pt>
                <c:pt idx="32">
                  <c:v>-3.2522634718236318</c:v>
                </c:pt>
                <c:pt idx="33">
                  <c:v>-3.3419317291339681</c:v>
                </c:pt>
                <c:pt idx="34">
                  <c:v>-3.3990698571459177</c:v>
                </c:pt>
                <c:pt idx="35">
                  <c:v>-3.4281413477090936</c:v>
                </c:pt>
                <c:pt idx="36">
                  <c:v>-3.4330140629934291</c:v>
                </c:pt>
                <c:pt idx="37">
                  <c:v>-3.4170461817966995</c:v>
                </c:pt>
                <c:pt idx="38">
                  <c:v>-3.383158448493063</c:v>
                </c:pt>
                <c:pt idx="39">
                  <c:v>-3.3338951363644824</c:v>
                </c:pt>
                <c:pt idx="40">
                  <c:v>-3.2714756707546755</c:v>
                </c:pt>
                <c:pt idx="41">
                  <c:v>-3.1978384894098113</c:v>
                </c:pt>
                <c:pt idx="42">
                  <c:v>-3.1146784251575426</c:v>
                </c:pt>
                <c:pt idx="43">
                  <c:v>-3.0234786628230736</c:v>
                </c:pt>
                <c:pt idx="44">
                  <c:v>-2.9255381351292868</c:v>
                </c:pt>
                <c:pt idx="45">
                  <c:v>-2.821995071425583</c:v>
                </c:pt>
                <c:pt idx="46">
                  <c:v>-1.6474921029367593</c:v>
                </c:pt>
                <c:pt idx="47">
                  <c:v>-0.50010160137973614</c:v>
                </c:pt>
                <c:pt idx="48">
                  <c:v>0.47515492257123171</c:v>
                </c:pt>
                <c:pt idx="49">
                  <c:v>1.2636390810691083</c:v>
                </c:pt>
                <c:pt idx="50">
                  <c:v>1.8871681958484956</c:v>
                </c:pt>
                <c:pt idx="51">
                  <c:v>2.3745681157505878</c:v>
                </c:pt>
                <c:pt idx="52">
                  <c:v>2.7526141296471263</c:v>
                </c:pt>
                <c:pt idx="53">
                  <c:v>3.0437511615006443</c:v>
                </c:pt>
                <c:pt idx="54">
                  <c:v>3.2660494208206483</c:v>
                </c:pt>
                <c:pt idx="55">
                  <c:v>3.4338144750732464</c:v>
                </c:pt>
                <c:pt idx="56">
                  <c:v>3.5583023234881228</c:v>
                </c:pt>
                <c:pt idx="57">
                  <c:v>3.6483622224135281</c:v>
                </c:pt>
                <c:pt idx="58">
                  <c:v>3.7109647484332244</c:v>
                </c:pt>
                <c:pt idx="59">
                  <c:v>3.7516190957385529</c:v>
                </c:pt>
                <c:pt idx="60">
                  <c:v>3.7746971099585851</c:v>
                </c:pt>
                <c:pt idx="61">
                  <c:v>3.783683091704825</c:v>
                </c:pt>
                <c:pt idx="62">
                  <c:v>3.7813660404267599</c:v>
                </c:pt>
                <c:pt idx="63">
                  <c:v>3.7699877987105497</c:v>
                </c:pt>
                <c:pt idx="64">
                  <c:v>3.7513575663520795</c:v>
                </c:pt>
                <c:pt idx="65">
                  <c:v>3.7269407813246485</c:v>
                </c:pt>
                <c:pt idx="66">
                  <c:v>3.6979284259979401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29-4B5E-8D1E-EDE112CE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42232"/>
        <c:axId val="417145512"/>
      </c:scatterChart>
      <c:valAx>
        <c:axId val="4171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5512"/>
        <c:crosses val="autoZero"/>
        <c:crossBetween val="midCat"/>
      </c:valAx>
      <c:valAx>
        <c:axId val="417145512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22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Maxwell Boltzmann distribution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boltzmann curve'!$A$5:$A$35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boltzmann curve'!$B$5:$B$35</c:f>
              <c:numCache>
                <c:formatCode>General</c:formatCode>
                <c:ptCount val="31"/>
                <c:pt idx="0">
                  <c:v>0</c:v>
                </c:pt>
                <c:pt idx="1">
                  <c:v>9.023050071579315E-5</c:v>
                </c:pt>
                <c:pt idx="2">
                  <c:v>3.4396855987423535E-4</c:v>
                </c:pt>
                <c:pt idx="3">
                  <c:v>7.1429385700657775E-4</c:v>
                </c:pt>
                <c:pt idx="4">
                  <c:v>1.1350115916582424E-3</c:v>
                </c:pt>
                <c:pt idx="5">
                  <c:v>1.5350993614897679E-3</c:v>
                </c:pt>
                <c:pt idx="6">
                  <c:v>1.8530426312307886E-3</c:v>
                </c:pt>
                <c:pt idx="7">
                  <c:v>2.047555476547766E-3</c:v>
                </c:pt>
                <c:pt idx="8">
                  <c:v>2.1025508995240051E-3</c:v>
                </c:pt>
                <c:pt idx="9">
                  <c:v>2.0260435183178547E-3</c:v>
                </c:pt>
                <c:pt idx="10">
                  <c:v>1.8442985154686999E-3</c:v>
                </c:pt>
                <c:pt idx="11">
                  <c:v>1.5935082365334799E-3</c:v>
                </c:pt>
                <c:pt idx="12">
                  <c:v>1.3114128039117023E-3</c:v>
                </c:pt>
                <c:pt idx="13">
                  <c:v>1.0307227855902096E-3</c:v>
                </c:pt>
                <c:pt idx="14">
                  <c:v>7.7528208394293688E-4</c:v>
                </c:pt>
                <c:pt idx="15">
                  <c:v>5.5899118407372675E-4</c:v>
                </c:pt>
                <c:pt idx="16">
                  <c:v>3.8685786379039549E-4</c:v>
                </c:pt>
                <c:pt idx="17">
                  <c:v>2.5725782281942722E-4</c:v>
                </c:pt>
                <c:pt idx="18">
                  <c:v>1.6453007663562897E-4</c:v>
                </c:pt>
                <c:pt idx="19">
                  <c:v>1.0127617579387697E-4</c:v>
                </c:pt>
                <c:pt idx="20">
                  <c:v>6.0038543118009127E-5</c:v>
                </c:pt>
                <c:pt idx="21">
                  <c:v>3.4296441778514045E-5</c:v>
                </c:pt>
                <c:pt idx="22">
                  <c:v>1.8887149498915713E-5</c:v>
                </c:pt>
                <c:pt idx="23">
                  <c:v>1.0031308087065406E-5</c:v>
                </c:pt>
                <c:pt idx="24">
                  <c:v>5.1401463035363202E-6</c:v>
                </c:pt>
                <c:pt idx="25">
                  <c:v>2.5418760791071593E-6</c:v>
                </c:pt>
                <c:pt idx="26">
                  <c:v>1.2134242557930605E-6</c:v>
                </c:pt>
                <c:pt idx="27">
                  <c:v>5.5931360485691686E-7</c:v>
                </c:pt>
                <c:pt idx="28">
                  <c:v>2.4898664665634864E-7</c:v>
                </c:pt>
                <c:pt idx="29">
                  <c:v>1.070676787935279E-7</c:v>
                </c:pt>
                <c:pt idx="30">
                  <c:v>4.4481308941454528E-8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A-46DB-99D3-4C1D25EFE0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boltzmann curve'!$A$5:$A$35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boltzmann curve'!$C$5:$C$35</c:f>
              <c:numCache>
                <c:formatCode>General</c:formatCode>
                <c:ptCount val="31"/>
                <c:pt idx="0">
                  <c:v>0</c:v>
                </c:pt>
                <c:pt idx="1">
                  <c:v>7.1767557249820973E-5</c:v>
                </c:pt>
                <c:pt idx="2">
                  <c:v>2.7547265165829809E-4</c:v>
                </c:pt>
                <c:pt idx="3">
                  <c:v>5.7864414602258542E-4</c:v>
                </c:pt>
                <c:pt idx="4">
                  <c:v>9.3432897199328231E-4</c:v>
                </c:pt>
                <c:pt idx="5">
                  <c:v>1.2900033647040884E-3</c:v>
                </c:pt>
                <c:pt idx="6">
                  <c:v>1.59692514354962E-3</c:v>
                </c:pt>
                <c:pt idx="7">
                  <c:v>1.8178983037163137E-3</c:v>
                </c:pt>
                <c:pt idx="8">
                  <c:v>1.9319912141167231E-3</c:v>
                </c:pt>
                <c:pt idx="9">
                  <c:v>1.9356288353115354E-3</c:v>
                </c:pt>
                <c:pt idx="10">
                  <c:v>1.8403870899084459E-3</c:v>
                </c:pt>
                <c:pt idx="11">
                  <c:v>1.6685025880272416E-3</c:v>
                </c:pt>
                <c:pt idx="12">
                  <c:v>1.4474266518332236E-3</c:v>
                </c:pt>
                <c:pt idx="13">
                  <c:v>1.2046851555548876E-3</c:v>
                </c:pt>
                <c:pt idx="14">
                  <c:v>9.6395315554008692E-4</c:v>
                </c:pt>
                <c:pt idx="15">
                  <c:v>7.4277213407965227E-4</c:v>
                </c:pt>
                <c:pt idx="16">
                  <c:v>5.5188234153635927E-4</c:v>
                </c:pt>
                <c:pt idx="17">
                  <c:v>3.9582028477924079E-4</c:v>
                </c:pt>
                <c:pt idx="18">
                  <c:v>2.742831371319358E-4</c:v>
                </c:pt>
                <c:pt idx="19">
                  <c:v>1.8377033880484639E-4</c:v>
                </c:pt>
                <c:pt idx="20">
                  <c:v>1.1912489864891715E-4</c:v>
                </c:pt>
                <c:pt idx="21">
                  <c:v>7.4750775656281528E-5</c:v>
                </c:pt>
                <c:pt idx="22">
                  <c:v>4.5427334975912802E-5</c:v>
                </c:pt>
                <c:pt idx="23">
                  <c:v>2.6747461803225668E-5</c:v>
                </c:pt>
                <c:pt idx="24">
                  <c:v>1.526386850756301E-5</c:v>
                </c:pt>
                <c:pt idx="25">
                  <c:v>8.444960084965948E-6</c:v>
                </c:pt>
                <c:pt idx="26">
                  <c:v>4.5310614649177853E-6</c:v>
                </c:pt>
                <c:pt idx="27">
                  <c:v>2.3581785358939225E-6</c:v>
                </c:pt>
                <c:pt idx="28">
                  <c:v>1.190752042624446E-6</c:v>
                </c:pt>
                <c:pt idx="29">
                  <c:v>5.8346876190638569E-7</c:v>
                </c:pt>
                <c:pt idx="30">
                  <c:v>2.7748575099262967E-7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A-46DB-99D3-4C1D25EFE0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boltzmann curve'!$A$5:$A$35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boltzmann curve'!$D$5:$D$35</c:f>
              <c:numCache>
                <c:formatCode>General</c:formatCode>
                <c:ptCount val="31"/>
                <c:pt idx="0">
                  <c:v>0</c:v>
                </c:pt>
                <c:pt idx="1">
                  <c:v>5.8841871876507611E-5</c:v>
                </c:pt>
                <c:pt idx="2">
                  <c:v>2.2702595612852119E-4</c:v>
                </c:pt>
                <c:pt idx="3">
                  <c:v>4.8099412103204641E-4</c:v>
                </c:pt>
                <c:pt idx="4">
                  <c:v>7.8605271638719238E-4</c:v>
                </c:pt>
                <c:pt idx="5">
                  <c:v>1.1021959856884424E-3</c:v>
                </c:pt>
                <c:pt idx="6">
                  <c:v>1.3904684459327069E-3</c:v>
                </c:pt>
                <c:pt idx="7">
                  <c:v>1.6186286847555997E-3</c:v>
                </c:pt>
                <c:pt idx="8">
                  <c:v>1.7651285384328004E-3</c:v>
                </c:pt>
                <c:pt idx="9">
                  <c:v>1.8208714493044504E-3</c:v>
                </c:pt>
                <c:pt idx="10">
                  <c:v>1.7887303134427716E-3</c:v>
                </c:pt>
                <c:pt idx="11">
                  <c:v>1.6812547777619584E-3</c:v>
                </c:pt>
                <c:pt idx="12">
                  <c:v>1.5172831756469669E-3</c:v>
                </c:pt>
                <c:pt idx="13">
                  <c:v>1.3182553370535369E-3</c:v>
                </c:pt>
                <c:pt idx="14">
                  <c:v>1.1049185969799599E-3</c:v>
                </c:pt>
                <c:pt idx="15">
                  <c:v>8.9489236537313853E-4</c:v>
                </c:pt>
                <c:pt idx="16">
                  <c:v>7.0128575583930635E-4</c:v>
                </c:pt>
                <c:pt idx="17">
                  <c:v>5.3231947791786865E-4</c:v>
                </c:pt>
                <c:pt idx="18">
                  <c:v>3.917343742194488E-4</c:v>
                </c:pt>
                <c:pt idx="19">
                  <c:v>2.7969115051791214E-4</c:v>
                </c:pt>
                <c:pt idx="20">
                  <c:v>1.9386930848987397E-4</c:v>
                </c:pt>
                <c:pt idx="21">
                  <c:v>1.3053227295287953E-4</c:v>
                </c:pt>
                <c:pt idx="22">
                  <c:v>8.5409781012837541E-5</c:v>
                </c:pt>
                <c:pt idx="23">
                  <c:v>5.433173192272568E-5</c:v>
                </c:pt>
                <c:pt idx="24">
                  <c:v>3.3613109144665878E-5</c:v>
                </c:pt>
                <c:pt idx="25">
                  <c:v>2.0230529014223054E-5</c:v>
                </c:pt>
                <c:pt idx="26">
                  <c:v>1.1848616212452469E-5</c:v>
                </c:pt>
                <c:pt idx="27">
                  <c:v>6.7545259428232023E-6</c:v>
                </c:pt>
                <c:pt idx="28">
                  <c:v>3.7487157622860172E-6</c:v>
                </c:pt>
                <c:pt idx="29">
                  <c:v>2.0258824581543405E-6</c:v>
                </c:pt>
                <c:pt idx="30">
                  <c:v>1.0662652382765399E-6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A-46DB-99D3-4C1D25EFE04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boltzmann curve'!$A$5:$A$35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boltzmann curve'!$E$5:$E$35</c:f>
              <c:numCache>
                <c:formatCode>General</c:formatCode>
                <c:ptCount val="31"/>
                <c:pt idx="0">
                  <c:v>0</c:v>
                </c:pt>
                <c:pt idx="1">
                  <c:v>4.9378523791089644E-5</c:v>
                </c:pt>
                <c:pt idx="2">
                  <c:v>1.9127946708089456E-4</c:v>
                </c:pt>
                <c:pt idx="3">
                  <c:v>4.0797602029856551E-4</c:v>
                </c:pt>
                <c:pt idx="4">
                  <c:v>6.7299119587426685E-4</c:v>
                </c:pt>
                <c:pt idx="5">
                  <c:v>9.5508096058118423E-4</c:v>
                </c:pt>
                <c:pt idx="6">
                  <c:v>1.2227198557488563E-3</c:v>
                </c:pt>
                <c:pt idx="7">
                  <c:v>1.4482993492821988E-3</c:v>
                </c:pt>
                <c:pt idx="8">
                  <c:v>1.6113635202963832E-3</c:v>
                </c:pt>
                <c:pt idx="9">
                  <c:v>1.7004480819635805E-3</c:v>
                </c:pt>
                <c:pt idx="10">
                  <c:v>1.7133917380430794E-3</c:v>
                </c:pt>
                <c:pt idx="11">
                  <c:v>1.6562803741892722E-3</c:v>
                </c:pt>
                <c:pt idx="12">
                  <c:v>1.5414033588922022E-3</c:v>
                </c:pt>
                <c:pt idx="13">
                  <c:v>1.3847116414545831E-3</c:v>
                </c:pt>
                <c:pt idx="14">
                  <c:v>1.2032643406801966E-3</c:v>
                </c:pt>
                <c:pt idx="15">
                  <c:v>1.0130557262894061E-3</c:v>
                </c:pt>
                <c:pt idx="16">
                  <c:v>8.2746595044239893E-4</c:v>
                </c:pt>
                <c:pt idx="17">
                  <c:v>6.564185792116465E-4</c:v>
                </c:pt>
                <c:pt idx="18">
                  <c:v>5.0619097064971252E-4</c:v>
                </c:pt>
                <c:pt idx="19">
                  <c:v>3.7973135054593707E-4</c:v>
                </c:pt>
                <c:pt idx="20">
                  <c:v>2.7729536977154909E-4</c:v>
                </c:pt>
                <c:pt idx="21">
                  <c:v>1.9721870236203917E-4</c:v>
                </c:pt>
                <c:pt idx="22">
                  <c:v>1.3667694297505895E-4</c:v>
                </c:pt>
                <c:pt idx="23">
                  <c:v>9.2333534506327923E-5</c:v>
                </c:pt>
                <c:pt idx="24">
                  <c:v>6.0826618278910013E-5</c:v>
                </c:pt>
                <c:pt idx="25">
                  <c:v>3.9086979631017309E-5</c:v>
                </c:pt>
                <c:pt idx="26">
                  <c:v>2.4507172290059187E-5</c:v>
                </c:pt>
                <c:pt idx="27">
                  <c:v>1.4996225267723056E-5</c:v>
                </c:pt>
                <c:pt idx="28">
                  <c:v>8.9576051653292413E-6</c:v>
                </c:pt>
                <c:pt idx="29">
                  <c:v>5.2240434541709191E-6</c:v>
                </c:pt>
                <c:pt idx="30">
                  <c:v>2.9751011297209905E-6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4A-46DB-99D3-4C1D25EFE04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'maxwell boltzmann curve'!$A$5:$A$35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'maxwell boltzmann curve'!$F$5:$F$35</c:f>
              <c:numCache>
                <c:formatCode>General</c:formatCode>
                <c:ptCount val="31"/>
                <c:pt idx="0">
                  <c:v>0</c:v>
                </c:pt>
                <c:pt idx="1">
                  <c:v>4.2205222199823109E-5</c:v>
                </c:pt>
                <c:pt idx="2">
                  <c:v>1.6401720845825746E-4</c:v>
                </c:pt>
                <c:pt idx="3">
                  <c:v>3.5170401282261438E-4</c:v>
                </c:pt>
                <c:pt idx="4">
                  <c:v>5.8452399226307063E-4</c:v>
                </c:pt>
                <c:pt idx="5">
                  <c:v>8.3755255676472881E-4</c:v>
                </c:pt>
                <c:pt idx="6">
                  <c:v>1.0849417392194943E-3</c:v>
                </c:pt>
                <c:pt idx="7">
                  <c:v>1.3030887910153506E-3</c:v>
                </c:pt>
                <c:pt idx="8">
                  <c:v>1.4732419310215573E-3</c:v>
                </c:pt>
                <c:pt idx="9">
                  <c:v>1.5832060467037565E-3</c:v>
                </c:pt>
                <c:pt idx="10">
                  <c:v>1.6279943773762303E-3</c:v>
                </c:pt>
                <c:pt idx="11">
                  <c:v>1.6094626634308774E-3</c:v>
                </c:pt>
                <c:pt idx="12">
                  <c:v>1.5351217297284966E-3</c:v>
                </c:pt>
                <c:pt idx="13">
                  <c:v>1.4164262885729385E-3</c:v>
                </c:pt>
                <c:pt idx="14">
                  <c:v>1.2668711549614152E-3</c:v>
                </c:pt>
                <c:pt idx="15">
                  <c:v>1.1001962315265366E-3</c:v>
                </c:pt>
                <c:pt idx="16">
                  <c:v>9.2892577689411657E-4</c:v>
                </c:pt>
                <c:pt idx="17">
                  <c:v>7.633688982928153E-4</c:v>
                </c:pt>
                <c:pt idx="18">
                  <c:v>6.1110994972518942E-4</c:v>
                </c:pt>
                <c:pt idx="19">
                  <c:v>4.7693745261593283E-4</c:v>
                </c:pt>
                <c:pt idx="20">
                  <c:v>3.6310836526581619E-4</c:v>
                </c:pt>
                <c:pt idx="21">
                  <c:v>2.6982304885015269E-4</c:v>
                </c:pt>
                <c:pt idx="22">
                  <c:v>1.9579074821226379E-4</c:v>
                </c:pt>
                <c:pt idx="23">
                  <c:v>1.3878770067623063E-4</c:v>
                </c:pt>
                <c:pt idx="24">
                  <c:v>9.6140959529030474E-5</c:v>
                </c:pt>
                <c:pt idx="25">
                  <c:v>6.5102670262278271E-5</c:v>
                </c:pt>
                <c:pt idx="26">
                  <c:v>4.3106270733472198E-5</c:v>
                </c:pt>
                <c:pt idx="27">
                  <c:v>2.7915050120105562E-5</c:v>
                </c:pt>
                <c:pt idx="28">
                  <c:v>1.7684233042648573E-5</c:v>
                </c:pt>
                <c:pt idx="29">
                  <c:v>1.096143975681682E-5</c:v>
                </c:pt>
                <c:pt idx="30">
                  <c:v>6.6490210761390608E-6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4A-46DB-99D3-4C1D25EF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12720"/>
        <c:axId val="471613376"/>
      </c:scatterChart>
      <c:valAx>
        <c:axId val="4716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3376"/>
        <c:crosses val="autoZero"/>
        <c:crossBetween val="midCat"/>
      </c:valAx>
      <c:valAx>
        <c:axId val="4716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 Of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376237</xdr:rowOff>
    </xdr:from>
    <xdr:to>
      <xdr:col>13</xdr:col>
      <xdr:colOff>352425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4DDCB-A8AF-40F5-8429-51113E59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23</xdr:row>
      <xdr:rowOff>185737</xdr:rowOff>
    </xdr:from>
    <xdr:to>
      <xdr:col>11</xdr:col>
      <xdr:colOff>500062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40F57-29BF-4E67-B471-36932004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16</xdr:row>
      <xdr:rowOff>85725</xdr:rowOff>
    </xdr:from>
    <xdr:to>
      <xdr:col>11</xdr:col>
      <xdr:colOff>500062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BB9C60-9571-F189-6355-59A82321B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16</xdr:row>
      <xdr:rowOff>85725</xdr:rowOff>
    </xdr:from>
    <xdr:to>
      <xdr:col>11</xdr:col>
      <xdr:colOff>500062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65999-FE18-FB31-94AF-7CD3F3E7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37</xdr:row>
      <xdr:rowOff>85725</xdr:rowOff>
    </xdr:from>
    <xdr:to>
      <xdr:col>11</xdr:col>
      <xdr:colOff>500062</xdr:colOff>
      <xdr:row>51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F95C6-65E6-B9CB-D2BE-72009D7C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6</xdr:rowOff>
    </xdr:from>
    <xdr:to>
      <xdr:col>8</xdr:col>
      <xdr:colOff>190500</xdr:colOff>
      <xdr:row>17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06F02-78C7-BFD7-2395-CAA34DAEE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19056</xdr:rowOff>
    </xdr:from>
    <xdr:to>
      <xdr:col>11</xdr:col>
      <xdr:colOff>190500</xdr:colOff>
      <xdr:row>24</xdr:row>
      <xdr:rowOff>95256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338B-7B9F-5D35-351A-9A4D90A7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53</xdr:row>
      <xdr:rowOff>142875</xdr:rowOff>
    </xdr:from>
    <xdr:to>
      <xdr:col>14</xdr:col>
      <xdr:colOff>23812</xdr:colOff>
      <xdr:row>68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B9CE7-90BF-32AC-A785-61A3F167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5</xdr:row>
      <xdr:rowOff>0</xdr:rowOff>
    </xdr:from>
    <xdr:to>
      <xdr:col>16</xdr:col>
      <xdr:colOff>61912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4C1AF-1C80-C3AC-DBCA-7D826920D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16</xdr:row>
      <xdr:rowOff>85725</xdr:rowOff>
    </xdr:from>
    <xdr:to>
      <xdr:col>8</xdr:col>
      <xdr:colOff>280987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D62A4-CB49-B2CA-3735-26F178EB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80962</xdr:colOff>
      <xdr:row>19</xdr:row>
      <xdr:rowOff>142875</xdr:rowOff>
    </xdr:from>
    <xdr:to>
      <xdr:col>16</xdr:col>
      <xdr:colOff>385762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F60B34-6E3B-0BAD-C3B5-970F7617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60</xdr:row>
      <xdr:rowOff>138112</xdr:rowOff>
    </xdr:from>
    <xdr:to>
      <xdr:col>14</xdr:col>
      <xdr:colOff>423862</xdr:colOff>
      <xdr:row>75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20440-DFC0-474F-A3DF-D596B48D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19</xdr:row>
      <xdr:rowOff>185737</xdr:rowOff>
    </xdr:from>
    <xdr:to>
      <xdr:col>14</xdr:col>
      <xdr:colOff>28575</xdr:colOff>
      <xdr:row>34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3E20B-DBEC-4E53-970C-9C3AFFD12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6</xdr:row>
      <xdr:rowOff>23812</xdr:rowOff>
    </xdr:from>
    <xdr:to>
      <xdr:col>13</xdr:col>
      <xdr:colOff>366712</xdr:colOff>
      <xdr:row>20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DFB6C-94B9-45CC-8578-E47BDD68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22</xdr:row>
      <xdr:rowOff>185737</xdr:rowOff>
    </xdr:from>
    <xdr:to>
      <xdr:col>11</xdr:col>
      <xdr:colOff>500062</xdr:colOff>
      <xdr:row>37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2AA71-8E20-4F88-ADAF-578EB6F5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376237</xdr:rowOff>
    </xdr:from>
    <xdr:to>
      <xdr:col>14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67DCF-745E-45FA-A41C-083BD4D5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376237</xdr:rowOff>
    </xdr:from>
    <xdr:to>
      <xdr:col>11</xdr:col>
      <xdr:colOff>500062</xdr:colOff>
      <xdr:row>12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1DEC0-8323-4E0C-A2D8-957A7BD8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61</xdr:row>
      <xdr:rowOff>185737</xdr:rowOff>
    </xdr:from>
    <xdr:to>
      <xdr:col>11</xdr:col>
      <xdr:colOff>500062</xdr:colOff>
      <xdr:row>76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DCDC1-DCFA-4FAA-9F09-C49247CDB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19</xdr:row>
      <xdr:rowOff>14287</xdr:rowOff>
    </xdr:from>
    <xdr:to>
      <xdr:col>14</xdr:col>
      <xdr:colOff>423862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2B822-1467-4FDC-A65B-40D7225A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8919-8930-417F-9190-D16289C5CB5E}">
  <dimension ref="A1:F9"/>
  <sheetViews>
    <sheetView workbookViewId="0">
      <selection activeCell="C3" sqref="C3"/>
    </sheetView>
  </sheetViews>
  <sheetFormatPr defaultRowHeight="15" x14ac:dyDescent="0.25"/>
  <cols>
    <col min="2" max="2" width="13.42578125" customWidth="1"/>
  </cols>
  <sheetData>
    <row r="1" spans="1:6" x14ac:dyDescent="0.25">
      <c r="A1" s="8" t="s">
        <v>4</v>
      </c>
      <c r="B1" s="8"/>
      <c r="C1" s="8"/>
      <c r="D1" s="8"/>
      <c r="E1" s="8"/>
      <c r="F1" s="8"/>
    </row>
    <row r="3" spans="1:6" ht="45" x14ac:dyDescent="0.25">
      <c r="A3" s="2" t="s">
        <v>0</v>
      </c>
      <c r="B3" s="3" t="s">
        <v>1</v>
      </c>
      <c r="C3" s="2" t="s">
        <v>3</v>
      </c>
      <c r="D3" s="3" t="s">
        <v>2</v>
      </c>
    </row>
    <row r="4" spans="1:6" x14ac:dyDescent="0.25">
      <c r="A4" s="2">
        <v>1</v>
      </c>
      <c r="B4" s="2">
        <v>17.8</v>
      </c>
      <c r="C4" s="2">
        <f t="shared" ref="C4:C9" si="0">SQRT(B4)</f>
        <v>4.2190046219457971</v>
      </c>
      <c r="D4" s="2">
        <v>42.45</v>
      </c>
    </row>
    <row r="5" spans="1:6" x14ac:dyDescent="0.25">
      <c r="A5" s="2">
        <v>2</v>
      </c>
      <c r="B5" s="2">
        <v>10.8</v>
      </c>
      <c r="C5" s="2">
        <f t="shared" si="0"/>
        <v>3.2863353450309969</v>
      </c>
      <c r="D5" s="2">
        <v>45.91</v>
      </c>
    </row>
    <row r="6" spans="1:6" x14ac:dyDescent="0.25">
      <c r="A6" s="2">
        <v>3</v>
      </c>
      <c r="B6" s="2">
        <v>2.67</v>
      </c>
      <c r="C6" s="2">
        <f t="shared" si="0"/>
        <v>1.6340134638368191</v>
      </c>
      <c r="D6" s="2">
        <v>51.81</v>
      </c>
    </row>
    <row r="7" spans="1:6" x14ac:dyDescent="0.25">
      <c r="A7" s="2">
        <v>4</v>
      </c>
      <c r="B7" s="2">
        <v>1.28</v>
      </c>
      <c r="C7" s="2">
        <f t="shared" si="0"/>
        <v>1.131370849898476</v>
      </c>
      <c r="D7" s="2">
        <v>54.09</v>
      </c>
    </row>
    <row r="8" spans="1:6" x14ac:dyDescent="0.25">
      <c r="A8" s="2">
        <v>5</v>
      </c>
      <c r="B8" s="2">
        <v>0.83</v>
      </c>
      <c r="C8" s="2">
        <f t="shared" si="0"/>
        <v>0.91104335791442992</v>
      </c>
      <c r="D8" s="2">
        <v>55.78</v>
      </c>
    </row>
    <row r="9" spans="1:6" x14ac:dyDescent="0.25">
      <c r="A9" s="2">
        <v>6</v>
      </c>
      <c r="B9" s="2">
        <v>0.19</v>
      </c>
      <c r="C9" s="2">
        <f t="shared" si="0"/>
        <v>0.43588989435406733</v>
      </c>
      <c r="D9" s="4">
        <v>57.4</v>
      </c>
    </row>
  </sheetData>
  <mergeCells count="1">
    <mergeCell ref="A1:F1"/>
  </mergeCells>
  <pageMargins left="0.7" right="0.7" top="0.75" bottom="0.75" header="0.3" footer="0.0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023B-F7CB-4386-999C-532BC3E4648B}">
  <dimension ref="A1:G35"/>
  <sheetViews>
    <sheetView topLeftCell="A21" workbookViewId="0">
      <selection activeCell="B5" sqref="B5"/>
    </sheetView>
  </sheetViews>
  <sheetFormatPr defaultRowHeight="15" x14ac:dyDescent="0.25"/>
  <sheetData>
    <row r="1" spans="1:7" x14ac:dyDescent="0.25">
      <c r="A1" s="9" t="s">
        <v>60</v>
      </c>
      <c r="B1" s="9"/>
      <c r="C1" s="9"/>
      <c r="D1" s="9"/>
      <c r="E1" s="9"/>
      <c r="F1" s="9"/>
      <c r="G1" s="9"/>
    </row>
    <row r="3" spans="1:7" x14ac:dyDescent="0.25">
      <c r="A3" t="s">
        <v>61</v>
      </c>
      <c r="B3" t="s">
        <v>64</v>
      </c>
      <c r="C3" t="s">
        <v>62</v>
      </c>
      <c r="D3" t="s">
        <v>63</v>
      </c>
    </row>
    <row r="4" spans="1:7" x14ac:dyDescent="0.25">
      <c r="B4">
        <v>3.2000000000000001E-2</v>
      </c>
      <c r="C4">
        <v>2.8000000000000001E-2</v>
      </c>
      <c r="D4">
        <v>1.6E-2</v>
      </c>
      <c r="E4">
        <v>7.0999999999999994E-2</v>
      </c>
    </row>
    <row r="5" spans="1:7" x14ac:dyDescent="0.25">
      <c r="A5">
        <v>0</v>
      </c>
      <c r="B5">
        <f>4*3.14*$A5^2*((B$4)/(2*3.14*8.314*300))^(3/2)*EXP(-B$4*$A5^2/(2*8.314*300))</f>
        <v>0</v>
      </c>
      <c r="C5">
        <f t="shared" ref="C5:E6" si="0">4*3.14*$A5^2*((C$4)/(2*3.14*8.314*300))^(3/2)*EXP(-C$4*$A5^2/(2*8.314*300))</f>
        <v>0</v>
      </c>
      <c r="D5">
        <f t="shared" si="0"/>
        <v>0</v>
      </c>
      <c r="E5">
        <f t="shared" si="0"/>
        <v>0</v>
      </c>
    </row>
    <row r="6" spans="1:7" x14ac:dyDescent="0.25">
      <c r="A6">
        <v>50</v>
      </c>
      <c r="B6">
        <f>4*3.14*$A6^2*((B$4)/(2*3.14*8.314*300))^(3/2)*EXP(-B$4*$A6^2/(2*8.314*300))</f>
        <v>9.023050071579315E-5</v>
      </c>
      <c r="C6">
        <f t="shared" si="0"/>
        <v>7.4000738817253168E-5</v>
      </c>
      <c r="D6">
        <f t="shared" si="0"/>
        <v>3.2158131665264398E-5</v>
      </c>
      <c r="E6">
        <f t="shared" si="0"/>
        <v>2.9243374596100622E-4</v>
      </c>
    </row>
    <row r="7" spans="1:7" x14ac:dyDescent="0.25">
      <c r="A7">
        <v>100</v>
      </c>
      <c r="B7">
        <f t="shared" ref="B7:E35" si="1">4*3.14*$A7^2*((B$4)/(2*3.14*8.314*300))^(3/2)*EXP(-B$4*$A7^2/(2*8.314*300))</f>
        <v>3.4396855987423535E-4</v>
      </c>
      <c r="C7">
        <f t="shared" si="1"/>
        <v>2.8380056958113574E-4</v>
      </c>
      <c r="D7">
        <f t="shared" si="1"/>
        <v>1.255750891135041E-4</v>
      </c>
      <c r="E7">
        <f t="shared" si="1"/>
        <v>1.0513021714195626E-3</v>
      </c>
    </row>
    <row r="8" spans="1:7" x14ac:dyDescent="0.25">
      <c r="A8">
        <v>150</v>
      </c>
      <c r="B8">
        <f t="shared" si="1"/>
        <v>7.1429385700657775E-4</v>
      </c>
      <c r="C8">
        <f t="shared" si="1"/>
        <v>5.9528436174437075E-4</v>
      </c>
      <c r="D8">
        <f t="shared" si="1"/>
        <v>2.7143999436035474E-4</v>
      </c>
      <c r="E8">
        <f t="shared" si="1"/>
        <v>1.9799013449407748E-3</v>
      </c>
    </row>
    <row r="9" spans="1:7" x14ac:dyDescent="0.25">
      <c r="A9">
        <v>200</v>
      </c>
      <c r="B9">
        <f t="shared" si="1"/>
        <v>1.1350115916582424E-3</v>
      </c>
      <c r="C9">
        <f t="shared" si="1"/>
        <v>9.5927277032475629E-4</v>
      </c>
      <c r="D9">
        <f t="shared" si="1"/>
        <v>4.5621994214093819E-4</v>
      </c>
      <c r="E9">
        <f t="shared" si="1"/>
        <v>2.7437711382144463E-3</v>
      </c>
    </row>
    <row r="10" spans="1:7" x14ac:dyDescent="0.25">
      <c r="A10">
        <v>250</v>
      </c>
      <c r="B10">
        <f t="shared" si="1"/>
        <v>1.5350993614897679E-3</v>
      </c>
      <c r="C10">
        <f t="shared" si="1"/>
        <v>1.3210333752558226E-3</v>
      </c>
      <c r="D10">
        <f t="shared" si="1"/>
        <v>6.6321199929385332E-4</v>
      </c>
      <c r="E10">
        <f t="shared" si="1"/>
        <v>3.1123480486777784E-3</v>
      </c>
    </row>
    <row r="11" spans="1:7" x14ac:dyDescent="0.25">
      <c r="A11">
        <v>300</v>
      </c>
      <c r="B11">
        <f t="shared" si="1"/>
        <v>1.8530426312307886E-3</v>
      </c>
      <c r="C11">
        <f t="shared" si="1"/>
        <v>1.6301944352534541E-3</v>
      </c>
      <c r="D11">
        <f t="shared" si="1"/>
        <v>8.7439583668973001E-4</v>
      </c>
      <c r="E11">
        <f t="shared" si="1"/>
        <v>3.0301511045622209E-3</v>
      </c>
    </row>
    <row r="12" spans="1:7" x14ac:dyDescent="0.25">
      <c r="A12">
        <v>350</v>
      </c>
      <c r="B12">
        <f t="shared" si="1"/>
        <v>2.047555476547766E-3</v>
      </c>
      <c r="C12">
        <f t="shared" si="1"/>
        <v>1.8488751569818197E-3</v>
      </c>
      <c r="D12">
        <f t="shared" si="1"/>
        <v>1.0723338218129265E-3</v>
      </c>
      <c r="E12">
        <f t="shared" si="1"/>
        <v>2.5969577860831482E-3</v>
      </c>
    </row>
    <row r="13" spans="1:7" x14ac:dyDescent="0.25">
      <c r="A13">
        <v>400</v>
      </c>
      <c r="B13">
        <f t="shared" si="1"/>
        <v>2.1025508995240051E-3</v>
      </c>
      <c r="C13">
        <f t="shared" si="1"/>
        <v>1.9564896708114672E-3</v>
      </c>
      <c r="D13">
        <f t="shared" si="1"/>
        <v>1.2418735329161193E-3</v>
      </c>
      <c r="E13">
        <f t="shared" si="1"/>
        <v>1.9890660165134111E-3</v>
      </c>
    </row>
    <row r="14" spans="1:7" x14ac:dyDescent="0.25">
      <c r="A14">
        <v>450</v>
      </c>
      <c r="B14">
        <f t="shared" si="1"/>
        <v>2.0260435183178547E-3</v>
      </c>
      <c r="C14">
        <f t="shared" si="1"/>
        <v>1.9506536285822959E-3</v>
      </c>
      <c r="D14">
        <f t="shared" si="1"/>
        <v>1.3714532863892044E-3</v>
      </c>
      <c r="E14">
        <f t="shared" si="1"/>
        <v>1.3748269733105708E-3</v>
      </c>
    </row>
    <row r="15" spans="1:7" x14ac:dyDescent="0.25">
      <c r="A15">
        <v>500</v>
      </c>
      <c r="B15">
        <f t="shared" si="1"/>
        <v>1.8442985154686999E-3</v>
      </c>
      <c r="C15">
        <f t="shared" si="1"/>
        <v>1.8446083652871182E-3</v>
      </c>
      <c r="D15">
        <f t="shared" si="1"/>
        <v>1.453883921284795E-3</v>
      </c>
      <c r="E15">
        <f t="shared" si="1"/>
        <v>8.6327708987018884E-4</v>
      </c>
    </row>
    <row r="16" spans="1:7" x14ac:dyDescent="0.25">
      <c r="A16">
        <v>550</v>
      </c>
      <c r="B16">
        <f t="shared" si="1"/>
        <v>1.5935082365334799E-3</v>
      </c>
      <c r="C16">
        <f t="shared" si="1"/>
        <v>1.66230248475365E-3</v>
      </c>
      <c r="D16">
        <f t="shared" si="1"/>
        <v>1.4865652166779239E-3</v>
      </c>
      <c r="E16">
        <f t="shared" si="1"/>
        <v>4.9478458930562357E-4</v>
      </c>
    </row>
    <row r="17" spans="1:5" x14ac:dyDescent="0.25">
      <c r="A17">
        <v>600</v>
      </c>
      <c r="B17">
        <f t="shared" si="1"/>
        <v>1.3114128039117023E-3</v>
      </c>
      <c r="C17">
        <f t="shared" si="1"/>
        <v>1.4325809206809849E-3</v>
      </c>
      <c r="D17">
        <f t="shared" si="1"/>
        <v>1.4711775233831486E-3</v>
      </c>
      <c r="E17">
        <f t="shared" si="1"/>
        <v>2.5975699614468175E-4</v>
      </c>
    </row>
    <row r="18" spans="1:5" x14ac:dyDescent="0.25">
      <c r="A18">
        <v>650</v>
      </c>
      <c r="B18">
        <f t="shared" si="1"/>
        <v>1.0307227855902096E-3</v>
      </c>
      <c r="C18">
        <f t="shared" si="1"/>
        <v>1.183823180208586E-3</v>
      </c>
      <c r="D18">
        <f t="shared" si="1"/>
        <v>1.4129552779984728E-3</v>
      </c>
      <c r="E18">
        <f t="shared" si="1"/>
        <v>1.2524454562625357E-4</v>
      </c>
    </row>
    <row r="19" spans="1:5" x14ac:dyDescent="0.25">
      <c r="A19">
        <v>700</v>
      </c>
      <c r="B19">
        <f t="shared" si="1"/>
        <v>7.7528208394293688E-4</v>
      </c>
      <c r="C19">
        <f t="shared" si="1"/>
        <v>9.3996384173095527E-4</v>
      </c>
      <c r="D19">
        <f t="shared" si="1"/>
        <v>1.3196903316177082E-3</v>
      </c>
      <c r="E19">
        <f t="shared" si="1"/>
        <v>5.5576210689695268E-5</v>
      </c>
    </row>
    <row r="20" spans="1:5" x14ac:dyDescent="0.25">
      <c r="A20">
        <v>750</v>
      </c>
      <c r="B20">
        <f t="shared" si="1"/>
        <v>5.5899118407372675E-4</v>
      </c>
      <c r="C20">
        <f t="shared" si="1"/>
        <v>7.182969341855682E-4</v>
      </c>
      <c r="D20">
        <f t="shared" si="1"/>
        <v>1.2006263310488934E-3</v>
      </c>
      <c r="E20">
        <f t="shared" si="1"/>
        <v>2.2733667905198563E-5</v>
      </c>
    </row>
    <row r="21" spans="1:5" x14ac:dyDescent="0.25">
      <c r="A21">
        <v>800</v>
      </c>
      <c r="B21">
        <f t="shared" si="1"/>
        <v>3.8685786379039549E-4</v>
      </c>
      <c r="C21">
        <f t="shared" si="1"/>
        <v>5.2898012581248464E-4</v>
      </c>
      <c r="D21">
        <f t="shared" si="1"/>
        <v>1.0653929598656334E-3</v>
      </c>
      <c r="E21">
        <f t="shared" si="1"/>
        <v>8.5836989914540435E-6</v>
      </c>
    </row>
    <row r="22" spans="1:5" x14ac:dyDescent="0.25">
      <c r="A22">
        <v>850</v>
      </c>
      <c r="B22">
        <f t="shared" si="1"/>
        <v>2.5725782281942722E-4</v>
      </c>
      <c r="C22">
        <f t="shared" si="1"/>
        <v>3.7582581308611188E-4</v>
      </c>
      <c r="D22">
        <f t="shared" si="1"/>
        <v>9.2309700442260226E-4</v>
      </c>
      <c r="E22">
        <f t="shared" si="1"/>
        <v>2.9948375268594768E-6</v>
      </c>
    </row>
    <row r="23" spans="1:5" x14ac:dyDescent="0.25">
      <c r="A23">
        <v>900</v>
      </c>
      <c r="B23">
        <f t="shared" si="1"/>
        <v>1.6453007663562897E-4</v>
      </c>
      <c r="C23">
        <f t="shared" si="1"/>
        <v>2.5783069720917664E-4</v>
      </c>
      <c r="D23">
        <f t="shared" si="1"/>
        <v>7.8164450732030996E-4</v>
      </c>
      <c r="E23">
        <f t="shared" si="1"/>
        <v>9.6639512768148753E-7</v>
      </c>
    </row>
    <row r="24" spans="1:5" x14ac:dyDescent="0.25">
      <c r="A24">
        <v>950</v>
      </c>
      <c r="B24">
        <f t="shared" si="1"/>
        <v>1.0127617579387697E-4</v>
      </c>
      <c r="C24">
        <f t="shared" si="1"/>
        <v>1.7092639839897129E-4</v>
      </c>
      <c r="D24">
        <f t="shared" si="1"/>
        <v>6.4732349939752528E-4</v>
      </c>
      <c r="E24">
        <f t="shared" si="1"/>
        <v>2.8863208701151712E-7</v>
      </c>
    </row>
    <row r="25" spans="1:5" x14ac:dyDescent="0.25">
      <c r="A25">
        <v>1000</v>
      </c>
      <c r="B25">
        <f t="shared" si="1"/>
        <v>6.0038543118009127E-5</v>
      </c>
      <c r="C25">
        <f t="shared" si="1"/>
        <v>1.0956850480264418E-4</v>
      </c>
      <c r="D25">
        <f t="shared" si="1"/>
        <v>5.2463733540046846E-4</v>
      </c>
      <c r="E25">
        <f t="shared" si="1"/>
        <v>7.9839622299892926E-8</v>
      </c>
    </row>
    <row r="26" spans="1:5" x14ac:dyDescent="0.25">
      <c r="A26">
        <v>1050</v>
      </c>
      <c r="B26">
        <f t="shared" si="1"/>
        <v>3.4296441778514045E-5</v>
      </c>
      <c r="C26">
        <f t="shared" si="1"/>
        <v>6.7951588644528697E-5</v>
      </c>
      <c r="D26">
        <f t="shared" si="1"/>
        <v>4.1634940890732558E-4</v>
      </c>
      <c r="E26">
        <f t="shared" si="1"/>
        <v>2.0464989918395339E-8</v>
      </c>
    </row>
    <row r="27" spans="1:5" x14ac:dyDescent="0.25">
      <c r="A27">
        <v>1100</v>
      </c>
      <c r="B27">
        <f t="shared" si="1"/>
        <v>1.8887149498915713E-5</v>
      </c>
      <c r="C27">
        <f t="shared" si="1"/>
        <v>4.0789947386442461E-5</v>
      </c>
      <c r="D27">
        <f t="shared" si="1"/>
        <v>3.2368309277025031E-4</v>
      </c>
      <c r="E27">
        <f t="shared" si="1"/>
        <v>4.8632451102574406E-9</v>
      </c>
    </row>
    <row r="28" spans="1:5" x14ac:dyDescent="0.25">
      <c r="A28">
        <v>1150</v>
      </c>
      <c r="B28">
        <f t="shared" si="1"/>
        <v>1.0031308087065406E-5</v>
      </c>
      <c r="C28">
        <f t="shared" si="1"/>
        <v>2.3709461545651835E-5</v>
      </c>
      <c r="D28">
        <f t="shared" si="1"/>
        <v>2.4661571401038076E-4</v>
      </c>
      <c r="E28">
        <f t="shared" si="1"/>
        <v>1.0718591241896165E-9</v>
      </c>
    </row>
    <row r="29" spans="1:5" x14ac:dyDescent="0.25">
      <c r="A29">
        <v>1200</v>
      </c>
      <c r="B29">
        <f t="shared" si="1"/>
        <v>5.1401463035363202E-6</v>
      </c>
      <c r="C29">
        <f t="shared" si="1"/>
        <v>1.3349291453475236E-5</v>
      </c>
      <c r="D29">
        <f t="shared" si="1"/>
        <v>1.8420995957601257E-4</v>
      </c>
      <c r="E29">
        <f t="shared" si="1"/>
        <v>2.1917910495347058E-10</v>
      </c>
    </row>
    <row r="30" spans="1:5" x14ac:dyDescent="0.25">
      <c r="A30">
        <v>1250</v>
      </c>
      <c r="B30">
        <f t="shared" si="1"/>
        <v>2.5418760791071593E-6</v>
      </c>
      <c r="C30">
        <f t="shared" si="1"/>
        <v>7.2827757721457733E-6</v>
      </c>
      <c r="D30">
        <f t="shared" si="1"/>
        <v>1.3493708407972217E-4</v>
      </c>
      <c r="E30">
        <f t="shared" si="1"/>
        <v>4.1595342047938041E-11</v>
      </c>
    </row>
    <row r="31" spans="1:5" x14ac:dyDescent="0.25">
      <c r="A31">
        <v>1300</v>
      </c>
      <c r="B31">
        <f t="shared" si="1"/>
        <v>1.2134242557930605E-6</v>
      </c>
      <c r="C31">
        <f t="shared" si="1"/>
        <v>3.8508471815783867E-6</v>
      </c>
      <c r="D31">
        <f t="shared" si="1"/>
        <v>9.6960268464390496E-5</v>
      </c>
      <c r="E31">
        <f t="shared" si="1"/>
        <v>7.3281235689696406E-12</v>
      </c>
    </row>
    <row r="32" spans="1:5" x14ac:dyDescent="0.25">
      <c r="A32">
        <v>1350</v>
      </c>
      <c r="B32">
        <f t="shared" si="1"/>
        <v>5.5931360485691686E-7</v>
      </c>
      <c r="C32">
        <f t="shared" si="1"/>
        <v>1.9739732390239771E-6</v>
      </c>
      <c r="D32">
        <f t="shared" si="1"/>
        <v>6.8360555181631004E-5</v>
      </c>
      <c r="E32">
        <f t="shared" si="1"/>
        <v>1.1988046259118428E-12</v>
      </c>
    </row>
    <row r="33" spans="1:5" x14ac:dyDescent="0.25">
      <c r="A33">
        <v>1400</v>
      </c>
      <c r="B33">
        <f t="shared" si="1"/>
        <v>2.4898664665634864E-7</v>
      </c>
      <c r="C33">
        <f t="shared" si="1"/>
        <v>9.811726102314187E-7</v>
      </c>
      <c r="D33">
        <f t="shared" si="1"/>
        <v>4.7299895880281752E-5</v>
      </c>
      <c r="E33">
        <f t="shared" si="1"/>
        <v>1.8213991382021792E-13</v>
      </c>
    </row>
    <row r="34" spans="1:5" x14ac:dyDescent="0.25">
      <c r="A34">
        <v>1450</v>
      </c>
      <c r="B34">
        <f t="shared" si="1"/>
        <v>1.070676787935279E-7</v>
      </c>
      <c r="C34">
        <f t="shared" si="1"/>
        <v>4.7299053225233998E-7</v>
      </c>
      <c r="D34">
        <f t="shared" si="1"/>
        <v>3.2124865414466928E-5</v>
      </c>
      <c r="E34">
        <f t="shared" si="1"/>
        <v>2.5706717832332672E-14</v>
      </c>
    </row>
    <row r="35" spans="1:5" x14ac:dyDescent="0.25">
      <c r="A35">
        <v>1500</v>
      </c>
      <c r="B35">
        <f t="shared" si="1"/>
        <v>4.4481308941454528E-8</v>
      </c>
      <c r="C35">
        <f t="shared" si="1"/>
        <v>2.2117576431419749E-7</v>
      </c>
      <c r="D35">
        <f t="shared" si="1"/>
        <v>2.1420231459451294E-5</v>
      </c>
      <c r="E35">
        <f t="shared" si="1"/>
        <v>3.3709173422234518E-15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825F-4B13-4C10-B9F5-173202B5C0C1}">
  <dimension ref="A1:E33"/>
  <sheetViews>
    <sheetView topLeftCell="A11" workbookViewId="0">
      <selection activeCell="C2" sqref="C2"/>
    </sheetView>
  </sheetViews>
  <sheetFormatPr defaultRowHeight="15" x14ac:dyDescent="0.25"/>
  <sheetData>
    <row r="1" spans="1:5" x14ac:dyDescent="0.25">
      <c r="A1" s="9" t="s">
        <v>65</v>
      </c>
      <c r="B1" s="9"/>
      <c r="C1" s="9"/>
      <c r="D1" s="9"/>
      <c r="E1" s="9"/>
    </row>
    <row r="2" spans="1:5" ht="45" x14ac:dyDescent="0.25">
      <c r="A2" s="1" t="s">
        <v>66</v>
      </c>
      <c r="B2" t="s">
        <v>67</v>
      </c>
      <c r="C2" s="1" t="s">
        <v>68</v>
      </c>
      <c r="D2" t="s">
        <v>69</v>
      </c>
    </row>
    <row r="3" spans="1:5" x14ac:dyDescent="0.25">
      <c r="A3">
        <v>0</v>
      </c>
      <c r="B3">
        <v>191</v>
      </c>
      <c r="C3">
        <f>-(B4-B3)/(A4-A3)</f>
        <v>2.6</v>
      </c>
      <c r="D3">
        <f>(A4+A3)/2</f>
        <v>5</v>
      </c>
    </row>
    <row r="4" spans="1:5" x14ac:dyDescent="0.25">
      <c r="A4">
        <v>10</v>
      </c>
      <c r="B4">
        <v>165</v>
      </c>
      <c r="C4">
        <f t="shared" ref="C4:C33" si="0">-(B5-B4)/(A5-A4)</f>
        <v>1.8</v>
      </c>
      <c r="D4">
        <f t="shared" ref="D4:D33" si="1">(A5+A4)/2</f>
        <v>15</v>
      </c>
    </row>
    <row r="5" spans="1:5" x14ac:dyDescent="0.25">
      <c r="A5">
        <v>20</v>
      </c>
      <c r="B5">
        <v>147</v>
      </c>
      <c r="C5">
        <f t="shared" si="0"/>
        <v>1.1000000000000001</v>
      </c>
      <c r="D5">
        <f t="shared" si="1"/>
        <v>25</v>
      </c>
    </row>
    <row r="6" spans="1:5" x14ac:dyDescent="0.25">
      <c r="A6">
        <v>30</v>
      </c>
      <c r="B6">
        <v>136</v>
      </c>
      <c r="C6">
        <f t="shared" si="0"/>
        <v>0.8</v>
      </c>
      <c r="D6">
        <f t="shared" si="1"/>
        <v>35</v>
      </c>
    </row>
    <row r="7" spans="1:5" x14ac:dyDescent="0.25">
      <c r="A7">
        <v>40</v>
      </c>
      <c r="B7">
        <v>128</v>
      </c>
      <c r="C7">
        <f t="shared" si="0"/>
        <v>0.8</v>
      </c>
      <c r="D7">
        <f t="shared" si="1"/>
        <v>45</v>
      </c>
    </row>
    <row r="8" spans="1:5" x14ac:dyDescent="0.25">
      <c r="A8">
        <v>50</v>
      </c>
      <c r="B8">
        <v>120</v>
      </c>
      <c r="C8">
        <f t="shared" si="0"/>
        <v>0.7</v>
      </c>
      <c r="D8">
        <f t="shared" si="1"/>
        <v>55</v>
      </c>
    </row>
    <row r="9" spans="1:5" x14ac:dyDescent="0.25">
      <c r="A9">
        <v>60</v>
      </c>
      <c r="B9">
        <v>113</v>
      </c>
      <c r="C9">
        <f t="shared" si="0"/>
        <v>0.8</v>
      </c>
      <c r="D9">
        <f t="shared" si="1"/>
        <v>65</v>
      </c>
    </row>
    <row r="10" spans="1:5" x14ac:dyDescent="0.25">
      <c r="A10">
        <v>70</v>
      </c>
      <c r="B10">
        <v>105</v>
      </c>
      <c r="C10">
        <f t="shared" si="0"/>
        <v>0.6</v>
      </c>
      <c r="D10">
        <f t="shared" si="1"/>
        <v>75</v>
      </c>
    </row>
    <row r="11" spans="1:5" x14ac:dyDescent="0.25">
      <c r="A11">
        <v>80</v>
      </c>
      <c r="B11">
        <v>99</v>
      </c>
      <c r="C11">
        <f t="shared" si="0"/>
        <v>1</v>
      </c>
      <c r="D11">
        <f t="shared" si="1"/>
        <v>85</v>
      </c>
    </row>
    <row r="12" spans="1:5" x14ac:dyDescent="0.25">
      <c r="A12">
        <v>90</v>
      </c>
      <c r="B12">
        <v>89</v>
      </c>
      <c r="C12">
        <f t="shared" si="0"/>
        <v>0.9</v>
      </c>
      <c r="D12">
        <f t="shared" si="1"/>
        <v>95</v>
      </c>
    </row>
    <row r="13" spans="1:5" x14ac:dyDescent="0.25">
      <c r="A13">
        <v>100</v>
      </c>
      <c r="B13">
        <v>80</v>
      </c>
      <c r="C13">
        <f t="shared" si="0"/>
        <v>1.2</v>
      </c>
      <c r="D13">
        <f t="shared" si="1"/>
        <v>105</v>
      </c>
    </row>
    <row r="14" spans="1:5" x14ac:dyDescent="0.25">
      <c r="A14">
        <v>110</v>
      </c>
      <c r="B14">
        <v>68</v>
      </c>
      <c r="C14">
        <f t="shared" si="0"/>
        <v>1.6</v>
      </c>
      <c r="D14">
        <f t="shared" si="1"/>
        <v>112.5</v>
      </c>
    </row>
    <row r="15" spans="1:5" x14ac:dyDescent="0.25">
      <c r="A15">
        <v>115</v>
      </c>
      <c r="B15">
        <v>60</v>
      </c>
      <c r="C15">
        <f t="shared" si="0"/>
        <v>2.4</v>
      </c>
      <c r="D15">
        <f t="shared" si="1"/>
        <v>117.5</v>
      </c>
    </row>
    <row r="16" spans="1:5" x14ac:dyDescent="0.25">
      <c r="A16">
        <v>120</v>
      </c>
      <c r="B16">
        <v>48</v>
      </c>
      <c r="C16">
        <f t="shared" si="0"/>
        <v>2.8</v>
      </c>
      <c r="D16">
        <f t="shared" si="1"/>
        <v>122.5</v>
      </c>
    </row>
    <row r="17" spans="1:4" x14ac:dyDescent="0.25">
      <c r="A17">
        <v>125</v>
      </c>
      <c r="B17">
        <v>34</v>
      </c>
      <c r="C17">
        <f t="shared" si="0"/>
        <v>8.1999999999999993</v>
      </c>
      <c r="D17">
        <f t="shared" si="1"/>
        <v>127.5</v>
      </c>
    </row>
    <row r="18" spans="1:4" x14ac:dyDescent="0.25">
      <c r="A18">
        <v>130</v>
      </c>
      <c r="B18">
        <v>-7</v>
      </c>
      <c r="C18">
        <f t="shared" si="0"/>
        <v>59</v>
      </c>
      <c r="D18">
        <f t="shared" si="1"/>
        <v>131</v>
      </c>
    </row>
    <row r="19" spans="1:4" x14ac:dyDescent="0.25">
      <c r="A19">
        <v>132</v>
      </c>
      <c r="B19">
        <v>-125</v>
      </c>
      <c r="C19">
        <f t="shared" si="0"/>
        <v>38.5</v>
      </c>
      <c r="D19">
        <f t="shared" si="1"/>
        <v>133</v>
      </c>
    </row>
    <row r="20" spans="1:4" x14ac:dyDescent="0.25">
      <c r="A20">
        <v>134</v>
      </c>
      <c r="B20">
        <v>-202</v>
      </c>
      <c r="C20">
        <f t="shared" si="0"/>
        <v>7</v>
      </c>
      <c r="D20">
        <f t="shared" si="1"/>
        <v>136</v>
      </c>
    </row>
    <row r="21" spans="1:4" x14ac:dyDescent="0.25">
      <c r="A21">
        <v>138</v>
      </c>
      <c r="B21">
        <v>-230</v>
      </c>
      <c r="C21">
        <f t="shared" si="0"/>
        <v>9</v>
      </c>
      <c r="D21">
        <f t="shared" si="1"/>
        <v>139</v>
      </c>
    </row>
    <row r="22" spans="1:4" x14ac:dyDescent="0.25">
      <c r="A22">
        <v>140</v>
      </c>
      <c r="B22">
        <v>-248</v>
      </c>
      <c r="C22">
        <f t="shared" si="0"/>
        <v>4</v>
      </c>
      <c r="D22">
        <f t="shared" si="1"/>
        <v>141</v>
      </c>
    </row>
    <row r="23" spans="1:4" x14ac:dyDescent="0.25">
      <c r="A23">
        <v>142</v>
      </c>
      <c r="B23">
        <v>-256</v>
      </c>
      <c r="C23">
        <f t="shared" si="0"/>
        <v>2.5</v>
      </c>
      <c r="D23">
        <f t="shared" si="1"/>
        <v>143</v>
      </c>
    </row>
    <row r="24" spans="1:4" x14ac:dyDescent="0.25">
      <c r="A24">
        <v>144</v>
      </c>
      <c r="B24">
        <v>-261</v>
      </c>
      <c r="C24">
        <f t="shared" si="0"/>
        <v>0.5</v>
      </c>
      <c r="D24">
        <f t="shared" si="1"/>
        <v>145</v>
      </c>
    </row>
    <row r="25" spans="1:4" x14ac:dyDescent="0.25">
      <c r="A25">
        <v>146</v>
      </c>
      <c r="B25">
        <v>-262</v>
      </c>
      <c r="C25">
        <f t="shared" si="0"/>
        <v>-1.5</v>
      </c>
      <c r="D25">
        <f t="shared" si="1"/>
        <v>147</v>
      </c>
    </row>
    <row r="26" spans="1:4" x14ac:dyDescent="0.25">
      <c r="A26">
        <v>148</v>
      </c>
      <c r="B26">
        <v>-259</v>
      </c>
      <c r="C26">
        <f t="shared" si="0"/>
        <v>1</v>
      </c>
      <c r="D26">
        <f t="shared" si="1"/>
        <v>149</v>
      </c>
    </row>
    <row r="27" spans="1:4" x14ac:dyDescent="0.25">
      <c r="A27">
        <v>150</v>
      </c>
      <c r="B27">
        <v>-261</v>
      </c>
      <c r="C27">
        <f t="shared" si="0"/>
        <v>0.4</v>
      </c>
      <c r="D27">
        <f t="shared" si="1"/>
        <v>152.5</v>
      </c>
    </row>
    <row r="28" spans="1:4" x14ac:dyDescent="0.25">
      <c r="A28">
        <v>155</v>
      </c>
      <c r="B28">
        <v>-263</v>
      </c>
      <c r="C28">
        <f t="shared" si="0"/>
        <v>1.8</v>
      </c>
      <c r="D28">
        <f t="shared" si="1"/>
        <v>157.5</v>
      </c>
    </row>
    <row r="29" spans="1:4" x14ac:dyDescent="0.25">
      <c r="A29">
        <v>160</v>
      </c>
      <c r="B29">
        <v>-272</v>
      </c>
      <c r="C29">
        <f t="shared" si="0"/>
        <v>0.6</v>
      </c>
      <c r="D29">
        <f t="shared" si="1"/>
        <v>162.5</v>
      </c>
    </row>
    <row r="30" spans="1:4" x14ac:dyDescent="0.25">
      <c r="A30">
        <v>165</v>
      </c>
      <c r="B30">
        <v>-275</v>
      </c>
      <c r="C30">
        <f t="shared" si="0"/>
        <v>0.6</v>
      </c>
      <c r="D30">
        <f t="shared" si="1"/>
        <v>167.5</v>
      </c>
    </row>
    <row r="31" spans="1:4" x14ac:dyDescent="0.25">
      <c r="A31">
        <v>170</v>
      </c>
      <c r="B31">
        <v>-278</v>
      </c>
      <c r="C31">
        <f t="shared" si="0"/>
        <v>0.6</v>
      </c>
      <c r="D31">
        <f t="shared" si="1"/>
        <v>175</v>
      </c>
    </row>
    <row r="32" spans="1:4" x14ac:dyDescent="0.25">
      <c r="A32">
        <v>180</v>
      </c>
      <c r="B32">
        <v>-284</v>
      </c>
      <c r="C32">
        <f t="shared" si="0"/>
        <v>0.4</v>
      </c>
      <c r="D32">
        <f t="shared" si="1"/>
        <v>185</v>
      </c>
    </row>
    <row r="33" spans="1:4" x14ac:dyDescent="0.25">
      <c r="A33">
        <v>190</v>
      </c>
      <c r="B33">
        <v>-288</v>
      </c>
      <c r="C33">
        <f t="shared" si="0"/>
        <v>1.5157894736842106</v>
      </c>
      <c r="D33">
        <f t="shared" si="1"/>
        <v>95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A075-D745-4AFD-8931-1FB3D139D82E}">
  <dimension ref="A3:I54"/>
  <sheetViews>
    <sheetView workbookViewId="0">
      <selection activeCell="D4" activeCellId="1" sqref="A4:B54 D4:D54"/>
    </sheetView>
  </sheetViews>
  <sheetFormatPr defaultRowHeight="15" x14ac:dyDescent="0.25"/>
  <sheetData>
    <row r="3" spans="1:4" ht="45" x14ac:dyDescent="0.25">
      <c r="A3" s="1" t="s">
        <v>70</v>
      </c>
      <c r="B3" t="s">
        <v>71</v>
      </c>
      <c r="C3" t="s">
        <v>72</v>
      </c>
      <c r="D3" t="s">
        <v>73</v>
      </c>
    </row>
    <row r="4" spans="1:4" x14ac:dyDescent="0.25">
      <c r="A4">
        <v>0</v>
      </c>
      <c r="B4">
        <v>2.74</v>
      </c>
      <c r="C4">
        <f>(A5+A4)/2</f>
        <v>5.0000000000000001E-4</v>
      </c>
      <c r="D4">
        <f>(B5-B4)/(A5-A4)</f>
        <v>429.99999999999972</v>
      </c>
    </row>
    <row r="5" spans="1:4" x14ac:dyDescent="0.25">
      <c r="A5">
        <v>1E-3</v>
      </c>
      <c r="B5">
        <v>3.17</v>
      </c>
      <c r="C5">
        <f t="shared" ref="C5:C54" si="0">(A6+A5)/2</f>
        <v>1.5E-3</v>
      </c>
      <c r="D5">
        <f t="shared" ref="D5:D54" si="1">(B6-B5)/(A6-A5)</f>
        <v>320.00000000000028</v>
      </c>
    </row>
    <row r="6" spans="1:4" x14ac:dyDescent="0.25">
      <c r="A6">
        <v>2E-3</v>
      </c>
      <c r="B6">
        <v>3.49</v>
      </c>
      <c r="C6">
        <f t="shared" si="0"/>
        <v>2.5000000000000001E-3</v>
      </c>
      <c r="D6">
        <f t="shared" si="1"/>
        <v>199.99999999999972</v>
      </c>
    </row>
    <row r="7" spans="1:4" x14ac:dyDescent="0.25">
      <c r="A7">
        <v>3.0000000000000001E-3</v>
      </c>
      <c r="B7">
        <v>3.69</v>
      </c>
      <c r="C7">
        <f t="shared" si="0"/>
        <v>3.5000000000000001E-3</v>
      </c>
      <c r="D7">
        <f t="shared" si="1"/>
        <v>140.00000000000011</v>
      </c>
    </row>
    <row r="8" spans="1:4" x14ac:dyDescent="0.25">
      <c r="A8">
        <v>4.0000000000000001E-3</v>
      </c>
      <c r="B8">
        <v>3.83</v>
      </c>
      <c r="C8">
        <f t="shared" si="0"/>
        <v>4.5000000000000005E-3</v>
      </c>
      <c r="D8">
        <f t="shared" si="1"/>
        <v>120.0000000000001</v>
      </c>
    </row>
    <row r="9" spans="1:4" x14ac:dyDescent="0.25">
      <c r="A9">
        <v>5.0000000000000001E-3</v>
      </c>
      <c r="B9">
        <v>3.95</v>
      </c>
      <c r="C9">
        <f t="shared" si="0"/>
        <v>5.4999999999999997E-3</v>
      </c>
      <c r="D9">
        <f t="shared" si="1"/>
        <v>99.999999999999645</v>
      </c>
    </row>
    <row r="10" spans="1:4" x14ac:dyDescent="0.25">
      <c r="A10">
        <v>6.0000000000000001E-3</v>
      </c>
      <c r="B10">
        <v>4.05</v>
      </c>
      <c r="C10">
        <f t="shared" si="0"/>
        <v>6.5000000000000006E-3</v>
      </c>
      <c r="D10">
        <f t="shared" si="1"/>
        <v>89.999999999999858</v>
      </c>
    </row>
    <row r="11" spans="1:4" x14ac:dyDescent="0.25">
      <c r="A11">
        <v>7.0000000000000001E-3</v>
      </c>
      <c r="B11">
        <v>4.1399999999999997</v>
      </c>
      <c r="C11">
        <f t="shared" si="0"/>
        <v>7.4999999999999997E-3</v>
      </c>
      <c r="D11">
        <f t="shared" si="1"/>
        <v>90.000000000000739</v>
      </c>
    </row>
    <row r="12" spans="1:4" x14ac:dyDescent="0.25">
      <c r="A12">
        <v>8.0000000000000002E-3</v>
      </c>
      <c r="B12">
        <v>4.2300000000000004</v>
      </c>
      <c r="C12">
        <f t="shared" si="0"/>
        <v>8.5000000000000006E-3</v>
      </c>
      <c r="D12">
        <f t="shared" si="1"/>
        <v>69.99999999999946</v>
      </c>
    </row>
    <row r="13" spans="1:4" x14ac:dyDescent="0.25">
      <c r="A13">
        <v>8.9999999999999993E-3</v>
      </c>
      <c r="B13">
        <v>4.3</v>
      </c>
      <c r="C13">
        <f t="shared" si="0"/>
        <v>9.4999999999999998E-3</v>
      </c>
      <c r="D13">
        <f t="shared" si="1"/>
        <v>80</v>
      </c>
    </row>
    <row r="14" spans="1:4" x14ac:dyDescent="0.25">
      <c r="A14">
        <v>0.01</v>
      </c>
      <c r="B14">
        <v>4.38</v>
      </c>
      <c r="C14">
        <f t="shared" si="0"/>
        <v>1.0499999999999999E-2</v>
      </c>
      <c r="D14">
        <f t="shared" si="1"/>
        <v>70.000000000000341</v>
      </c>
    </row>
    <row r="15" spans="1:4" x14ac:dyDescent="0.25">
      <c r="A15">
        <v>1.0999999999999999E-2</v>
      </c>
      <c r="B15">
        <v>4.45</v>
      </c>
      <c r="C15">
        <f t="shared" si="0"/>
        <v>1.15E-2</v>
      </c>
      <c r="D15">
        <f t="shared" si="1"/>
        <v>69.999999999999332</v>
      </c>
    </row>
    <row r="16" spans="1:4" x14ac:dyDescent="0.25">
      <c r="A16">
        <v>1.2E-2</v>
      </c>
      <c r="B16">
        <v>4.5199999999999996</v>
      </c>
      <c r="C16">
        <f t="shared" si="0"/>
        <v>1.2500000000000001E-2</v>
      </c>
      <c r="D16">
        <f t="shared" si="1"/>
        <v>70.000000000000341</v>
      </c>
    </row>
    <row r="17" spans="1:9" x14ac:dyDescent="0.25">
      <c r="A17">
        <v>1.2999999999999999E-2</v>
      </c>
      <c r="B17">
        <v>4.59</v>
      </c>
      <c r="C17">
        <f t="shared" si="0"/>
        <v>1.35E-2</v>
      </c>
      <c r="D17">
        <f t="shared" si="1"/>
        <v>70.000000000000227</v>
      </c>
    </row>
    <row r="18" spans="1:9" x14ac:dyDescent="0.25">
      <c r="A18">
        <v>1.4E-2</v>
      </c>
      <c r="B18">
        <v>4.66</v>
      </c>
      <c r="C18">
        <f t="shared" si="0"/>
        <v>1.4499999999999999E-2</v>
      </c>
      <c r="D18">
        <f t="shared" si="1"/>
        <v>70.000000000000341</v>
      </c>
    </row>
    <row r="19" spans="1:9" x14ac:dyDescent="0.25">
      <c r="A19">
        <v>1.4999999999999999E-2</v>
      </c>
      <c r="B19">
        <v>4.7300000000000004</v>
      </c>
      <c r="C19">
        <f t="shared" si="0"/>
        <v>1.55E-2</v>
      </c>
      <c r="D19">
        <f t="shared" si="1"/>
        <v>69.999999999999332</v>
      </c>
    </row>
    <row r="20" spans="1:9" x14ac:dyDescent="0.25">
      <c r="A20">
        <v>1.6E-2</v>
      </c>
      <c r="B20">
        <v>4.8</v>
      </c>
      <c r="C20">
        <f t="shared" si="0"/>
        <v>1.6500000000000001E-2</v>
      </c>
      <c r="D20">
        <f t="shared" si="1"/>
        <v>89.999999999999773</v>
      </c>
    </row>
    <row r="21" spans="1:9" x14ac:dyDescent="0.25">
      <c r="A21">
        <v>1.7000000000000001E-2</v>
      </c>
      <c r="B21">
        <v>4.8899999999999997</v>
      </c>
      <c r="C21">
        <f t="shared" si="0"/>
        <v>1.7500000000000002E-2</v>
      </c>
      <c r="D21">
        <f t="shared" si="1"/>
        <v>70.000000000000469</v>
      </c>
      <c r="G21" t="s">
        <v>74</v>
      </c>
    </row>
    <row r="22" spans="1:9" x14ac:dyDescent="0.25">
      <c r="A22">
        <v>1.7999999999999999E-2</v>
      </c>
      <c r="B22">
        <v>4.96</v>
      </c>
      <c r="C22">
        <f t="shared" si="0"/>
        <v>1.8499999999999999E-2</v>
      </c>
      <c r="D22">
        <f t="shared" si="1"/>
        <v>89.999999999999773</v>
      </c>
      <c r="G22" t="s">
        <v>75</v>
      </c>
    </row>
    <row r="23" spans="1:9" x14ac:dyDescent="0.25">
      <c r="A23">
        <v>1.9E-2</v>
      </c>
      <c r="B23">
        <v>5.05</v>
      </c>
      <c r="C23">
        <f t="shared" si="0"/>
        <v>1.95E-2</v>
      </c>
      <c r="D23">
        <f t="shared" si="1"/>
        <v>110.00000000000023</v>
      </c>
      <c r="F23" t="s">
        <v>76</v>
      </c>
    </row>
    <row r="24" spans="1:9" x14ac:dyDescent="0.25">
      <c r="A24">
        <v>0.02</v>
      </c>
      <c r="B24">
        <v>5.16</v>
      </c>
      <c r="C24">
        <f t="shared" si="0"/>
        <v>2.0500000000000001E-2</v>
      </c>
      <c r="D24">
        <f t="shared" si="1"/>
        <v>109.99999999999933</v>
      </c>
      <c r="H24" t="s">
        <v>77</v>
      </c>
      <c r="I24" s="7">
        <f>10^-4.52</f>
        <v>3.0199517204020178E-5</v>
      </c>
    </row>
    <row r="25" spans="1:9" x14ac:dyDescent="0.25">
      <c r="A25">
        <v>2.1000000000000001E-2</v>
      </c>
      <c r="B25">
        <v>5.27</v>
      </c>
      <c r="C25">
        <f t="shared" si="0"/>
        <v>2.1499999999999998E-2</v>
      </c>
      <c r="D25">
        <f t="shared" si="1"/>
        <v>150.00000000000074</v>
      </c>
    </row>
    <row r="26" spans="1:9" x14ac:dyDescent="0.25">
      <c r="A26">
        <v>2.1999999999999999E-2</v>
      </c>
      <c r="B26">
        <v>5.42</v>
      </c>
      <c r="C26">
        <f t="shared" si="0"/>
        <v>2.2499999999999999E-2</v>
      </c>
      <c r="D26">
        <f t="shared" si="1"/>
        <v>200</v>
      </c>
    </row>
    <row r="27" spans="1:9" x14ac:dyDescent="0.25">
      <c r="A27">
        <v>2.3E-2</v>
      </c>
      <c r="B27">
        <v>5.62</v>
      </c>
      <c r="C27">
        <f t="shared" si="0"/>
        <v>2.35E-2</v>
      </c>
      <c r="D27">
        <f t="shared" si="1"/>
        <v>320</v>
      </c>
    </row>
    <row r="28" spans="1:9" x14ac:dyDescent="0.25">
      <c r="A28">
        <v>2.4E-2</v>
      </c>
      <c r="B28">
        <v>5.94</v>
      </c>
      <c r="C28">
        <f t="shared" si="0"/>
        <v>2.4500000000000001E-2</v>
      </c>
      <c r="D28">
        <f t="shared" si="1"/>
        <v>2729.9999999999973</v>
      </c>
    </row>
    <row r="29" spans="1:9" x14ac:dyDescent="0.25">
      <c r="A29">
        <v>2.5000000000000001E-2</v>
      </c>
      <c r="B29">
        <v>8.67</v>
      </c>
      <c r="C29">
        <f t="shared" si="0"/>
        <v>2.5500000000000002E-2</v>
      </c>
      <c r="D29">
        <f t="shared" si="1"/>
        <v>2700.0000000000064</v>
      </c>
    </row>
    <row r="30" spans="1:9" x14ac:dyDescent="0.25">
      <c r="A30">
        <v>2.5999999999999999E-2</v>
      </c>
      <c r="B30">
        <v>11.37</v>
      </c>
      <c r="C30">
        <f t="shared" si="0"/>
        <v>2.6499999999999999E-2</v>
      </c>
      <c r="D30">
        <f t="shared" si="1"/>
        <v>290.00000000000068</v>
      </c>
    </row>
    <row r="31" spans="1:9" x14ac:dyDescent="0.25">
      <c r="A31">
        <v>2.7E-2</v>
      </c>
      <c r="B31">
        <v>11.66</v>
      </c>
      <c r="C31">
        <f t="shared" si="0"/>
        <v>2.75E-2</v>
      </c>
      <c r="D31">
        <f t="shared" si="1"/>
        <v>169.99999999999977</v>
      </c>
    </row>
    <row r="32" spans="1:9" x14ac:dyDescent="0.25">
      <c r="A32">
        <v>2.8000000000000001E-2</v>
      </c>
      <c r="B32">
        <v>11.83</v>
      </c>
      <c r="C32">
        <f t="shared" si="0"/>
        <v>2.8500000000000001E-2</v>
      </c>
      <c r="D32">
        <f t="shared" si="1"/>
        <v>119.99999999999912</v>
      </c>
    </row>
    <row r="33" spans="1:4" x14ac:dyDescent="0.25">
      <c r="A33">
        <v>2.9000000000000001E-2</v>
      </c>
      <c r="B33">
        <v>11.95</v>
      </c>
      <c r="C33">
        <f t="shared" si="0"/>
        <v>2.9499999999999998E-2</v>
      </c>
      <c r="D33">
        <f t="shared" si="1"/>
        <v>90.000000000000085</v>
      </c>
    </row>
    <row r="34" spans="1:4" x14ac:dyDescent="0.25">
      <c r="A34">
        <v>0.03</v>
      </c>
      <c r="B34">
        <v>12.04</v>
      </c>
      <c r="C34">
        <f t="shared" si="0"/>
        <v>3.0499999999999999E-2</v>
      </c>
      <c r="D34">
        <f t="shared" si="1"/>
        <v>70.000000000000227</v>
      </c>
    </row>
    <row r="35" spans="1:4" x14ac:dyDescent="0.25">
      <c r="A35">
        <v>3.1E-2</v>
      </c>
      <c r="B35">
        <v>12.11</v>
      </c>
      <c r="C35">
        <f t="shared" si="0"/>
        <v>3.15E-2</v>
      </c>
      <c r="D35">
        <f t="shared" si="1"/>
        <v>60.000000000000441</v>
      </c>
    </row>
    <row r="36" spans="1:4" x14ac:dyDescent="0.25">
      <c r="A36">
        <v>3.2000000000000001E-2</v>
      </c>
      <c r="B36">
        <v>12.17</v>
      </c>
      <c r="C36">
        <f t="shared" si="0"/>
        <v>3.2500000000000001E-2</v>
      </c>
      <c r="D36">
        <f t="shared" si="1"/>
        <v>50.000000000000668</v>
      </c>
    </row>
    <row r="37" spans="1:4" x14ac:dyDescent="0.25">
      <c r="A37">
        <v>3.3000000000000002E-2</v>
      </c>
      <c r="B37">
        <v>12.22</v>
      </c>
      <c r="C37">
        <f t="shared" si="0"/>
        <v>3.3500000000000002E-2</v>
      </c>
      <c r="D37">
        <f t="shared" si="1"/>
        <v>39.999999999999112</v>
      </c>
    </row>
    <row r="38" spans="1:4" x14ac:dyDescent="0.25">
      <c r="A38">
        <v>3.4000000000000002E-2</v>
      </c>
      <c r="B38">
        <v>12.26</v>
      </c>
      <c r="C38">
        <f t="shared" si="0"/>
        <v>3.4500000000000003E-2</v>
      </c>
      <c r="D38">
        <f t="shared" si="1"/>
        <v>40.000000000000888</v>
      </c>
    </row>
    <row r="39" spans="1:4" x14ac:dyDescent="0.25">
      <c r="A39">
        <v>3.5000000000000003E-2</v>
      </c>
      <c r="B39">
        <v>12.3</v>
      </c>
      <c r="C39">
        <f t="shared" si="0"/>
        <v>3.5500000000000004E-2</v>
      </c>
      <c r="D39">
        <f t="shared" si="1"/>
        <v>39.999999999999389</v>
      </c>
    </row>
    <row r="40" spans="1:4" x14ac:dyDescent="0.25">
      <c r="A40">
        <v>3.5999999999999997E-2</v>
      </c>
      <c r="B40">
        <v>12.34</v>
      </c>
      <c r="C40">
        <f t="shared" si="0"/>
        <v>3.6499999999999998E-2</v>
      </c>
      <c r="D40">
        <f t="shared" si="1"/>
        <v>29.999999999999332</v>
      </c>
    </row>
    <row r="41" spans="1:4" x14ac:dyDescent="0.25">
      <c r="A41">
        <v>3.6999999999999998E-2</v>
      </c>
      <c r="B41">
        <v>12.37</v>
      </c>
      <c r="C41">
        <f t="shared" si="0"/>
        <v>3.7499999999999999E-2</v>
      </c>
      <c r="D41">
        <f t="shared" si="1"/>
        <v>20.000000000001332</v>
      </c>
    </row>
    <row r="42" spans="1:4" x14ac:dyDescent="0.25">
      <c r="A42">
        <v>3.7999999999999999E-2</v>
      </c>
      <c r="B42">
        <v>12.39</v>
      </c>
      <c r="C42">
        <f t="shared" si="0"/>
        <v>3.85E-2</v>
      </c>
      <c r="D42">
        <f t="shared" si="1"/>
        <v>29.999999999999332</v>
      </c>
    </row>
    <row r="43" spans="1:4" x14ac:dyDescent="0.25">
      <c r="A43">
        <v>3.9E-2</v>
      </c>
      <c r="B43">
        <v>12.42</v>
      </c>
      <c r="C43">
        <f t="shared" si="0"/>
        <v>3.95E-2</v>
      </c>
      <c r="D43">
        <f t="shared" si="1"/>
        <v>19.999999999999556</v>
      </c>
    </row>
    <row r="44" spans="1:4" x14ac:dyDescent="0.25">
      <c r="A44">
        <v>0.04</v>
      </c>
      <c r="B44">
        <v>12.44</v>
      </c>
      <c r="C44">
        <f t="shared" si="0"/>
        <v>4.0500000000000001E-2</v>
      </c>
      <c r="D44">
        <f t="shared" si="1"/>
        <v>20.000000000001332</v>
      </c>
    </row>
    <row r="45" spans="1:4" x14ac:dyDescent="0.25">
      <c r="A45">
        <v>4.1000000000000002E-2</v>
      </c>
      <c r="B45">
        <v>12.46</v>
      </c>
      <c r="C45">
        <f t="shared" si="0"/>
        <v>4.1500000000000002E-2</v>
      </c>
      <c r="D45">
        <f t="shared" si="1"/>
        <v>19.999999999999556</v>
      </c>
    </row>
    <row r="46" spans="1:4" x14ac:dyDescent="0.25">
      <c r="A46">
        <v>4.2000000000000003E-2</v>
      </c>
      <c r="B46">
        <v>12.48</v>
      </c>
      <c r="C46">
        <f t="shared" si="0"/>
        <v>4.2499999999999996E-2</v>
      </c>
      <c r="D46">
        <f t="shared" si="1"/>
        <v>19.999999999999694</v>
      </c>
    </row>
    <row r="47" spans="1:4" x14ac:dyDescent="0.25">
      <c r="A47">
        <v>4.2999999999999997E-2</v>
      </c>
      <c r="B47">
        <v>12.5</v>
      </c>
      <c r="C47">
        <f t="shared" si="0"/>
        <v>4.3499999999999997E-2</v>
      </c>
      <c r="D47">
        <f t="shared" si="1"/>
        <v>19.999999999999556</v>
      </c>
    </row>
    <row r="48" spans="1:4" x14ac:dyDescent="0.25">
      <c r="A48">
        <v>4.3999999999999997E-2</v>
      </c>
      <c r="B48">
        <v>12.52</v>
      </c>
      <c r="C48">
        <f t="shared" si="0"/>
        <v>4.4499999999999998E-2</v>
      </c>
      <c r="D48">
        <f t="shared" si="1"/>
        <v>19.999999999999556</v>
      </c>
    </row>
    <row r="49" spans="1:4" x14ac:dyDescent="0.25">
      <c r="A49">
        <v>4.4999999999999998E-2</v>
      </c>
      <c r="B49">
        <v>12.54</v>
      </c>
      <c r="C49">
        <f t="shared" si="0"/>
        <v>4.5499999999999999E-2</v>
      </c>
      <c r="D49">
        <f t="shared" si="1"/>
        <v>10.000000000001554</v>
      </c>
    </row>
    <row r="50" spans="1:4" x14ac:dyDescent="0.25">
      <c r="A50">
        <v>4.5999999999999999E-2</v>
      </c>
      <c r="B50">
        <v>12.55</v>
      </c>
      <c r="C50">
        <f t="shared" si="0"/>
        <v>4.65E-2</v>
      </c>
      <c r="D50">
        <f t="shared" si="1"/>
        <v>9.999999999999778</v>
      </c>
    </row>
    <row r="51" spans="1:4" x14ac:dyDescent="0.25">
      <c r="A51">
        <v>4.7E-2</v>
      </c>
      <c r="B51">
        <v>12.56</v>
      </c>
      <c r="C51">
        <f t="shared" si="0"/>
        <v>4.7500000000000001E-2</v>
      </c>
      <c r="D51">
        <f t="shared" si="1"/>
        <v>19.999999999999556</v>
      </c>
    </row>
    <row r="52" spans="1:4" x14ac:dyDescent="0.25">
      <c r="A52">
        <v>4.8000000000000001E-2</v>
      </c>
      <c r="B52">
        <v>12.58</v>
      </c>
      <c r="C52">
        <f t="shared" si="0"/>
        <v>4.8500000000000001E-2</v>
      </c>
      <c r="D52">
        <f t="shared" si="1"/>
        <v>9.999999999999778</v>
      </c>
    </row>
    <row r="53" spans="1:4" x14ac:dyDescent="0.25">
      <c r="A53">
        <v>4.9000000000000002E-2</v>
      </c>
      <c r="B53">
        <v>12.59</v>
      </c>
      <c r="C53">
        <f>(A54+A53)/2</f>
        <v>4.9500000000000002E-2</v>
      </c>
      <c r="D53">
        <f t="shared" si="1"/>
        <v>9.999999999999778</v>
      </c>
    </row>
    <row r="54" spans="1:4" x14ac:dyDescent="0.25">
      <c r="A54">
        <v>0.05</v>
      </c>
      <c r="B54">
        <v>12.6</v>
      </c>
      <c r="C54">
        <f t="shared" si="0"/>
        <v>2.5000000000000001E-2</v>
      </c>
      <c r="D54">
        <f t="shared" si="1"/>
        <v>251.99999999999997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11EE-C0DC-493B-89AC-278283606D82}">
  <dimension ref="A3:C9"/>
  <sheetViews>
    <sheetView workbookViewId="0">
      <selection activeCell="B4" sqref="B4:C9"/>
    </sheetView>
  </sheetViews>
  <sheetFormatPr defaultRowHeight="15" x14ac:dyDescent="0.25"/>
  <sheetData>
    <row r="3" spans="1:3" ht="30" x14ac:dyDescent="0.25">
      <c r="A3" t="s">
        <v>78</v>
      </c>
      <c r="B3" s="1" t="s">
        <v>79</v>
      </c>
      <c r="C3" s="1" t="s">
        <v>35</v>
      </c>
    </row>
    <row r="4" spans="1:3" x14ac:dyDescent="0.25">
      <c r="A4">
        <v>1</v>
      </c>
      <c r="B4">
        <v>3.5000000000000003E-2</v>
      </c>
      <c r="C4">
        <v>1.4999999999999999E-2</v>
      </c>
    </row>
    <row r="5" spans="1:3" x14ac:dyDescent="0.25">
      <c r="A5">
        <v>2</v>
      </c>
      <c r="B5">
        <v>7.0000000000000007E-2</v>
      </c>
      <c r="C5">
        <v>3.0200000000000001E-2</v>
      </c>
    </row>
    <row r="6" spans="1:3" x14ac:dyDescent="0.25">
      <c r="A6">
        <v>3</v>
      </c>
      <c r="B6">
        <v>0.106</v>
      </c>
      <c r="C6">
        <v>4.5499999999999999E-2</v>
      </c>
    </row>
    <row r="7" spans="1:3" x14ac:dyDescent="0.25">
      <c r="A7">
        <v>4</v>
      </c>
      <c r="B7">
        <v>0.14000000000000001</v>
      </c>
      <c r="C7">
        <v>6.0900000000000003E-2</v>
      </c>
    </row>
    <row r="8" spans="1:3" x14ac:dyDescent="0.25">
      <c r="A8" t="s">
        <v>80</v>
      </c>
      <c r="B8">
        <v>0.11600000000000001</v>
      </c>
      <c r="C8">
        <v>5.0500000000000003E-2</v>
      </c>
    </row>
    <row r="9" spans="1:3" x14ac:dyDescent="0.25">
      <c r="A9" t="s">
        <v>81</v>
      </c>
      <c r="B9">
        <v>5.7599999999999998E-2</v>
      </c>
      <c r="C9">
        <v>2.5000000000000001E-2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EE45-4667-42C4-8F7C-E8A6A1A4254E}">
  <dimension ref="A4:B16"/>
  <sheetViews>
    <sheetView tabSelected="1" workbookViewId="0">
      <selection activeCell="L8" sqref="L8"/>
    </sheetView>
  </sheetViews>
  <sheetFormatPr defaultRowHeight="15" x14ac:dyDescent="0.25"/>
  <sheetData>
    <row r="4" spans="1:2" x14ac:dyDescent="0.25">
      <c r="A4">
        <v>400</v>
      </c>
      <c r="B4">
        <v>8.3000000000000004E-2</v>
      </c>
    </row>
    <row r="5" spans="1:2" x14ac:dyDescent="0.25">
      <c r="A5">
        <v>425</v>
      </c>
      <c r="B5">
        <v>2.5999999999999999E-2</v>
      </c>
    </row>
    <row r="6" spans="1:2" x14ac:dyDescent="0.25">
      <c r="A6">
        <v>450</v>
      </c>
      <c r="B6">
        <v>4.3999999999999997E-2</v>
      </c>
    </row>
    <row r="7" spans="1:2" x14ac:dyDescent="0.25">
      <c r="A7">
        <v>475</v>
      </c>
      <c r="B7">
        <v>5.2999999999999999E-2</v>
      </c>
    </row>
    <row r="8" spans="1:2" x14ac:dyDescent="0.25">
      <c r="A8">
        <v>500</v>
      </c>
      <c r="B8">
        <v>7.1999999999999995E-2</v>
      </c>
    </row>
    <row r="9" spans="1:2" x14ac:dyDescent="0.25">
      <c r="A9">
        <v>525</v>
      </c>
      <c r="B9">
        <v>0.108</v>
      </c>
    </row>
    <row r="10" spans="1:2" x14ac:dyDescent="0.25">
      <c r="A10">
        <v>550</v>
      </c>
      <c r="B10">
        <v>0.14000000000000001</v>
      </c>
    </row>
    <row r="11" spans="1:2" x14ac:dyDescent="0.25">
      <c r="A11">
        <v>575</v>
      </c>
      <c r="B11">
        <v>0.17100000000000001</v>
      </c>
    </row>
    <row r="12" spans="1:2" x14ac:dyDescent="0.25">
      <c r="A12">
        <v>600</v>
      </c>
      <c r="B12">
        <v>0.183</v>
      </c>
    </row>
    <row r="13" spans="1:2" x14ac:dyDescent="0.25">
      <c r="A13">
        <v>625</v>
      </c>
      <c r="B13">
        <v>0.184</v>
      </c>
    </row>
    <row r="14" spans="1:2" x14ac:dyDescent="0.25">
      <c r="A14">
        <v>650</v>
      </c>
      <c r="B14">
        <v>0.17799999999999999</v>
      </c>
    </row>
    <row r="15" spans="1:2" x14ac:dyDescent="0.25">
      <c r="A15">
        <v>675</v>
      </c>
      <c r="B15">
        <v>0.153</v>
      </c>
    </row>
    <row r="16" spans="1:2" x14ac:dyDescent="0.25">
      <c r="A16">
        <v>700</v>
      </c>
      <c r="B16">
        <v>0.14099999999999999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5ED3-6B52-4B4C-947E-1A456826C82C}">
  <dimension ref="A1:M70"/>
  <sheetViews>
    <sheetView topLeftCell="A51" workbookViewId="0">
      <selection activeCell="K20" sqref="K20"/>
    </sheetView>
  </sheetViews>
  <sheetFormatPr defaultRowHeight="15" x14ac:dyDescent="0.25"/>
  <cols>
    <col min="3" max="5" width="12" bestFit="1" customWidth="1"/>
    <col min="12" max="12" width="12" bestFit="1" customWidth="1"/>
  </cols>
  <sheetData>
    <row r="1" spans="1:13" x14ac:dyDescent="0.25">
      <c r="A1" s="9" t="s">
        <v>106</v>
      </c>
      <c r="B1" s="9"/>
      <c r="C1" s="9"/>
      <c r="D1" s="9"/>
      <c r="E1" s="9"/>
      <c r="F1" s="9"/>
      <c r="G1" s="9"/>
    </row>
    <row r="3" spans="1:13" x14ac:dyDescent="0.25">
      <c r="G3" t="s">
        <v>86</v>
      </c>
      <c r="H3">
        <v>250</v>
      </c>
      <c r="I3" t="s">
        <v>89</v>
      </c>
    </row>
    <row r="4" spans="1:13" ht="30" x14ac:dyDescent="0.25">
      <c r="A4" t="s">
        <v>90</v>
      </c>
      <c r="B4" s="1" t="s">
        <v>82</v>
      </c>
      <c r="C4" t="s">
        <v>83</v>
      </c>
      <c r="D4" t="s">
        <v>84</v>
      </c>
      <c r="E4" t="s">
        <v>85</v>
      </c>
      <c r="G4" t="s">
        <v>87</v>
      </c>
      <c r="H4">
        <v>350</v>
      </c>
      <c r="I4" t="s">
        <v>89</v>
      </c>
      <c r="K4" t="s">
        <v>91</v>
      </c>
      <c r="L4" t="s">
        <v>92</v>
      </c>
    </row>
    <row r="5" spans="1:13" x14ac:dyDescent="0.25">
      <c r="A5">
        <v>1</v>
      </c>
      <c r="B5">
        <v>0</v>
      </c>
      <c r="C5">
        <v>0</v>
      </c>
      <c r="D5">
        <v>0</v>
      </c>
      <c r="E5">
        <v>0</v>
      </c>
      <c r="G5" t="s">
        <v>88</v>
      </c>
      <c r="H5">
        <v>400</v>
      </c>
      <c r="I5" t="s">
        <v>89</v>
      </c>
    </row>
    <row r="6" spans="1:13" x14ac:dyDescent="0.25">
      <c r="A6">
        <v>2</v>
      </c>
      <c r="B6">
        <v>1000</v>
      </c>
      <c r="C6">
        <f>$L$6/($B6*10^(-9))^5*(1/EXP($L$7/(250*$B6*10^(-9))))</f>
        <v>4.7367145793349984E-19</v>
      </c>
      <c r="D6">
        <f>$L$6/($B6*10^(-9))^5*(1/EXP($L$7/(350*$B6*10^(-9))))</f>
        <v>6.6816162972365316E-12</v>
      </c>
      <c r="E6">
        <f>$L$6/($B6*10^(-9))^5*(1/EXP($L$7/(400*$B6*10^(-9))))</f>
        <v>1.1456985952965452E-9</v>
      </c>
      <c r="K6" t="s">
        <v>93</v>
      </c>
      <c r="L6">
        <f>8*3.14*6.626*10^(-34)*3*10^(8)</f>
        <v>4.9933536000000008E-24</v>
      </c>
      <c r="M6" t="s">
        <v>100</v>
      </c>
    </row>
    <row r="7" spans="1:13" x14ac:dyDescent="0.25">
      <c r="A7">
        <v>3</v>
      </c>
      <c r="B7">
        <v>2000</v>
      </c>
      <c r="C7">
        <f t="shared" ref="C7:C70" si="0">$L$6/($B7*10^(-9))^5*(1/EXP($L$7/(250*$B7*10^(-9))))</f>
        <v>4.8060113315349825E-8</v>
      </c>
      <c r="D7">
        <f t="shared" ref="D7:D70" si="1">$L$6/($B7*10^(-9))^5*(1/EXP($L$7/(350*$B7*10^(-9))))</f>
        <v>1.8050404901433925E-4</v>
      </c>
      <c r="E7">
        <f t="shared" ref="E7:E70" si="2">$L$6/($B7*10^(-9))^5*(1/EXP($L$7/(400*$B7*10^(-9))))</f>
        <v>2.3636402269383789E-3</v>
      </c>
      <c r="K7" t="s">
        <v>94</v>
      </c>
      <c r="L7">
        <f>(6.626*10^(-34)*3*10^(8))/(1.38*10^(-23))</f>
        <v>1.4404347826086959E-2</v>
      </c>
      <c r="M7" t="s">
        <v>101</v>
      </c>
    </row>
    <row r="8" spans="1:13" x14ac:dyDescent="0.25">
      <c r="A8">
        <v>4</v>
      </c>
      <c r="B8">
        <v>3000</v>
      </c>
      <c r="C8">
        <f t="shared" si="0"/>
        <v>9.371612997406536E-5</v>
      </c>
      <c r="D8">
        <f t="shared" si="1"/>
        <v>2.264378996777424E-2</v>
      </c>
      <c r="E8">
        <f t="shared" si="2"/>
        <v>0.12579944762491638</v>
      </c>
      <c r="K8" t="s">
        <v>95</v>
      </c>
      <c r="L8" t="s">
        <v>98</v>
      </c>
      <c r="M8" t="s">
        <v>99</v>
      </c>
    </row>
    <row r="9" spans="1:13" x14ac:dyDescent="0.25">
      <c r="A9">
        <v>5</v>
      </c>
      <c r="B9">
        <v>4000</v>
      </c>
      <c r="C9">
        <f t="shared" si="0"/>
        <v>2.7062230476407228E-3</v>
      </c>
      <c r="D9">
        <f t="shared" si="1"/>
        <v>0.16584969124318316</v>
      </c>
      <c r="E9">
        <f t="shared" si="2"/>
        <v>0.60015285925883011</v>
      </c>
      <c r="K9" t="s">
        <v>96</v>
      </c>
      <c r="L9" t="s">
        <v>102</v>
      </c>
      <c r="M9" t="s">
        <v>103</v>
      </c>
    </row>
    <row r="10" spans="1:13" x14ac:dyDescent="0.25">
      <c r="A10">
        <v>6</v>
      </c>
      <c r="B10">
        <v>5000</v>
      </c>
      <c r="C10">
        <f t="shared" si="0"/>
        <v>1.5810997813908909E-2</v>
      </c>
      <c r="D10">
        <f t="shared" si="1"/>
        <v>0.42544178464702842</v>
      </c>
      <c r="E10">
        <f t="shared" si="2"/>
        <v>1.1903588674044543</v>
      </c>
      <c r="K10" t="s">
        <v>97</v>
      </c>
      <c r="L10" t="s">
        <v>104</v>
      </c>
      <c r="M10" t="s">
        <v>105</v>
      </c>
    </row>
    <row r="11" spans="1:13" x14ac:dyDescent="0.25">
      <c r="A11">
        <v>7</v>
      </c>
      <c r="B11">
        <v>6000</v>
      </c>
      <c r="C11">
        <f t="shared" si="0"/>
        <v>4.3366085183795665E-2</v>
      </c>
      <c r="D11">
        <f t="shared" si="1"/>
        <v>0.67408956540836662</v>
      </c>
      <c r="E11">
        <f t="shared" si="2"/>
        <v>1.5888482231474319</v>
      </c>
    </row>
    <row r="12" spans="1:13" x14ac:dyDescent="0.25">
      <c r="A12">
        <v>8</v>
      </c>
      <c r="B12">
        <v>7000</v>
      </c>
      <c r="C12">
        <f t="shared" si="0"/>
        <v>7.9104276612242744E-2</v>
      </c>
      <c r="D12">
        <f t="shared" si="1"/>
        <v>0.83088981809399454</v>
      </c>
      <c r="E12">
        <f t="shared" si="2"/>
        <v>1.7326596934008962</v>
      </c>
    </row>
    <row r="13" spans="1:13" x14ac:dyDescent="0.25">
      <c r="A13">
        <v>9</v>
      </c>
      <c r="B13">
        <v>8000</v>
      </c>
      <c r="C13">
        <f t="shared" si="0"/>
        <v>0.11352146791500604</v>
      </c>
      <c r="D13">
        <f t="shared" si="1"/>
        <v>0.88869663900722806</v>
      </c>
      <c r="E13">
        <f t="shared" si="2"/>
        <v>1.6905465889705924</v>
      </c>
    </row>
    <row r="14" spans="1:13" x14ac:dyDescent="0.25">
      <c r="A14">
        <v>10</v>
      </c>
      <c r="B14">
        <v>9000</v>
      </c>
      <c r="C14">
        <f t="shared" si="0"/>
        <v>0.14023482392972325</v>
      </c>
      <c r="D14">
        <f t="shared" si="1"/>
        <v>0.87344211958919171</v>
      </c>
      <c r="E14">
        <f t="shared" si="2"/>
        <v>1.5469537738266383</v>
      </c>
    </row>
    <row r="15" spans="1:13" x14ac:dyDescent="0.25">
      <c r="A15">
        <v>11</v>
      </c>
      <c r="B15">
        <v>10000</v>
      </c>
      <c r="C15">
        <f t="shared" si="0"/>
        <v>0.1570727367870477</v>
      </c>
      <c r="D15">
        <f t="shared" si="1"/>
        <v>0.81478165536803149</v>
      </c>
      <c r="E15">
        <f t="shared" si="2"/>
        <v>1.3628878732132956</v>
      </c>
    </row>
    <row r="16" spans="1:13" x14ac:dyDescent="0.25">
      <c r="A16">
        <v>12</v>
      </c>
      <c r="B16">
        <v>11000</v>
      </c>
      <c r="C16">
        <f t="shared" si="0"/>
        <v>0.16467149617384008</v>
      </c>
      <c r="D16">
        <f t="shared" si="1"/>
        <v>0.7354688414481092</v>
      </c>
      <c r="E16">
        <f t="shared" si="2"/>
        <v>1.1740115119534933</v>
      </c>
    </row>
    <row r="17" spans="1:5" x14ac:dyDescent="0.25">
      <c r="A17">
        <v>13</v>
      </c>
      <c r="B17">
        <v>12000</v>
      </c>
      <c r="C17">
        <f t="shared" si="0"/>
        <v>0.1649085471923627</v>
      </c>
      <c r="D17">
        <f t="shared" si="1"/>
        <v>0.65016989841051032</v>
      </c>
      <c r="E17">
        <f t="shared" si="2"/>
        <v>0.99818091662194075</v>
      </c>
    </row>
    <row r="18" spans="1:5" x14ac:dyDescent="0.25">
      <c r="A18">
        <v>14</v>
      </c>
      <c r="B18">
        <v>13000</v>
      </c>
      <c r="C18">
        <f t="shared" si="0"/>
        <v>0.15989538767829486</v>
      </c>
      <c r="D18">
        <f t="shared" si="1"/>
        <v>0.56727038910599215</v>
      </c>
      <c r="E18">
        <f t="shared" si="2"/>
        <v>0.84265692681565429</v>
      </c>
    </row>
    <row r="19" spans="1:5" x14ac:dyDescent="0.25">
      <c r="A19">
        <v>15</v>
      </c>
      <c r="B19">
        <v>14000</v>
      </c>
      <c r="C19">
        <f t="shared" si="0"/>
        <v>0.15149596436158139</v>
      </c>
      <c r="D19">
        <f t="shared" si="1"/>
        <v>0.49099017400153405</v>
      </c>
      <c r="E19">
        <f t="shared" si="2"/>
        <v>0.7090187473079449</v>
      </c>
    </row>
    <row r="20" spans="1:5" x14ac:dyDescent="0.25">
      <c r="A20">
        <v>16</v>
      </c>
      <c r="B20">
        <v>15000</v>
      </c>
      <c r="C20">
        <f t="shared" si="0"/>
        <v>0.14116976303324166</v>
      </c>
      <c r="D20">
        <f t="shared" si="1"/>
        <v>0.42302753834008794</v>
      </c>
      <c r="E20">
        <f t="shared" si="2"/>
        <v>0.59609374318008579</v>
      </c>
    </row>
    <row r="21" spans="1:5" x14ac:dyDescent="0.25">
      <c r="A21">
        <v>17</v>
      </c>
      <c r="B21">
        <v>16000</v>
      </c>
      <c r="C21">
        <f t="shared" si="0"/>
        <v>0.1299751160825057</v>
      </c>
      <c r="D21">
        <f t="shared" si="1"/>
        <v>0.36366205096449661</v>
      </c>
      <c r="E21">
        <f t="shared" si="2"/>
        <v>0.50157373528668858</v>
      </c>
    </row>
    <row r="22" spans="1:5" x14ac:dyDescent="0.25">
      <c r="A22">
        <v>18</v>
      </c>
      <c r="B22">
        <v>17000</v>
      </c>
      <c r="C22">
        <f t="shared" si="0"/>
        <v>0.11863464411488327</v>
      </c>
      <c r="D22">
        <f t="shared" si="1"/>
        <v>0.31243863144725603</v>
      </c>
      <c r="E22">
        <f t="shared" si="2"/>
        <v>0.42285123200995717</v>
      </c>
    </row>
    <row r="23" spans="1:5" x14ac:dyDescent="0.25">
      <c r="A23">
        <v>19</v>
      </c>
      <c r="B23">
        <v>18000</v>
      </c>
      <c r="C23">
        <f t="shared" si="0"/>
        <v>0.10761376984191755</v>
      </c>
      <c r="D23">
        <f t="shared" si="1"/>
        <v>0.26856967534700854</v>
      </c>
      <c r="E23">
        <f t="shared" si="2"/>
        <v>0.35741977483274712</v>
      </c>
    </row>
    <row r="24" spans="1:5" x14ac:dyDescent="0.25">
      <c r="A24">
        <v>20</v>
      </c>
      <c r="B24">
        <v>19000</v>
      </c>
      <c r="C24">
        <f t="shared" si="0"/>
        <v>9.7191611868730043E-2</v>
      </c>
      <c r="D24">
        <f t="shared" si="1"/>
        <v>0.23116028561075497</v>
      </c>
      <c r="E24">
        <f t="shared" si="2"/>
        <v>0.30304150150300552</v>
      </c>
    </row>
    <row r="25" spans="1:5" x14ac:dyDescent="0.25">
      <c r="A25">
        <v>21</v>
      </c>
      <c r="B25">
        <v>20000</v>
      </c>
      <c r="C25">
        <f t="shared" si="0"/>
        <v>8.7517839459209545E-2</v>
      </c>
      <c r="D25">
        <f t="shared" si="1"/>
        <v>0.19932730895238221</v>
      </c>
      <c r="E25">
        <f t="shared" si="2"/>
        <v>0.25779604243126425</v>
      </c>
    </row>
    <row r="26" spans="1:5" x14ac:dyDescent="0.25">
      <c r="A26">
        <v>22</v>
      </c>
      <c r="B26">
        <v>21000</v>
      </c>
      <c r="C26">
        <f t="shared" si="0"/>
        <v>7.8655385096255984E-2</v>
      </c>
      <c r="D26">
        <f t="shared" si="1"/>
        <v>0.17225676476233204</v>
      </c>
      <c r="E26">
        <f t="shared" si="2"/>
        <v>0.22007273027053509</v>
      </c>
    </row>
    <row r="27" spans="1:5" x14ac:dyDescent="0.25">
      <c r="A27">
        <v>23</v>
      </c>
      <c r="B27">
        <v>22000</v>
      </c>
      <c r="C27">
        <f t="shared" si="0"/>
        <v>7.0611215121598167E-2</v>
      </c>
      <c r="D27">
        <f t="shared" si="1"/>
        <v>0.14922672525830674</v>
      </c>
      <c r="E27">
        <f t="shared" si="2"/>
        <v>0.18853876032240349</v>
      </c>
    </row>
    <row r="28" spans="1:5" x14ac:dyDescent="0.25">
      <c r="A28">
        <v>24</v>
      </c>
      <c r="B28">
        <v>23000</v>
      </c>
      <c r="C28">
        <f t="shared" si="0"/>
        <v>6.335783237730204E-2</v>
      </c>
      <c r="D28">
        <f t="shared" si="1"/>
        <v>0.12961163123340691</v>
      </c>
      <c r="E28">
        <f t="shared" si="2"/>
        <v>0.16209985340012403</v>
      </c>
    </row>
    <row r="29" spans="1:5" x14ac:dyDescent="0.25">
      <c r="A29">
        <v>25</v>
      </c>
      <c r="B29">
        <v>24000</v>
      </c>
      <c r="C29">
        <f t="shared" si="0"/>
        <v>5.6847929304131087E-2</v>
      </c>
      <c r="D29">
        <f t="shared" si="1"/>
        <v>0.1128772698259547</v>
      </c>
      <c r="E29">
        <f t="shared" si="2"/>
        <v>0.13986134441602038</v>
      </c>
    </row>
    <row r="30" spans="1:5" x14ac:dyDescent="0.25">
      <c r="A30">
        <v>26</v>
      </c>
      <c r="B30">
        <v>25000</v>
      </c>
      <c r="C30">
        <f t="shared" si="0"/>
        <v>5.1024137679342621E-2</v>
      </c>
      <c r="D30">
        <f t="shared" si="1"/>
        <v>9.8571609164595383E-2</v>
      </c>
      <c r="E30">
        <f t="shared" si="2"/>
        <v>0.12109310083833394</v>
      </c>
    </row>
    <row r="31" spans="1:5" x14ac:dyDescent="0.25">
      <c r="A31">
        <v>27</v>
      </c>
      <c r="B31">
        <v>26000</v>
      </c>
      <c r="C31">
        <f t="shared" si="0"/>
        <v>4.5825347793148154E-2</v>
      </c>
      <c r="D31">
        <f t="shared" si="1"/>
        <v>8.6314321068227493E-2</v>
      </c>
      <c r="E31">
        <f t="shared" si="2"/>
        <v>0.10519938456886671</v>
      </c>
    </row>
    <row r="32" spans="1:5" x14ac:dyDescent="0.25">
      <c r="A32">
        <v>28</v>
      </c>
      <c r="B32">
        <v>27000</v>
      </c>
      <c r="C32">
        <f t="shared" si="0"/>
        <v>4.1190671028374544E-2</v>
      </c>
      <c r="D32">
        <f t="shared" si="1"/>
        <v>7.5786459631089695E-2</v>
      </c>
      <c r="E32">
        <f t="shared" si="2"/>
        <v>9.1693669800445257E-2</v>
      </c>
    </row>
    <row r="33" spans="1:5" x14ac:dyDescent="0.25">
      <c r="A33">
        <v>29</v>
      </c>
      <c r="B33">
        <v>28000</v>
      </c>
      <c r="C33">
        <f t="shared" si="0"/>
        <v>3.7061809988468752E-2</v>
      </c>
      <c r="D33">
        <f t="shared" si="1"/>
        <v>6.6720991823685377E-2</v>
      </c>
      <c r="E33">
        <f t="shared" si="2"/>
        <v>8.0177950829179473E-2</v>
      </c>
    </row>
    <row r="34" spans="1:5" x14ac:dyDescent="0.25">
      <c r="A34">
        <v>30</v>
      </c>
      <c r="B34">
        <v>29000</v>
      </c>
      <c r="C34">
        <f t="shared" si="0"/>
        <v>3.3384370403572693E-2</v>
      </c>
      <c r="D34">
        <f t="shared" si="1"/>
        <v>5.8894450434967813E-2</v>
      </c>
      <c r="E34">
        <f t="shared" si="2"/>
        <v>7.0325911267219363E-2</v>
      </c>
    </row>
    <row r="35" spans="1:5" x14ac:dyDescent="0.25">
      <c r="A35">
        <v>31</v>
      </c>
      <c r="B35">
        <v>30000</v>
      </c>
      <c r="C35">
        <f t="shared" si="0"/>
        <v>3.0108483221505385E-2</v>
      </c>
      <c r="D35">
        <f t="shared" si="1"/>
        <v>5.2119753704039838E-2</v>
      </c>
      <c r="E35">
        <f t="shared" si="2"/>
        <v>6.186931624189744E-2</v>
      </c>
    </row>
    <row r="36" spans="1:5" x14ac:dyDescent="0.25">
      <c r="A36">
        <v>32</v>
      </c>
      <c r="B36">
        <v>31000</v>
      </c>
      <c r="C36">
        <f t="shared" si="0"/>
        <v>2.7188987955029387E-2</v>
      </c>
      <c r="D36">
        <f t="shared" si="1"/>
        <v>4.6240123781121037E-2</v>
      </c>
      <c r="E36">
        <f t="shared" si="2"/>
        <v>5.4587046387949534E-2</v>
      </c>
    </row>
    <row r="37" spans="1:5" x14ac:dyDescent="0.25">
      <c r="A37">
        <v>33</v>
      </c>
      <c r="B37">
        <v>32000</v>
      </c>
      <c r="C37">
        <f t="shared" si="0"/>
        <v>2.4585346453787241E-2</v>
      </c>
      <c r="D37">
        <f t="shared" si="1"/>
        <v>4.1123987414124111E-2</v>
      </c>
      <c r="E37">
        <f t="shared" si="2"/>
        <v>4.8296273148378928E-2</v>
      </c>
    </row>
    <row r="38" spans="1:5" x14ac:dyDescent="0.25">
      <c r="A38">
        <v>34</v>
      </c>
      <c r="B38">
        <v>33000</v>
      </c>
      <c r="C38">
        <f t="shared" si="0"/>
        <v>2.2261399691524908E-2</v>
      </c>
      <c r="D38">
        <f t="shared" si="1"/>
        <v>3.666072783462429E-2</v>
      </c>
      <c r="E38">
        <f t="shared" si="2"/>
        <v>4.2845357927656494E-2</v>
      </c>
    </row>
    <row r="39" spans="1:5" x14ac:dyDescent="0.25">
      <c r="A39">
        <v>35</v>
      </c>
      <c r="B39">
        <v>34000</v>
      </c>
      <c r="C39">
        <f t="shared" si="0"/>
        <v>2.0185041413772309E-2</v>
      </c>
      <c r="D39">
        <f t="shared" si="1"/>
        <v>3.2757160024006818E-2</v>
      </c>
      <c r="E39">
        <f t="shared" si="2"/>
        <v>3.8108133594397915E-2</v>
      </c>
    </row>
    <row r="40" spans="1:5" x14ac:dyDescent="0.25">
      <c r="A40">
        <v>36</v>
      </c>
      <c r="B40">
        <v>35000</v>
      </c>
      <c r="C40">
        <f t="shared" si="0"/>
        <v>1.8327856169415152E-2</v>
      </c>
      <c r="D40">
        <f t="shared" si="1"/>
        <v>2.9334612974723801E-2</v>
      </c>
      <c r="E40">
        <f t="shared" si="2"/>
        <v>3.3979292334303954E-2</v>
      </c>
    </row>
    <row r="41" spans="1:5" x14ac:dyDescent="0.25">
      <c r="A41">
        <v>37</v>
      </c>
      <c r="B41">
        <v>36000</v>
      </c>
      <c r="C41">
        <f t="shared" si="0"/>
        <v>1.6664751514644402E-2</v>
      </c>
      <c r="D41">
        <f t="shared" si="1"/>
        <v>2.6326517058268155E-2</v>
      </c>
      <c r="E41">
        <f t="shared" si="2"/>
        <v>3.0370658471219038E-2</v>
      </c>
    </row>
    <row r="42" spans="1:5" x14ac:dyDescent="0.25">
      <c r="A42">
        <v>38</v>
      </c>
      <c r="B42">
        <v>37000</v>
      </c>
      <c r="C42">
        <f t="shared" si="0"/>
        <v>1.5173602339551291E-2</v>
      </c>
      <c r="D42">
        <f t="shared" si="1"/>
        <v>2.3676409447269616E-2</v>
      </c>
      <c r="E42">
        <f t="shared" si="2"/>
        <v>2.7208169483846145E-2</v>
      </c>
    </row>
    <row r="43" spans="1:5" x14ac:dyDescent="0.25">
      <c r="A43">
        <v>39</v>
      </c>
      <c r="B43">
        <v>38000</v>
      </c>
      <c r="C43">
        <f t="shared" si="0"/>
        <v>1.3834917455727755E-2</v>
      </c>
      <c r="D43">
        <f t="shared" si="1"/>
        <v>2.1336284377877848E-2</v>
      </c>
      <c r="E43">
        <f t="shared" si="2"/>
        <v>2.4429424410573334E-2</v>
      </c>
    </row>
    <row r="44" spans="1:5" x14ac:dyDescent="0.25">
      <c r="A44">
        <v>40</v>
      </c>
      <c r="B44">
        <v>39000</v>
      </c>
      <c r="C44">
        <f t="shared" si="0"/>
        <v>1.263153350504879E-2</v>
      </c>
      <c r="D44">
        <f t="shared" si="1"/>
        <v>1.9265227316301842E-2</v>
      </c>
      <c r="E44">
        <f t="shared" si="2"/>
        <v>2.198168759253729E-2</v>
      </c>
    </row>
    <row r="45" spans="1:5" x14ac:dyDescent="0.25">
      <c r="A45">
        <v>41</v>
      </c>
      <c r="B45">
        <v>40000</v>
      </c>
      <c r="C45">
        <f t="shared" si="0"/>
        <v>1.1548338016351117E-2</v>
      </c>
      <c r="D45">
        <f t="shared" si="1"/>
        <v>1.7428282661823929E-2</v>
      </c>
      <c r="E45">
        <f t="shared" si="2"/>
        <v>1.9820258583359864E-2</v>
      </c>
    </row>
    <row r="46" spans="1:5" x14ac:dyDescent="0.25">
      <c r="A46">
        <v>42</v>
      </c>
      <c r="B46">
        <v>41000</v>
      </c>
      <c r="C46">
        <f t="shared" si="0"/>
        <v>1.0572021439035902E-2</v>
      </c>
      <c r="D46">
        <f t="shared" si="1"/>
        <v>1.5795513541307343E-2</v>
      </c>
      <c r="E46">
        <f t="shared" si="2"/>
        <v>1.790713720205072E-2</v>
      </c>
    </row>
    <row r="47" spans="1:5" x14ac:dyDescent="0.25">
      <c r="A47">
        <v>43</v>
      </c>
      <c r="B47">
        <v>42000</v>
      </c>
      <c r="C47">
        <f t="shared" si="0"/>
        <v>9.6908568052076188E-3</v>
      </c>
      <c r="D47">
        <f t="shared" si="1"/>
        <v>1.4341219687495152E-2</v>
      </c>
      <c r="E47">
        <f t="shared" si="2"/>
        <v>1.6209927081505343E-2</v>
      </c>
    </row>
    <row r="48" spans="1:5" x14ac:dyDescent="0.25">
      <c r="A48">
        <v>44</v>
      </c>
      <c r="B48">
        <v>43000</v>
      </c>
      <c r="C48">
        <f t="shared" si="0"/>
        <v>8.8945050324550894E-3</v>
      </c>
      <c r="D48">
        <f t="shared" si="1"/>
        <v>1.304328553943983E-2</v>
      </c>
      <c r="E48">
        <f t="shared" si="2"/>
        <v>1.4700932449684364E-2</v>
      </c>
    </row>
    <row r="49" spans="1:5" x14ac:dyDescent="0.25">
      <c r="A49">
        <v>45</v>
      </c>
      <c r="B49">
        <v>44000</v>
      </c>
      <c r="C49">
        <f t="shared" si="0"/>
        <v>8.1738435867983496E-3</v>
      </c>
      <c r="D49">
        <f t="shared" si="1"/>
        <v>1.1882635753259142E-2</v>
      </c>
      <c r="E49">
        <f t="shared" si="2"/>
        <v>1.3356411901070437E-2</v>
      </c>
    </row>
    <row r="50" spans="1:5" x14ac:dyDescent="0.25">
      <c r="A50">
        <v>46</v>
      </c>
      <c r="B50">
        <v>45000</v>
      </c>
      <c r="C50">
        <f t="shared" si="0"/>
        <v>7.5208161512390088E-3</v>
      </c>
      <c r="D50">
        <f t="shared" si="1"/>
        <v>1.0842779445070836E-2</v>
      </c>
      <c r="E50">
        <f t="shared" si="2"/>
        <v>1.2155960071304235E-2</v>
      </c>
    </row>
    <row r="51" spans="1:5" x14ac:dyDescent="0.25">
      <c r="A51">
        <v>47</v>
      </c>
      <c r="B51">
        <v>46000</v>
      </c>
      <c r="C51">
        <f t="shared" si="0"/>
        <v>6.9283010040389718E-3</v>
      </c>
      <c r="D51">
        <f t="shared" si="1"/>
        <v>9.9094278638436929E-3</v>
      </c>
      <c r="E51">
        <f t="shared" si="2"/>
        <v>1.1081993812536519E-2</v>
      </c>
    </row>
    <row r="52" spans="1:5" x14ac:dyDescent="0.25">
      <c r="A52">
        <v>48</v>
      </c>
      <c r="B52">
        <v>47000</v>
      </c>
      <c r="C52">
        <f t="shared" si="0"/>
        <v>6.3899959456657548E-3</v>
      </c>
      <c r="D52">
        <f t="shared" si="1"/>
        <v>9.0701729455052067E-3</v>
      </c>
      <c r="E52">
        <f t="shared" si="2"/>
        <v>1.0119323991813903E-2</v>
      </c>
    </row>
    <row r="53" spans="1:5" x14ac:dyDescent="0.25">
      <c r="A53">
        <v>49</v>
      </c>
      <c r="B53">
        <v>48000</v>
      </c>
      <c r="C53">
        <f t="shared" si="0"/>
        <v>5.9003177873513625E-3</v>
      </c>
      <c r="D53">
        <f t="shared" si="1"/>
        <v>8.3142164446673682E-3</v>
      </c>
      <c r="E53">
        <f t="shared" si="2"/>
        <v>9.2547976440792018E-3</v>
      </c>
    </row>
    <row r="54" spans="1:5" x14ac:dyDescent="0.25">
      <c r="A54">
        <v>50</v>
      </c>
      <c r="B54">
        <v>49000</v>
      </c>
      <c r="C54">
        <f t="shared" si="0"/>
        <v>5.4543146037967427E-3</v>
      </c>
      <c r="D54">
        <f t="shared" si="1"/>
        <v>7.6321411709921487E-3</v>
      </c>
      <c r="E54">
        <f t="shared" si="2"/>
        <v>8.4769980970165384E-3</v>
      </c>
    </row>
    <row r="55" spans="1:5" x14ac:dyDescent="0.25">
      <c r="A55">
        <v>51</v>
      </c>
      <c r="B55">
        <v>50000</v>
      </c>
      <c r="C55">
        <f t="shared" si="0"/>
        <v>5.0475891430270068E-3</v>
      </c>
      <c r="D55">
        <f t="shared" si="1"/>
        <v>7.0157173509187596E-3</v>
      </c>
      <c r="E55">
        <f t="shared" si="2"/>
        <v>7.7759929977222709E-3</v>
      </c>
    </row>
    <row r="56" spans="1:5" x14ac:dyDescent="0.25">
      <c r="A56">
        <v>52</v>
      </c>
      <c r="B56">
        <v>51000</v>
      </c>
      <c r="C56">
        <f t="shared" si="0"/>
        <v>4.6762319690170475E-3</v>
      </c>
      <c r="D56">
        <f t="shared" si="1"/>
        <v>6.4577383554241131E-3</v>
      </c>
      <c r="E56">
        <f t="shared" si="2"/>
        <v>7.1431220294738522E-3</v>
      </c>
    </row>
    <row r="57" spans="1:5" x14ac:dyDescent="0.25">
      <c r="A57">
        <v>53</v>
      </c>
      <c r="B57">
        <v>52000</v>
      </c>
      <c r="C57">
        <f t="shared" si="0"/>
        <v>4.3367630826274123E-3</v>
      </c>
      <c r="D57">
        <f t="shared" si="1"/>
        <v>5.9518810321021352E-3</v>
      </c>
      <c r="E57">
        <f t="shared" si="2"/>
        <v>6.5708176038805407E-3</v>
      </c>
    </row>
    <row r="58" spans="1:5" x14ac:dyDescent="0.25">
      <c r="A58">
        <v>54</v>
      </c>
      <c r="B58">
        <v>53000</v>
      </c>
      <c r="C58">
        <f t="shared" si="0"/>
        <v>4.02608092131106E-3</v>
      </c>
      <c r="D58">
        <f t="shared" si="1"/>
        <v>5.4925866968369768E-3</v>
      </c>
      <c r="E58">
        <f t="shared" si="2"/>
        <v>6.0524530228465287E-3</v>
      </c>
    </row>
    <row r="59" spans="1:5" x14ac:dyDescent="0.25">
      <c r="A59">
        <v>55</v>
      </c>
      <c r="B59">
        <v>54000</v>
      </c>
      <c r="C59">
        <f t="shared" si="0"/>
        <v>3.7414177772736512E-3</v>
      </c>
      <c r="D59">
        <f t="shared" si="1"/>
        <v>5.0749595105013647E-3</v>
      </c>
      <c r="E59">
        <f t="shared" si="2"/>
        <v>5.5822135840057421E-3</v>
      </c>
    </row>
    <row r="60" spans="1:5" x14ac:dyDescent="0.25">
      <c r="A60">
        <v>56</v>
      </c>
      <c r="B60">
        <v>55000</v>
      </c>
      <c r="C60">
        <f t="shared" si="0"/>
        <v>3.4803007975738958E-3</v>
      </c>
      <c r="D60">
        <f t="shared" si="1"/>
        <v>4.6946795167836326E-3</v>
      </c>
      <c r="E60">
        <f t="shared" si="2"/>
        <v>5.1549868984238347E-3</v>
      </c>
    </row>
    <row r="61" spans="1:5" x14ac:dyDescent="0.25">
      <c r="A61">
        <v>57</v>
      </c>
      <c r="B61">
        <v>56000</v>
      </c>
      <c r="C61">
        <f t="shared" si="0"/>
        <v>3.2405178388885451E-3</v>
      </c>
      <c r="D61">
        <f t="shared" si="1"/>
        <v>4.3479280705736372E-3</v>
      </c>
      <c r="E61">
        <f t="shared" si="2"/>
        <v>4.7662693367284559E-3</v>
      </c>
    </row>
    <row r="62" spans="1:5" x14ac:dyDescent="0.25">
      <c r="A62">
        <v>58</v>
      </c>
      <c r="B62">
        <v>57000</v>
      </c>
      <c r="C62">
        <f t="shared" si="0"/>
        <v>3.0200875454895414E-3</v>
      </c>
      <c r="D62">
        <f t="shared" si="1"/>
        <v>4.0313237602404911E-3</v>
      </c>
      <c r="E62">
        <f t="shared" si="2"/>
        <v>4.4120860482740037E-3</v>
      </c>
    </row>
    <row r="63" spans="1:5" x14ac:dyDescent="0.25">
      <c r="A63">
        <v>59</v>
      </c>
      <c r="B63">
        <v>58000</v>
      </c>
      <c r="C63">
        <f t="shared" si="0"/>
        <v>2.8172331026666093E-3</v>
      </c>
      <c r="D63">
        <f t="shared" si="1"/>
        <v>3.7418672361347518E-3</v>
      </c>
      <c r="E63">
        <f t="shared" si="2"/>
        <v>4.0889224304441283E-3</v>
      </c>
    </row>
    <row r="64" spans="1:5" x14ac:dyDescent="0.25">
      <c r="A64">
        <v>60</v>
      </c>
      <c r="B64">
        <v>59000</v>
      </c>
      <c r="C64">
        <f t="shared" si="0"/>
        <v>2.6303591906728283E-3</v>
      </c>
      <c r="D64">
        <f t="shared" si="1"/>
        <v>3.4768936135209441E-3</v>
      </c>
      <c r="E64">
        <f t="shared" si="2"/>
        <v>3.7936652800799639E-3</v>
      </c>
    </row>
    <row r="65" spans="1:5" x14ac:dyDescent="0.25">
      <c r="A65">
        <v>61</v>
      </c>
      <c r="B65">
        <v>60000</v>
      </c>
      <c r="C65">
        <f t="shared" si="0"/>
        <v>2.458031727521421E-3</v>
      </c>
      <c r="D65">
        <f t="shared" si="1"/>
        <v>3.2340313304547678E-3</v>
      </c>
      <c r="E65">
        <f t="shared" si="2"/>
        <v>3.5235521509638583E-3</v>
      </c>
    </row>
    <row r="66" spans="1:5" x14ac:dyDescent="0.25">
      <c r="A66">
        <v>62</v>
      </c>
      <c r="B66">
        <v>61000</v>
      </c>
      <c r="C66">
        <f t="shared" si="0"/>
        <v>2.2989600437837722E-3</v>
      </c>
      <c r="D66">
        <f t="shared" si="1"/>
        <v>3.0111665176385345E-3</v>
      </c>
      <c r="E66">
        <f t="shared" si="2"/>
        <v>3.2761276820551175E-3</v>
      </c>
    </row>
    <row r="67" spans="1:5" x14ac:dyDescent="0.25">
      <c r="A67">
        <v>63</v>
      </c>
      <c r="B67">
        <v>62000</v>
      </c>
      <c r="C67">
        <f t="shared" si="0"/>
        <v>2.1519811799939411E-3</v>
      </c>
      <c r="D67">
        <f t="shared" si="1"/>
        <v>2.8064120843498855E-3</v>
      </c>
      <c r="E67">
        <f t="shared" si="2"/>
        <v>3.049205860227579E-3</v>
      </c>
    </row>
    <row r="68" spans="1:5" x14ac:dyDescent="0.25">
      <c r="A68">
        <v>64</v>
      </c>
      <c r="B68">
        <v>63000</v>
      </c>
      <c r="C68">
        <f t="shared" si="0"/>
        <v>2.0160460383082273E-3</v>
      </c>
      <c r="D68">
        <f t="shared" si="1"/>
        <v>2.6180808473072231E-3</v>
      </c>
      <c r="E68">
        <f t="shared" si="2"/>
        <v>2.840837346225907E-3</v>
      </c>
    </row>
    <row r="69" spans="1:5" x14ac:dyDescent="0.25">
      <c r="A69">
        <v>65</v>
      </c>
      <c r="B69">
        <v>64000</v>
      </c>
      <c r="C69">
        <f t="shared" si="0"/>
        <v>1.8902071555480821E-3</v>
      </c>
      <c r="D69">
        <f t="shared" si="1"/>
        <v>2.4446621320311011E-3</v>
      </c>
      <c r="E69">
        <f t="shared" si="2"/>
        <v>2.6492811296027524E-3</v>
      </c>
    </row>
    <row r="70" spans="1:5" x14ac:dyDescent="0.25">
      <c r="A70">
        <v>66</v>
      </c>
      <c r="B70">
        <v>65000</v>
      </c>
      <c r="C70">
        <f t="shared" si="0"/>
        <v>1.7736078954173797E-3</v>
      </c>
      <c r="D70">
        <f t="shared" si="1"/>
        <v>2.2848013623379799E-3</v>
      </c>
      <c r="E70">
        <f t="shared" si="2"/>
        <v>2.4729798925150316E-3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6941-31FF-4579-89A8-17B3D517D5BB}">
  <dimension ref="A1:G14"/>
  <sheetViews>
    <sheetView topLeftCell="C2" workbookViewId="0">
      <selection activeCell="D7" activeCellId="1" sqref="B7:B14 D7:D14"/>
    </sheetView>
  </sheetViews>
  <sheetFormatPr defaultRowHeight="15" x14ac:dyDescent="0.25"/>
  <sheetData>
    <row r="1" spans="1:7" x14ac:dyDescent="0.25">
      <c r="A1" s="9" t="s">
        <v>107</v>
      </c>
      <c r="B1" s="9"/>
      <c r="C1" s="9"/>
      <c r="D1" s="9"/>
      <c r="E1" s="9"/>
    </row>
    <row r="3" spans="1:7" x14ac:dyDescent="0.25">
      <c r="B3" s="9" t="s">
        <v>108</v>
      </c>
      <c r="C3" s="9"/>
      <c r="D3" s="9"/>
      <c r="E3" s="9"/>
      <c r="F3" s="9"/>
      <c r="G3" s="9"/>
    </row>
    <row r="6" spans="1:7" ht="30" x14ac:dyDescent="0.25">
      <c r="A6" t="s">
        <v>33</v>
      </c>
      <c r="B6" t="s">
        <v>109</v>
      </c>
      <c r="C6" s="1" t="s">
        <v>110</v>
      </c>
      <c r="D6" t="s">
        <v>111</v>
      </c>
      <c r="E6" t="s">
        <v>112</v>
      </c>
      <c r="F6" t="s">
        <v>113</v>
      </c>
    </row>
    <row r="7" spans="1:7" x14ac:dyDescent="0.25">
      <c r="A7">
        <v>1</v>
      </c>
      <c r="B7">
        <v>0</v>
      </c>
      <c r="C7">
        <v>1.34</v>
      </c>
      <c r="D7">
        <f>LN(C7)</f>
        <v>0.29266961396282004</v>
      </c>
      <c r="E7">
        <f>1/(C7)</f>
        <v>0.74626865671641784</v>
      </c>
      <c r="F7">
        <f>1/(C7)^2</f>
        <v>0.55691690799732674</v>
      </c>
    </row>
    <row r="8" spans="1:7" x14ac:dyDescent="0.25">
      <c r="A8">
        <v>2</v>
      </c>
      <c r="B8">
        <v>2</v>
      </c>
      <c r="C8">
        <v>0.88700000000000001</v>
      </c>
      <c r="D8">
        <f t="shared" ref="D8:D14" si="0">LN(C8)</f>
        <v>-0.11991029667255755</v>
      </c>
      <c r="E8">
        <f t="shared" ref="E8:E14" si="1">1/(C8)</f>
        <v>1.1273957158962795</v>
      </c>
      <c r="F8">
        <f t="shared" ref="F8:F14" si="2">1/(C8)^2</f>
        <v>1.2710211002212848</v>
      </c>
    </row>
    <row r="9" spans="1:7" x14ac:dyDescent="0.25">
      <c r="A9">
        <v>3</v>
      </c>
      <c r="B9">
        <v>5</v>
      </c>
      <c r="C9">
        <v>0.58799999999999997</v>
      </c>
      <c r="D9">
        <f t="shared" si="0"/>
        <v>-0.53102833108351022</v>
      </c>
      <c r="E9">
        <f t="shared" si="1"/>
        <v>1.7006802721088436</v>
      </c>
      <c r="F9">
        <f t="shared" si="2"/>
        <v>2.8923133879402108</v>
      </c>
    </row>
    <row r="10" spans="1:7" x14ac:dyDescent="0.25">
      <c r="A10">
        <v>4</v>
      </c>
      <c r="B10">
        <v>9</v>
      </c>
      <c r="C10">
        <v>0.40600000000000003</v>
      </c>
      <c r="D10">
        <f t="shared" si="0"/>
        <v>-0.90140211938040438</v>
      </c>
      <c r="E10">
        <f t="shared" si="1"/>
        <v>2.4630541871921179</v>
      </c>
      <c r="F10">
        <f t="shared" si="2"/>
        <v>6.0666359290446259</v>
      </c>
    </row>
    <row r="11" spans="1:7" x14ac:dyDescent="0.25">
      <c r="A11">
        <v>5</v>
      </c>
      <c r="B11">
        <v>14</v>
      </c>
      <c r="C11">
        <v>0.29299999999999998</v>
      </c>
      <c r="D11">
        <f t="shared" si="0"/>
        <v>-1.2275826699650698</v>
      </c>
      <c r="E11">
        <f t="shared" si="1"/>
        <v>3.4129692832764507</v>
      </c>
      <c r="F11">
        <f t="shared" si="2"/>
        <v>11.648359328588569</v>
      </c>
    </row>
    <row r="12" spans="1:7" x14ac:dyDescent="0.25">
      <c r="A12">
        <v>6</v>
      </c>
      <c r="B12">
        <v>20</v>
      </c>
      <c r="C12">
        <v>0.219</v>
      </c>
      <c r="D12">
        <f t="shared" si="0"/>
        <v>-1.5186835491656363</v>
      </c>
      <c r="E12">
        <f t="shared" si="1"/>
        <v>4.5662100456621006</v>
      </c>
      <c r="F12">
        <f t="shared" si="2"/>
        <v>20.850274181105483</v>
      </c>
    </row>
    <row r="13" spans="1:7" x14ac:dyDescent="0.25">
      <c r="A13">
        <v>7</v>
      </c>
      <c r="B13">
        <v>27</v>
      </c>
      <c r="C13">
        <v>0.17</v>
      </c>
      <c r="D13">
        <f t="shared" si="0"/>
        <v>-1.7719568419318752</v>
      </c>
      <c r="E13">
        <f t="shared" si="1"/>
        <v>5.8823529411764701</v>
      </c>
      <c r="F13">
        <f t="shared" si="2"/>
        <v>34.602076124567468</v>
      </c>
    </row>
    <row r="14" spans="1:7" x14ac:dyDescent="0.25">
      <c r="A14">
        <v>8</v>
      </c>
      <c r="B14">
        <v>35</v>
      </c>
      <c r="C14">
        <v>0.13500000000000001</v>
      </c>
      <c r="D14">
        <f t="shared" si="0"/>
        <v>-2.0024805005437076</v>
      </c>
      <c r="E14">
        <f t="shared" si="1"/>
        <v>7.4074074074074066</v>
      </c>
      <c r="F14">
        <f t="shared" si="2"/>
        <v>54.869684499314126</v>
      </c>
    </row>
  </sheetData>
  <mergeCells count="2">
    <mergeCell ref="A1:E1"/>
    <mergeCell ref="B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EF00-14BF-458D-90A6-D12FED7162D6}">
  <dimension ref="A1:I66"/>
  <sheetViews>
    <sheetView workbookViewId="0">
      <selection activeCell="F71" sqref="F71"/>
    </sheetView>
  </sheetViews>
  <sheetFormatPr defaultRowHeight="15" x14ac:dyDescent="0.25"/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t="s">
        <v>6</v>
      </c>
    </row>
    <row r="5" spans="1:9" ht="45" x14ac:dyDescent="0.25">
      <c r="A5" s="1" t="s">
        <v>7</v>
      </c>
      <c r="B5">
        <v>8.2000000000000003E-2</v>
      </c>
      <c r="D5" t="s">
        <v>8</v>
      </c>
      <c r="E5">
        <v>1</v>
      </c>
    </row>
    <row r="6" spans="1:9" ht="30.75" customHeight="1" x14ac:dyDescent="0.25">
      <c r="A6" s="3" t="s">
        <v>9</v>
      </c>
      <c r="B6" s="10" t="s">
        <v>10</v>
      </c>
      <c r="C6" s="10"/>
      <c r="D6" s="10"/>
      <c r="E6" s="10"/>
      <c r="F6" s="10"/>
    </row>
    <row r="7" spans="1:9" x14ac:dyDescent="0.25">
      <c r="A7" s="2"/>
      <c r="B7" s="2">
        <v>100</v>
      </c>
      <c r="C7" s="2">
        <v>200</v>
      </c>
      <c r="D7" s="2">
        <v>300</v>
      </c>
      <c r="E7" s="2">
        <v>400</v>
      </c>
      <c r="F7" s="2">
        <v>500</v>
      </c>
    </row>
    <row r="8" spans="1:9" x14ac:dyDescent="0.25">
      <c r="A8" s="2">
        <v>1</v>
      </c>
      <c r="B8" s="2">
        <f>$E$5*$B$5*B$7/$A8</f>
        <v>8.2000000000000011</v>
      </c>
      <c r="C8" s="2">
        <f>$E$5*$B$5*C$7/$A8</f>
        <v>16.400000000000002</v>
      </c>
      <c r="D8" s="2">
        <f t="shared" ref="D8:F8" si="0">$E$5*$B$5*D$7/$A8</f>
        <v>24.6</v>
      </c>
      <c r="E8" s="2">
        <f t="shared" si="0"/>
        <v>32.800000000000004</v>
      </c>
      <c r="F8" s="2">
        <f t="shared" si="0"/>
        <v>41</v>
      </c>
    </row>
    <row r="9" spans="1:9" x14ac:dyDescent="0.25">
      <c r="A9" s="2">
        <v>1.5</v>
      </c>
      <c r="B9" s="2">
        <f t="shared" ref="B9:F40" si="1">$E$5*$B$5*B$7/$A9</f>
        <v>5.4666666666666677</v>
      </c>
      <c r="C9" s="2">
        <f t="shared" si="1"/>
        <v>10.933333333333335</v>
      </c>
      <c r="D9" s="2">
        <f t="shared" si="1"/>
        <v>16.400000000000002</v>
      </c>
      <c r="E9" s="2">
        <f t="shared" si="1"/>
        <v>21.866666666666671</v>
      </c>
      <c r="F9" s="2">
        <f t="shared" si="1"/>
        <v>27.333333333333332</v>
      </c>
    </row>
    <row r="10" spans="1:9" x14ac:dyDescent="0.25">
      <c r="A10" s="2">
        <v>2</v>
      </c>
      <c r="B10" s="2">
        <f t="shared" si="1"/>
        <v>4.1000000000000005</v>
      </c>
      <c r="C10" s="2">
        <f t="shared" si="1"/>
        <v>8.2000000000000011</v>
      </c>
      <c r="D10" s="2">
        <f t="shared" si="1"/>
        <v>12.3</v>
      </c>
      <c r="E10" s="2">
        <f t="shared" si="1"/>
        <v>16.400000000000002</v>
      </c>
      <c r="F10" s="2">
        <f t="shared" si="1"/>
        <v>20.5</v>
      </c>
    </row>
    <row r="11" spans="1:9" x14ac:dyDescent="0.25">
      <c r="A11" s="2">
        <v>2.5</v>
      </c>
      <c r="B11" s="2">
        <f t="shared" si="1"/>
        <v>3.2800000000000002</v>
      </c>
      <c r="C11" s="2">
        <f t="shared" si="1"/>
        <v>6.5600000000000005</v>
      </c>
      <c r="D11" s="2">
        <f t="shared" si="1"/>
        <v>9.84</v>
      </c>
      <c r="E11" s="2">
        <f t="shared" si="1"/>
        <v>13.120000000000001</v>
      </c>
      <c r="F11" s="2">
        <f t="shared" si="1"/>
        <v>16.399999999999999</v>
      </c>
    </row>
    <row r="12" spans="1:9" x14ac:dyDescent="0.25">
      <c r="A12" s="2">
        <v>3</v>
      </c>
      <c r="B12" s="2">
        <f t="shared" si="1"/>
        <v>2.7333333333333338</v>
      </c>
      <c r="C12" s="2">
        <f t="shared" si="1"/>
        <v>5.4666666666666677</v>
      </c>
      <c r="D12" s="2">
        <f t="shared" si="1"/>
        <v>8.2000000000000011</v>
      </c>
      <c r="E12" s="2">
        <f t="shared" si="1"/>
        <v>10.933333333333335</v>
      </c>
      <c r="F12" s="2">
        <f t="shared" si="1"/>
        <v>13.666666666666666</v>
      </c>
    </row>
    <row r="13" spans="1:9" x14ac:dyDescent="0.25">
      <c r="A13" s="2">
        <v>3.5</v>
      </c>
      <c r="B13" s="2">
        <f t="shared" si="1"/>
        <v>2.342857142857143</v>
      </c>
      <c r="C13" s="2">
        <f t="shared" si="1"/>
        <v>4.6857142857142859</v>
      </c>
      <c r="D13" s="2">
        <f t="shared" si="1"/>
        <v>7.0285714285714294</v>
      </c>
      <c r="E13" s="2">
        <f t="shared" si="1"/>
        <v>9.3714285714285719</v>
      </c>
      <c r="F13" s="2">
        <f t="shared" si="1"/>
        <v>11.714285714285714</v>
      </c>
    </row>
    <row r="14" spans="1:9" x14ac:dyDescent="0.25">
      <c r="A14" s="2">
        <v>4</v>
      </c>
      <c r="B14" s="2">
        <f t="shared" si="1"/>
        <v>2.0500000000000003</v>
      </c>
      <c r="C14" s="2">
        <f t="shared" si="1"/>
        <v>4.1000000000000005</v>
      </c>
      <c r="D14" s="2">
        <f t="shared" si="1"/>
        <v>6.15</v>
      </c>
      <c r="E14" s="2">
        <f t="shared" si="1"/>
        <v>8.2000000000000011</v>
      </c>
      <c r="F14" s="2">
        <f t="shared" si="1"/>
        <v>10.25</v>
      </c>
    </row>
    <row r="15" spans="1:9" x14ac:dyDescent="0.25">
      <c r="A15" s="2">
        <v>4.5</v>
      </c>
      <c r="B15" s="2">
        <f t="shared" si="1"/>
        <v>1.8222222222222224</v>
      </c>
      <c r="C15" s="2">
        <f t="shared" si="1"/>
        <v>3.6444444444444448</v>
      </c>
      <c r="D15" s="2">
        <f t="shared" si="1"/>
        <v>5.4666666666666668</v>
      </c>
      <c r="E15" s="2">
        <f t="shared" si="1"/>
        <v>7.2888888888888896</v>
      </c>
      <c r="F15" s="2">
        <f t="shared" si="1"/>
        <v>9.1111111111111107</v>
      </c>
    </row>
    <row r="16" spans="1:9" x14ac:dyDescent="0.25">
      <c r="A16" s="2">
        <v>5</v>
      </c>
      <c r="B16" s="2">
        <f t="shared" si="1"/>
        <v>1.6400000000000001</v>
      </c>
      <c r="C16" s="2">
        <f t="shared" si="1"/>
        <v>3.2800000000000002</v>
      </c>
      <c r="D16" s="2">
        <f t="shared" si="1"/>
        <v>4.92</v>
      </c>
      <c r="E16" s="2">
        <f t="shared" si="1"/>
        <v>6.5600000000000005</v>
      </c>
      <c r="F16" s="2">
        <f t="shared" si="1"/>
        <v>8.1999999999999993</v>
      </c>
    </row>
    <row r="17" spans="1:6" x14ac:dyDescent="0.25">
      <c r="A17" s="2">
        <v>5.5</v>
      </c>
      <c r="B17" s="2">
        <f t="shared" si="1"/>
        <v>1.4909090909090912</v>
      </c>
      <c r="C17" s="2">
        <f t="shared" si="1"/>
        <v>2.9818181818181824</v>
      </c>
      <c r="D17" s="2">
        <f t="shared" si="1"/>
        <v>4.4727272727272727</v>
      </c>
      <c r="E17" s="2">
        <f t="shared" si="1"/>
        <v>5.9636363636363647</v>
      </c>
      <c r="F17" s="2">
        <f t="shared" si="1"/>
        <v>7.4545454545454541</v>
      </c>
    </row>
    <row r="18" spans="1:6" x14ac:dyDescent="0.25">
      <c r="A18" s="2">
        <v>6</v>
      </c>
      <c r="B18" s="2">
        <f t="shared" si="1"/>
        <v>1.3666666666666669</v>
      </c>
      <c r="C18" s="2">
        <f t="shared" si="1"/>
        <v>2.7333333333333338</v>
      </c>
      <c r="D18" s="2">
        <f t="shared" si="1"/>
        <v>4.1000000000000005</v>
      </c>
      <c r="E18" s="2">
        <f t="shared" si="1"/>
        <v>5.4666666666666677</v>
      </c>
      <c r="F18" s="2">
        <f t="shared" si="1"/>
        <v>6.833333333333333</v>
      </c>
    </row>
    <row r="19" spans="1:6" x14ac:dyDescent="0.25">
      <c r="A19" s="2">
        <v>6.5</v>
      </c>
      <c r="B19" s="2">
        <f t="shared" si="1"/>
        <v>1.2615384615384617</v>
      </c>
      <c r="C19" s="2">
        <f t="shared" si="1"/>
        <v>2.5230769230769234</v>
      </c>
      <c r="D19" s="2">
        <f t="shared" si="1"/>
        <v>3.7846153846153849</v>
      </c>
      <c r="E19" s="2">
        <f t="shared" si="1"/>
        <v>5.0461538461538469</v>
      </c>
      <c r="F19" s="2">
        <f t="shared" si="1"/>
        <v>6.3076923076923075</v>
      </c>
    </row>
    <row r="20" spans="1:6" x14ac:dyDescent="0.25">
      <c r="A20" s="2">
        <v>7</v>
      </c>
      <c r="B20" s="2">
        <f t="shared" si="1"/>
        <v>1.1714285714285715</v>
      </c>
      <c r="C20" s="2">
        <f t="shared" si="1"/>
        <v>2.342857142857143</v>
      </c>
      <c r="D20" s="2">
        <f t="shared" si="1"/>
        <v>3.5142857142857147</v>
      </c>
      <c r="E20" s="2">
        <f t="shared" si="1"/>
        <v>4.6857142857142859</v>
      </c>
      <c r="F20" s="2">
        <f t="shared" si="1"/>
        <v>5.8571428571428568</v>
      </c>
    </row>
    <row r="21" spans="1:6" x14ac:dyDescent="0.25">
      <c r="A21" s="2">
        <v>7.5</v>
      </c>
      <c r="B21" s="2">
        <f t="shared" si="1"/>
        <v>1.0933333333333335</v>
      </c>
      <c r="C21" s="2">
        <f t="shared" si="1"/>
        <v>2.186666666666667</v>
      </c>
      <c r="D21" s="2">
        <f t="shared" si="1"/>
        <v>3.2800000000000002</v>
      </c>
      <c r="E21" s="2">
        <f t="shared" si="1"/>
        <v>4.373333333333334</v>
      </c>
      <c r="F21" s="2">
        <f t="shared" si="1"/>
        <v>5.4666666666666668</v>
      </c>
    </row>
    <row r="22" spans="1:6" x14ac:dyDescent="0.25">
      <c r="A22" s="2">
        <v>8</v>
      </c>
      <c r="B22" s="2">
        <f t="shared" si="1"/>
        <v>1.0250000000000001</v>
      </c>
      <c r="C22" s="2">
        <f t="shared" si="1"/>
        <v>2.0500000000000003</v>
      </c>
      <c r="D22" s="2">
        <f t="shared" si="1"/>
        <v>3.0750000000000002</v>
      </c>
      <c r="E22" s="2">
        <f t="shared" si="1"/>
        <v>4.1000000000000005</v>
      </c>
      <c r="F22" s="2">
        <f t="shared" si="1"/>
        <v>5.125</v>
      </c>
    </row>
    <row r="23" spans="1:6" x14ac:dyDescent="0.25">
      <c r="A23" s="2">
        <v>8.5</v>
      </c>
      <c r="B23" s="2">
        <f t="shared" si="1"/>
        <v>0.9647058823529413</v>
      </c>
      <c r="C23" s="2">
        <f t="shared" si="1"/>
        <v>1.9294117647058826</v>
      </c>
      <c r="D23" s="2">
        <f t="shared" si="1"/>
        <v>2.8941176470588239</v>
      </c>
      <c r="E23" s="2">
        <f t="shared" si="1"/>
        <v>3.8588235294117652</v>
      </c>
      <c r="F23" s="2">
        <f t="shared" si="1"/>
        <v>4.8235294117647056</v>
      </c>
    </row>
    <row r="24" spans="1:6" x14ac:dyDescent="0.25">
      <c r="A24" s="2">
        <v>9</v>
      </c>
      <c r="B24" s="2">
        <f t="shared" si="1"/>
        <v>0.9111111111111112</v>
      </c>
      <c r="C24" s="2">
        <f t="shared" si="1"/>
        <v>1.8222222222222224</v>
      </c>
      <c r="D24" s="2">
        <f t="shared" si="1"/>
        <v>2.7333333333333334</v>
      </c>
      <c r="E24" s="2">
        <f t="shared" si="1"/>
        <v>3.6444444444444448</v>
      </c>
      <c r="F24" s="2">
        <f t="shared" si="1"/>
        <v>4.5555555555555554</v>
      </c>
    </row>
    <row r="25" spans="1:6" x14ac:dyDescent="0.25">
      <c r="A25" s="2">
        <v>9.5</v>
      </c>
      <c r="B25" s="2">
        <f t="shared" si="1"/>
        <v>0.86315789473684223</v>
      </c>
      <c r="C25" s="2">
        <f t="shared" si="1"/>
        <v>1.7263157894736845</v>
      </c>
      <c r="D25" s="2">
        <f t="shared" si="1"/>
        <v>2.5894736842105264</v>
      </c>
      <c r="E25" s="2">
        <f t="shared" si="1"/>
        <v>3.4526315789473689</v>
      </c>
      <c r="F25" s="2">
        <f t="shared" si="1"/>
        <v>4.3157894736842106</v>
      </c>
    </row>
    <row r="26" spans="1:6" x14ac:dyDescent="0.25">
      <c r="A26" s="2">
        <v>10</v>
      </c>
      <c r="B26" s="2">
        <f t="shared" si="1"/>
        <v>0.82000000000000006</v>
      </c>
      <c r="C26" s="2">
        <f t="shared" si="1"/>
        <v>1.6400000000000001</v>
      </c>
      <c r="D26" s="2">
        <f t="shared" si="1"/>
        <v>2.46</v>
      </c>
      <c r="E26" s="2">
        <f t="shared" si="1"/>
        <v>3.2800000000000002</v>
      </c>
      <c r="F26" s="2">
        <f t="shared" si="1"/>
        <v>4.0999999999999996</v>
      </c>
    </row>
    <row r="27" spans="1:6" x14ac:dyDescent="0.25">
      <c r="A27" s="2">
        <v>10.5</v>
      </c>
      <c r="B27" s="2">
        <f t="shared" si="1"/>
        <v>0.78095238095238106</v>
      </c>
      <c r="C27" s="2">
        <f t="shared" si="1"/>
        <v>1.5619047619047621</v>
      </c>
      <c r="D27" s="2">
        <f t="shared" si="1"/>
        <v>2.342857142857143</v>
      </c>
      <c r="E27" s="2">
        <f t="shared" si="1"/>
        <v>3.1238095238095243</v>
      </c>
      <c r="F27" s="2">
        <f t="shared" si="1"/>
        <v>3.9047619047619047</v>
      </c>
    </row>
    <row r="28" spans="1:6" x14ac:dyDescent="0.25">
      <c r="A28" s="2">
        <v>11</v>
      </c>
      <c r="B28" s="2">
        <f t="shared" si="1"/>
        <v>0.74545454545454559</v>
      </c>
      <c r="C28" s="2">
        <f t="shared" si="1"/>
        <v>1.4909090909090912</v>
      </c>
      <c r="D28" s="2">
        <f t="shared" si="1"/>
        <v>2.2363636363636363</v>
      </c>
      <c r="E28" s="2">
        <f t="shared" si="1"/>
        <v>2.9818181818181824</v>
      </c>
      <c r="F28" s="2">
        <f t="shared" si="1"/>
        <v>3.7272727272727271</v>
      </c>
    </row>
    <row r="29" spans="1:6" x14ac:dyDescent="0.25">
      <c r="A29" s="2">
        <v>11.5</v>
      </c>
      <c r="B29" s="2">
        <f t="shared" si="1"/>
        <v>0.71304347826086967</v>
      </c>
      <c r="C29" s="2">
        <f t="shared" si="1"/>
        <v>1.4260869565217393</v>
      </c>
      <c r="D29" s="2">
        <f t="shared" si="1"/>
        <v>2.1391304347826088</v>
      </c>
      <c r="E29" s="2">
        <f t="shared" si="1"/>
        <v>2.8521739130434787</v>
      </c>
      <c r="F29" s="2">
        <f t="shared" si="1"/>
        <v>3.5652173913043477</v>
      </c>
    </row>
    <row r="30" spans="1:6" x14ac:dyDescent="0.25">
      <c r="A30" s="2">
        <v>12</v>
      </c>
      <c r="B30" s="2">
        <f t="shared" si="1"/>
        <v>0.68333333333333346</v>
      </c>
      <c r="C30" s="2">
        <f t="shared" si="1"/>
        <v>1.3666666666666669</v>
      </c>
      <c r="D30" s="2">
        <f t="shared" si="1"/>
        <v>2.0500000000000003</v>
      </c>
      <c r="E30" s="2">
        <f t="shared" si="1"/>
        <v>2.7333333333333338</v>
      </c>
      <c r="F30" s="2">
        <f t="shared" si="1"/>
        <v>3.4166666666666665</v>
      </c>
    </row>
    <row r="31" spans="1:6" x14ac:dyDescent="0.25">
      <c r="A31" s="2">
        <v>12.5</v>
      </c>
      <c r="B31" s="2">
        <f t="shared" si="1"/>
        <v>0.65600000000000014</v>
      </c>
      <c r="C31" s="2">
        <f t="shared" si="1"/>
        <v>1.3120000000000003</v>
      </c>
      <c r="D31" s="2">
        <f t="shared" si="1"/>
        <v>1.9680000000000002</v>
      </c>
      <c r="E31" s="2">
        <f t="shared" si="1"/>
        <v>2.6240000000000006</v>
      </c>
      <c r="F31" s="2">
        <f t="shared" si="1"/>
        <v>3.28</v>
      </c>
    </row>
    <row r="32" spans="1:6" x14ac:dyDescent="0.25">
      <c r="A32" s="2">
        <v>13</v>
      </c>
      <c r="B32" s="2">
        <f t="shared" si="1"/>
        <v>0.63076923076923086</v>
      </c>
      <c r="C32" s="2">
        <f t="shared" si="1"/>
        <v>1.2615384615384617</v>
      </c>
      <c r="D32" s="2">
        <f t="shared" si="1"/>
        <v>1.8923076923076925</v>
      </c>
      <c r="E32" s="2">
        <f t="shared" si="1"/>
        <v>2.5230769230769234</v>
      </c>
      <c r="F32" s="2">
        <f t="shared" si="1"/>
        <v>3.1538461538461537</v>
      </c>
    </row>
    <row r="33" spans="1:6" x14ac:dyDescent="0.25">
      <c r="A33" s="2">
        <v>13.5</v>
      </c>
      <c r="B33" s="2">
        <f t="shared" si="1"/>
        <v>0.60740740740740751</v>
      </c>
      <c r="C33" s="2">
        <f t="shared" si="1"/>
        <v>1.214814814814815</v>
      </c>
      <c r="D33" s="2">
        <f t="shared" si="1"/>
        <v>1.8222222222222224</v>
      </c>
      <c r="E33" s="2">
        <f t="shared" si="1"/>
        <v>2.42962962962963</v>
      </c>
      <c r="F33" s="2">
        <f t="shared" si="1"/>
        <v>3.0370370370370372</v>
      </c>
    </row>
    <row r="34" spans="1:6" x14ac:dyDescent="0.25">
      <c r="A34" s="2">
        <v>14</v>
      </c>
      <c r="B34" s="2">
        <f t="shared" si="1"/>
        <v>0.58571428571428574</v>
      </c>
      <c r="C34" s="2">
        <f t="shared" si="1"/>
        <v>1.1714285714285715</v>
      </c>
      <c r="D34" s="2">
        <f t="shared" si="1"/>
        <v>1.7571428571428573</v>
      </c>
      <c r="E34" s="2">
        <f t="shared" si="1"/>
        <v>2.342857142857143</v>
      </c>
      <c r="F34" s="2">
        <f t="shared" si="1"/>
        <v>2.9285714285714284</v>
      </c>
    </row>
    <row r="35" spans="1:6" x14ac:dyDescent="0.25">
      <c r="A35" s="2">
        <v>14.5</v>
      </c>
      <c r="B35" s="2">
        <f t="shared" si="1"/>
        <v>0.56551724137931036</v>
      </c>
      <c r="C35" s="2">
        <f t="shared" si="1"/>
        <v>1.1310344827586207</v>
      </c>
      <c r="D35" s="2">
        <f t="shared" si="1"/>
        <v>1.6965517241379311</v>
      </c>
      <c r="E35" s="2">
        <f t="shared" si="1"/>
        <v>2.2620689655172415</v>
      </c>
      <c r="F35" s="2">
        <f t="shared" si="1"/>
        <v>2.8275862068965516</v>
      </c>
    </row>
    <row r="36" spans="1:6" x14ac:dyDescent="0.25">
      <c r="A36" s="2">
        <v>15</v>
      </c>
      <c r="B36" s="2">
        <f t="shared" si="1"/>
        <v>0.54666666666666675</v>
      </c>
      <c r="C36" s="2">
        <f t="shared" si="1"/>
        <v>1.0933333333333335</v>
      </c>
      <c r="D36" s="2">
        <f t="shared" si="1"/>
        <v>1.6400000000000001</v>
      </c>
      <c r="E36" s="2">
        <f t="shared" si="1"/>
        <v>2.186666666666667</v>
      </c>
      <c r="F36" s="2">
        <f t="shared" si="1"/>
        <v>2.7333333333333334</v>
      </c>
    </row>
    <row r="37" spans="1:6" x14ac:dyDescent="0.25">
      <c r="A37" s="2">
        <v>15.5</v>
      </c>
      <c r="B37" s="2">
        <f t="shared" si="1"/>
        <v>0.52903225806451615</v>
      </c>
      <c r="C37" s="2">
        <f t="shared" si="1"/>
        <v>1.0580645161290323</v>
      </c>
      <c r="D37" s="2">
        <f t="shared" si="1"/>
        <v>1.5870967741935484</v>
      </c>
      <c r="E37" s="2">
        <f t="shared" si="1"/>
        <v>2.1161290322580646</v>
      </c>
      <c r="F37" s="2">
        <f t="shared" si="1"/>
        <v>2.6451612903225805</v>
      </c>
    </row>
    <row r="38" spans="1:6" x14ac:dyDescent="0.25">
      <c r="A38" s="2">
        <v>16</v>
      </c>
      <c r="B38" s="2">
        <f t="shared" si="1"/>
        <v>0.51250000000000007</v>
      </c>
      <c r="C38" s="2">
        <f t="shared" si="1"/>
        <v>1.0250000000000001</v>
      </c>
      <c r="D38" s="2">
        <f t="shared" si="1"/>
        <v>1.5375000000000001</v>
      </c>
      <c r="E38" s="2">
        <f t="shared" si="1"/>
        <v>2.0500000000000003</v>
      </c>
      <c r="F38" s="2">
        <f t="shared" si="1"/>
        <v>2.5625</v>
      </c>
    </row>
    <row r="39" spans="1:6" x14ac:dyDescent="0.25">
      <c r="A39" s="2">
        <v>16.5</v>
      </c>
      <c r="B39" s="2">
        <f t="shared" si="1"/>
        <v>0.49696969696969706</v>
      </c>
      <c r="C39" s="2">
        <f t="shared" si="1"/>
        <v>0.99393939393939412</v>
      </c>
      <c r="D39" s="2">
        <f t="shared" si="1"/>
        <v>1.490909090909091</v>
      </c>
      <c r="E39" s="2">
        <f t="shared" si="1"/>
        <v>1.9878787878787882</v>
      </c>
      <c r="F39" s="2">
        <f t="shared" si="1"/>
        <v>2.4848484848484849</v>
      </c>
    </row>
    <row r="40" spans="1:6" x14ac:dyDescent="0.25">
      <c r="A40" s="2">
        <v>17</v>
      </c>
      <c r="B40" s="2">
        <f t="shared" si="1"/>
        <v>0.48235294117647065</v>
      </c>
      <c r="C40" s="2">
        <f t="shared" si="1"/>
        <v>0.9647058823529413</v>
      </c>
      <c r="D40" s="2">
        <f t="shared" si="1"/>
        <v>1.447058823529412</v>
      </c>
      <c r="E40" s="2">
        <f t="shared" si="1"/>
        <v>1.9294117647058826</v>
      </c>
      <c r="F40" s="2">
        <f t="shared" si="1"/>
        <v>2.4117647058823528</v>
      </c>
    </row>
    <row r="41" spans="1:6" x14ac:dyDescent="0.25">
      <c r="A41" s="2">
        <v>17.5</v>
      </c>
      <c r="B41" s="2">
        <f t="shared" ref="B41:F66" si="2">$E$5*$B$5*B$7/$A41</f>
        <v>0.46857142857142864</v>
      </c>
      <c r="C41" s="2">
        <f t="shared" si="2"/>
        <v>0.93714285714285728</v>
      </c>
      <c r="D41" s="2">
        <f t="shared" si="2"/>
        <v>1.4057142857142857</v>
      </c>
      <c r="E41" s="2">
        <f t="shared" si="2"/>
        <v>1.8742857142857146</v>
      </c>
      <c r="F41" s="2">
        <f t="shared" si="2"/>
        <v>2.342857142857143</v>
      </c>
    </row>
    <row r="42" spans="1:6" x14ac:dyDescent="0.25">
      <c r="A42" s="2">
        <v>18</v>
      </c>
      <c r="B42" s="2">
        <f t="shared" si="2"/>
        <v>0.4555555555555556</v>
      </c>
      <c r="C42" s="2">
        <f t="shared" si="2"/>
        <v>0.9111111111111112</v>
      </c>
      <c r="D42" s="2">
        <f t="shared" si="2"/>
        <v>1.3666666666666667</v>
      </c>
      <c r="E42" s="2">
        <f t="shared" si="2"/>
        <v>1.8222222222222224</v>
      </c>
      <c r="F42" s="2">
        <f t="shared" si="2"/>
        <v>2.2777777777777777</v>
      </c>
    </row>
    <row r="43" spans="1:6" x14ac:dyDescent="0.25">
      <c r="A43" s="2">
        <v>18.5</v>
      </c>
      <c r="B43" s="2">
        <f t="shared" si="2"/>
        <v>0.44324324324324332</v>
      </c>
      <c r="C43" s="2">
        <f t="shared" si="2"/>
        <v>0.88648648648648665</v>
      </c>
      <c r="D43" s="2">
        <f t="shared" si="2"/>
        <v>1.3297297297297299</v>
      </c>
      <c r="E43" s="2">
        <f t="shared" si="2"/>
        <v>1.7729729729729733</v>
      </c>
      <c r="F43" s="2">
        <f t="shared" si="2"/>
        <v>2.2162162162162162</v>
      </c>
    </row>
    <row r="44" spans="1:6" x14ac:dyDescent="0.25">
      <c r="A44" s="2">
        <v>19</v>
      </c>
      <c r="B44" s="2">
        <f t="shared" si="2"/>
        <v>0.43157894736842112</v>
      </c>
      <c r="C44" s="2">
        <f t="shared" si="2"/>
        <v>0.86315789473684223</v>
      </c>
      <c r="D44" s="2">
        <f t="shared" si="2"/>
        <v>1.2947368421052632</v>
      </c>
      <c r="E44" s="2">
        <f t="shared" si="2"/>
        <v>1.7263157894736845</v>
      </c>
      <c r="F44" s="2">
        <f t="shared" si="2"/>
        <v>2.1578947368421053</v>
      </c>
    </row>
    <row r="45" spans="1:6" x14ac:dyDescent="0.25">
      <c r="A45" s="2">
        <v>19.5</v>
      </c>
      <c r="B45" s="2">
        <f t="shared" si="2"/>
        <v>0.42051282051282057</v>
      </c>
      <c r="C45" s="2">
        <f t="shared" si="2"/>
        <v>0.84102564102564115</v>
      </c>
      <c r="D45" s="2">
        <f t="shared" si="2"/>
        <v>1.2615384615384617</v>
      </c>
      <c r="E45" s="2">
        <f t="shared" si="2"/>
        <v>1.6820512820512823</v>
      </c>
      <c r="F45" s="2">
        <f t="shared" si="2"/>
        <v>2.1025641025641026</v>
      </c>
    </row>
    <row r="46" spans="1:6" x14ac:dyDescent="0.25">
      <c r="A46" s="2">
        <v>20</v>
      </c>
      <c r="B46" s="2">
        <f t="shared" si="2"/>
        <v>0.41000000000000003</v>
      </c>
      <c r="C46" s="2">
        <f t="shared" si="2"/>
        <v>0.82000000000000006</v>
      </c>
      <c r="D46" s="2">
        <f t="shared" si="2"/>
        <v>1.23</v>
      </c>
      <c r="E46" s="2">
        <f t="shared" si="2"/>
        <v>1.6400000000000001</v>
      </c>
      <c r="F46" s="2">
        <f t="shared" si="2"/>
        <v>2.0499999999999998</v>
      </c>
    </row>
    <row r="47" spans="1:6" x14ac:dyDescent="0.25">
      <c r="A47" s="2">
        <v>20.5</v>
      </c>
      <c r="B47" s="2">
        <f t="shared" si="2"/>
        <v>0.40000000000000008</v>
      </c>
      <c r="C47" s="2">
        <f t="shared" si="2"/>
        <v>0.80000000000000016</v>
      </c>
      <c r="D47" s="2">
        <f t="shared" si="2"/>
        <v>1.2000000000000002</v>
      </c>
      <c r="E47" s="2">
        <f t="shared" si="2"/>
        <v>1.6000000000000003</v>
      </c>
      <c r="F47" s="2">
        <f t="shared" si="2"/>
        <v>2</v>
      </c>
    </row>
    <row r="48" spans="1:6" x14ac:dyDescent="0.25">
      <c r="A48" s="2">
        <v>21</v>
      </c>
      <c r="B48" s="2">
        <f t="shared" si="2"/>
        <v>0.39047619047619053</v>
      </c>
      <c r="C48" s="2">
        <f t="shared" si="2"/>
        <v>0.78095238095238106</v>
      </c>
      <c r="D48" s="2">
        <f t="shared" si="2"/>
        <v>1.1714285714285715</v>
      </c>
      <c r="E48" s="2">
        <f t="shared" si="2"/>
        <v>1.5619047619047621</v>
      </c>
      <c r="F48" s="2">
        <f t="shared" si="2"/>
        <v>1.9523809523809523</v>
      </c>
    </row>
    <row r="49" spans="1:6" x14ac:dyDescent="0.25">
      <c r="A49" s="2">
        <v>21.5</v>
      </c>
      <c r="B49" s="2">
        <f t="shared" si="2"/>
        <v>0.38139534883720932</v>
      </c>
      <c r="C49" s="2">
        <f t="shared" si="2"/>
        <v>0.76279069767441865</v>
      </c>
      <c r="D49" s="2">
        <f t="shared" si="2"/>
        <v>1.144186046511628</v>
      </c>
      <c r="E49" s="2">
        <f t="shared" si="2"/>
        <v>1.5255813953488373</v>
      </c>
      <c r="F49" s="2">
        <f t="shared" si="2"/>
        <v>1.9069767441860466</v>
      </c>
    </row>
    <row r="50" spans="1:6" x14ac:dyDescent="0.25">
      <c r="A50" s="2">
        <v>22</v>
      </c>
      <c r="B50" s="2">
        <f t="shared" si="2"/>
        <v>0.3727272727272728</v>
      </c>
      <c r="C50" s="2">
        <f t="shared" si="2"/>
        <v>0.74545454545454559</v>
      </c>
      <c r="D50" s="2">
        <f t="shared" si="2"/>
        <v>1.1181818181818182</v>
      </c>
      <c r="E50" s="2">
        <f t="shared" si="2"/>
        <v>1.4909090909090912</v>
      </c>
      <c r="F50" s="2">
        <f t="shared" si="2"/>
        <v>1.8636363636363635</v>
      </c>
    </row>
    <row r="51" spans="1:6" x14ac:dyDescent="0.25">
      <c r="A51" s="2">
        <v>22.5</v>
      </c>
      <c r="B51" s="2">
        <f t="shared" si="2"/>
        <v>0.36444444444444452</v>
      </c>
      <c r="C51" s="2">
        <f t="shared" si="2"/>
        <v>0.72888888888888903</v>
      </c>
      <c r="D51" s="2">
        <f t="shared" si="2"/>
        <v>1.0933333333333335</v>
      </c>
      <c r="E51" s="2">
        <f t="shared" si="2"/>
        <v>1.4577777777777781</v>
      </c>
      <c r="F51" s="2">
        <f t="shared" si="2"/>
        <v>1.8222222222222222</v>
      </c>
    </row>
    <row r="52" spans="1:6" x14ac:dyDescent="0.25">
      <c r="A52" s="2">
        <v>23</v>
      </c>
      <c r="B52" s="2">
        <f t="shared" si="2"/>
        <v>0.35652173913043483</v>
      </c>
      <c r="C52" s="2">
        <f t="shared" si="2"/>
        <v>0.71304347826086967</v>
      </c>
      <c r="D52" s="2">
        <f t="shared" si="2"/>
        <v>1.0695652173913044</v>
      </c>
      <c r="E52" s="2">
        <f t="shared" si="2"/>
        <v>1.4260869565217393</v>
      </c>
      <c r="F52" s="2">
        <f t="shared" si="2"/>
        <v>1.7826086956521738</v>
      </c>
    </row>
    <row r="53" spans="1:6" x14ac:dyDescent="0.25">
      <c r="A53" s="2">
        <v>23.5</v>
      </c>
      <c r="B53" s="2">
        <f t="shared" si="2"/>
        <v>0.34893617021276602</v>
      </c>
      <c r="C53" s="2">
        <f t="shared" si="2"/>
        <v>0.69787234042553203</v>
      </c>
      <c r="D53" s="2">
        <f t="shared" si="2"/>
        <v>1.0468085106382978</v>
      </c>
      <c r="E53" s="2">
        <f t="shared" si="2"/>
        <v>1.3957446808510641</v>
      </c>
      <c r="F53" s="2">
        <f t="shared" si="2"/>
        <v>1.7446808510638299</v>
      </c>
    </row>
    <row r="54" spans="1:6" x14ac:dyDescent="0.25">
      <c r="A54" s="2">
        <v>24</v>
      </c>
      <c r="B54" s="2">
        <f t="shared" si="2"/>
        <v>0.34166666666666673</v>
      </c>
      <c r="C54" s="2">
        <f t="shared" si="2"/>
        <v>0.68333333333333346</v>
      </c>
      <c r="D54" s="2">
        <f t="shared" si="2"/>
        <v>1.0250000000000001</v>
      </c>
      <c r="E54" s="2">
        <f t="shared" si="2"/>
        <v>1.3666666666666669</v>
      </c>
      <c r="F54" s="2">
        <f t="shared" si="2"/>
        <v>1.7083333333333333</v>
      </c>
    </row>
    <row r="55" spans="1:6" x14ac:dyDescent="0.25">
      <c r="A55" s="2">
        <v>24.5</v>
      </c>
      <c r="B55" s="2">
        <f t="shared" si="2"/>
        <v>0.33469387755102042</v>
      </c>
      <c r="C55" s="2">
        <f t="shared" si="2"/>
        <v>0.66938775510204085</v>
      </c>
      <c r="D55" s="2">
        <f t="shared" si="2"/>
        <v>1.0040816326530613</v>
      </c>
      <c r="E55" s="2">
        <f t="shared" si="2"/>
        <v>1.3387755102040817</v>
      </c>
      <c r="F55" s="2">
        <f t="shared" si="2"/>
        <v>1.6734693877551021</v>
      </c>
    </row>
    <row r="56" spans="1:6" x14ac:dyDescent="0.25">
      <c r="A56" s="2">
        <v>25</v>
      </c>
      <c r="B56" s="2">
        <f t="shared" si="2"/>
        <v>0.32800000000000007</v>
      </c>
      <c r="C56" s="2">
        <f t="shared" si="2"/>
        <v>0.65600000000000014</v>
      </c>
      <c r="D56" s="2">
        <f t="shared" si="2"/>
        <v>0.9840000000000001</v>
      </c>
      <c r="E56" s="2">
        <f t="shared" si="2"/>
        <v>1.3120000000000003</v>
      </c>
      <c r="F56" s="2">
        <f t="shared" si="2"/>
        <v>1.64</v>
      </c>
    </row>
    <row r="57" spans="1:6" x14ac:dyDescent="0.25">
      <c r="A57" s="2">
        <v>25.5</v>
      </c>
      <c r="B57" s="2">
        <f t="shared" si="2"/>
        <v>0.32156862745098042</v>
      </c>
      <c r="C57" s="2">
        <f t="shared" si="2"/>
        <v>0.64313725490196083</v>
      </c>
      <c r="D57" s="2">
        <f t="shared" si="2"/>
        <v>0.96470588235294119</v>
      </c>
      <c r="E57" s="2">
        <f t="shared" si="2"/>
        <v>1.2862745098039217</v>
      </c>
      <c r="F57" s="2">
        <f t="shared" si="2"/>
        <v>1.607843137254902</v>
      </c>
    </row>
    <row r="58" spans="1:6" x14ac:dyDescent="0.25">
      <c r="A58" s="2">
        <v>26</v>
      </c>
      <c r="B58" s="2">
        <f t="shared" si="2"/>
        <v>0.31538461538461543</v>
      </c>
      <c r="C58" s="2">
        <f t="shared" si="2"/>
        <v>0.63076923076923086</v>
      </c>
      <c r="D58" s="2">
        <f t="shared" si="2"/>
        <v>0.94615384615384623</v>
      </c>
      <c r="E58" s="2">
        <f t="shared" si="2"/>
        <v>1.2615384615384617</v>
      </c>
      <c r="F58" s="2">
        <f t="shared" si="2"/>
        <v>1.5769230769230769</v>
      </c>
    </row>
    <row r="59" spans="1:6" x14ac:dyDescent="0.25">
      <c r="A59" s="2">
        <v>26.5</v>
      </c>
      <c r="B59" s="2">
        <f t="shared" si="2"/>
        <v>0.30943396226415099</v>
      </c>
      <c r="C59" s="2">
        <f t="shared" si="2"/>
        <v>0.61886792452830197</v>
      </c>
      <c r="D59" s="2">
        <f t="shared" si="2"/>
        <v>0.92830188679245285</v>
      </c>
      <c r="E59" s="2">
        <f t="shared" si="2"/>
        <v>1.2377358490566039</v>
      </c>
      <c r="F59" s="2">
        <f t="shared" si="2"/>
        <v>1.5471698113207548</v>
      </c>
    </row>
    <row r="60" spans="1:6" x14ac:dyDescent="0.25">
      <c r="A60" s="2">
        <v>27</v>
      </c>
      <c r="B60" s="2">
        <f t="shared" si="2"/>
        <v>0.30370370370370375</v>
      </c>
      <c r="C60" s="2">
        <f t="shared" si="2"/>
        <v>0.60740740740740751</v>
      </c>
      <c r="D60" s="2">
        <f t="shared" si="2"/>
        <v>0.9111111111111112</v>
      </c>
      <c r="E60" s="2">
        <f t="shared" si="2"/>
        <v>1.214814814814815</v>
      </c>
      <c r="F60" s="2">
        <f t="shared" si="2"/>
        <v>1.5185185185185186</v>
      </c>
    </row>
    <row r="61" spans="1:6" x14ac:dyDescent="0.25">
      <c r="A61" s="2">
        <v>27.5</v>
      </c>
      <c r="B61" s="2">
        <f t="shared" si="2"/>
        <v>0.29818181818181821</v>
      </c>
      <c r="C61" s="2">
        <f t="shared" si="2"/>
        <v>0.59636363636363643</v>
      </c>
      <c r="D61" s="2">
        <f t="shared" si="2"/>
        <v>0.89454545454545464</v>
      </c>
      <c r="E61" s="2">
        <f t="shared" si="2"/>
        <v>1.1927272727272729</v>
      </c>
      <c r="F61" s="2">
        <f t="shared" si="2"/>
        <v>1.490909090909091</v>
      </c>
    </row>
    <row r="62" spans="1:6" x14ac:dyDescent="0.25">
      <c r="A62" s="2">
        <v>28</v>
      </c>
      <c r="B62" s="2">
        <f t="shared" si="2"/>
        <v>0.29285714285714287</v>
      </c>
      <c r="C62" s="2">
        <f t="shared" si="2"/>
        <v>0.58571428571428574</v>
      </c>
      <c r="D62" s="2">
        <f t="shared" si="2"/>
        <v>0.87857142857142867</v>
      </c>
      <c r="E62" s="2">
        <f t="shared" si="2"/>
        <v>1.1714285714285715</v>
      </c>
      <c r="F62" s="2">
        <f t="shared" si="2"/>
        <v>1.4642857142857142</v>
      </c>
    </row>
    <row r="63" spans="1:6" x14ac:dyDescent="0.25">
      <c r="A63" s="2">
        <v>28.5</v>
      </c>
      <c r="B63" s="2">
        <f t="shared" si="2"/>
        <v>0.2877192982456141</v>
      </c>
      <c r="C63" s="2">
        <f t="shared" si="2"/>
        <v>0.57543859649122819</v>
      </c>
      <c r="D63" s="2">
        <f t="shared" si="2"/>
        <v>0.86315789473684212</v>
      </c>
      <c r="E63" s="2">
        <f t="shared" si="2"/>
        <v>1.1508771929824564</v>
      </c>
      <c r="F63" s="2">
        <f t="shared" si="2"/>
        <v>1.4385964912280702</v>
      </c>
    </row>
    <row r="64" spans="1:6" x14ac:dyDescent="0.25">
      <c r="A64" s="2">
        <v>29</v>
      </c>
      <c r="B64" s="2">
        <f t="shared" si="2"/>
        <v>0.28275862068965518</v>
      </c>
      <c r="C64" s="2">
        <f t="shared" si="2"/>
        <v>0.56551724137931036</v>
      </c>
      <c r="D64" s="2">
        <f t="shared" si="2"/>
        <v>0.84827586206896555</v>
      </c>
      <c r="E64" s="2">
        <f t="shared" si="2"/>
        <v>1.1310344827586207</v>
      </c>
      <c r="F64" s="2">
        <f t="shared" si="2"/>
        <v>1.4137931034482758</v>
      </c>
    </row>
    <row r="65" spans="1:6" x14ac:dyDescent="0.25">
      <c r="A65" s="2">
        <v>29.5</v>
      </c>
      <c r="B65" s="2">
        <f t="shared" si="2"/>
        <v>0.27796610169491531</v>
      </c>
      <c r="C65" s="2">
        <f t="shared" si="2"/>
        <v>0.55593220338983063</v>
      </c>
      <c r="D65" s="2">
        <f t="shared" si="2"/>
        <v>0.83389830508474583</v>
      </c>
      <c r="E65" s="2">
        <f t="shared" si="2"/>
        <v>1.1118644067796613</v>
      </c>
      <c r="F65" s="2">
        <f t="shared" si="2"/>
        <v>1.3898305084745763</v>
      </c>
    </row>
    <row r="66" spans="1:6" x14ac:dyDescent="0.25">
      <c r="A66" s="2">
        <v>30</v>
      </c>
      <c r="B66" s="2">
        <f t="shared" si="2"/>
        <v>0.27333333333333337</v>
      </c>
      <c r="C66" s="2">
        <f t="shared" si="2"/>
        <v>0.54666666666666675</v>
      </c>
      <c r="D66" s="2">
        <f t="shared" si="2"/>
        <v>0.82000000000000006</v>
      </c>
      <c r="E66" s="2">
        <f t="shared" si="2"/>
        <v>1.0933333333333335</v>
      </c>
      <c r="F66" s="2">
        <f t="shared" si="2"/>
        <v>1.3666666666666667</v>
      </c>
    </row>
  </sheetData>
  <mergeCells count="2">
    <mergeCell ref="A1:I1"/>
    <mergeCell ref="B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EFB5-7033-4057-B514-B1135EC53BB7}">
  <dimension ref="A1:G36"/>
  <sheetViews>
    <sheetView workbookViewId="0">
      <selection activeCell="H36" sqref="H36"/>
    </sheetView>
  </sheetViews>
  <sheetFormatPr defaultRowHeight="15" x14ac:dyDescent="0.25"/>
  <sheetData>
    <row r="1" spans="1:7" x14ac:dyDescent="0.25">
      <c r="A1" s="9" t="s">
        <v>11</v>
      </c>
      <c r="B1" s="9"/>
      <c r="C1" s="9"/>
      <c r="D1" s="9"/>
      <c r="E1" s="9"/>
      <c r="F1" s="9"/>
    </row>
    <row r="4" spans="1:7" x14ac:dyDescent="0.25">
      <c r="A4" s="9" t="s">
        <v>12</v>
      </c>
      <c r="B4" s="9"/>
      <c r="C4" s="9"/>
      <c r="D4" s="9"/>
      <c r="F4" t="s">
        <v>13</v>
      </c>
      <c r="G4" t="s">
        <v>14</v>
      </c>
    </row>
    <row r="6" spans="1:7" x14ac:dyDescent="0.25">
      <c r="A6" t="s">
        <v>15</v>
      </c>
      <c r="B6" t="s">
        <v>16</v>
      </c>
    </row>
    <row r="7" spans="1:7" x14ac:dyDescent="0.25">
      <c r="A7">
        <v>0.1</v>
      </c>
      <c r="B7">
        <f t="shared" ref="B7:B36" si="0">EXP(-1^2/(2*A7))</f>
        <v>148.4131591025766</v>
      </c>
    </row>
    <row r="8" spans="1:7" x14ac:dyDescent="0.25">
      <c r="A8">
        <v>0.2</v>
      </c>
      <c r="B8">
        <f t="shared" si="0"/>
        <v>12.182493960703473</v>
      </c>
    </row>
    <row r="9" spans="1:7" x14ac:dyDescent="0.25">
      <c r="A9">
        <v>0.3</v>
      </c>
      <c r="B9">
        <f t="shared" si="0"/>
        <v>5.2944900504700296</v>
      </c>
    </row>
    <row r="10" spans="1:7" x14ac:dyDescent="0.25">
      <c r="A10">
        <v>0.4</v>
      </c>
      <c r="B10">
        <f t="shared" si="0"/>
        <v>3.4903429574618414</v>
      </c>
    </row>
    <row r="11" spans="1:7" x14ac:dyDescent="0.25">
      <c r="A11">
        <v>0.5</v>
      </c>
      <c r="B11">
        <f t="shared" si="0"/>
        <v>2.7182818284590451</v>
      </c>
    </row>
    <row r="12" spans="1:7" x14ac:dyDescent="0.25">
      <c r="A12">
        <v>0.6</v>
      </c>
      <c r="B12">
        <f t="shared" si="0"/>
        <v>2.3009758908928251</v>
      </c>
    </row>
    <row r="13" spans="1:7" x14ac:dyDescent="0.25">
      <c r="A13">
        <v>0.7</v>
      </c>
      <c r="B13">
        <f t="shared" si="0"/>
        <v>2.042727070266142</v>
      </c>
    </row>
    <row r="14" spans="1:7" x14ac:dyDescent="0.25">
      <c r="A14">
        <v>0.8</v>
      </c>
      <c r="B14">
        <f t="shared" si="0"/>
        <v>1.8682459574322223</v>
      </c>
    </row>
    <row r="15" spans="1:7" x14ac:dyDescent="0.25">
      <c r="A15">
        <v>0.9</v>
      </c>
      <c r="B15">
        <f t="shared" si="0"/>
        <v>1.7429089986334578</v>
      </c>
    </row>
    <row r="16" spans="1:7" x14ac:dyDescent="0.25">
      <c r="A16">
        <v>1</v>
      </c>
      <c r="B16">
        <f t="shared" si="0"/>
        <v>1.6487212707001282</v>
      </c>
    </row>
    <row r="17" spans="1:2" x14ac:dyDescent="0.25">
      <c r="A17">
        <v>1.1000000000000001</v>
      </c>
      <c r="B17">
        <f t="shared" si="0"/>
        <v>1.5754571033903182</v>
      </c>
    </row>
    <row r="18" spans="1:2" x14ac:dyDescent="0.25">
      <c r="A18">
        <v>1.2</v>
      </c>
      <c r="B18">
        <f t="shared" si="0"/>
        <v>1.5168967963882134</v>
      </c>
    </row>
    <row r="19" spans="1:2" x14ac:dyDescent="0.25">
      <c r="A19">
        <v>1.3</v>
      </c>
      <c r="B19">
        <f t="shared" si="0"/>
        <v>1.4690491938490164</v>
      </c>
    </row>
    <row r="20" spans="1:2" x14ac:dyDescent="0.25">
      <c r="A20">
        <v>1.4</v>
      </c>
      <c r="B20">
        <f t="shared" si="0"/>
        <v>1.4292400324179777</v>
      </c>
    </row>
    <row r="21" spans="1:2" x14ac:dyDescent="0.25">
      <c r="A21">
        <v>1.5</v>
      </c>
      <c r="B21">
        <f t="shared" si="0"/>
        <v>1.3956124250860895</v>
      </c>
    </row>
    <row r="22" spans="1:2" x14ac:dyDescent="0.25">
      <c r="A22">
        <v>1.6</v>
      </c>
      <c r="B22">
        <f t="shared" si="0"/>
        <v>1.3668379411737963</v>
      </c>
    </row>
    <row r="23" spans="1:2" x14ac:dyDescent="0.25">
      <c r="A23">
        <v>1.7</v>
      </c>
      <c r="B23">
        <f t="shared" si="0"/>
        <v>1.3419417698828804</v>
      </c>
    </row>
    <row r="24" spans="1:2" x14ac:dyDescent="0.25">
      <c r="A24">
        <v>1.8</v>
      </c>
      <c r="B24">
        <f t="shared" si="0"/>
        <v>1.3201927884341202</v>
      </c>
    </row>
    <row r="25" spans="1:2" x14ac:dyDescent="0.25">
      <c r="A25">
        <v>1.9</v>
      </c>
      <c r="B25">
        <f t="shared" si="0"/>
        <v>1.3010321288603353</v>
      </c>
    </row>
    <row r="26" spans="1:2" x14ac:dyDescent="0.25">
      <c r="A26">
        <v>2</v>
      </c>
      <c r="B26">
        <f t="shared" si="0"/>
        <v>1.2840254166877414</v>
      </c>
    </row>
    <row r="27" spans="1:2" x14ac:dyDescent="0.25">
      <c r="A27">
        <v>2.1</v>
      </c>
      <c r="B27">
        <f t="shared" si="0"/>
        <v>1.2688300280258125</v>
      </c>
    </row>
    <row r="28" spans="1:2" x14ac:dyDescent="0.25">
      <c r="A28">
        <v>2.2000000000000002</v>
      </c>
      <c r="B28">
        <f t="shared" si="0"/>
        <v>1.2551721409393686</v>
      </c>
    </row>
    <row r="29" spans="1:2" x14ac:dyDescent="0.25">
      <c r="A29">
        <v>2.2999999999999998</v>
      </c>
      <c r="B29">
        <f t="shared" si="0"/>
        <v>1.2428303319121348</v>
      </c>
    </row>
    <row r="30" spans="1:2" x14ac:dyDescent="0.25">
      <c r="A30">
        <v>2.4</v>
      </c>
      <c r="B30">
        <f t="shared" si="0"/>
        <v>1.2316236423470497</v>
      </c>
    </row>
    <row r="31" spans="1:2" x14ac:dyDescent="0.25">
      <c r="A31">
        <v>2.5</v>
      </c>
      <c r="B31">
        <f t="shared" si="0"/>
        <v>1.2214027581601699</v>
      </c>
    </row>
    <row r="32" spans="1:2" x14ac:dyDescent="0.25">
      <c r="A32">
        <v>2.6</v>
      </c>
      <c r="B32">
        <f t="shared" si="0"/>
        <v>1.2120433960254957</v>
      </c>
    </row>
    <row r="33" spans="1:2" x14ac:dyDescent="0.25">
      <c r="A33">
        <v>2.7</v>
      </c>
      <c r="B33">
        <f t="shared" si="0"/>
        <v>1.2034412789899398</v>
      </c>
    </row>
    <row r="34" spans="1:2" x14ac:dyDescent="0.25">
      <c r="A34">
        <v>2.8</v>
      </c>
      <c r="B34">
        <f t="shared" si="0"/>
        <v>1.1955082736719047</v>
      </c>
    </row>
    <row r="35" spans="1:2" x14ac:dyDescent="0.25">
      <c r="A35">
        <v>2.9</v>
      </c>
      <c r="B35">
        <f t="shared" si="0"/>
        <v>1.188169387804344</v>
      </c>
    </row>
    <row r="36" spans="1:2" x14ac:dyDescent="0.25">
      <c r="A36">
        <v>3</v>
      </c>
      <c r="B36">
        <f t="shared" si="0"/>
        <v>1.1813604128656459</v>
      </c>
    </row>
  </sheetData>
  <mergeCells count="2">
    <mergeCell ref="A1:F1"/>
    <mergeCell ref="A4:D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6C3B-0AED-4310-B41A-D38E8DA9CD1C}">
  <dimension ref="A1:I40"/>
  <sheetViews>
    <sheetView topLeftCell="A2" zoomScaleNormal="100" workbookViewId="0">
      <selection activeCell="D3" sqref="D3:D40"/>
    </sheetView>
  </sheetViews>
  <sheetFormatPr defaultRowHeight="15" x14ac:dyDescent="0.25"/>
  <sheetData>
    <row r="1" spans="1:9" x14ac:dyDescent="0.25">
      <c r="A1" s="9" t="s">
        <v>17</v>
      </c>
      <c r="B1" s="9"/>
      <c r="C1" s="9"/>
      <c r="D1" s="9"/>
      <c r="E1" s="9"/>
    </row>
    <row r="2" spans="1:9" x14ac:dyDescent="0.25">
      <c r="B2" t="s">
        <v>18</v>
      </c>
      <c r="D2" t="s">
        <v>22</v>
      </c>
    </row>
    <row r="3" spans="1:9" ht="45" x14ac:dyDescent="0.25">
      <c r="A3" s="1" t="s">
        <v>19</v>
      </c>
      <c r="B3" t="s">
        <v>20</v>
      </c>
      <c r="D3" t="s">
        <v>21</v>
      </c>
      <c r="G3" t="s">
        <v>23</v>
      </c>
      <c r="I3" t="s">
        <v>24</v>
      </c>
    </row>
    <row r="4" spans="1:9" x14ac:dyDescent="0.25">
      <c r="A4">
        <v>0</v>
      </c>
      <c r="B4">
        <f>A4*(180)/(22/7)</f>
        <v>0</v>
      </c>
      <c r="D4">
        <f>2*SIN((A4*22/7)/180)</f>
        <v>0</v>
      </c>
    </row>
    <row r="5" spans="1:9" x14ac:dyDescent="0.25">
      <c r="A5">
        <v>10</v>
      </c>
      <c r="B5">
        <f>A5*(22)/(7*180)</f>
        <v>0.17460317460317459</v>
      </c>
      <c r="D5">
        <f t="shared" ref="D5:D40" si="0">2*SIN((A5*22/7)/180)</f>
        <v>0.34743471879169535</v>
      </c>
    </row>
    <row r="6" spans="1:9" x14ac:dyDescent="0.25">
      <c r="A6">
        <v>20</v>
      </c>
      <c r="B6">
        <f t="shared" ref="B6:B40" si="1">A6*(22)/(7*180)</f>
        <v>0.34920634920634919</v>
      </c>
      <c r="D6">
        <f t="shared" si="0"/>
        <v>0.68430433128426271</v>
      </c>
    </row>
    <row r="7" spans="1:9" x14ac:dyDescent="0.25">
      <c r="A7">
        <v>30</v>
      </c>
      <c r="B7">
        <f t="shared" si="1"/>
        <v>0.52380952380952384</v>
      </c>
      <c r="D7">
        <f t="shared" si="0"/>
        <v>1.0003650043993395</v>
      </c>
    </row>
    <row r="8" spans="1:9" x14ac:dyDescent="0.25">
      <c r="A8">
        <v>40</v>
      </c>
      <c r="B8">
        <f t="shared" si="1"/>
        <v>0.69841269841269837</v>
      </c>
      <c r="D8">
        <f t="shared" si="0"/>
        <v>1.2860056819360721</v>
      </c>
    </row>
    <row r="9" spans="1:9" x14ac:dyDescent="0.25">
      <c r="A9">
        <v>50</v>
      </c>
      <c r="B9">
        <f t="shared" si="1"/>
        <v>0.87301587301587302</v>
      </c>
      <c r="D9">
        <f t="shared" si="0"/>
        <v>1.5325403461814762</v>
      </c>
    </row>
    <row r="10" spans="1:9" x14ac:dyDescent="0.25">
      <c r="A10">
        <v>60</v>
      </c>
      <c r="B10">
        <f t="shared" si="1"/>
        <v>1.0476190476190477</v>
      </c>
      <c r="D10">
        <f t="shared" si="0"/>
        <v>1.7324721501214391</v>
      </c>
    </row>
    <row r="11" spans="1:9" x14ac:dyDescent="0.25">
      <c r="A11">
        <v>70</v>
      </c>
      <c r="B11">
        <f t="shared" si="1"/>
        <v>1.2222222222222223</v>
      </c>
      <c r="D11">
        <f t="shared" si="0"/>
        <v>1.879721388283381</v>
      </c>
    </row>
    <row r="12" spans="1:9" x14ac:dyDescent="0.25">
      <c r="A12">
        <v>80</v>
      </c>
      <c r="B12">
        <f t="shared" si="1"/>
        <v>1.3968253968253967</v>
      </c>
      <c r="D12">
        <f t="shared" si="0"/>
        <v>1.969810373868881</v>
      </c>
    </row>
    <row r="13" spans="1:9" x14ac:dyDescent="0.25">
      <c r="A13">
        <v>90</v>
      </c>
      <c r="B13">
        <f t="shared" si="1"/>
        <v>1.5714285714285714</v>
      </c>
      <c r="D13">
        <f t="shared" si="0"/>
        <v>1.9999996002667364</v>
      </c>
    </row>
    <row r="14" spans="1:9" x14ac:dyDescent="0.25">
      <c r="A14">
        <v>100</v>
      </c>
      <c r="B14">
        <f t="shared" si="1"/>
        <v>1.746031746031746</v>
      </c>
      <c r="D14">
        <f t="shared" si="0"/>
        <v>1.9693710464251333</v>
      </c>
    </row>
    <row r="15" spans="1:9" x14ac:dyDescent="0.25">
      <c r="A15">
        <v>110</v>
      </c>
      <c r="B15">
        <f t="shared" si="1"/>
        <v>1.9206349206349207</v>
      </c>
      <c r="D15">
        <f t="shared" si="0"/>
        <v>1.878856092858519</v>
      </c>
    </row>
    <row r="16" spans="1:9" x14ac:dyDescent="0.25">
      <c r="A16">
        <v>120</v>
      </c>
      <c r="B16">
        <f t="shared" si="1"/>
        <v>2.0952380952380953</v>
      </c>
      <c r="D16">
        <f t="shared" si="0"/>
        <v>1.7312071993942175</v>
      </c>
    </row>
    <row r="17" spans="1:4" x14ac:dyDescent="0.25">
      <c r="A17">
        <v>130</v>
      </c>
      <c r="B17">
        <f t="shared" si="1"/>
        <v>2.2698412698412698</v>
      </c>
      <c r="D17">
        <f t="shared" si="0"/>
        <v>1.5309142059072547</v>
      </c>
    </row>
    <row r="18" spans="1:4" x14ac:dyDescent="0.25">
      <c r="A18">
        <v>140</v>
      </c>
      <c r="B18">
        <f t="shared" si="1"/>
        <v>2.4444444444444446</v>
      </c>
      <c r="D18">
        <f t="shared" si="0"/>
        <v>1.284067801245651</v>
      </c>
    </row>
    <row r="19" spans="1:4" x14ac:dyDescent="0.25">
      <c r="A19">
        <v>150</v>
      </c>
      <c r="B19">
        <f t="shared" si="1"/>
        <v>2.6190476190476191</v>
      </c>
      <c r="D19">
        <f t="shared" si="0"/>
        <v>0.99817431210547758</v>
      </c>
    </row>
    <row r="20" spans="1:4" x14ac:dyDescent="0.25">
      <c r="A20">
        <v>160</v>
      </c>
      <c r="B20">
        <f t="shared" si="1"/>
        <v>2.7936507936507935</v>
      </c>
      <c r="D20">
        <f t="shared" si="0"/>
        <v>0.68192744392152471</v>
      </c>
    </row>
    <row r="21" spans="1:4" x14ac:dyDescent="0.25">
      <c r="A21">
        <v>170</v>
      </c>
      <c r="B21">
        <f t="shared" si="1"/>
        <v>2.9682539682539684</v>
      </c>
      <c r="D21">
        <f t="shared" si="0"/>
        <v>0.34494391488116688</v>
      </c>
    </row>
    <row r="22" spans="1:4" x14ac:dyDescent="0.25">
      <c r="A22">
        <v>180</v>
      </c>
      <c r="B22">
        <f t="shared" si="1"/>
        <v>3.1428571428571428</v>
      </c>
      <c r="D22">
        <f t="shared" si="0"/>
        <v>-2.52897786075458E-3</v>
      </c>
    </row>
    <row r="23" spans="1:4" x14ac:dyDescent="0.25">
      <c r="A23">
        <v>190</v>
      </c>
      <c r="B23">
        <f t="shared" si="1"/>
        <v>3.3174603174603177</v>
      </c>
      <c r="D23">
        <f t="shared" si="0"/>
        <v>-0.34992496717742266</v>
      </c>
    </row>
    <row r="24" spans="1:4" x14ac:dyDescent="0.25">
      <c r="A24">
        <v>200</v>
      </c>
      <c r="B24">
        <f t="shared" si="1"/>
        <v>3.4920634920634921</v>
      </c>
      <c r="D24">
        <f t="shared" si="0"/>
        <v>-0.68668012449029625</v>
      </c>
    </row>
    <row r="25" spans="1:4" x14ac:dyDescent="0.25">
      <c r="A25">
        <v>210</v>
      </c>
      <c r="B25">
        <f t="shared" si="1"/>
        <v>3.6666666666666665</v>
      </c>
      <c r="D25">
        <f t="shared" si="0"/>
        <v>-1.0025540971766895</v>
      </c>
    </row>
    <row r="26" spans="1:4" x14ac:dyDescent="0.25">
      <c r="A26">
        <v>220</v>
      </c>
      <c r="B26">
        <f t="shared" si="1"/>
        <v>3.8412698412698414</v>
      </c>
      <c r="D26">
        <f t="shared" si="0"/>
        <v>-1.2879415063897064</v>
      </c>
    </row>
    <row r="27" spans="1:4" x14ac:dyDescent="0.25">
      <c r="A27">
        <v>230</v>
      </c>
      <c r="B27">
        <f t="shared" si="1"/>
        <v>4.0158730158730158</v>
      </c>
      <c r="D27">
        <f t="shared" si="0"/>
        <v>-1.5341640360265267</v>
      </c>
    </row>
    <row r="28" spans="1:4" x14ac:dyDescent="0.25">
      <c r="A28">
        <v>240</v>
      </c>
      <c r="B28">
        <f t="shared" si="1"/>
        <v>4.1904761904761907</v>
      </c>
      <c r="D28">
        <f t="shared" si="0"/>
        <v>-1.7337343307419515</v>
      </c>
    </row>
    <row r="29" spans="1:4" x14ac:dyDescent="0.25">
      <c r="A29">
        <v>250</v>
      </c>
      <c r="B29">
        <f t="shared" si="1"/>
        <v>4.3650793650793647</v>
      </c>
      <c r="D29">
        <f t="shared" si="0"/>
        <v>-1.8805836781598828</v>
      </c>
    </row>
    <row r="30" spans="1:4" x14ac:dyDescent="0.25">
      <c r="A30">
        <v>260</v>
      </c>
      <c r="B30">
        <f t="shared" si="1"/>
        <v>4.5396825396825395</v>
      </c>
      <c r="D30">
        <f t="shared" si="0"/>
        <v>-1.9702465517180268</v>
      </c>
    </row>
    <row r="31" spans="1:4" x14ac:dyDescent="0.25">
      <c r="A31">
        <v>270</v>
      </c>
      <c r="B31">
        <f t="shared" si="1"/>
        <v>4.7142857142857144</v>
      </c>
      <c r="D31">
        <f t="shared" si="0"/>
        <v>-1.9999964024015873</v>
      </c>
    </row>
    <row r="32" spans="1:4" x14ac:dyDescent="0.25">
      <c r="A32">
        <v>280</v>
      </c>
      <c r="B32">
        <f t="shared" si="1"/>
        <v>4.8888888888888893</v>
      </c>
      <c r="D32">
        <f t="shared" si="0"/>
        <v>-1.9689285700892385</v>
      </c>
    </row>
    <row r="33" spans="1:4" x14ac:dyDescent="0.25">
      <c r="A33">
        <v>290</v>
      </c>
      <c r="B33">
        <f t="shared" si="1"/>
        <v>5.0634920634920633</v>
      </c>
      <c r="D33">
        <f t="shared" si="0"/>
        <v>-1.8779877932688469</v>
      </c>
    </row>
    <row r="34" spans="1:4" x14ac:dyDescent="0.25">
      <c r="A34">
        <v>300</v>
      </c>
      <c r="B34">
        <f t="shared" si="1"/>
        <v>5.2380952380952381</v>
      </c>
      <c r="D34">
        <f t="shared" si="0"/>
        <v>-1.7299394805828585</v>
      </c>
    </row>
    <row r="35" spans="1:4" x14ac:dyDescent="0.25">
      <c r="A35">
        <v>310</v>
      </c>
      <c r="B35">
        <f t="shared" si="1"/>
        <v>5.412698412698413</v>
      </c>
      <c r="D35">
        <f t="shared" si="0"/>
        <v>-1.5292856178039504</v>
      </c>
    </row>
    <row r="36" spans="1:4" x14ac:dyDescent="0.25">
      <c r="A36">
        <v>320</v>
      </c>
      <c r="B36">
        <f t="shared" si="1"/>
        <v>5.587301587301587</v>
      </c>
      <c r="D36">
        <f t="shared" si="0"/>
        <v>-1.2821278674169854</v>
      </c>
    </row>
    <row r="37" spans="1:4" x14ac:dyDescent="0.25">
      <c r="A37">
        <v>330</v>
      </c>
      <c r="B37">
        <f t="shared" si="1"/>
        <v>5.7619047619047619</v>
      </c>
      <c r="D37">
        <f t="shared" si="0"/>
        <v>-0.99598202379787404</v>
      </c>
    </row>
    <row r="38" spans="1:4" x14ac:dyDescent="0.25">
      <c r="A38">
        <v>340</v>
      </c>
      <c r="B38">
        <f t="shared" si="1"/>
        <v>5.9365079365079367</v>
      </c>
      <c r="D38">
        <f t="shared" si="0"/>
        <v>-0.67954946620256407</v>
      </c>
    </row>
    <row r="39" spans="1:4" x14ac:dyDescent="0.25">
      <c r="A39">
        <v>350</v>
      </c>
      <c r="B39">
        <f t="shared" si="1"/>
        <v>6.1111111111111107</v>
      </c>
      <c r="D39">
        <f t="shared" si="0"/>
        <v>-0.34245255942846742</v>
      </c>
    </row>
    <row r="40" spans="1:4" x14ac:dyDescent="0.25">
      <c r="A40">
        <v>360</v>
      </c>
      <c r="B40">
        <f t="shared" si="1"/>
        <v>6.2857142857142856</v>
      </c>
      <c r="D40">
        <f t="shared" si="0"/>
        <v>5.0579516778432691E-3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15FD-4D9A-498B-8F62-4DADA076B1C5}">
  <dimension ref="A1:F40"/>
  <sheetViews>
    <sheetView workbookViewId="0">
      <selection activeCell="A3" sqref="A3:A17"/>
    </sheetView>
  </sheetViews>
  <sheetFormatPr defaultRowHeight="15" x14ac:dyDescent="0.25"/>
  <sheetData>
    <row r="1" spans="1:6" x14ac:dyDescent="0.25">
      <c r="A1" s="9" t="s">
        <v>25</v>
      </c>
      <c r="B1" s="9"/>
      <c r="C1" s="9"/>
      <c r="D1" s="9"/>
      <c r="E1" s="9"/>
    </row>
    <row r="2" spans="1:6" x14ac:dyDescent="0.25">
      <c r="B2" t="s">
        <v>28</v>
      </c>
      <c r="D2" t="s">
        <v>26</v>
      </c>
      <c r="F2" t="s">
        <v>18</v>
      </c>
    </row>
    <row r="3" spans="1:6" ht="45" x14ac:dyDescent="0.25">
      <c r="A3" s="1" t="s">
        <v>19</v>
      </c>
      <c r="B3" t="s">
        <v>20</v>
      </c>
      <c r="D3" t="s">
        <v>27</v>
      </c>
      <c r="E3" t="s">
        <v>21</v>
      </c>
    </row>
    <row r="4" spans="1:6" x14ac:dyDescent="0.25">
      <c r="A4">
        <v>0</v>
      </c>
      <c r="B4">
        <f>22/(180*7)*A4</f>
        <v>0</v>
      </c>
      <c r="D4">
        <f>5*COS((A4*22/7)/180)</f>
        <v>5</v>
      </c>
      <c r="E4">
        <f>2*SIN((A4*22/7)/180)</f>
        <v>0</v>
      </c>
    </row>
    <row r="5" spans="1:6" x14ac:dyDescent="0.25">
      <c r="A5">
        <v>10</v>
      </c>
      <c r="B5">
        <f t="shared" ref="B5:B40" si="0">22/(180*7)*A5</f>
        <v>0.17460317460317459</v>
      </c>
      <c r="D5">
        <f t="shared" ref="D5:D40" si="1">5*COS((A5*22/7)/180)</f>
        <v>4.9239777595063678</v>
      </c>
      <c r="E5">
        <f t="shared" ref="E5:E40" si="2">2*SIN((A5*22/7)/180)</f>
        <v>0.34743471879169535</v>
      </c>
    </row>
    <row r="6" spans="1:6" x14ac:dyDescent="0.25">
      <c r="A6">
        <v>20</v>
      </c>
      <c r="B6">
        <f t="shared" si="0"/>
        <v>0.34920634920634919</v>
      </c>
      <c r="D6">
        <f t="shared" si="1"/>
        <v>4.6982227904453389</v>
      </c>
      <c r="E6">
        <f t="shared" si="2"/>
        <v>0.68430433128426271</v>
      </c>
    </row>
    <row r="7" spans="1:6" x14ac:dyDescent="0.25">
      <c r="A7">
        <v>30</v>
      </c>
      <c r="B7">
        <f t="shared" si="0"/>
        <v>0.52380952380952384</v>
      </c>
      <c r="D7">
        <f t="shared" si="1"/>
        <v>4.3296000522371507</v>
      </c>
      <c r="E7">
        <f t="shared" si="2"/>
        <v>1.0003650043993395</v>
      </c>
    </row>
    <row r="8" spans="1:6" x14ac:dyDescent="0.25">
      <c r="A8">
        <v>40</v>
      </c>
      <c r="B8">
        <f t="shared" si="0"/>
        <v>0.69841269841269837</v>
      </c>
      <c r="D8">
        <f t="shared" si="1"/>
        <v>3.8293189554639948</v>
      </c>
      <c r="E8">
        <f t="shared" si="2"/>
        <v>1.2860056819360721</v>
      </c>
    </row>
    <row r="9" spans="1:6" x14ac:dyDescent="0.25">
      <c r="A9">
        <v>50</v>
      </c>
      <c r="B9">
        <f t="shared" si="0"/>
        <v>0.87301587301587302</v>
      </c>
      <c r="D9">
        <f t="shared" si="1"/>
        <v>3.2125924960671961</v>
      </c>
      <c r="E9">
        <f t="shared" si="2"/>
        <v>1.5325403461814762</v>
      </c>
    </row>
    <row r="10" spans="1:6" x14ac:dyDescent="0.25">
      <c r="A10">
        <v>60</v>
      </c>
      <c r="B10">
        <f t="shared" si="0"/>
        <v>1.0476190476190477</v>
      </c>
      <c r="D10">
        <f t="shared" si="1"/>
        <v>2.4981746449327731</v>
      </c>
      <c r="E10">
        <f t="shared" si="2"/>
        <v>1.7324721501214391</v>
      </c>
    </row>
    <row r="11" spans="1:6" x14ac:dyDescent="0.25">
      <c r="A11">
        <v>70</v>
      </c>
      <c r="B11">
        <f t="shared" si="0"/>
        <v>1.2222222222222223</v>
      </c>
      <c r="D11">
        <f t="shared" si="1"/>
        <v>1.7077900603374807</v>
      </c>
      <c r="E11">
        <f t="shared" si="2"/>
        <v>1.879721388283381</v>
      </c>
    </row>
    <row r="12" spans="1:6" x14ac:dyDescent="0.25">
      <c r="A12">
        <v>80</v>
      </c>
      <c r="B12">
        <f t="shared" si="0"/>
        <v>1.3968253968253967</v>
      </c>
      <c r="D12">
        <f t="shared" si="1"/>
        <v>0.86547346507034484</v>
      </c>
      <c r="E12">
        <f t="shared" si="2"/>
        <v>1.969810373868881</v>
      </c>
    </row>
    <row r="13" spans="1:6" x14ac:dyDescent="0.25">
      <c r="A13">
        <v>90</v>
      </c>
      <c r="B13">
        <f t="shared" si="0"/>
        <v>1.5714285714285714</v>
      </c>
      <c r="D13">
        <f t="shared" si="1"/>
        <v>-3.1612229577662096E-3</v>
      </c>
      <c r="E13">
        <f t="shared" si="2"/>
        <v>1.9999996002667364</v>
      </c>
    </row>
    <row r="14" spans="1:6" x14ac:dyDescent="0.25">
      <c r="A14">
        <v>100</v>
      </c>
      <c r="B14">
        <f t="shared" si="0"/>
        <v>1.746031746031746</v>
      </c>
      <c r="D14">
        <f t="shared" si="1"/>
        <v>-0.87169978168509743</v>
      </c>
      <c r="E14">
        <f t="shared" si="2"/>
        <v>1.9693710464251333</v>
      </c>
    </row>
    <row r="15" spans="1:6" x14ac:dyDescent="0.25">
      <c r="A15">
        <v>110</v>
      </c>
      <c r="B15">
        <f t="shared" si="0"/>
        <v>1.9206349206349207</v>
      </c>
      <c r="D15">
        <f t="shared" si="1"/>
        <v>-1.7137309122358242</v>
      </c>
      <c r="E15">
        <f t="shared" si="2"/>
        <v>1.878856092858519</v>
      </c>
    </row>
    <row r="16" spans="1:6" x14ac:dyDescent="0.25">
      <c r="A16">
        <v>120</v>
      </c>
      <c r="B16">
        <f t="shared" si="0"/>
        <v>2.0952380952380953</v>
      </c>
      <c r="D16">
        <f t="shared" si="1"/>
        <v>-2.5036493773660053</v>
      </c>
      <c r="E16">
        <f t="shared" si="2"/>
        <v>1.7312071993942175</v>
      </c>
    </row>
    <row r="17" spans="1:5" x14ac:dyDescent="0.25">
      <c r="A17">
        <v>130</v>
      </c>
      <c r="B17">
        <f t="shared" si="0"/>
        <v>2.2698412698412698</v>
      </c>
      <c r="D17">
        <f t="shared" si="1"/>
        <v>-3.2174346284650444</v>
      </c>
      <c r="E17">
        <f t="shared" si="2"/>
        <v>1.5309142059072547</v>
      </c>
    </row>
    <row r="18" spans="1:5" x14ac:dyDescent="0.25">
      <c r="A18">
        <v>140</v>
      </c>
      <c r="B18">
        <f t="shared" si="0"/>
        <v>2.4444444444444446</v>
      </c>
      <c r="D18">
        <f t="shared" si="1"/>
        <v>-3.8333812439250021</v>
      </c>
      <c r="E18">
        <f t="shared" si="2"/>
        <v>1.284067801245651</v>
      </c>
    </row>
    <row r="19" spans="1:5" x14ac:dyDescent="0.25">
      <c r="A19">
        <v>150</v>
      </c>
      <c r="B19">
        <f t="shared" si="0"/>
        <v>2.6190476190476191</v>
      </c>
      <c r="D19">
        <f t="shared" si="1"/>
        <v>-4.332758967053179</v>
      </c>
      <c r="E19">
        <f t="shared" si="2"/>
        <v>0.99817431210547758</v>
      </c>
    </row>
    <row r="20" spans="1:5" x14ac:dyDescent="0.25">
      <c r="A20">
        <v>160</v>
      </c>
      <c r="B20">
        <f t="shared" si="0"/>
        <v>2.7936507936507935</v>
      </c>
      <c r="D20">
        <f t="shared" si="1"/>
        <v>-4.7003822725036519</v>
      </c>
      <c r="E20">
        <f t="shared" si="2"/>
        <v>0.68192744392152471</v>
      </c>
    </row>
    <row r="21" spans="1:5" x14ac:dyDescent="0.25">
      <c r="A21">
        <v>170</v>
      </c>
      <c r="B21">
        <f t="shared" si="0"/>
        <v>2.9682539682539684</v>
      </c>
      <c r="D21">
        <f t="shared" si="1"/>
        <v>-4.9250721413412144</v>
      </c>
      <c r="E21">
        <f t="shared" si="2"/>
        <v>0.34494391488116688</v>
      </c>
    </row>
    <row r="22" spans="1:5" x14ac:dyDescent="0.25">
      <c r="A22">
        <v>180</v>
      </c>
      <c r="B22">
        <f t="shared" si="0"/>
        <v>3.1428571428571428</v>
      </c>
      <c r="D22">
        <f t="shared" si="1"/>
        <v>-4.999996002667765</v>
      </c>
      <c r="E22">
        <f t="shared" si="2"/>
        <v>-2.52897786075458E-3</v>
      </c>
    </row>
    <row r="23" spans="1:5" x14ac:dyDescent="0.25">
      <c r="A23">
        <v>190</v>
      </c>
      <c r="B23">
        <f t="shared" si="0"/>
        <v>3.3174603174603177</v>
      </c>
      <c r="D23">
        <f t="shared" si="1"/>
        <v>-4.9228755045615111</v>
      </c>
      <c r="E23">
        <f t="shared" si="2"/>
        <v>-0.34992496717742266</v>
      </c>
    </row>
    <row r="24" spans="1:5" x14ac:dyDescent="0.25">
      <c r="A24">
        <v>200</v>
      </c>
      <c r="B24">
        <f t="shared" si="0"/>
        <v>3.4920634920634921</v>
      </c>
      <c r="D24">
        <f t="shared" si="1"/>
        <v>-4.6960557962440612</v>
      </c>
      <c r="E24">
        <f t="shared" si="2"/>
        <v>-0.68668012449029625</v>
      </c>
    </row>
    <row r="25" spans="1:5" x14ac:dyDescent="0.25">
      <c r="A25">
        <v>210</v>
      </c>
      <c r="B25">
        <f t="shared" si="0"/>
        <v>3.666666666666667</v>
      </c>
      <c r="D25">
        <f t="shared" si="1"/>
        <v>-4.3264342146811794</v>
      </c>
      <c r="E25">
        <f t="shared" si="2"/>
        <v>-1.0025540971766895</v>
      </c>
    </row>
    <row r="26" spans="1:5" x14ac:dyDescent="0.25">
      <c r="A26">
        <v>220</v>
      </c>
      <c r="B26">
        <f t="shared" si="0"/>
        <v>3.8412698412698414</v>
      </c>
      <c r="D26">
        <f t="shared" si="1"/>
        <v>-3.8252505441789482</v>
      </c>
      <c r="E26">
        <f t="shared" si="2"/>
        <v>-1.2879415063897064</v>
      </c>
    </row>
    <row r="27" spans="1:5" x14ac:dyDescent="0.25">
      <c r="A27">
        <v>230</v>
      </c>
      <c r="B27">
        <f t="shared" si="0"/>
        <v>4.0158730158730158</v>
      </c>
      <c r="D27">
        <f t="shared" si="1"/>
        <v>-3.2077452269495295</v>
      </c>
      <c r="E27">
        <f t="shared" si="2"/>
        <v>-1.5341640360265267</v>
      </c>
    </row>
    <row r="28" spans="1:5" x14ac:dyDescent="0.25">
      <c r="A28">
        <v>240</v>
      </c>
      <c r="B28">
        <f t="shared" si="0"/>
        <v>4.1904761904761907</v>
      </c>
      <c r="D28">
        <f t="shared" si="1"/>
        <v>-2.4926959180859258</v>
      </c>
      <c r="E28">
        <f t="shared" si="2"/>
        <v>-1.7337343307419515</v>
      </c>
    </row>
    <row r="29" spans="1:5" x14ac:dyDescent="0.25">
      <c r="A29">
        <v>250</v>
      </c>
      <c r="B29">
        <f t="shared" si="0"/>
        <v>4.3650793650793656</v>
      </c>
      <c r="D29">
        <f t="shared" si="1"/>
        <v>-1.7018464777974363</v>
      </c>
      <c r="E29">
        <f t="shared" si="2"/>
        <v>-1.8805836781598828</v>
      </c>
    </row>
    <row r="30" spans="1:5" x14ac:dyDescent="0.25">
      <c r="A30">
        <v>260</v>
      </c>
      <c r="B30">
        <f t="shared" si="0"/>
        <v>4.5396825396825395</v>
      </c>
      <c r="D30">
        <f t="shared" si="1"/>
        <v>-0.85924576462159963</v>
      </c>
      <c r="E30">
        <f t="shared" si="2"/>
        <v>-1.9702465517180268</v>
      </c>
    </row>
    <row r="31" spans="1:5" x14ac:dyDescent="0.25">
      <c r="A31">
        <v>270</v>
      </c>
      <c r="B31">
        <f t="shared" si="0"/>
        <v>4.7142857142857144</v>
      </c>
      <c r="D31">
        <f t="shared" si="1"/>
        <v>9.4836638187163654E-3</v>
      </c>
      <c r="E31">
        <f t="shared" si="2"/>
        <v>-1.9999964024015873</v>
      </c>
    </row>
    <row r="32" spans="1:5" x14ac:dyDescent="0.25">
      <c r="A32">
        <v>280</v>
      </c>
      <c r="B32">
        <f t="shared" si="0"/>
        <v>4.8888888888888893</v>
      </c>
      <c r="D32">
        <f t="shared" si="1"/>
        <v>0.87792470451039761</v>
      </c>
      <c r="E32">
        <f t="shared" si="2"/>
        <v>-1.9689285700892385</v>
      </c>
    </row>
    <row r="33" spans="1:5" x14ac:dyDescent="0.25">
      <c r="A33">
        <v>290</v>
      </c>
      <c r="B33">
        <f t="shared" si="0"/>
        <v>5.0634920634920633</v>
      </c>
      <c r="D33">
        <f t="shared" si="1"/>
        <v>1.719669023993438</v>
      </c>
      <c r="E33">
        <f t="shared" si="2"/>
        <v>-1.8779877932688469</v>
      </c>
    </row>
    <row r="34" spans="1:5" x14ac:dyDescent="0.25">
      <c r="A34">
        <v>300</v>
      </c>
      <c r="B34">
        <f t="shared" si="0"/>
        <v>5.2380952380952381</v>
      </c>
      <c r="D34">
        <f t="shared" si="1"/>
        <v>2.5091201066318911</v>
      </c>
      <c r="E34">
        <f t="shared" si="2"/>
        <v>-1.7299394805828585</v>
      </c>
    </row>
    <row r="35" spans="1:5" x14ac:dyDescent="0.25">
      <c r="A35">
        <v>310</v>
      </c>
      <c r="B35">
        <f t="shared" si="0"/>
        <v>5.412698412698413</v>
      </c>
      <c r="D35">
        <f t="shared" si="1"/>
        <v>3.2222716164008331</v>
      </c>
      <c r="E35">
        <f t="shared" si="2"/>
        <v>-1.5292856178039504</v>
      </c>
    </row>
    <row r="36" spans="1:5" x14ac:dyDescent="0.25">
      <c r="A36">
        <v>320</v>
      </c>
      <c r="B36">
        <f t="shared" si="0"/>
        <v>5.587301587301587</v>
      </c>
      <c r="D36">
        <f t="shared" si="1"/>
        <v>3.8374374030666396</v>
      </c>
      <c r="E36">
        <f t="shared" si="2"/>
        <v>-1.2821278674169854</v>
      </c>
    </row>
    <row r="37" spans="1:5" x14ac:dyDescent="0.25">
      <c r="A37">
        <v>330</v>
      </c>
      <c r="B37">
        <f t="shared" si="0"/>
        <v>5.7619047619047619</v>
      </c>
      <c r="D37">
        <f t="shared" si="1"/>
        <v>4.335910954078372</v>
      </c>
      <c r="E37">
        <f t="shared" si="2"/>
        <v>-0.99598202379787404</v>
      </c>
    </row>
    <row r="38" spans="1:5" x14ac:dyDescent="0.25">
      <c r="A38">
        <v>340</v>
      </c>
      <c r="B38">
        <f t="shared" si="0"/>
        <v>5.9365079365079367</v>
      </c>
      <c r="D38">
        <f t="shared" si="1"/>
        <v>4.7025342389661358</v>
      </c>
      <c r="E38">
        <f t="shared" si="2"/>
        <v>-0.67954946620256407</v>
      </c>
    </row>
    <row r="39" spans="1:5" x14ac:dyDescent="0.25">
      <c r="A39">
        <v>350</v>
      </c>
      <c r="B39">
        <f t="shared" si="0"/>
        <v>6.1111111111111116</v>
      </c>
      <c r="D39">
        <f t="shared" si="1"/>
        <v>4.9261586483162088</v>
      </c>
      <c r="E39">
        <f t="shared" si="2"/>
        <v>-0.34245255942846742</v>
      </c>
    </row>
    <row r="40" spans="1:5" x14ac:dyDescent="0.25">
      <c r="A40">
        <v>360</v>
      </c>
      <c r="B40">
        <f t="shared" si="0"/>
        <v>6.2857142857142856</v>
      </c>
      <c r="D40">
        <f t="shared" si="1"/>
        <v>4.9999840106774496</v>
      </c>
      <c r="E40">
        <f t="shared" si="2"/>
        <v>5.0579516778432691E-3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8EBA-3E01-444A-ADF3-1EC99B9DBB3E}">
  <dimension ref="A1:F12"/>
  <sheetViews>
    <sheetView workbookViewId="0">
      <selection sqref="A1:F1"/>
    </sheetView>
  </sheetViews>
  <sheetFormatPr defaultRowHeight="15" x14ac:dyDescent="0.25"/>
  <sheetData>
    <row r="1" spans="1:6" x14ac:dyDescent="0.25">
      <c r="A1" s="9" t="s">
        <v>31</v>
      </c>
      <c r="B1" s="9"/>
      <c r="C1" s="9"/>
      <c r="D1" s="9"/>
      <c r="E1" s="9"/>
      <c r="F1" s="9"/>
    </row>
    <row r="3" spans="1:6" ht="30" x14ac:dyDescent="0.25">
      <c r="A3" s="6" t="s">
        <v>30</v>
      </c>
      <c r="B3" s="3" t="s">
        <v>29</v>
      </c>
    </row>
    <row r="4" spans="1:6" x14ac:dyDescent="0.25">
      <c r="A4" s="2">
        <v>1</v>
      </c>
      <c r="B4" s="2">
        <v>1.8</v>
      </c>
    </row>
    <row r="5" spans="1:6" x14ac:dyDescent="0.25">
      <c r="A5" s="2">
        <v>2</v>
      </c>
      <c r="B5" s="2">
        <v>1.6</v>
      </c>
    </row>
    <row r="6" spans="1:6" x14ac:dyDescent="0.25">
      <c r="A6" s="2">
        <v>3</v>
      </c>
      <c r="B6" s="2">
        <v>1.4</v>
      </c>
    </row>
    <row r="7" spans="1:6" x14ac:dyDescent="0.25">
      <c r="A7" s="2">
        <v>4</v>
      </c>
      <c r="B7" s="2">
        <v>1.2</v>
      </c>
    </row>
    <row r="8" spans="1:6" x14ac:dyDescent="0.25">
      <c r="A8" s="2">
        <v>5</v>
      </c>
      <c r="B8" s="2">
        <v>1.3</v>
      </c>
    </row>
    <row r="9" spans="1:6" x14ac:dyDescent="0.25">
      <c r="A9" s="2">
        <v>6</v>
      </c>
      <c r="B9" s="2">
        <v>1.4</v>
      </c>
    </row>
    <row r="10" spans="1:6" x14ac:dyDescent="0.25">
      <c r="A10" s="2">
        <v>7</v>
      </c>
      <c r="B10" s="2">
        <v>1.5</v>
      </c>
    </row>
    <row r="11" spans="1:6" x14ac:dyDescent="0.25">
      <c r="A11" s="2">
        <v>8</v>
      </c>
      <c r="B11" s="2">
        <v>1.6</v>
      </c>
    </row>
    <row r="12" spans="1:6" x14ac:dyDescent="0.25">
      <c r="A12" s="2">
        <v>9</v>
      </c>
      <c r="B12" s="2">
        <v>1.7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343E-54D4-4AC4-87C4-360F262DFB12}">
  <dimension ref="A1:F13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s="9" t="s">
        <v>32</v>
      </c>
      <c r="B1" s="9"/>
      <c r="C1" s="9"/>
      <c r="D1" s="9"/>
      <c r="E1" s="9"/>
      <c r="F1" s="9"/>
    </row>
    <row r="3" spans="1:6" ht="105" customHeight="1" x14ac:dyDescent="0.25">
      <c r="A3" s="2" t="s">
        <v>33</v>
      </c>
      <c r="B3" s="3" t="s">
        <v>34</v>
      </c>
      <c r="C3" s="3" t="s">
        <v>35</v>
      </c>
    </row>
    <row r="4" spans="1:6" x14ac:dyDescent="0.25">
      <c r="A4" s="2">
        <v>1</v>
      </c>
      <c r="B4" s="2">
        <v>0.5</v>
      </c>
      <c r="C4" s="4">
        <v>0.1</v>
      </c>
    </row>
    <row r="5" spans="1:6" x14ac:dyDescent="0.25">
      <c r="A5" s="2">
        <v>2</v>
      </c>
      <c r="B5" s="2">
        <v>1</v>
      </c>
      <c r="C5" s="2">
        <v>0.15</v>
      </c>
    </row>
    <row r="6" spans="1:6" x14ac:dyDescent="0.25">
      <c r="A6" s="2">
        <v>3</v>
      </c>
      <c r="B6" s="2">
        <v>1.5</v>
      </c>
      <c r="C6" s="2">
        <v>0.25</v>
      </c>
    </row>
    <row r="7" spans="1:6" x14ac:dyDescent="0.25">
      <c r="A7" s="2">
        <v>4</v>
      </c>
      <c r="B7" s="2">
        <v>2</v>
      </c>
      <c r="C7" s="4">
        <v>0.3</v>
      </c>
    </row>
    <row r="8" spans="1:6" x14ac:dyDescent="0.25">
      <c r="A8" s="2">
        <v>5</v>
      </c>
      <c r="B8" s="2">
        <v>2.5</v>
      </c>
      <c r="C8" s="2">
        <v>0.35</v>
      </c>
    </row>
    <row r="9" spans="1:6" x14ac:dyDescent="0.25">
      <c r="A9" s="2">
        <v>6</v>
      </c>
      <c r="B9" s="2">
        <v>3</v>
      </c>
      <c r="C9" s="2">
        <v>0.45</v>
      </c>
    </row>
    <row r="10" spans="1:6" x14ac:dyDescent="0.25">
      <c r="A10" s="2">
        <v>7</v>
      </c>
      <c r="B10" s="2">
        <v>3.5</v>
      </c>
      <c r="C10" s="2">
        <v>0.56999999999999995</v>
      </c>
    </row>
    <row r="11" spans="1:6" x14ac:dyDescent="0.25">
      <c r="A11" s="2">
        <v>8</v>
      </c>
      <c r="B11" s="2">
        <v>4</v>
      </c>
      <c r="C11" s="2">
        <v>0.64</v>
      </c>
    </row>
    <row r="12" spans="1:6" x14ac:dyDescent="0.25">
      <c r="A12" s="2">
        <v>9</v>
      </c>
      <c r="B12" s="2">
        <v>4.5</v>
      </c>
      <c r="C12" s="4">
        <v>0.7</v>
      </c>
    </row>
    <row r="13" spans="1:6" x14ac:dyDescent="0.25">
      <c r="A13" s="2">
        <v>10</v>
      </c>
      <c r="B13" s="2">
        <v>5</v>
      </c>
      <c r="C13" s="2">
        <v>0.85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73F5-E070-4888-9403-1DFF2825D214}">
  <dimension ref="A1:H78"/>
  <sheetViews>
    <sheetView workbookViewId="0">
      <selection activeCell="H21" sqref="H21"/>
    </sheetView>
  </sheetViews>
  <sheetFormatPr defaultRowHeight="15" x14ac:dyDescent="0.25"/>
  <sheetData>
    <row r="1" spans="1:8" ht="15" customHeight="1" x14ac:dyDescent="0.25">
      <c r="A1" s="9" t="s">
        <v>37</v>
      </c>
      <c r="B1" s="9"/>
      <c r="C1" s="9"/>
      <c r="D1" s="9"/>
      <c r="E1" s="9"/>
      <c r="F1" s="9"/>
    </row>
    <row r="2" spans="1:8" x14ac:dyDescent="0.25">
      <c r="A2" s="9" t="s">
        <v>36</v>
      </c>
      <c r="B2" s="9"/>
      <c r="C2" s="9"/>
    </row>
    <row r="3" spans="1:8" x14ac:dyDescent="0.25">
      <c r="A3" s="9" t="s">
        <v>38</v>
      </c>
      <c r="B3" s="9"/>
      <c r="C3" s="9"/>
      <c r="D3" s="9"/>
      <c r="E3" s="9"/>
    </row>
    <row r="4" spans="1:8" ht="30" x14ac:dyDescent="0.25">
      <c r="A4" t="s">
        <v>39</v>
      </c>
      <c r="B4">
        <v>1</v>
      </c>
      <c r="C4" t="s">
        <v>40</v>
      </c>
      <c r="D4">
        <v>8.3140000000000001</v>
      </c>
      <c r="E4" s="1" t="s">
        <v>41</v>
      </c>
      <c r="F4" t="s">
        <v>42</v>
      </c>
    </row>
    <row r="5" spans="1:8" x14ac:dyDescent="0.25">
      <c r="A5" t="s">
        <v>43</v>
      </c>
      <c r="B5">
        <v>304.13</v>
      </c>
      <c r="D5" t="s">
        <v>44</v>
      </c>
    </row>
    <row r="6" spans="1:8" x14ac:dyDescent="0.25">
      <c r="A6" t="s">
        <v>45</v>
      </c>
      <c r="B6">
        <v>94.12</v>
      </c>
      <c r="D6" t="s">
        <v>51</v>
      </c>
    </row>
    <row r="7" spans="1:8" x14ac:dyDescent="0.25">
      <c r="A7" t="s">
        <v>52</v>
      </c>
      <c r="B7">
        <v>7.38</v>
      </c>
    </row>
    <row r="8" spans="1:8" x14ac:dyDescent="0.25">
      <c r="A8" t="s">
        <v>46</v>
      </c>
      <c r="B8">
        <f>27*($D$4^2)*($B$5^2)/(64*$B$7)</f>
        <v>365481.99981492257</v>
      </c>
      <c r="C8" t="s">
        <v>48</v>
      </c>
    </row>
    <row r="9" spans="1:8" x14ac:dyDescent="0.25">
      <c r="A9" t="s">
        <v>47</v>
      </c>
      <c r="B9">
        <f>$D$4*$B$5/(8*$B$7)</f>
        <v>42.827520663956633</v>
      </c>
      <c r="C9" t="s">
        <v>49</v>
      </c>
    </row>
    <row r="10" spans="1:8" ht="30" x14ac:dyDescent="0.25">
      <c r="A10" s="3" t="s">
        <v>50</v>
      </c>
      <c r="B10" s="10" t="s">
        <v>53</v>
      </c>
      <c r="C10" s="10"/>
      <c r="D10" s="10"/>
      <c r="E10" s="10"/>
      <c r="F10" s="10"/>
      <c r="G10" s="10"/>
      <c r="H10" s="10"/>
    </row>
    <row r="11" spans="1:8" x14ac:dyDescent="0.25">
      <c r="A11" s="3"/>
      <c r="B11" s="5">
        <v>400</v>
      </c>
      <c r="C11" s="5">
        <v>350</v>
      </c>
      <c r="D11" s="5">
        <v>300</v>
      </c>
      <c r="E11" s="5">
        <v>280</v>
      </c>
      <c r="F11" s="5">
        <v>260</v>
      </c>
      <c r="G11" s="5">
        <v>240</v>
      </c>
      <c r="H11" s="5"/>
    </row>
    <row r="12" spans="1:8" x14ac:dyDescent="0.25">
      <c r="A12" s="2">
        <v>45</v>
      </c>
      <c r="B12" s="2">
        <f>$B$4*$D$4*B$11/($A12 - ($B$4*$B$9))-($B$8*$B$4^2)/($A12^2)</f>
        <v>1350.3006231944544</v>
      </c>
      <c r="C12" s="2">
        <f t="shared" ref="C12:G27" si="0">$B$4*$D$4*C$11/($A12 - ($B$4*$B$9))-($B$8*$B$4^2)/($A12^2)</f>
        <v>1158.9524280226215</v>
      </c>
      <c r="D12" s="2">
        <f t="shared" si="0"/>
        <v>967.60423285078855</v>
      </c>
      <c r="E12" s="2">
        <f t="shared" si="0"/>
        <v>891.06495478205534</v>
      </c>
      <c r="F12" s="2">
        <f t="shared" si="0"/>
        <v>814.52567671332224</v>
      </c>
      <c r="G12" s="2">
        <f t="shared" si="0"/>
        <v>737.98639864458914</v>
      </c>
      <c r="H12" s="2"/>
    </row>
    <row r="13" spans="1:8" x14ac:dyDescent="0.25">
      <c r="A13" s="2">
        <v>46</v>
      </c>
      <c r="B13" s="2">
        <f t="shared" ref="B13:G44" si="1">$B$4*$D$4*B$11/($A13 - ($B$4*$B$9))-($B$8*$B$4^2)/($A13^2)</f>
        <v>875.54223677848313</v>
      </c>
      <c r="C13" s="2">
        <f t="shared" si="0"/>
        <v>744.50907439437447</v>
      </c>
      <c r="D13" s="2">
        <f t="shared" si="0"/>
        <v>613.47591201026569</v>
      </c>
      <c r="E13" s="2">
        <f t="shared" si="0"/>
        <v>561.06264705662227</v>
      </c>
      <c r="F13" s="2">
        <f t="shared" si="0"/>
        <v>508.64938210297862</v>
      </c>
      <c r="G13" s="2">
        <f t="shared" si="0"/>
        <v>456.2361171493352</v>
      </c>
      <c r="H13" s="2"/>
    </row>
    <row r="14" spans="1:8" x14ac:dyDescent="0.25">
      <c r="A14" s="2">
        <v>47</v>
      </c>
      <c r="B14" s="2">
        <f t="shared" si="1"/>
        <v>631.58077244780497</v>
      </c>
      <c r="C14" s="2">
        <f t="shared" si="0"/>
        <v>531.95175897156446</v>
      </c>
      <c r="D14" s="2">
        <f t="shared" si="0"/>
        <v>432.32274549532377</v>
      </c>
      <c r="E14" s="2">
        <f t="shared" si="0"/>
        <v>392.47114010482761</v>
      </c>
      <c r="F14" s="2">
        <f t="shared" si="0"/>
        <v>352.61953471433134</v>
      </c>
      <c r="G14" s="2">
        <f t="shared" si="0"/>
        <v>312.76792932383512</v>
      </c>
      <c r="H14" s="2"/>
    </row>
    <row r="15" spans="1:8" x14ac:dyDescent="0.25">
      <c r="A15" s="2">
        <v>48</v>
      </c>
      <c r="B15" s="2">
        <f t="shared" si="1"/>
        <v>484.31184601981334</v>
      </c>
      <c r="C15" s="2">
        <f t="shared" si="0"/>
        <v>403.9441977426556</v>
      </c>
      <c r="D15" s="2">
        <f t="shared" si="0"/>
        <v>323.57654946549775</v>
      </c>
      <c r="E15" s="2">
        <f t="shared" si="0"/>
        <v>291.42949015463466</v>
      </c>
      <c r="F15" s="2">
        <f t="shared" si="0"/>
        <v>259.28243084377152</v>
      </c>
      <c r="G15" s="2">
        <f t="shared" si="0"/>
        <v>227.13537153290844</v>
      </c>
      <c r="H15" s="2"/>
    </row>
    <row r="16" spans="1:8" x14ac:dyDescent="0.25">
      <c r="A16" s="2">
        <v>49</v>
      </c>
      <c r="B16" s="2">
        <f t="shared" si="1"/>
        <v>386.55789513865614</v>
      </c>
      <c r="C16" s="2">
        <f t="shared" si="0"/>
        <v>319.21056558623866</v>
      </c>
      <c r="D16" s="2">
        <f t="shared" si="0"/>
        <v>251.8632360338211</v>
      </c>
      <c r="E16" s="2">
        <f t="shared" si="0"/>
        <v>224.92430421285414</v>
      </c>
      <c r="F16" s="2">
        <f t="shared" si="0"/>
        <v>197.98537239188707</v>
      </c>
      <c r="G16" s="2">
        <f t="shared" si="0"/>
        <v>171.04644057092011</v>
      </c>
      <c r="H16" s="2"/>
    </row>
    <row r="17" spans="1:8" x14ac:dyDescent="0.25">
      <c r="A17" s="2">
        <v>50</v>
      </c>
      <c r="B17" s="2">
        <f t="shared" si="1"/>
        <v>317.46834766187987</v>
      </c>
      <c r="C17" s="2">
        <f t="shared" si="0"/>
        <v>259.51070421339875</v>
      </c>
      <c r="D17" s="2">
        <f t="shared" si="0"/>
        <v>201.55306076491763</v>
      </c>
      <c r="E17" s="2">
        <f t="shared" si="0"/>
        <v>178.37000338552519</v>
      </c>
      <c r="F17" s="2">
        <f t="shared" si="0"/>
        <v>155.18694600613276</v>
      </c>
      <c r="G17" s="2">
        <f t="shared" si="0"/>
        <v>132.00388862674032</v>
      </c>
      <c r="H17" s="2"/>
    </row>
    <row r="18" spans="1:8" x14ac:dyDescent="0.25">
      <c r="A18" s="2">
        <v>51</v>
      </c>
      <c r="B18" s="2">
        <f t="shared" si="1"/>
        <v>266.41073891417977</v>
      </c>
      <c r="C18" s="2">
        <f t="shared" si="0"/>
        <v>215.54490213358073</v>
      </c>
      <c r="D18" s="2">
        <f t="shared" si="0"/>
        <v>164.67906535298172</v>
      </c>
      <c r="E18" s="2">
        <f t="shared" si="0"/>
        <v>144.33273064074214</v>
      </c>
      <c r="F18" s="2">
        <f t="shared" si="0"/>
        <v>123.9863959285025</v>
      </c>
      <c r="G18" s="2">
        <f t="shared" si="0"/>
        <v>103.64006121626295</v>
      </c>
      <c r="H18" s="2"/>
    </row>
    <row r="19" spans="1:8" x14ac:dyDescent="0.25">
      <c r="A19" s="2">
        <v>52</v>
      </c>
      <c r="B19" s="2">
        <f t="shared" si="1"/>
        <v>227.39936131357072</v>
      </c>
      <c r="C19" s="2">
        <f t="shared" si="0"/>
        <v>182.07900846562242</v>
      </c>
      <c r="D19" s="2">
        <f t="shared" si="0"/>
        <v>136.75865561767412</v>
      </c>
      <c r="E19" s="2">
        <f t="shared" si="0"/>
        <v>118.6305144784948</v>
      </c>
      <c r="F19" s="2">
        <f t="shared" si="0"/>
        <v>100.50237333931545</v>
      </c>
      <c r="G19" s="2">
        <f t="shared" si="0"/>
        <v>82.374232200136163</v>
      </c>
      <c r="H19" s="2"/>
    </row>
    <row r="20" spans="1:8" x14ac:dyDescent="0.25">
      <c r="A20" s="2">
        <v>53</v>
      </c>
      <c r="B20" s="2">
        <f t="shared" si="1"/>
        <v>196.81021192007501</v>
      </c>
      <c r="C20" s="2">
        <f t="shared" si="0"/>
        <v>155.94505149383735</v>
      </c>
      <c r="D20" s="2">
        <f t="shared" si="0"/>
        <v>115.07989106759962</v>
      </c>
      <c r="E20" s="2">
        <f t="shared" si="0"/>
        <v>98.733826897104564</v>
      </c>
      <c r="F20" s="2">
        <f t="shared" si="0"/>
        <v>82.387762726609481</v>
      </c>
      <c r="G20" s="2">
        <f t="shared" si="0"/>
        <v>66.041698556114426</v>
      </c>
      <c r="H20" s="2"/>
    </row>
    <row r="21" spans="1:8" x14ac:dyDescent="0.25">
      <c r="A21" s="2">
        <v>54</v>
      </c>
      <c r="B21" s="2">
        <f t="shared" si="1"/>
        <v>172.32321954831343</v>
      </c>
      <c r="C21" s="2">
        <f t="shared" si="0"/>
        <v>135.11572177663112</v>
      </c>
      <c r="D21" s="2">
        <f t="shared" si="0"/>
        <v>97.908224004948821</v>
      </c>
      <c r="E21" s="2">
        <f t="shared" si="0"/>
        <v>83.02522489627593</v>
      </c>
      <c r="F21" s="2">
        <f t="shared" si="0"/>
        <v>68.142225787602982</v>
      </c>
      <c r="G21" s="2">
        <f t="shared" si="0"/>
        <v>53.259226678930091</v>
      </c>
      <c r="H21" s="2"/>
    </row>
    <row r="22" spans="1:8" x14ac:dyDescent="0.25">
      <c r="A22" s="2">
        <v>55</v>
      </c>
      <c r="B22" s="2">
        <f t="shared" si="1"/>
        <v>152.38596511158698</v>
      </c>
      <c r="C22" s="2">
        <f t="shared" si="0"/>
        <v>118.23515749681538</v>
      </c>
      <c r="D22" s="2">
        <f t="shared" si="0"/>
        <v>84.084349882043725</v>
      </c>
      <c r="E22" s="2">
        <f t="shared" si="0"/>
        <v>70.424026836135099</v>
      </c>
      <c r="F22" s="2">
        <f t="shared" si="0"/>
        <v>56.763703790226444</v>
      </c>
      <c r="G22" s="2">
        <f t="shared" si="0"/>
        <v>43.103380744317818</v>
      </c>
      <c r="H22" s="2"/>
    </row>
    <row r="23" spans="1:8" x14ac:dyDescent="0.25">
      <c r="A23" s="2">
        <v>56</v>
      </c>
      <c r="B23" s="2">
        <f t="shared" si="1"/>
        <v>135.92175445149172</v>
      </c>
      <c r="C23" s="2">
        <f t="shared" si="0"/>
        <v>104.36353451467731</v>
      </c>
      <c r="D23" s="2">
        <f t="shared" si="0"/>
        <v>72.805314577862859</v>
      </c>
      <c r="E23" s="2">
        <f t="shared" si="0"/>
        <v>60.182026603137089</v>
      </c>
      <c r="F23" s="2">
        <f t="shared" si="0"/>
        <v>47.558738628411291</v>
      </c>
      <c r="G23" s="2">
        <f t="shared" si="0"/>
        <v>34.93545065368555</v>
      </c>
      <c r="H23" s="2"/>
    </row>
    <row r="24" spans="1:8" x14ac:dyDescent="0.25">
      <c r="A24" s="2">
        <v>57</v>
      </c>
      <c r="B24" s="2">
        <f t="shared" si="1"/>
        <v>122.1613437321186</v>
      </c>
      <c r="C24" s="2">
        <f t="shared" si="0"/>
        <v>92.829849210705262</v>
      </c>
      <c r="D24" s="2">
        <f t="shared" si="0"/>
        <v>63.498354689291872</v>
      </c>
      <c r="E24" s="2">
        <f t="shared" si="0"/>
        <v>51.765756880726556</v>
      </c>
      <c r="F24" s="2">
        <f t="shared" si="0"/>
        <v>40.033159072161212</v>
      </c>
      <c r="G24" s="2">
        <f t="shared" si="0"/>
        <v>28.300561263595867</v>
      </c>
      <c r="H24" s="2"/>
    </row>
    <row r="25" spans="1:8" x14ac:dyDescent="0.25">
      <c r="A25" s="2">
        <v>58</v>
      </c>
      <c r="B25" s="2">
        <f t="shared" si="1"/>
        <v>110.54126052629667</v>
      </c>
      <c r="C25" s="2">
        <f t="shared" si="0"/>
        <v>83.14296979259484</v>
      </c>
      <c r="D25" s="2">
        <f t="shared" si="0"/>
        <v>55.744679058892956</v>
      </c>
      <c r="E25" s="2">
        <f t="shared" si="0"/>
        <v>44.785362765412202</v>
      </c>
      <c r="F25" s="2">
        <f t="shared" si="0"/>
        <v>33.826046471931448</v>
      </c>
      <c r="G25" s="2">
        <f t="shared" si="0"/>
        <v>22.866730178450723</v>
      </c>
      <c r="H25" s="2"/>
    </row>
    <row r="26" spans="1:8" x14ac:dyDescent="0.25">
      <c r="A26" s="2">
        <v>59</v>
      </c>
      <c r="B26" s="2">
        <f t="shared" si="1"/>
        <v>100.63988910581699</v>
      </c>
      <c r="C26" s="2">
        <f t="shared" si="0"/>
        <v>74.935728886330082</v>
      </c>
      <c r="D26" s="2">
        <f t="shared" si="0"/>
        <v>49.231568666843145</v>
      </c>
      <c r="E26" s="2">
        <f t="shared" si="0"/>
        <v>38.949904579048393</v>
      </c>
      <c r="F26" s="2">
        <f t="shared" si="0"/>
        <v>28.668240491253613</v>
      </c>
      <c r="G26" s="2">
        <f t="shared" si="0"/>
        <v>18.386576403458875</v>
      </c>
      <c r="H26" s="2"/>
    </row>
    <row r="27" spans="1:8" x14ac:dyDescent="0.25">
      <c r="A27" s="2">
        <v>60</v>
      </c>
      <c r="B27" s="2">
        <f t="shared" si="1"/>
        <v>92.135920876337494</v>
      </c>
      <c r="C27" s="2">
        <f t="shared" si="0"/>
        <v>67.928583550999392</v>
      </c>
      <c r="D27" s="2">
        <f t="shared" si="0"/>
        <v>43.721246225661261</v>
      </c>
      <c r="E27" s="2">
        <f t="shared" si="0"/>
        <v>34.038311295526043</v>
      </c>
      <c r="F27" s="2">
        <f t="shared" si="0"/>
        <v>24.355376365390782</v>
      </c>
      <c r="G27" s="2">
        <f t="shared" si="0"/>
        <v>14.672441435255564</v>
      </c>
      <c r="H27" s="2"/>
    </row>
    <row r="28" spans="1:8" x14ac:dyDescent="0.25">
      <c r="A28" s="2">
        <v>61</v>
      </c>
      <c r="B28" s="2">
        <f t="shared" si="1"/>
        <v>84.780550710051315</v>
      </c>
      <c r="C28" s="2">
        <f t="shared" si="1"/>
        <v>61.905301146525929</v>
      </c>
      <c r="D28" s="2">
        <f t="shared" si="1"/>
        <v>39.030051583000542</v>
      </c>
      <c r="E28" s="2">
        <f t="shared" si="1"/>
        <v>29.879951757590405</v>
      </c>
      <c r="F28" s="2">
        <f t="shared" si="1"/>
        <v>20.729851932180253</v>
      </c>
      <c r="G28" s="2">
        <f t="shared" si="1"/>
        <v>11.579752106770115</v>
      </c>
      <c r="H28" s="2"/>
    </row>
    <row r="29" spans="1:8" x14ac:dyDescent="0.25">
      <c r="A29" s="2">
        <v>62</v>
      </c>
      <c r="B29" s="2">
        <f t="shared" si="1"/>
        <v>78.378397028036076</v>
      </c>
      <c r="C29" s="2">
        <f t="shared" si="1"/>
        <v>56.696276906070253</v>
      </c>
      <c r="D29" s="2">
        <f t="shared" si="1"/>
        <v>35.014156784104429</v>
      </c>
      <c r="E29" s="2">
        <f t="shared" si="1"/>
        <v>26.341308735318094</v>
      </c>
      <c r="F29" s="2">
        <f t="shared" si="1"/>
        <v>17.668460686531759</v>
      </c>
      <c r="G29" s="2">
        <f t="shared" si="1"/>
        <v>8.9956126377454382</v>
      </c>
      <c r="H29" s="2"/>
    </row>
    <row r="30" spans="1:8" x14ac:dyDescent="0.25">
      <c r="A30" s="2">
        <v>63</v>
      </c>
      <c r="B30" s="2">
        <f t="shared" si="1"/>
        <v>72.774115638914566</v>
      </c>
      <c r="C30" s="2">
        <f t="shared" si="1"/>
        <v>52.166832167455311</v>
      </c>
      <c r="D30" s="2">
        <f t="shared" si="1"/>
        <v>31.559548695996043</v>
      </c>
      <c r="E30" s="2">
        <f t="shared" si="1"/>
        <v>23.316635307412355</v>
      </c>
      <c r="F30" s="2">
        <f t="shared" si="1"/>
        <v>15.073721918828639</v>
      </c>
      <c r="G30" s="2">
        <f t="shared" si="1"/>
        <v>6.8308085302449371</v>
      </c>
      <c r="H30" s="2"/>
    </row>
    <row r="31" spans="1:8" x14ac:dyDescent="0.25">
      <c r="A31" s="2">
        <v>64</v>
      </c>
      <c r="B31" s="2">
        <f t="shared" si="1"/>
        <v>67.842822598984981</v>
      </c>
      <c r="C31" s="2">
        <f t="shared" si="1"/>
        <v>48.208844291478755</v>
      </c>
      <c r="D31" s="2">
        <f t="shared" si="1"/>
        <v>28.574865983972472</v>
      </c>
      <c r="E31" s="2">
        <f t="shared" si="1"/>
        <v>20.721274660969982</v>
      </c>
      <c r="F31" s="2">
        <f t="shared" si="1"/>
        <v>12.867683337967463</v>
      </c>
      <c r="G31" s="2">
        <f t="shared" si="1"/>
        <v>5.014092014964973</v>
      </c>
      <c r="H31" s="2"/>
    </row>
    <row r="32" spans="1:8" x14ac:dyDescent="0.25">
      <c r="A32" s="2">
        <v>65</v>
      </c>
      <c r="B32" s="2">
        <f t="shared" si="1"/>
        <v>63.483121691103022</v>
      </c>
      <c r="C32" s="2">
        <f t="shared" si="1"/>
        <v>44.734654562113903</v>
      </c>
      <c r="D32" s="2">
        <f t="shared" si="1"/>
        <v>25.986187433124755</v>
      </c>
      <c r="E32" s="2">
        <f t="shared" si="1"/>
        <v>18.48680058152911</v>
      </c>
      <c r="F32" s="2">
        <f t="shared" si="1"/>
        <v>10.987413729933451</v>
      </c>
      <c r="G32" s="2">
        <f t="shared" si="1"/>
        <v>3.4880268783378057</v>
      </c>
      <c r="H32" s="2"/>
    </row>
    <row r="33" spans="1:8" x14ac:dyDescent="0.25">
      <c r="A33" s="2">
        <v>66</v>
      </c>
      <c r="B33" s="2">
        <f t="shared" si="1"/>
        <v>59.611948171632974</v>
      </c>
      <c r="C33" s="2">
        <f t="shared" si="1"/>
        <v>41.672564389190484</v>
      </c>
      <c r="D33" s="2">
        <f t="shared" si="1"/>
        <v>23.733180606747993</v>
      </c>
      <c r="E33" s="2">
        <f t="shared" si="1"/>
        <v>16.557427093770997</v>
      </c>
      <c r="F33" s="2">
        <f t="shared" si="1"/>
        <v>9.3816735807940006</v>
      </c>
      <c r="G33" s="2">
        <f t="shared" si="1"/>
        <v>2.2059200678170185</v>
      </c>
      <c r="H33" s="2"/>
    </row>
    <row r="34" spans="1:8" x14ac:dyDescent="0.25">
      <c r="A34" s="2">
        <v>67</v>
      </c>
      <c r="B34" s="2">
        <f t="shared" si="1"/>
        <v>56.160701544793227</v>
      </c>
      <c r="C34" s="2">
        <f t="shared" si="1"/>
        <v>38.963458588413772</v>
      </c>
      <c r="D34" s="2">
        <f t="shared" si="1"/>
        <v>21.766215632034303</v>
      </c>
      <c r="E34" s="2">
        <f t="shared" si="1"/>
        <v>14.887318449482521</v>
      </c>
      <c r="F34" s="2">
        <f t="shared" si="1"/>
        <v>8.0084212669307249</v>
      </c>
      <c r="G34" s="2">
        <f t="shared" si="1"/>
        <v>1.1295240843789429</v>
      </c>
      <c r="H34" s="2"/>
    </row>
    <row r="35" spans="1:8" x14ac:dyDescent="0.25">
      <c r="A35" s="2">
        <v>68</v>
      </c>
      <c r="B35" s="2">
        <f t="shared" si="1"/>
        <v>53.072307849448322</v>
      </c>
      <c r="C35" s="2">
        <f t="shared" si="1"/>
        <v>36.558241259083616</v>
      </c>
      <c r="D35" s="2">
        <f t="shared" si="1"/>
        <v>20.044174668718895</v>
      </c>
      <c r="E35" s="2">
        <f t="shared" si="1"/>
        <v>13.43854803257301</v>
      </c>
      <c r="F35" s="2">
        <f t="shared" si="1"/>
        <v>6.8329213964271105</v>
      </c>
      <c r="G35" s="2">
        <f t="shared" si="1"/>
        <v>0.22729476028123941</v>
      </c>
      <c r="H35" s="2"/>
    </row>
    <row r="36" spans="1:8" x14ac:dyDescent="0.25">
      <c r="A36" s="2">
        <v>69</v>
      </c>
      <c r="B36" s="2">
        <f t="shared" si="1"/>
        <v>50.29896196961711</v>
      </c>
      <c r="C36" s="2">
        <f t="shared" si="1"/>
        <v>34.415866040393482</v>
      </c>
      <c r="D36" s="2">
        <f t="shared" si="1"/>
        <v>18.532770111169853</v>
      </c>
      <c r="E36" s="2">
        <f t="shared" si="1"/>
        <v>12.17953173948041</v>
      </c>
      <c r="F36" s="2">
        <f t="shared" si="1"/>
        <v>5.8262933677909388</v>
      </c>
      <c r="G36" s="2">
        <f t="shared" si="1"/>
        <v>-0.52694500389850418</v>
      </c>
      <c r="H36" s="2"/>
    </row>
    <row r="37" spans="1:8" x14ac:dyDescent="0.25">
      <c r="A37" s="2">
        <v>70</v>
      </c>
      <c r="B37" s="2">
        <f t="shared" si="1"/>
        <v>47.800374044759437</v>
      </c>
      <c r="C37" s="2">
        <f t="shared" si="1"/>
        <v>32.501806885722615</v>
      </c>
      <c r="D37" s="2">
        <f t="shared" si="1"/>
        <v>17.203239726685766</v>
      </c>
      <c r="E37" s="2">
        <f t="shared" si="1"/>
        <v>11.083812863071046</v>
      </c>
      <c r="F37" s="2">
        <f t="shared" si="1"/>
        <v>4.9643859994563115</v>
      </c>
      <c r="G37" s="2">
        <f t="shared" si="1"/>
        <v>-1.1550408641584227</v>
      </c>
      <c r="H37" s="2"/>
    </row>
    <row r="38" spans="1:8" x14ac:dyDescent="0.25">
      <c r="A38" s="2">
        <v>71</v>
      </c>
      <c r="B38" s="2">
        <f t="shared" si="1"/>
        <v>45.542394104314795</v>
      </c>
      <c r="C38" s="2">
        <f t="shared" si="1"/>
        <v>30.786859277525139</v>
      </c>
      <c r="D38" s="2">
        <f t="shared" si="1"/>
        <v>16.031324450735468</v>
      </c>
      <c r="E38" s="2">
        <f t="shared" si="1"/>
        <v>10.129110520019609</v>
      </c>
      <c r="F38" s="2">
        <f t="shared" si="1"/>
        <v>4.2268965893037489</v>
      </c>
      <c r="G38" s="2">
        <f t="shared" si="1"/>
        <v>-1.6753173414121107</v>
      </c>
      <c r="H38" s="2"/>
    </row>
    <row r="39" spans="1:8" x14ac:dyDescent="0.25">
      <c r="A39" s="2">
        <v>72</v>
      </c>
      <c r="B39" s="2">
        <f t="shared" si="1"/>
        <v>43.495923646431933</v>
      </c>
      <c r="C39" s="2">
        <f t="shared" si="1"/>
        <v>29.246192068547444</v>
      </c>
      <c r="D39" s="2">
        <f t="shared" si="1"/>
        <v>14.99646049066294</v>
      </c>
      <c r="E39" s="2">
        <f t="shared" si="1"/>
        <v>9.2965678595091532</v>
      </c>
      <c r="F39" s="2">
        <f t="shared" si="1"/>
        <v>3.5966752283553518</v>
      </c>
      <c r="G39" s="2">
        <f t="shared" si="1"/>
        <v>-2.1032174027984354</v>
      </c>
      <c r="H39" s="2"/>
    </row>
    <row r="40" spans="1:8" x14ac:dyDescent="0.25">
      <c r="A40" s="2">
        <v>73</v>
      </c>
      <c r="B40" s="2">
        <f t="shared" si="1"/>
        <v>41.636047146721126</v>
      </c>
      <c r="C40" s="2">
        <f t="shared" si="1"/>
        <v>27.858591360931129</v>
      </c>
      <c r="D40" s="2">
        <f t="shared" si="1"/>
        <v>14.081135575141118</v>
      </c>
      <c r="E40" s="2">
        <f t="shared" si="1"/>
        <v>8.5701532608251227</v>
      </c>
      <c r="F40" s="2">
        <f t="shared" si="1"/>
        <v>3.0591709465091128</v>
      </c>
      <c r="G40" s="2">
        <f t="shared" si="1"/>
        <v>-2.4518113678068829</v>
      </c>
      <c r="H40" s="2"/>
    </row>
    <row r="41" spans="1:8" x14ac:dyDescent="0.25">
      <c r="A41" s="2">
        <v>74</v>
      </c>
      <c r="B41" s="2">
        <f t="shared" si="1"/>
        <v>39.941333734356022</v>
      </c>
      <c r="C41" s="2">
        <f t="shared" si="1"/>
        <v>26.605852923904607</v>
      </c>
      <c r="D41" s="2">
        <f t="shared" si="1"/>
        <v>13.270372113453163</v>
      </c>
      <c r="E41" s="2">
        <f t="shared" si="1"/>
        <v>7.9361797892726003</v>
      </c>
      <c r="F41" s="2">
        <f t="shared" si="1"/>
        <v>2.6019874650920229</v>
      </c>
      <c r="G41" s="2">
        <f t="shared" si="1"/>
        <v>-2.7322048590885402</v>
      </c>
      <c r="H41" s="2"/>
    </row>
    <row r="42" spans="1:8" x14ac:dyDescent="0.25">
      <c r="A42" s="2">
        <v>75</v>
      </c>
      <c r="B42" s="2">
        <f t="shared" si="1"/>
        <v>38.393271691406113</v>
      </c>
      <c r="C42" s="2">
        <f t="shared" si="1"/>
        <v>25.472290511870966</v>
      </c>
      <c r="D42" s="2">
        <f t="shared" si="1"/>
        <v>12.551309332335805</v>
      </c>
      <c r="E42" s="2">
        <f t="shared" si="1"/>
        <v>7.3829168605217461</v>
      </c>
      <c r="F42" s="2">
        <f t="shared" si="1"/>
        <v>2.2145243887076731</v>
      </c>
      <c r="G42" s="2">
        <f t="shared" si="1"/>
        <v>-2.9538680831063715</v>
      </c>
      <c r="H42" s="2"/>
    </row>
    <row r="43" spans="1:8" x14ac:dyDescent="0.25">
      <c r="A43" s="2">
        <v>76</v>
      </c>
      <c r="B43" s="2">
        <f t="shared" si="1"/>
        <v>36.975807474796902</v>
      </c>
      <c r="C43" s="2">
        <f t="shared" si="1"/>
        <v>24.444335353316866</v>
      </c>
      <c r="D43" s="2">
        <f t="shared" si="1"/>
        <v>11.912863231836816</v>
      </c>
      <c r="E43" s="2">
        <f t="shared" si="1"/>
        <v>6.9002743832448132</v>
      </c>
      <c r="F43" s="2">
        <f t="shared" si="1"/>
        <v>1.8876855346527961</v>
      </c>
      <c r="G43" s="2">
        <f t="shared" si="1"/>
        <v>-3.1249033139392139</v>
      </c>
      <c r="H43" s="2"/>
    </row>
    <row r="44" spans="1:8" x14ac:dyDescent="0.25">
      <c r="A44" s="2">
        <v>77</v>
      </c>
      <c r="B44" s="2">
        <f t="shared" si="1"/>
        <v>35.674967617227935</v>
      </c>
      <c r="C44" s="2">
        <f t="shared" si="1"/>
        <v>23.510207901899321</v>
      </c>
      <c r="D44" s="2">
        <f t="shared" si="1"/>
        <v>11.345448186570692</v>
      </c>
      <c r="E44" s="2">
        <f t="shared" si="1"/>
        <v>6.4795443004392581</v>
      </c>
      <c r="F44" s="2">
        <f t="shared" si="1"/>
        <v>1.6136404143078025</v>
      </c>
      <c r="G44" s="2">
        <f t="shared" si="1"/>
        <v>-3.2522634718236318</v>
      </c>
      <c r="H44" s="2"/>
    </row>
    <row r="45" spans="1:8" x14ac:dyDescent="0.25">
      <c r="A45" s="2">
        <v>78</v>
      </c>
      <c r="B45" s="2">
        <f t="shared" ref="B45:G78" si="2">$B$4*$D$4*B$11/($A45 - ($B$4*$B$9))-($B$8*$B$4^2)/($A45^2)</f>
        <v>34.47854681292953</v>
      </c>
      <c r="C45" s="2">
        <f t="shared" si="2"/>
        <v>22.659647268534691</v>
      </c>
      <c r="D45" s="2">
        <f t="shared" si="2"/>
        <v>10.840747724139838</v>
      </c>
      <c r="E45" s="2">
        <f t="shared" si="2"/>
        <v>6.1131879063819028</v>
      </c>
      <c r="F45" s="2">
        <f t="shared" si="2"/>
        <v>1.3856280886239603</v>
      </c>
      <c r="G45" s="2">
        <f t="shared" si="2"/>
        <v>-3.3419317291339681</v>
      </c>
      <c r="H45" s="2"/>
    </row>
    <row r="46" spans="1:8" x14ac:dyDescent="0.25">
      <c r="A46" s="2">
        <v>79</v>
      </c>
      <c r="B46" s="2">
        <f t="shared" si="2"/>
        <v>33.375849208866448</v>
      </c>
      <c r="C46" s="2">
        <f t="shared" si="2"/>
        <v>21.883687000737588</v>
      </c>
      <c r="D46" s="2">
        <f t="shared" si="2"/>
        <v>10.391524792608713</v>
      </c>
      <c r="E46" s="2">
        <f t="shared" si="2"/>
        <v>5.794659909357172</v>
      </c>
      <c r="F46" s="2">
        <f t="shared" si="2"/>
        <v>1.1977950261056236</v>
      </c>
      <c r="G46" s="2">
        <f t="shared" si="2"/>
        <v>-3.3990698571459177</v>
      </c>
      <c r="H46" s="2"/>
    </row>
    <row r="47" spans="1:8" x14ac:dyDescent="0.25">
      <c r="A47" s="2">
        <v>80</v>
      </c>
      <c r="B47" s="2">
        <f t="shared" si="2"/>
        <v>32.357472734539265</v>
      </c>
      <c r="C47" s="2">
        <f t="shared" si="2"/>
        <v>21.174468333836664</v>
      </c>
      <c r="D47" s="2">
        <f t="shared" si="2"/>
        <v>9.9914639331340354</v>
      </c>
      <c r="E47" s="2">
        <f t="shared" si="2"/>
        <v>5.5182621728529924</v>
      </c>
      <c r="F47" s="2">
        <f t="shared" si="2"/>
        <v>1.0450604125719423</v>
      </c>
      <c r="G47" s="2">
        <f t="shared" si="2"/>
        <v>-3.4281413477090936</v>
      </c>
      <c r="H47" s="2"/>
    </row>
    <row r="48" spans="1:8" x14ac:dyDescent="0.25">
      <c r="A48" s="2">
        <v>81</v>
      </c>
      <c r="B48" s="2">
        <f t="shared" si="2"/>
        <v>31.41512845060943</v>
      </c>
      <c r="C48" s="2">
        <f t="shared" si="2"/>
        <v>20.525083915108539</v>
      </c>
      <c r="D48" s="2">
        <f t="shared" si="2"/>
        <v>9.6350393796076332</v>
      </c>
      <c r="E48" s="2">
        <f t="shared" si="2"/>
        <v>5.2790215654072838</v>
      </c>
      <c r="F48" s="2">
        <f t="shared" si="2"/>
        <v>0.92300375120692024</v>
      </c>
      <c r="G48" s="2">
        <f t="shared" si="2"/>
        <v>-3.4330140629934291</v>
      </c>
      <c r="H48" s="2"/>
    </row>
    <row r="49" spans="1:8" x14ac:dyDescent="0.25">
      <c r="A49" s="2">
        <v>82</v>
      </c>
      <c r="B49" s="2">
        <f t="shared" si="2"/>
        <v>30.541488548375966</v>
      </c>
      <c r="C49" s="2">
        <f t="shared" si="2"/>
        <v>19.929446445197016</v>
      </c>
      <c r="D49" s="2">
        <f t="shared" si="2"/>
        <v>9.3174043420180439</v>
      </c>
      <c r="E49" s="2">
        <f t="shared" si="2"/>
        <v>5.0725875007464722</v>
      </c>
      <c r="F49" s="2">
        <f t="shared" si="2"/>
        <v>0.82777065947487927</v>
      </c>
      <c r="G49" s="2">
        <f t="shared" si="2"/>
        <v>-3.4170461817966995</v>
      </c>
      <c r="H49" s="2"/>
    </row>
    <row r="50" spans="1:8" x14ac:dyDescent="0.25">
      <c r="A50" s="2">
        <v>83</v>
      </c>
      <c r="B50" s="2">
        <f t="shared" si="2"/>
        <v>29.730057912203101</v>
      </c>
      <c r="C50" s="2">
        <f t="shared" si="2"/>
        <v>19.382177799485554</v>
      </c>
      <c r="D50" s="2">
        <f t="shared" si="2"/>
        <v>9.0342976867679923</v>
      </c>
      <c r="E50" s="2">
        <f t="shared" si="2"/>
        <v>4.8951456416809762</v>
      </c>
      <c r="F50" s="2">
        <f t="shared" si="2"/>
        <v>0.75599359659395304</v>
      </c>
      <c r="G50" s="2">
        <f t="shared" si="2"/>
        <v>-3.383158448493063</v>
      </c>
      <c r="H50" s="2"/>
    </row>
    <row r="51" spans="1:8" x14ac:dyDescent="0.25">
      <c r="A51" s="2">
        <v>84</v>
      </c>
      <c r="B51" s="2">
        <f t="shared" si="2"/>
        <v>28.975065155844007</v>
      </c>
      <c r="C51" s="2">
        <f t="shared" si="2"/>
        <v>18.878515064528855</v>
      </c>
      <c r="D51" s="2">
        <f t="shared" si="2"/>
        <v>8.7819649732136966</v>
      </c>
      <c r="E51" s="2">
        <f t="shared" si="2"/>
        <v>4.7433449366876346</v>
      </c>
      <c r="F51" s="2">
        <f t="shared" si="2"/>
        <v>0.70472490016157252</v>
      </c>
      <c r="G51" s="2">
        <f t="shared" si="2"/>
        <v>-3.3338951363644824</v>
      </c>
      <c r="H51" s="2"/>
    </row>
    <row r="52" spans="1:8" x14ac:dyDescent="0.25">
      <c r="A52" s="2">
        <v>85</v>
      </c>
      <c r="B52" s="2">
        <f t="shared" si="2"/>
        <v>28.271369828089156</v>
      </c>
      <c r="C52" s="2">
        <f t="shared" si="2"/>
        <v>18.414230609700461</v>
      </c>
      <c r="D52" s="2">
        <f t="shared" si="2"/>
        <v>8.5570913913117579</v>
      </c>
      <c r="E52" s="2">
        <f t="shared" si="2"/>
        <v>4.6142357039562825</v>
      </c>
      <c r="F52" s="2">
        <f t="shared" si="2"/>
        <v>0.67138001660079993</v>
      </c>
      <c r="G52" s="2">
        <f t="shared" si="2"/>
        <v>-3.2714756707546755</v>
      </c>
      <c r="H52" s="2"/>
    </row>
    <row r="53" spans="1:8" x14ac:dyDescent="0.25">
      <c r="A53" s="2">
        <v>86</v>
      </c>
      <c r="B53" s="2">
        <f t="shared" si="2"/>
        <v>27.614383103094923</v>
      </c>
      <c r="C53" s="2">
        <f t="shared" si="2"/>
        <v>17.985563855437192</v>
      </c>
      <c r="D53" s="2">
        <f t="shared" si="2"/>
        <v>8.3567446077794543</v>
      </c>
      <c r="E53" s="2">
        <f t="shared" si="2"/>
        <v>4.5052169087163705</v>
      </c>
      <c r="F53" s="2">
        <f t="shared" si="2"/>
        <v>0.65368920965327248</v>
      </c>
      <c r="G53" s="2">
        <f t="shared" si="2"/>
        <v>-3.1978384894098113</v>
      </c>
      <c r="H53" s="2"/>
    </row>
    <row r="54" spans="1:8" x14ac:dyDescent="0.25">
      <c r="A54" s="2">
        <v>87</v>
      </c>
      <c r="B54" s="2">
        <f t="shared" si="2"/>
        <v>26.999999763498387</v>
      </c>
      <c r="C54" s="2">
        <f t="shared" si="2"/>
        <v>17.589162829543405</v>
      </c>
      <c r="D54" s="2">
        <f t="shared" si="2"/>
        <v>8.1783258955884222</v>
      </c>
      <c r="E54" s="2">
        <f t="shared" si="2"/>
        <v>4.4139911220064363</v>
      </c>
      <c r="F54" s="2">
        <f t="shared" si="2"/>
        <v>0.64965634842444331</v>
      </c>
      <c r="G54" s="2">
        <f t="shared" si="2"/>
        <v>-3.1146784251575426</v>
      </c>
      <c r="H54" s="2"/>
    </row>
    <row r="55" spans="1:8" x14ac:dyDescent="0.25">
      <c r="A55" s="2">
        <v>88</v>
      </c>
      <c r="B55" s="2">
        <f t="shared" si="2"/>
        <v>26.424539678259976</v>
      </c>
      <c r="C55" s="2">
        <f t="shared" si="2"/>
        <v>17.22203394667153</v>
      </c>
      <c r="D55" s="2">
        <f t="shared" si="2"/>
        <v>8.0195282150830636</v>
      </c>
      <c r="E55" s="2">
        <f t="shared" si="2"/>
        <v>4.3385259224476869</v>
      </c>
      <c r="F55" s="2">
        <f t="shared" si="2"/>
        <v>0.65752362981230306</v>
      </c>
      <c r="G55" s="2">
        <f t="shared" si="2"/>
        <v>-3.0234786628230736</v>
      </c>
      <c r="H55" s="2"/>
    </row>
    <row r="56" spans="1:8" x14ac:dyDescent="0.25">
      <c r="A56" s="2">
        <v>89</v>
      </c>
      <c r="B56" s="2">
        <f t="shared" si="2"/>
        <v>25.884697293609797</v>
      </c>
      <c r="C56" s="2">
        <f t="shared" si="2"/>
        <v>16.881498722128832</v>
      </c>
      <c r="D56" s="2">
        <f t="shared" si="2"/>
        <v>7.8783001506478598</v>
      </c>
      <c r="E56" s="2">
        <f t="shared" si="2"/>
        <v>4.2770207220554823</v>
      </c>
      <c r="F56" s="2">
        <f t="shared" si="2"/>
        <v>0.67574129346309064</v>
      </c>
      <c r="G56" s="2">
        <f t="shared" si="2"/>
        <v>-2.9255381351292868</v>
      </c>
      <c r="H56" s="2"/>
    </row>
    <row r="57" spans="1:8" x14ac:dyDescent="0.25">
      <c r="A57" s="2">
        <v>90</v>
      </c>
      <c r="B57" s="2">
        <f t="shared" si="2"/>
        <v>25.37749791099214</v>
      </c>
      <c r="C57" s="2">
        <f t="shared" si="2"/>
        <v>16.565156353986602</v>
      </c>
      <c r="D57" s="2">
        <f t="shared" si="2"/>
        <v>7.7528147969810632</v>
      </c>
      <c r="E57" s="2">
        <f t="shared" si="2"/>
        <v>4.2278781741788478</v>
      </c>
      <c r="F57" s="2">
        <f t="shared" si="2"/>
        <v>0.70294155137663239</v>
      </c>
      <c r="G57" s="2">
        <f t="shared" si="2"/>
        <v>-2.821995071425583</v>
      </c>
      <c r="H57" s="2"/>
    </row>
    <row r="58" spans="1:8" x14ac:dyDescent="0.25">
      <c r="A58" s="2">
        <v>100</v>
      </c>
      <c r="B58" s="2">
        <f t="shared" si="2"/>
        <v>21.619646482766896</v>
      </c>
      <c r="C58" s="2">
        <f t="shared" si="2"/>
        <v>14.348665674734505</v>
      </c>
      <c r="D58" s="2">
        <f t="shared" si="2"/>
        <v>7.0776848667021071</v>
      </c>
      <c r="E58" s="2">
        <f t="shared" si="2"/>
        <v>4.1692925434891492</v>
      </c>
      <c r="F58" s="2">
        <f t="shared" si="2"/>
        <v>1.2609002202761914</v>
      </c>
      <c r="G58" s="2">
        <f t="shared" si="2"/>
        <v>-1.6474921029367593</v>
      </c>
      <c r="H58" s="2"/>
    </row>
    <row r="59" spans="1:8" x14ac:dyDescent="0.25">
      <c r="A59" s="2">
        <v>110</v>
      </c>
      <c r="B59" s="2">
        <f t="shared" si="2"/>
        <v>19.30324663213143</v>
      </c>
      <c r="C59" s="2">
        <f t="shared" si="2"/>
        <v>13.114700309159193</v>
      </c>
      <c r="D59" s="2">
        <f t="shared" si="2"/>
        <v>6.926153986186943</v>
      </c>
      <c r="E59" s="2">
        <f t="shared" si="2"/>
        <v>4.4507354569980571</v>
      </c>
      <c r="F59" s="2">
        <f t="shared" si="2"/>
        <v>1.9753169278091569</v>
      </c>
      <c r="G59" s="2">
        <f t="shared" si="2"/>
        <v>-0.50010160137973614</v>
      </c>
      <c r="H59" s="2"/>
    </row>
    <row r="60" spans="1:8" x14ac:dyDescent="0.25">
      <c r="A60" s="2">
        <v>120</v>
      </c>
      <c r="B60" s="2">
        <f t="shared" si="2"/>
        <v>17.712387825346607</v>
      </c>
      <c r="C60" s="2">
        <f t="shared" si="2"/>
        <v>12.325752543229303</v>
      </c>
      <c r="D60" s="2">
        <f t="shared" si="2"/>
        <v>6.939117261111992</v>
      </c>
      <c r="E60" s="2">
        <f t="shared" si="2"/>
        <v>4.7844631482650755</v>
      </c>
      <c r="F60" s="2">
        <f t="shared" si="2"/>
        <v>2.6298090354181483</v>
      </c>
      <c r="G60" s="2">
        <f t="shared" si="2"/>
        <v>0.47515492257123171</v>
      </c>
      <c r="H60" s="2"/>
    </row>
    <row r="61" spans="1:8" x14ac:dyDescent="0.25">
      <c r="A61" s="2">
        <v>130</v>
      </c>
      <c r="B61" s="2">
        <f t="shared" si="2"/>
        <v>16.523501025250187</v>
      </c>
      <c r="C61" s="2">
        <f t="shared" si="2"/>
        <v>11.7547941676936</v>
      </c>
      <c r="D61" s="2">
        <f t="shared" si="2"/>
        <v>6.9860873101370089</v>
      </c>
      <c r="E61" s="2">
        <f t="shared" si="2"/>
        <v>5.0786045671143754</v>
      </c>
      <c r="F61" s="2">
        <f t="shared" si="2"/>
        <v>3.1711218240917383</v>
      </c>
      <c r="G61" s="2">
        <f t="shared" si="2"/>
        <v>1.2636390810691083</v>
      </c>
      <c r="H61" s="2"/>
    </row>
    <row r="62" spans="1:8" x14ac:dyDescent="0.25">
      <c r="A62" s="2">
        <v>140</v>
      </c>
      <c r="B62" s="2">
        <f t="shared" si="2"/>
        <v>15.576640864336692</v>
      </c>
      <c r="C62" s="2">
        <f t="shared" si="2"/>
        <v>11.298680655434133</v>
      </c>
      <c r="D62" s="2">
        <f t="shared" si="2"/>
        <v>7.0207204465315662</v>
      </c>
      <c r="E62" s="2">
        <f t="shared" si="2"/>
        <v>5.3095363629705439</v>
      </c>
      <c r="F62" s="2">
        <f t="shared" si="2"/>
        <v>3.598352279409518</v>
      </c>
      <c r="G62" s="2">
        <f t="shared" si="2"/>
        <v>1.8871681958484956</v>
      </c>
      <c r="H62" s="2"/>
    </row>
    <row r="63" spans="1:8" x14ac:dyDescent="0.25">
      <c r="A63" s="2">
        <v>150</v>
      </c>
      <c r="B63" s="2">
        <f t="shared" si="2"/>
        <v>14.786709817063493</v>
      </c>
      <c r="C63" s="2">
        <f t="shared" si="2"/>
        <v>10.907915535403212</v>
      </c>
      <c r="D63" s="2">
        <f t="shared" si="2"/>
        <v>7.0291212537429253</v>
      </c>
      <c r="E63" s="2">
        <f t="shared" si="2"/>
        <v>5.477603541078814</v>
      </c>
      <c r="F63" s="2">
        <f t="shared" si="2"/>
        <v>3.9260858284146991</v>
      </c>
      <c r="G63" s="2">
        <f t="shared" si="2"/>
        <v>2.3745681157505878</v>
      </c>
      <c r="H63" s="2"/>
    </row>
    <row r="64" spans="1:8" x14ac:dyDescent="0.25">
      <c r="A64" s="2">
        <v>160</v>
      </c>
      <c r="B64" s="2">
        <f t="shared" si="2"/>
        <v>14.105450627925483</v>
      </c>
      <c r="C64" s="2">
        <f t="shared" si="2"/>
        <v>10.557689222213499</v>
      </c>
      <c r="D64" s="2">
        <f t="shared" si="2"/>
        <v>7.0099278165015075</v>
      </c>
      <c r="E64" s="2">
        <f t="shared" si="2"/>
        <v>5.5908232542167173</v>
      </c>
      <c r="F64" s="2">
        <f t="shared" si="2"/>
        <v>4.17171869193192</v>
      </c>
      <c r="G64" s="2">
        <f t="shared" si="2"/>
        <v>2.7526141296471263</v>
      </c>
      <c r="H64" s="2"/>
    </row>
    <row r="65" spans="1:8" x14ac:dyDescent="0.25">
      <c r="A65" s="2">
        <v>170</v>
      </c>
      <c r="B65" s="2">
        <f t="shared" si="2"/>
        <v>13.503875922337807</v>
      </c>
      <c r="C65" s="2">
        <f t="shared" si="2"/>
        <v>10.235086934576193</v>
      </c>
      <c r="D65" s="2">
        <f t="shared" si="2"/>
        <v>6.9662979468145796</v>
      </c>
      <c r="E65" s="2">
        <f t="shared" si="2"/>
        <v>5.6587823517099363</v>
      </c>
      <c r="F65" s="2">
        <f t="shared" si="2"/>
        <v>4.3512667566052858</v>
      </c>
      <c r="G65" s="2">
        <f t="shared" si="2"/>
        <v>3.0437511615006443</v>
      </c>
      <c r="H65" s="2"/>
    </row>
    <row r="66" spans="1:8" x14ac:dyDescent="0.25">
      <c r="A66" s="2">
        <v>180</v>
      </c>
      <c r="B66" s="2">
        <f t="shared" si="2"/>
        <v>12.963621458876437</v>
      </c>
      <c r="C66" s="2">
        <f t="shared" si="2"/>
        <v>9.9331301969840045</v>
      </c>
      <c r="D66" s="2">
        <f t="shared" si="2"/>
        <v>6.9026389350915682</v>
      </c>
      <c r="E66" s="2">
        <f t="shared" si="2"/>
        <v>5.6904424303345937</v>
      </c>
      <c r="F66" s="2">
        <f t="shared" si="2"/>
        <v>4.4782459255776192</v>
      </c>
      <c r="G66" s="2">
        <f t="shared" si="2"/>
        <v>3.2660494208206483</v>
      </c>
      <c r="H66" s="2"/>
    </row>
    <row r="67" spans="1:8" x14ac:dyDescent="0.25">
      <c r="A67" s="2">
        <v>190</v>
      </c>
      <c r="B67" s="2">
        <f t="shared" si="2"/>
        <v>12.472460871473368</v>
      </c>
      <c r="C67" s="2">
        <f t="shared" si="2"/>
        <v>9.6478838725983298</v>
      </c>
      <c r="D67" s="2">
        <f t="shared" si="2"/>
        <v>6.8233068737232916</v>
      </c>
      <c r="E67" s="2">
        <f t="shared" si="2"/>
        <v>5.6934760741732759</v>
      </c>
      <c r="F67" s="2">
        <f t="shared" si="2"/>
        <v>4.5636452746232603</v>
      </c>
      <c r="G67" s="2">
        <f t="shared" si="2"/>
        <v>3.4338144750732464</v>
      </c>
      <c r="H67" s="2"/>
    </row>
    <row r="68" spans="1:8" x14ac:dyDescent="0.25">
      <c r="A68" s="2">
        <v>200</v>
      </c>
      <c r="B68" s="2">
        <f t="shared" si="2"/>
        <v>12.021870536062245</v>
      </c>
      <c r="C68" s="2">
        <f t="shared" si="2"/>
        <v>9.3770054696328344</v>
      </c>
      <c r="D68" s="2">
        <f t="shared" si="2"/>
        <v>6.7321404032034184</v>
      </c>
      <c r="E68" s="2">
        <f t="shared" si="2"/>
        <v>5.6741943766316538</v>
      </c>
      <c r="F68" s="2">
        <f t="shared" si="2"/>
        <v>4.6162483500598874</v>
      </c>
      <c r="G68" s="2">
        <f t="shared" si="2"/>
        <v>3.5583023234881228</v>
      </c>
      <c r="H68" s="2"/>
    </row>
    <row r="69" spans="1:8" x14ac:dyDescent="0.25">
      <c r="A69" s="2">
        <v>210</v>
      </c>
      <c r="B69" s="2">
        <f t="shared" si="2"/>
        <v>11.605652831988118</v>
      </c>
      <c r="C69" s="2">
        <f t="shared" si="2"/>
        <v>9.1189995164960589</v>
      </c>
      <c r="D69" s="2">
        <f t="shared" si="2"/>
        <v>6.6323462010039975</v>
      </c>
      <c r="E69" s="2">
        <f t="shared" si="2"/>
        <v>5.6376848748071744</v>
      </c>
      <c r="F69" s="2">
        <f t="shared" si="2"/>
        <v>4.6430235486103495</v>
      </c>
      <c r="G69" s="2">
        <f t="shared" si="2"/>
        <v>3.6483622224135281</v>
      </c>
      <c r="H69" s="2"/>
    </row>
    <row r="70" spans="1:8" x14ac:dyDescent="0.25">
      <c r="A70" s="2">
        <v>220</v>
      </c>
      <c r="B70" s="2">
        <f t="shared" si="2"/>
        <v>11.219128572663124</v>
      </c>
      <c r="C70" s="2">
        <f t="shared" si="2"/>
        <v>8.8728273775912783</v>
      </c>
      <c r="D70" s="2">
        <f t="shared" si="2"/>
        <v>6.5265261825194356</v>
      </c>
      <c r="E70" s="2">
        <f t="shared" si="2"/>
        <v>5.5880057044907003</v>
      </c>
      <c r="F70" s="2">
        <f t="shared" si="2"/>
        <v>4.6494852264619615</v>
      </c>
      <c r="G70" s="2">
        <f t="shared" si="2"/>
        <v>3.7109647484332244</v>
      </c>
      <c r="H70" s="2"/>
    </row>
    <row r="71" spans="1:8" x14ac:dyDescent="0.25">
      <c r="A71" s="2">
        <v>230</v>
      </c>
      <c r="B71" s="2">
        <f t="shared" si="2"/>
        <v>10.858646820747904</v>
      </c>
      <c r="C71" s="2">
        <f t="shared" si="2"/>
        <v>8.6377006566824814</v>
      </c>
      <c r="D71" s="2">
        <f t="shared" si="2"/>
        <v>6.4167544926170592</v>
      </c>
      <c r="E71" s="2">
        <f t="shared" si="2"/>
        <v>5.528376026990891</v>
      </c>
      <c r="F71" s="2">
        <f t="shared" si="2"/>
        <v>4.6399975613647211</v>
      </c>
      <c r="G71" s="2">
        <f t="shared" si="2"/>
        <v>3.7516190957385529</v>
      </c>
      <c r="H71" s="2"/>
    </row>
    <row r="72" spans="1:8" x14ac:dyDescent="0.25">
      <c r="A72" s="2">
        <v>240</v>
      </c>
      <c r="B72" s="2">
        <f t="shared" si="2"/>
        <v>10.521277588529614</v>
      </c>
      <c r="C72" s="2">
        <f t="shared" si="2"/>
        <v>8.4129711889761687</v>
      </c>
      <c r="D72" s="2">
        <f t="shared" si="2"/>
        <v>6.3046647894227208</v>
      </c>
      <c r="E72" s="2">
        <f t="shared" si="2"/>
        <v>5.4613422296013434</v>
      </c>
      <c r="F72" s="2">
        <f t="shared" si="2"/>
        <v>4.6180196697799625</v>
      </c>
      <c r="G72" s="2">
        <f t="shared" si="2"/>
        <v>3.7746971099585851</v>
      </c>
      <c r="H72" s="2"/>
    </row>
    <row r="73" spans="1:8" x14ac:dyDescent="0.25">
      <c r="A73" s="2">
        <v>250</v>
      </c>
      <c r="B73" s="2">
        <f t="shared" si="2"/>
        <v>10.204613150867214</v>
      </c>
      <c r="C73" s="2">
        <f t="shared" si="2"/>
        <v>8.1980725073789689</v>
      </c>
      <c r="D73" s="2">
        <f t="shared" si="2"/>
        <v>6.1915318638907202</v>
      </c>
      <c r="E73" s="2">
        <f t="shared" si="2"/>
        <v>5.3889156064954236</v>
      </c>
      <c r="F73" s="2">
        <f t="shared" si="2"/>
        <v>4.5862993491001234</v>
      </c>
      <c r="G73" s="2">
        <f t="shared" si="2"/>
        <v>3.783683091704825</v>
      </c>
      <c r="H73" s="2"/>
    </row>
    <row r="74" spans="1:8" x14ac:dyDescent="0.25">
      <c r="A74" s="2">
        <v>260</v>
      </c>
      <c r="B74" s="2">
        <f t="shared" si="2"/>
        <v>9.9066357065783528</v>
      </c>
      <c r="C74" s="2">
        <f t="shared" si="2"/>
        <v>7.992488935905981</v>
      </c>
      <c r="D74" s="2">
        <f t="shared" si="2"/>
        <v>6.0783421652336065</v>
      </c>
      <c r="E74" s="2">
        <f t="shared" si="2"/>
        <v>5.3126834569646588</v>
      </c>
      <c r="F74" s="2">
        <f t="shared" si="2"/>
        <v>4.5470247486957076</v>
      </c>
      <c r="G74" s="2">
        <f t="shared" si="2"/>
        <v>3.7813660404267599</v>
      </c>
      <c r="H74" s="2"/>
    </row>
    <row r="75" spans="1:8" x14ac:dyDescent="0.25">
      <c r="A75" s="2">
        <v>270</v>
      </c>
      <c r="B75" s="2">
        <f t="shared" si="2"/>
        <v>9.6256266678547817</v>
      </c>
      <c r="C75" s="2">
        <f t="shared" si="2"/>
        <v>7.7957395212472091</v>
      </c>
      <c r="D75" s="2">
        <f t="shared" si="2"/>
        <v>5.9658523746396357</v>
      </c>
      <c r="E75" s="2">
        <f t="shared" si="2"/>
        <v>5.233897515996607</v>
      </c>
      <c r="F75" s="2">
        <f t="shared" si="2"/>
        <v>4.5019426573535783</v>
      </c>
      <c r="G75" s="2">
        <f t="shared" si="2"/>
        <v>3.7699877987105497</v>
      </c>
      <c r="H75" s="2"/>
    </row>
    <row r="76" spans="1:8" x14ac:dyDescent="0.25">
      <c r="A76" s="2">
        <v>280</v>
      </c>
      <c r="B76" s="2">
        <f t="shared" si="2"/>
        <v>9.360102745067433</v>
      </c>
      <c r="C76" s="2">
        <f t="shared" si="2"/>
        <v>7.6073698767188853</v>
      </c>
      <c r="D76" s="2">
        <f t="shared" si="2"/>
        <v>5.8546370083703367</v>
      </c>
      <c r="E76" s="2">
        <f t="shared" si="2"/>
        <v>5.1535438610309177</v>
      </c>
      <c r="F76" s="2">
        <f t="shared" si="2"/>
        <v>4.4524507136914986</v>
      </c>
      <c r="G76" s="2">
        <f t="shared" si="2"/>
        <v>3.7513575663520795</v>
      </c>
      <c r="H76" s="2"/>
    </row>
    <row r="77" spans="1:8" x14ac:dyDescent="0.25">
      <c r="A77" s="2">
        <v>290</v>
      </c>
      <c r="B77" s="2">
        <f t="shared" si="2"/>
        <v>9.108769711362898</v>
      </c>
      <c r="C77" s="2">
        <f t="shared" si="2"/>
        <v>7.4269481707259466</v>
      </c>
      <c r="D77" s="2">
        <f t="shared" si="2"/>
        <v>5.7451266300889916</v>
      </c>
      <c r="E77" s="2">
        <f t="shared" si="2"/>
        <v>5.07239801383421</v>
      </c>
      <c r="F77" s="2">
        <f t="shared" si="2"/>
        <v>4.3996693975794283</v>
      </c>
      <c r="G77" s="2">
        <f t="shared" si="2"/>
        <v>3.7269407813246485</v>
      </c>
      <c r="H77" s="2"/>
    </row>
    <row r="78" spans="1:8" x14ac:dyDescent="0.25">
      <c r="A78" s="2">
        <v>300</v>
      </c>
      <c r="B78" s="2">
        <f t="shared" si="2"/>
        <v>8.8704881160330302</v>
      </c>
      <c r="C78" s="2">
        <f t="shared" si="2"/>
        <v>7.2540632128970657</v>
      </c>
      <c r="D78" s="2">
        <f t="shared" si="2"/>
        <v>5.6376383097610976</v>
      </c>
      <c r="E78" s="2">
        <f t="shared" si="2"/>
        <v>4.9910683485067135</v>
      </c>
      <c r="F78" s="2">
        <f t="shared" si="2"/>
        <v>4.344498387252326</v>
      </c>
      <c r="G78" s="2">
        <f t="shared" si="2"/>
        <v>3.6979284259979401</v>
      </c>
      <c r="H78" s="2"/>
    </row>
  </sheetData>
  <mergeCells count="4">
    <mergeCell ref="A1:F1"/>
    <mergeCell ref="A2:C2"/>
    <mergeCell ref="A3:E3"/>
    <mergeCell ref="B10:H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63D4-D084-4A12-A48D-BB03CA71CD18}">
  <dimension ref="A1:L35"/>
  <sheetViews>
    <sheetView workbookViewId="0">
      <selection activeCell="B6" sqref="B6"/>
    </sheetView>
  </sheetViews>
  <sheetFormatPr defaultRowHeight="15" x14ac:dyDescent="0.25"/>
  <sheetData>
    <row r="1" spans="1:12" x14ac:dyDescent="0.25">
      <c r="A1" s="9" t="s">
        <v>54</v>
      </c>
      <c r="B1" s="9"/>
      <c r="C1" s="9"/>
      <c r="D1" s="9"/>
      <c r="E1" s="9"/>
      <c r="F1" s="9"/>
    </row>
    <row r="2" spans="1:12" x14ac:dyDescent="0.25">
      <c r="J2" t="s">
        <v>57</v>
      </c>
      <c r="K2">
        <v>3.2000000000000001E-2</v>
      </c>
      <c r="L2" t="s">
        <v>58</v>
      </c>
    </row>
    <row r="3" spans="1:12" x14ac:dyDescent="0.25">
      <c r="B3" s="9" t="s">
        <v>55</v>
      </c>
      <c r="C3" s="9"/>
      <c r="D3" s="9"/>
      <c r="E3" s="9"/>
      <c r="F3" s="9"/>
      <c r="J3" t="s">
        <v>40</v>
      </c>
      <c r="K3">
        <v>8.3140000000000001</v>
      </c>
      <c r="L3" t="s">
        <v>59</v>
      </c>
    </row>
    <row r="4" spans="1:12" x14ac:dyDescent="0.25">
      <c r="A4" t="s">
        <v>56</v>
      </c>
      <c r="B4">
        <v>300</v>
      </c>
      <c r="C4">
        <v>350</v>
      </c>
      <c r="D4">
        <v>400</v>
      </c>
      <c r="E4">
        <v>450</v>
      </c>
      <c r="F4">
        <v>500</v>
      </c>
    </row>
    <row r="5" spans="1:12" x14ac:dyDescent="0.25">
      <c r="A5">
        <v>0</v>
      </c>
      <c r="B5">
        <f>4*3.14*$A5^2*(($K$2)/(2*3.14*$K$3*B$4))^(3/2)*EXP(-$K$2*$A5^2/(2*$K$3*B$4))</f>
        <v>0</v>
      </c>
      <c r="C5">
        <f t="shared" ref="C5:F5" si="0">4*3.14*$A5^2*(($K$2)/(2*3.14*$K$3*C$4))^(3/2)*EXP(-$K$2*$A5^2/(2*$K$3*C$4))</f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12" x14ac:dyDescent="0.25">
      <c r="A6">
        <v>50</v>
      </c>
      <c r="B6">
        <f t="shared" ref="B6:F35" si="1">4*3.14*$A6^2*(($K$2)/(2*3.14*$K$3*B$4))^(3/2)*EXP(-$K$2*$A6^2/(2*$K$3*B$4))</f>
        <v>9.023050071579315E-5</v>
      </c>
      <c r="C6">
        <f t="shared" si="1"/>
        <v>7.1767557249820973E-5</v>
      </c>
      <c r="D6">
        <f t="shared" si="1"/>
        <v>5.8841871876507611E-5</v>
      </c>
      <c r="E6">
        <f t="shared" si="1"/>
        <v>4.9378523791089644E-5</v>
      </c>
      <c r="F6">
        <f t="shared" si="1"/>
        <v>4.2205222199823109E-5</v>
      </c>
    </row>
    <row r="7" spans="1:12" x14ac:dyDescent="0.25">
      <c r="A7">
        <v>100</v>
      </c>
      <c r="B7">
        <f t="shared" si="1"/>
        <v>3.4396855987423535E-4</v>
      </c>
      <c r="C7">
        <f t="shared" si="1"/>
        <v>2.7547265165829809E-4</v>
      </c>
      <c r="D7">
        <f t="shared" si="1"/>
        <v>2.2702595612852119E-4</v>
      </c>
      <c r="E7">
        <f t="shared" si="1"/>
        <v>1.9127946708089456E-4</v>
      </c>
      <c r="F7">
        <f t="shared" si="1"/>
        <v>1.6401720845825746E-4</v>
      </c>
    </row>
    <row r="8" spans="1:12" x14ac:dyDescent="0.25">
      <c r="A8">
        <v>150</v>
      </c>
      <c r="B8">
        <f t="shared" si="1"/>
        <v>7.1429385700657775E-4</v>
      </c>
      <c r="C8">
        <f t="shared" si="1"/>
        <v>5.7864414602258542E-4</v>
      </c>
      <c r="D8">
        <f t="shared" si="1"/>
        <v>4.8099412103204641E-4</v>
      </c>
      <c r="E8">
        <f t="shared" si="1"/>
        <v>4.0797602029856551E-4</v>
      </c>
      <c r="F8">
        <f t="shared" si="1"/>
        <v>3.5170401282261438E-4</v>
      </c>
    </row>
    <row r="9" spans="1:12" x14ac:dyDescent="0.25">
      <c r="A9">
        <v>200</v>
      </c>
      <c r="B9">
        <f t="shared" si="1"/>
        <v>1.1350115916582424E-3</v>
      </c>
      <c r="C9">
        <f t="shared" si="1"/>
        <v>9.3432897199328231E-4</v>
      </c>
      <c r="D9">
        <f t="shared" si="1"/>
        <v>7.8605271638719238E-4</v>
      </c>
      <c r="E9">
        <f t="shared" si="1"/>
        <v>6.7299119587426685E-4</v>
      </c>
      <c r="F9">
        <f t="shared" si="1"/>
        <v>5.8452399226307063E-4</v>
      </c>
    </row>
    <row r="10" spans="1:12" x14ac:dyDescent="0.25">
      <c r="A10">
        <v>250</v>
      </c>
      <c r="B10">
        <f t="shared" si="1"/>
        <v>1.5350993614897679E-3</v>
      </c>
      <c r="C10">
        <f t="shared" si="1"/>
        <v>1.2900033647040884E-3</v>
      </c>
      <c r="D10">
        <f t="shared" si="1"/>
        <v>1.1021959856884424E-3</v>
      </c>
      <c r="E10">
        <f t="shared" si="1"/>
        <v>9.5508096058118423E-4</v>
      </c>
      <c r="F10">
        <f t="shared" si="1"/>
        <v>8.3755255676472881E-4</v>
      </c>
    </row>
    <row r="11" spans="1:12" x14ac:dyDescent="0.25">
      <c r="A11">
        <v>300</v>
      </c>
      <c r="B11">
        <f t="shared" si="1"/>
        <v>1.8530426312307886E-3</v>
      </c>
      <c r="C11">
        <f t="shared" si="1"/>
        <v>1.59692514354962E-3</v>
      </c>
      <c r="D11">
        <f t="shared" si="1"/>
        <v>1.3904684459327069E-3</v>
      </c>
      <c r="E11">
        <f t="shared" si="1"/>
        <v>1.2227198557488563E-3</v>
      </c>
      <c r="F11">
        <f t="shared" si="1"/>
        <v>1.0849417392194943E-3</v>
      </c>
    </row>
    <row r="12" spans="1:12" x14ac:dyDescent="0.25">
      <c r="A12">
        <v>350</v>
      </c>
      <c r="B12">
        <f t="shared" si="1"/>
        <v>2.047555476547766E-3</v>
      </c>
      <c r="C12">
        <f t="shared" si="1"/>
        <v>1.8178983037163137E-3</v>
      </c>
      <c r="D12">
        <f t="shared" si="1"/>
        <v>1.6186286847555997E-3</v>
      </c>
      <c r="E12">
        <f t="shared" si="1"/>
        <v>1.4482993492821988E-3</v>
      </c>
      <c r="F12">
        <f t="shared" si="1"/>
        <v>1.3030887910153506E-3</v>
      </c>
    </row>
    <row r="13" spans="1:12" x14ac:dyDescent="0.25">
      <c r="A13">
        <v>400</v>
      </c>
      <c r="B13">
        <f t="shared" si="1"/>
        <v>2.1025508995240051E-3</v>
      </c>
      <c r="C13">
        <f t="shared" si="1"/>
        <v>1.9319912141167231E-3</v>
      </c>
      <c r="D13">
        <f t="shared" si="1"/>
        <v>1.7651285384328004E-3</v>
      </c>
      <c r="E13">
        <f t="shared" si="1"/>
        <v>1.6113635202963832E-3</v>
      </c>
      <c r="F13">
        <f t="shared" si="1"/>
        <v>1.4732419310215573E-3</v>
      </c>
    </row>
    <row r="14" spans="1:12" x14ac:dyDescent="0.25">
      <c r="A14">
        <v>450</v>
      </c>
      <c r="B14">
        <f t="shared" si="1"/>
        <v>2.0260435183178547E-3</v>
      </c>
      <c r="C14">
        <f t="shared" si="1"/>
        <v>1.9356288353115354E-3</v>
      </c>
      <c r="D14">
        <f t="shared" si="1"/>
        <v>1.8208714493044504E-3</v>
      </c>
      <c r="E14">
        <f t="shared" si="1"/>
        <v>1.7004480819635805E-3</v>
      </c>
      <c r="F14">
        <f t="shared" si="1"/>
        <v>1.5832060467037565E-3</v>
      </c>
    </row>
    <row r="15" spans="1:12" x14ac:dyDescent="0.25">
      <c r="A15">
        <v>500</v>
      </c>
      <c r="B15">
        <f t="shared" si="1"/>
        <v>1.8442985154686999E-3</v>
      </c>
      <c r="C15">
        <f t="shared" si="1"/>
        <v>1.8403870899084459E-3</v>
      </c>
      <c r="D15">
        <f t="shared" si="1"/>
        <v>1.7887303134427716E-3</v>
      </c>
      <c r="E15">
        <f t="shared" si="1"/>
        <v>1.7133917380430794E-3</v>
      </c>
      <c r="F15">
        <f t="shared" si="1"/>
        <v>1.6279943773762303E-3</v>
      </c>
    </row>
    <row r="16" spans="1:12" x14ac:dyDescent="0.25">
      <c r="A16">
        <v>550</v>
      </c>
      <c r="B16">
        <f t="shared" si="1"/>
        <v>1.5935082365334799E-3</v>
      </c>
      <c r="C16">
        <f t="shared" si="1"/>
        <v>1.6685025880272416E-3</v>
      </c>
      <c r="D16">
        <f t="shared" si="1"/>
        <v>1.6812547777619584E-3</v>
      </c>
      <c r="E16">
        <f t="shared" si="1"/>
        <v>1.6562803741892722E-3</v>
      </c>
      <c r="F16">
        <f t="shared" si="1"/>
        <v>1.6094626634308774E-3</v>
      </c>
    </row>
    <row r="17" spans="1:6" x14ac:dyDescent="0.25">
      <c r="A17">
        <v>600</v>
      </c>
      <c r="B17">
        <f t="shared" si="1"/>
        <v>1.3114128039117023E-3</v>
      </c>
      <c r="C17">
        <f t="shared" si="1"/>
        <v>1.4474266518332236E-3</v>
      </c>
      <c r="D17">
        <f t="shared" si="1"/>
        <v>1.5172831756469669E-3</v>
      </c>
      <c r="E17">
        <f t="shared" si="1"/>
        <v>1.5414033588922022E-3</v>
      </c>
      <c r="F17">
        <f t="shared" si="1"/>
        <v>1.5351217297284966E-3</v>
      </c>
    </row>
    <row r="18" spans="1:6" x14ac:dyDescent="0.25">
      <c r="A18">
        <v>650</v>
      </c>
      <c r="B18">
        <f t="shared" si="1"/>
        <v>1.0307227855902096E-3</v>
      </c>
      <c r="C18">
        <f t="shared" si="1"/>
        <v>1.2046851555548876E-3</v>
      </c>
      <c r="D18">
        <f t="shared" si="1"/>
        <v>1.3182553370535369E-3</v>
      </c>
      <c r="E18">
        <f t="shared" si="1"/>
        <v>1.3847116414545831E-3</v>
      </c>
      <c r="F18">
        <f t="shared" si="1"/>
        <v>1.4164262885729385E-3</v>
      </c>
    </row>
    <row r="19" spans="1:6" x14ac:dyDescent="0.25">
      <c r="A19">
        <v>700</v>
      </c>
      <c r="B19">
        <f t="shared" si="1"/>
        <v>7.7528208394293688E-4</v>
      </c>
      <c r="C19">
        <f t="shared" si="1"/>
        <v>9.6395315554008692E-4</v>
      </c>
      <c r="D19">
        <f t="shared" si="1"/>
        <v>1.1049185969799599E-3</v>
      </c>
      <c r="E19">
        <f t="shared" si="1"/>
        <v>1.2032643406801966E-3</v>
      </c>
      <c r="F19">
        <f t="shared" si="1"/>
        <v>1.2668711549614152E-3</v>
      </c>
    </row>
    <row r="20" spans="1:6" x14ac:dyDescent="0.25">
      <c r="A20">
        <v>750</v>
      </c>
      <c r="B20">
        <f t="shared" si="1"/>
        <v>5.5899118407372675E-4</v>
      </c>
      <c r="C20">
        <f t="shared" si="1"/>
        <v>7.4277213407965227E-4</v>
      </c>
      <c r="D20">
        <f t="shared" si="1"/>
        <v>8.9489236537313853E-4</v>
      </c>
      <c r="E20">
        <f t="shared" si="1"/>
        <v>1.0130557262894061E-3</v>
      </c>
      <c r="F20">
        <f t="shared" si="1"/>
        <v>1.1001962315265366E-3</v>
      </c>
    </row>
    <row r="21" spans="1:6" x14ac:dyDescent="0.25">
      <c r="A21">
        <v>800</v>
      </c>
      <c r="B21">
        <f t="shared" si="1"/>
        <v>3.8685786379039549E-4</v>
      </c>
      <c r="C21">
        <f t="shared" si="1"/>
        <v>5.5188234153635927E-4</v>
      </c>
      <c r="D21">
        <f t="shared" si="1"/>
        <v>7.0128575583930635E-4</v>
      </c>
      <c r="E21">
        <f t="shared" si="1"/>
        <v>8.2746595044239893E-4</v>
      </c>
      <c r="F21">
        <f t="shared" si="1"/>
        <v>9.2892577689411657E-4</v>
      </c>
    </row>
    <row r="22" spans="1:6" x14ac:dyDescent="0.25">
      <c r="A22">
        <v>850</v>
      </c>
      <c r="B22">
        <f t="shared" si="1"/>
        <v>2.5725782281942722E-4</v>
      </c>
      <c r="C22">
        <f t="shared" si="1"/>
        <v>3.9582028477924079E-4</v>
      </c>
      <c r="D22">
        <f t="shared" si="1"/>
        <v>5.3231947791786865E-4</v>
      </c>
      <c r="E22">
        <f t="shared" si="1"/>
        <v>6.564185792116465E-4</v>
      </c>
      <c r="F22">
        <f t="shared" si="1"/>
        <v>7.633688982928153E-4</v>
      </c>
    </row>
    <row r="23" spans="1:6" x14ac:dyDescent="0.25">
      <c r="A23">
        <v>900</v>
      </c>
      <c r="B23">
        <f t="shared" si="1"/>
        <v>1.6453007663562897E-4</v>
      </c>
      <c r="C23">
        <f t="shared" si="1"/>
        <v>2.742831371319358E-4</v>
      </c>
      <c r="D23">
        <f t="shared" si="1"/>
        <v>3.917343742194488E-4</v>
      </c>
      <c r="E23">
        <f t="shared" si="1"/>
        <v>5.0619097064971252E-4</v>
      </c>
      <c r="F23">
        <f t="shared" si="1"/>
        <v>6.1110994972518942E-4</v>
      </c>
    </row>
    <row r="24" spans="1:6" x14ac:dyDescent="0.25">
      <c r="A24">
        <v>950</v>
      </c>
      <c r="B24">
        <f t="shared" si="1"/>
        <v>1.0127617579387697E-4</v>
      </c>
      <c r="C24">
        <f t="shared" si="1"/>
        <v>1.8377033880484639E-4</v>
      </c>
      <c r="D24">
        <f t="shared" si="1"/>
        <v>2.7969115051791214E-4</v>
      </c>
      <c r="E24">
        <f t="shared" si="1"/>
        <v>3.7973135054593707E-4</v>
      </c>
      <c r="F24">
        <f t="shared" si="1"/>
        <v>4.7693745261593283E-4</v>
      </c>
    </row>
    <row r="25" spans="1:6" x14ac:dyDescent="0.25">
      <c r="A25">
        <v>1000</v>
      </c>
      <c r="B25">
        <f t="shared" si="1"/>
        <v>6.0038543118009127E-5</v>
      </c>
      <c r="C25">
        <f t="shared" si="1"/>
        <v>1.1912489864891715E-4</v>
      </c>
      <c r="D25">
        <f t="shared" si="1"/>
        <v>1.9386930848987397E-4</v>
      </c>
      <c r="E25">
        <f t="shared" si="1"/>
        <v>2.7729536977154909E-4</v>
      </c>
      <c r="F25">
        <f t="shared" si="1"/>
        <v>3.6310836526581619E-4</v>
      </c>
    </row>
    <row r="26" spans="1:6" x14ac:dyDescent="0.25">
      <c r="A26">
        <v>1050</v>
      </c>
      <c r="B26">
        <f t="shared" si="1"/>
        <v>3.4296441778514045E-5</v>
      </c>
      <c r="C26">
        <f t="shared" si="1"/>
        <v>7.4750775656281528E-5</v>
      </c>
      <c r="D26">
        <f t="shared" si="1"/>
        <v>1.3053227295287953E-4</v>
      </c>
      <c r="E26">
        <f t="shared" si="1"/>
        <v>1.9721870236203917E-4</v>
      </c>
      <c r="F26">
        <f t="shared" si="1"/>
        <v>2.6982304885015269E-4</v>
      </c>
    </row>
    <row r="27" spans="1:6" x14ac:dyDescent="0.25">
      <c r="A27">
        <v>1100</v>
      </c>
      <c r="B27">
        <f t="shared" si="1"/>
        <v>1.8887149498915713E-5</v>
      </c>
      <c r="C27">
        <f t="shared" si="1"/>
        <v>4.5427334975912802E-5</v>
      </c>
      <c r="D27">
        <f t="shared" si="1"/>
        <v>8.5409781012837541E-5</v>
      </c>
      <c r="E27">
        <f t="shared" si="1"/>
        <v>1.3667694297505895E-4</v>
      </c>
      <c r="F27">
        <f t="shared" si="1"/>
        <v>1.9579074821226379E-4</v>
      </c>
    </row>
    <row r="28" spans="1:6" x14ac:dyDescent="0.25">
      <c r="A28">
        <v>1150</v>
      </c>
      <c r="B28">
        <f t="shared" si="1"/>
        <v>1.0031308087065406E-5</v>
      </c>
      <c r="C28">
        <f t="shared" si="1"/>
        <v>2.6747461803225668E-5</v>
      </c>
      <c r="D28">
        <f t="shared" si="1"/>
        <v>5.433173192272568E-5</v>
      </c>
      <c r="E28">
        <f t="shared" si="1"/>
        <v>9.2333534506327923E-5</v>
      </c>
      <c r="F28">
        <f t="shared" si="1"/>
        <v>1.3878770067623063E-4</v>
      </c>
    </row>
    <row r="29" spans="1:6" x14ac:dyDescent="0.25">
      <c r="A29">
        <v>1200</v>
      </c>
      <c r="B29">
        <f t="shared" si="1"/>
        <v>5.1401463035363202E-6</v>
      </c>
      <c r="C29">
        <f t="shared" si="1"/>
        <v>1.526386850756301E-5</v>
      </c>
      <c r="D29">
        <f t="shared" si="1"/>
        <v>3.3613109144665878E-5</v>
      </c>
      <c r="E29">
        <f t="shared" si="1"/>
        <v>6.0826618278910013E-5</v>
      </c>
      <c r="F29">
        <f t="shared" si="1"/>
        <v>9.6140959529030474E-5</v>
      </c>
    </row>
    <row r="30" spans="1:6" x14ac:dyDescent="0.25">
      <c r="A30">
        <v>1250</v>
      </c>
      <c r="B30">
        <f t="shared" si="1"/>
        <v>2.5418760791071593E-6</v>
      </c>
      <c r="C30">
        <f t="shared" si="1"/>
        <v>8.444960084965948E-6</v>
      </c>
      <c r="D30">
        <f t="shared" si="1"/>
        <v>2.0230529014223054E-5</v>
      </c>
      <c r="E30">
        <f t="shared" si="1"/>
        <v>3.9086979631017309E-5</v>
      </c>
      <c r="F30">
        <f t="shared" si="1"/>
        <v>6.5102670262278271E-5</v>
      </c>
    </row>
    <row r="31" spans="1:6" x14ac:dyDescent="0.25">
      <c r="A31">
        <v>1300</v>
      </c>
      <c r="B31">
        <f t="shared" si="1"/>
        <v>1.2134242557930605E-6</v>
      </c>
      <c r="C31">
        <f t="shared" si="1"/>
        <v>4.5310614649177853E-6</v>
      </c>
      <c r="D31">
        <f t="shared" si="1"/>
        <v>1.1848616212452469E-5</v>
      </c>
      <c r="E31">
        <f t="shared" si="1"/>
        <v>2.4507172290059187E-5</v>
      </c>
      <c r="F31">
        <f t="shared" si="1"/>
        <v>4.3106270733472198E-5</v>
      </c>
    </row>
    <row r="32" spans="1:6" x14ac:dyDescent="0.25">
      <c r="A32">
        <v>1350</v>
      </c>
      <c r="B32">
        <f t="shared" si="1"/>
        <v>5.5931360485691686E-7</v>
      </c>
      <c r="C32">
        <f t="shared" si="1"/>
        <v>2.3581785358939225E-6</v>
      </c>
      <c r="D32">
        <f t="shared" si="1"/>
        <v>6.7545259428232023E-6</v>
      </c>
      <c r="E32">
        <f t="shared" si="1"/>
        <v>1.4996225267723056E-5</v>
      </c>
      <c r="F32">
        <f t="shared" si="1"/>
        <v>2.7915050120105562E-5</v>
      </c>
    </row>
    <row r="33" spans="1:6" x14ac:dyDescent="0.25">
      <c r="A33">
        <v>1400</v>
      </c>
      <c r="B33">
        <f t="shared" si="1"/>
        <v>2.4898664665634864E-7</v>
      </c>
      <c r="C33">
        <f t="shared" si="1"/>
        <v>1.190752042624446E-6</v>
      </c>
      <c r="D33">
        <f t="shared" si="1"/>
        <v>3.7487157622860172E-6</v>
      </c>
      <c r="E33">
        <f t="shared" si="1"/>
        <v>8.9576051653292413E-6</v>
      </c>
      <c r="F33">
        <f t="shared" si="1"/>
        <v>1.7684233042648573E-5</v>
      </c>
    </row>
    <row r="34" spans="1:6" x14ac:dyDescent="0.25">
      <c r="A34">
        <v>1450</v>
      </c>
      <c r="B34">
        <f t="shared" si="1"/>
        <v>1.070676787935279E-7</v>
      </c>
      <c r="C34">
        <f t="shared" si="1"/>
        <v>5.8346876190638569E-7</v>
      </c>
      <c r="D34">
        <f t="shared" si="1"/>
        <v>2.0258824581543405E-6</v>
      </c>
      <c r="E34">
        <f t="shared" si="1"/>
        <v>5.2240434541709191E-6</v>
      </c>
      <c r="F34">
        <f t="shared" si="1"/>
        <v>1.096143975681682E-5</v>
      </c>
    </row>
    <row r="35" spans="1:6" x14ac:dyDescent="0.25">
      <c r="A35">
        <v>1500</v>
      </c>
      <c r="B35">
        <f t="shared" si="1"/>
        <v>4.4481308941454528E-8</v>
      </c>
      <c r="C35">
        <f t="shared" si="1"/>
        <v>2.7748575099262967E-7</v>
      </c>
      <c r="D35">
        <f t="shared" si="1"/>
        <v>1.0662652382765399E-6</v>
      </c>
      <c r="E35">
        <f t="shared" si="1"/>
        <v>2.9751011297209905E-6</v>
      </c>
      <c r="F35">
        <f t="shared" si="1"/>
        <v>6.6490210761390608E-6</v>
      </c>
    </row>
  </sheetData>
  <mergeCells count="2">
    <mergeCell ref="A1:F1"/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Molar Conductance</vt:lpstr>
      <vt:lpstr>Pressure Vs Volume Isotherms</vt:lpstr>
      <vt:lpstr>Plot Of Exp Function</vt:lpstr>
      <vt:lpstr>Plot Of Sin Function</vt:lpstr>
      <vt:lpstr>Plot Of Sine &amp; Cosine Function</vt:lpstr>
      <vt:lpstr>Plot Of Conductance Of NaOH</vt:lpstr>
      <vt:lpstr>Absorbance Vs Concentration</vt:lpstr>
      <vt:lpstr>Van der waals</vt:lpstr>
      <vt:lpstr>maxwell boltzmann curve</vt:lpstr>
      <vt:lpstr>maxwell boltzman cure at 300k</vt:lpstr>
      <vt:lpstr>Plot Of EMF Vs Volume Of NaOH</vt:lpstr>
      <vt:lpstr>Plot Of Volume Vs Derivative Of</vt:lpstr>
      <vt:lpstr>Absorbance Vs Concentration 2</vt:lpstr>
      <vt:lpstr>Sheet4</vt:lpstr>
      <vt:lpstr>BLACK BODY RADIATION ENERGY DEN</vt:lpstr>
      <vt:lpstr>Second order 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Suraj Sengar</cp:lastModifiedBy>
  <cp:lastPrinted>2022-07-04T03:45:46Z</cp:lastPrinted>
  <dcterms:created xsi:type="dcterms:W3CDTF">2022-07-04T03:17:46Z</dcterms:created>
  <dcterms:modified xsi:type="dcterms:W3CDTF">2023-04-27T16:11:13Z</dcterms:modified>
</cp:coreProperties>
</file>