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incheonedu-my.sharepoint.com/personal/stp_o365_ice_go_kr/Documents/2023/고려대학교/고급일반화학실험/"/>
    </mc:Choice>
  </mc:AlternateContent>
  <xr:revisionPtr revIDLastSave="2816" documentId="11_AD4D066CA252ABDACC10489E21245CE748B8DF51" xr6:coauthVersionLast="47" xr6:coauthVersionMax="47" xr10:uidLastSave="{1F353F96-7C33-42B0-9420-F1EF75614426}"/>
  <bookViews>
    <workbookView xWindow="-108" yWindow="-108" windowWidth="23256" windowHeight="12456" xr2:uid="{00000000-000D-0000-FFFF-FFFF00000000}"/>
  </bookViews>
  <sheets>
    <sheet name="실험 A,B,C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27" i="1" l="1"/>
  <c r="L27" i="1"/>
  <c r="D35" i="1"/>
  <c r="F36" i="1"/>
  <c r="F35" i="1"/>
  <c r="R28" i="1" l="1"/>
  <c r="Q24" i="1"/>
  <c r="R23" i="1"/>
  <c r="Q23" i="1"/>
  <c r="R24" i="1"/>
  <c r="D24" i="1"/>
  <c r="E24" i="1"/>
  <c r="F24" i="1"/>
  <c r="E23" i="1" l="1"/>
  <c r="J23" i="1" s="1"/>
  <c r="E20" i="1"/>
  <c r="F23" i="1"/>
  <c r="J24" i="1" s="1"/>
  <c r="U24" i="1" s="1"/>
  <c r="F20" i="1"/>
  <c r="L24" i="1" s="1"/>
  <c r="V24" i="1" s="1"/>
  <c r="D23" i="1"/>
  <c r="J22" i="1" s="1"/>
  <c r="U22" i="1" s="1"/>
  <c r="D20" i="1"/>
  <c r="L22" i="1" s="1"/>
  <c r="V22" i="1" s="1"/>
  <c r="L23" i="1"/>
  <c r="V23" i="1" s="1"/>
  <c r="W22" i="1" l="1"/>
  <c r="N29" i="1" s="1"/>
  <c r="W24" i="1"/>
  <c r="N31" i="1" s="1"/>
  <c r="U23" i="1"/>
  <c r="W23" i="1" s="1"/>
  <c r="N30" i="1" s="1"/>
  <c r="Q29" i="1" l="1"/>
</calcChain>
</file>

<file path=xl/sharedStrings.xml><?xml version="1.0" encoding="utf-8"?>
<sst xmlns="http://schemas.openxmlformats.org/spreadsheetml/2006/main" count="48" uniqueCount="45">
  <si>
    <t>대부분의 화학 반응은 유효 충돌을 생각하면, 반응 차수는 2보다 작다.</t>
    <phoneticPr fontId="1" type="noConversion"/>
  </si>
  <si>
    <t>반응 차수</t>
    <phoneticPr fontId="1" type="noConversion"/>
  </si>
  <si>
    <t>0차</t>
    <phoneticPr fontId="1" type="noConversion"/>
  </si>
  <si>
    <t>1차</t>
    <phoneticPr fontId="1" type="noConversion"/>
  </si>
  <si>
    <t>2차</t>
    <phoneticPr fontId="1" type="noConversion"/>
  </si>
  <si>
    <r>
      <t>O</t>
    </r>
    <r>
      <rPr>
        <vertAlign val="subscript"/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 xml:space="preserve"> 발생량 (mL)</t>
    </r>
  </si>
  <si>
    <t>실험A</t>
    <phoneticPr fontId="1" type="noConversion"/>
  </si>
  <si>
    <t>실험B</t>
    <phoneticPr fontId="1" type="noConversion"/>
  </si>
  <si>
    <t>실험C</t>
    <phoneticPr fontId="1" type="noConversion"/>
  </si>
  <si>
    <r>
      <t>H</t>
    </r>
    <r>
      <rPr>
        <vertAlign val="subscript"/>
        <sz val="10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>O</t>
    </r>
  </si>
  <si>
    <t>시간(s)</t>
    <phoneticPr fontId="1" type="noConversion"/>
  </si>
  <si>
    <r>
      <t>0.05M K</t>
    </r>
    <r>
      <rPr>
        <sz val="6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>Cr</t>
    </r>
    <r>
      <rPr>
        <sz val="6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>O</t>
    </r>
    <r>
      <rPr>
        <sz val="6"/>
        <color rgb="FF000000"/>
        <rFont val="맑은 고딕"/>
        <family val="3"/>
        <charset val="129"/>
        <scheme val="minor"/>
      </rPr>
      <t>7</t>
    </r>
    <r>
      <rPr>
        <sz val="10"/>
        <color rgb="FF000000"/>
        <rFont val="맑은 고딕"/>
        <family val="3"/>
        <charset val="129"/>
        <scheme val="minor"/>
      </rPr>
      <t xml:space="preserve"> 부피(mL)</t>
    </r>
    <phoneticPr fontId="1" type="noConversion"/>
  </si>
  <si>
    <r>
      <t>0.05M K</t>
    </r>
    <r>
      <rPr>
        <sz val="6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>Cr</t>
    </r>
    <r>
      <rPr>
        <sz val="6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>O</t>
    </r>
    <r>
      <rPr>
        <sz val="6"/>
        <color rgb="FF000000"/>
        <rFont val="맑은 고딕"/>
        <family val="3"/>
        <charset val="129"/>
        <scheme val="minor"/>
      </rPr>
      <t>7</t>
    </r>
    <r>
      <rPr>
        <sz val="10"/>
        <color rgb="FF000000"/>
        <rFont val="맑은 고딕"/>
        <family val="3"/>
        <charset val="129"/>
        <scheme val="minor"/>
      </rPr>
      <t xml:space="preserve"> 농도(M)</t>
    </r>
    <phoneticPr fontId="1" type="noConversion"/>
  </si>
  <si>
    <t>Linear Plot of Rate Processes</t>
    <phoneticPr fontId="1" type="noConversion"/>
  </si>
  <si>
    <t>c-t graph</t>
    <phoneticPr fontId="1" type="noConversion"/>
  </si>
  <si>
    <t>결과처리</t>
    <phoneticPr fontId="1" type="noConversion"/>
  </si>
  <si>
    <t>linear regression</t>
    <phoneticPr fontId="1" type="noConversion"/>
  </si>
  <si>
    <t>반응속도 plot</t>
    <phoneticPr fontId="1" type="noConversion"/>
  </si>
  <si>
    <t>H2O2 농도(M)</t>
    <phoneticPr fontId="1" type="noConversion"/>
  </si>
  <si>
    <t xml:space="preserve">KrCr2O7 초기농도(M) </t>
    <phoneticPr fontId="1" type="noConversion"/>
  </si>
  <si>
    <t>몇 배?</t>
    <phoneticPr fontId="1" type="noConversion"/>
  </si>
  <si>
    <t>Fitting</t>
    <phoneticPr fontId="1" type="noConversion"/>
  </si>
  <si>
    <t>단일단계반응으로 간주</t>
    <phoneticPr fontId="1" type="noConversion"/>
  </si>
  <si>
    <t>속도 상수(k)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</si>
  <si>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</si>
  <si>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</si>
  <si>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</si>
  <si>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평균</t>
    <phoneticPr fontId="1" type="noConversion"/>
  </si>
  <si>
    <r>
      <t>H</t>
    </r>
    <r>
      <rPr>
        <sz val="6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O</t>
    </r>
    <r>
      <rPr>
        <sz val="6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 xml:space="preserve"> 반응 차수</t>
    </r>
    <phoneticPr fontId="1" type="noConversion"/>
  </si>
  <si>
    <r>
      <t>H</t>
    </r>
    <r>
      <rPr>
        <sz val="6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O</t>
    </r>
    <r>
      <rPr>
        <sz val="6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3"/>
        <charset val="129"/>
        <scheme val="minor"/>
      </rPr>
      <t xml:space="preserve"> </t>
    </r>
    <r>
      <rPr>
        <sz val="10"/>
        <color theme="1"/>
        <rFont val="맑은 고딕"/>
        <family val="2"/>
        <scheme val="minor"/>
      </rPr>
      <t>반응 차수</t>
    </r>
    <phoneticPr fontId="1" type="noConversion"/>
  </si>
  <si>
    <r>
      <t>K</t>
    </r>
    <r>
      <rPr>
        <sz val="8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Cr</t>
    </r>
    <r>
      <rPr>
        <sz val="8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O</t>
    </r>
    <r>
      <rPr>
        <sz val="8"/>
        <color theme="1"/>
        <rFont val="맑은 고딕"/>
        <family val="3"/>
        <charset val="129"/>
        <scheme val="minor"/>
      </rPr>
      <t>7</t>
    </r>
    <r>
      <rPr>
        <sz val="10"/>
        <color theme="1"/>
        <rFont val="맑은 고딕"/>
        <family val="2"/>
        <scheme val="minor"/>
      </rPr>
      <t xml:space="preserve"> 반응 차수</t>
    </r>
    <phoneticPr fontId="1" type="noConversion"/>
  </si>
  <si>
    <t>초기 반응속도(mL/s)</t>
    <phoneticPr fontId="1" type="noConversion"/>
  </si>
  <si>
    <r>
      <t>K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Cr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O</t>
    </r>
    <r>
      <rPr>
        <sz val="7"/>
        <color theme="1"/>
        <rFont val="맑은 고딕"/>
        <family val="3"/>
        <charset val="129"/>
        <scheme val="minor"/>
      </rPr>
      <t>7</t>
    </r>
    <r>
      <rPr>
        <sz val="10"/>
        <color theme="1"/>
        <rFont val="맑은 고딕"/>
        <family val="2"/>
        <scheme val="minor"/>
      </rPr>
      <t xml:space="preserve"> 실제 사용량(g)</t>
    </r>
    <phoneticPr fontId="1" type="noConversion"/>
  </si>
  <si>
    <r>
      <t>K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Cr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O</t>
    </r>
    <r>
      <rPr>
        <sz val="7"/>
        <color theme="1"/>
        <rFont val="맑은 고딕"/>
        <family val="3"/>
        <charset val="129"/>
        <scheme val="minor"/>
      </rPr>
      <t>7</t>
    </r>
    <r>
      <rPr>
        <sz val="10"/>
        <color theme="1"/>
        <rFont val="맑은 고딕"/>
        <family val="2"/>
        <scheme val="minor"/>
      </rPr>
      <t xml:space="preserve"> (mol)</t>
    </r>
    <phoneticPr fontId="1" type="noConversion"/>
  </si>
  <si>
    <r>
      <t>H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O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 xml:space="preserve"> 실제 사용량(mL)</t>
    </r>
    <phoneticPr fontId="1" type="noConversion"/>
  </si>
  <si>
    <r>
      <t>H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O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 xml:space="preserve"> 희석 전 농도(M)</t>
    </r>
    <phoneticPr fontId="1" type="noConversion"/>
  </si>
  <si>
    <r>
      <t>K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Cr</t>
    </r>
    <r>
      <rPr>
        <sz val="7"/>
        <color theme="1"/>
        <rFont val="맑은 고딕"/>
        <family val="3"/>
        <charset val="129"/>
        <scheme val="minor"/>
      </rPr>
      <t>2</t>
    </r>
    <r>
      <rPr>
        <sz val="10"/>
        <color theme="1"/>
        <rFont val="맑은 고딕"/>
        <family val="2"/>
        <scheme val="minor"/>
      </rPr>
      <t>O</t>
    </r>
    <r>
      <rPr>
        <sz val="7"/>
        <color theme="1"/>
        <rFont val="맑은 고딕"/>
        <family val="3"/>
        <charset val="129"/>
        <scheme val="minor"/>
      </rPr>
      <t>7</t>
    </r>
    <r>
      <rPr>
        <sz val="10"/>
        <color theme="1"/>
        <rFont val="맑은 고딕"/>
        <family val="2"/>
        <scheme val="minor"/>
      </rPr>
      <t xml:space="preserve"> 희석 전 (M)</t>
    </r>
    <phoneticPr fontId="1" type="noConversion"/>
  </si>
  <si>
    <t>L</t>
    <phoneticPr fontId="1" type="noConversion"/>
  </si>
  <si>
    <t>s</t>
    <phoneticPr fontId="1" type="noConversion"/>
  </si>
  <si>
    <t>M</t>
    <phoneticPr fontId="1" type="noConversion"/>
  </si>
  <si>
    <t>단위 분석</t>
    <phoneticPr fontId="1" type="noConversion"/>
  </si>
  <si>
    <r>
      <t>3.0% H</t>
    </r>
    <r>
      <rPr>
        <sz val="6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>O</t>
    </r>
    <r>
      <rPr>
        <sz val="6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 xml:space="preserve"> 부피 (mL)</t>
    </r>
    <phoneticPr fontId="1" type="noConversion"/>
  </si>
  <si>
    <r>
      <t>3.0% H</t>
    </r>
    <r>
      <rPr>
        <sz val="6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>O</t>
    </r>
    <r>
      <rPr>
        <sz val="6"/>
        <color rgb="FF000000"/>
        <rFont val="맑은 고딕"/>
        <family val="3"/>
        <charset val="129"/>
        <scheme val="minor"/>
      </rPr>
      <t>2</t>
    </r>
    <r>
      <rPr>
        <sz val="10"/>
        <color rgb="FF000000"/>
        <rFont val="맑은 고딕"/>
        <family val="3"/>
        <charset val="129"/>
        <scheme val="minor"/>
      </rPr>
      <t xml:space="preserve"> 농도 (M)</t>
    </r>
    <phoneticPr fontId="1" type="noConversion"/>
  </si>
  <si>
    <t>용액의 부피 (mL)</t>
    <phoneticPr fontId="1" type="noConversion"/>
  </si>
  <si>
    <t>by chemical kinetics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</si>
</sst>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7" formatCode="0.000"/>
    <numFmt numFmtId="178" formatCode="0.00000000000000_ "/>
    <numFmt numFmtId="179" formatCode="0.000000000000000_ "/>
    <numFmt numFmtId="181" formatCode="0.0000"/>
  </numFmts>
  <fonts count="15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0"/>
      <color theme="1"/>
      <name val="맑은 고딕"/>
      <family val="3"/>
      <charset val="129"/>
      <scheme val="minor"/>
    </font>
    <font>
      <sz val="6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나눔바른고딕"/>
      <family val="3"/>
      <charset val="129"/>
    </font>
    <font>
      <sz val="10"/>
      <color theme="1"/>
      <name val="KoPub바탕체 Medium"/>
      <family val="3"/>
      <charset val="129"/>
    </font>
    <font>
      <sz val="10"/>
      <color rgb="FF000000"/>
      <name val="맑은 고딕"/>
      <family val="3"/>
      <charset val="129"/>
      <scheme val="minor"/>
    </font>
    <font>
      <vertAlign val="subscript"/>
      <sz val="10"/>
      <color rgb="FF000000"/>
      <name val="맑은 고딕"/>
      <family val="3"/>
      <charset val="129"/>
      <scheme val="minor"/>
    </font>
    <font>
      <sz val="6"/>
      <color rgb="FF000000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0"/>
      <color theme="0"/>
      <name val="맑은 고딕"/>
      <family val="2"/>
      <scheme val="minor"/>
    </font>
    <font>
      <sz val="10"/>
      <color rgb="FFFF0000"/>
      <name val="맑은 고딕"/>
      <family val="2"/>
      <scheme val="minor"/>
    </font>
    <font>
      <sz val="7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6" fillId="4" borderId="0" xfId="0" applyFont="1" applyFill="1" applyAlignment="1" applyProtection="1">
      <alignment vertical="center"/>
      <protection locked="0"/>
    </xf>
    <xf numFmtId="0" fontId="3" fillId="4" borderId="0" xfId="0" applyFont="1" applyFill="1" applyAlignment="1" applyProtection="1">
      <alignment vertical="center"/>
      <protection locked="0"/>
    </xf>
    <xf numFmtId="0" fontId="3" fillId="4" borderId="0" xfId="0" applyFont="1" applyFill="1" applyAlignment="1" applyProtection="1">
      <alignment horizontal="center" vertical="center"/>
      <protection locked="0"/>
    </xf>
    <xf numFmtId="0" fontId="2" fillId="4" borderId="0" xfId="0" applyFont="1" applyFill="1" applyAlignment="1" applyProtection="1">
      <alignment horizontal="center" vertical="center"/>
      <protection locked="0"/>
    </xf>
    <xf numFmtId="0" fontId="7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 applyProtection="1">
      <alignment vertical="center"/>
      <protection locked="0"/>
    </xf>
    <xf numFmtId="0" fontId="2" fillId="4" borderId="0" xfId="0" applyFont="1" applyFill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vertical="center"/>
    </xf>
    <xf numFmtId="0" fontId="2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vertical="center"/>
    </xf>
    <xf numFmtId="0" fontId="2" fillId="4" borderId="9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177" fontId="8" fillId="4" borderId="1" xfId="0" applyNumberFormat="1" applyFont="1" applyFill="1" applyBorder="1" applyAlignment="1">
      <alignment horizontal="center" vertical="center"/>
    </xf>
    <xf numFmtId="0" fontId="13" fillId="4" borderId="0" xfId="0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177" fontId="2" fillId="4" borderId="1" xfId="0" applyNumberFormat="1" applyFont="1" applyFill="1" applyBorder="1" applyAlignment="1">
      <alignment horizontal="center" vertical="center"/>
    </xf>
    <xf numFmtId="2" fontId="2" fillId="4" borderId="1" xfId="0" applyNumberFormat="1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13" xfId="0" applyFont="1" applyFill="1" applyBorder="1" applyAlignment="1">
      <alignment horizontal="center" vertical="center"/>
    </xf>
    <xf numFmtId="0" fontId="2" fillId="4" borderId="14" xfId="0" applyFont="1" applyFill="1" applyBorder="1" applyAlignment="1">
      <alignment horizontal="center" vertical="center"/>
    </xf>
    <xf numFmtId="2" fontId="2" fillId="3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3" fillId="4" borderId="0" xfId="0" applyFont="1" applyFill="1" applyBorder="1" applyAlignment="1">
      <alignment horizontal="center" vertical="center"/>
    </xf>
    <xf numFmtId="181" fontId="2" fillId="2" borderId="1" xfId="0" applyNumberFormat="1" applyFont="1" applyFill="1" applyBorder="1" applyAlignment="1">
      <alignment horizontal="center" vertical="center"/>
    </xf>
    <xf numFmtId="2" fontId="2" fillId="4" borderId="11" xfId="0" applyNumberFormat="1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16" xfId="0" applyFont="1" applyFill="1" applyBorder="1" applyAlignment="1">
      <alignment horizontal="center" vertical="center"/>
    </xf>
    <xf numFmtId="0" fontId="2" fillId="4" borderId="17" xfId="0" applyFont="1" applyFill="1" applyBorder="1" applyAlignment="1">
      <alignment horizontal="center" vertical="center"/>
    </xf>
    <xf numFmtId="0" fontId="2" fillId="4" borderId="18" xfId="0" applyFont="1" applyFill="1" applyBorder="1" applyAlignment="1">
      <alignment horizontal="center" vertical="center"/>
    </xf>
    <xf numFmtId="0" fontId="2" fillId="4" borderId="19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2" fillId="4" borderId="20" xfId="0" applyFont="1" applyFill="1" applyBorder="1" applyAlignment="1">
      <alignment horizontal="center" vertical="center"/>
    </xf>
    <xf numFmtId="181" fontId="2" fillId="4" borderId="11" xfId="0" applyNumberFormat="1" applyFont="1" applyFill="1" applyBorder="1" applyAlignment="1">
      <alignment horizontal="center" vertical="center"/>
    </xf>
    <xf numFmtId="181" fontId="2" fillId="4" borderId="2" xfId="0" applyNumberFormat="1" applyFont="1" applyFill="1" applyBorder="1" applyAlignment="1">
      <alignment horizontal="center" vertical="center"/>
    </xf>
    <xf numFmtId="181" fontId="2" fillId="3" borderId="15" xfId="0" applyNumberFormat="1" applyFont="1" applyFill="1" applyBorder="1" applyAlignment="1">
      <alignment horizontal="center" vertical="center"/>
    </xf>
    <xf numFmtId="181" fontId="2" fillId="3" borderId="16" xfId="0" applyNumberFormat="1" applyFont="1" applyFill="1" applyBorder="1" applyAlignment="1">
      <alignment horizontal="center" vertical="center"/>
    </xf>
    <xf numFmtId="181" fontId="2" fillId="3" borderId="17" xfId="0" applyNumberFormat="1" applyFont="1" applyFill="1" applyBorder="1" applyAlignment="1">
      <alignment horizontal="center" vertical="center"/>
    </xf>
    <xf numFmtId="181" fontId="2" fillId="3" borderId="18" xfId="0" applyNumberFormat="1" applyFont="1" applyFill="1" applyBorder="1" applyAlignment="1">
      <alignment horizontal="center" vertical="center"/>
    </xf>
    <xf numFmtId="181" fontId="2" fillId="3" borderId="19" xfId="0" applyNumberFormat="1" applyFont="1" applyFill="1" applyBorder="1" applyAlignment="1">
      <alignment horizontal="center" vertical="center"/>
    </xf>
    <xf numFmtId="181" fontId="2" fillId="3" borderId="20" xfId="0" applyNumberFormat="1" applyFont="1" applyFill="1" applyBorder="1" applyAlignment="1">
      <alignment horizontal="center" vertical="center"/>
    </xf>
    <xf numFmtId="178" fontId="12" fillId="4" borderId="0" xfId="0" applyNumberFormat="1" applyFont="1" applyFill="1" applyAlignment="1">
      <alignment horizontal="center" vertical="center"/>
    </xf>
    <xf numFmtId="179" fontId="12" fillId="4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3"/>
          <c:order val="0"/>
          <c:tx>
            <c:strRef>
              <c:f>'실험 A,B,C '!$C$25</c:f>
              <c:strCache>
                <c:ptCount val="1"/>
                <c:pt idx="0">
                  <c:v>O2 발생량 (mL)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2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75000"/>
                  </a:schemeClr>
                </a:solidFill>
                <a:prstDash val="sysDot"/>
              </a:ln>
              <a:effectLst/>
            </c:spPr>
            <c:trendlineType val="linear"/>
            <c:intercept val="2"/>
            <c:dispRSqr val="1"/>
            <c:dispEq val="1"/>
            <c:trendlineLbl>
              <c:layout>
                <c:manualLayout>
                  <c:x val="0.11350246228107755"/>
                  <c:y val="0.16127182153469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ko-KR"/>
                </a:p>
              </c:txPr>
            </c:trendlineLbl>
          </c:trendline>
          <c:xVal>
            <c:numRef>
              <c:f>'실험 A,B,C '!$D$26:$D$32</c:f>
              <c:numCache>
                <c:formatCode>General</c:formatCode>
                <c:ptCount val="7"/>
                <c:pt idx="0">
                  <c:v>0</c:v>
                </c:pt>
                <c:pt idx="1">
                  <c:v>19</c:v>
                </c:pt>
                <c:pt idx="2">
                  <c:v>35</c:v>
                </c:pt>
                <c:pt idx="3">
                  <c:v>50</c:v>
                </c:pt>
                <c:pt idx="4">
                  <c:v>65</c:v>
                </c:pt>
                <c:pt idx="5">
                  <c:v>83</c:v>
                </c:pt>
                <c:pt idx="6">
                  <c:v>98</c:v>
                </c:pt>
              </c:numCache>
            </c:numRef>
          </c:xVal>
          <c:yVal>
            <c:numRef>
              <c:f>'실험 A,B,C '!$C$26:$C$32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FE8-42D0-AAA7-652BA2F63450}"/>
            </c:ext>
          </c:extLst>
        </c:ser>
        <c:ser>
          <c:idx val="0"/>
          <c:order val="1"/>
          <c:tx>
            <c:strRef>
              <c:f>'실험 A,B,C '!$C$25</c:f>
              <c:strCache>
                <c:ptCount val="1"/>
                <c:pt idx="0">
                  <c:v>O2 발생량 (mL)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bg1">
                    <a:lumMod val="50000"/>
                  </a:schemeClr>
                </a:solidFill>
                <a:prstDash val="sysDot"/>
              </a:ln>
              <a:effectLst/>
            </c:spPr>
            <c:trendlineType val="linear"/>
            <c:intercept val="2"/>
            <c:dispRSqr val="1"/>
            <c:dispEq val="1"/>
            <c:trendlineLbl>
              <c:layout>
                <c:manualLayout>
                  <c:x val="0.19131194592221057"/>
                  <c:y val="-1.948261450840740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ko-KR"/>
                </a:p>
              </c:txPr>
            </c:trendlineLbl>
          </c:trendline>
          <c:xVal>
            <c:numRef>
              <c:f>'실험 A,B,C '!$E$26:$E$32</c:f>
              <c:numCache>
                <c:formatCode>General</c:formatCode>
                <c:ptCount val="7"/>
                <c:pt idx="0">
                  <c:v>0</c:v>
                </c:pt>
                <c:pt idx="1">
                  <c:v>13</c:v>
                </c:pt>
                <c:pt idx="2">
                  <c:v>20.3</c:v>
                </c:pt>
                <c:pt idx="3">
                  <c:v>27</c:v>
                </c:pt>
                <c:pt idx="4">
                  <c:v>34.799999999999997</c:v>
                </c:pt>
                <c:pt idx="5">
                  <c:v>42.2</c:v>
                </c:pt>
                <c:pt idx="6">
                  <c:v>49.1</c:v>
                </c:pt>
              </c:numCache>
            </c:numRef>
          </c:xVal>
          <c:yVal>
            <c:numRef>
              <c:f>'실험 A,B,C '!$C$26:$C$32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5FE8-42D0-AAA7-652BA2F63450}"/>
            </c:ext>
          </c:extLst>
        </c:ser>
        <c:ser>
          <c:idx val="1"/>
          <c:order val="2"/>
          <c:tx>
            <c:strRef>
              <c:f>'실험 A,B,C '!$C$25</c:f>
              <c:strCache>
                <c:ptCount val="1"/>
                <c:pt idx="0">
                  <c:v>O2 발생량 (mL)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bg1">
                  <a:lumMod val="50000"/>
                </a:schemeClr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tx1"/>
                </a:solidFill>
                <a:prstDash val="sysDot"/>
              </a:ln>
              <a:effectLst/>
            </c:spPr>
            <c:trendlineType val="linear"/>
            <c:intercept val="2"/>
            <c:dispRSqr val="1"/>
            <c:dispEq val="1"/>
            <c:trendlineLbl>
              <c:layout>
                <c:manualLayout>
                  <c:x val="-1.5367702669532059E-3"/>
                  <c:y val="-3.7721088362538159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ko-KR"/>
                </a:p>
              </c:txPr>
            </c:trendlineLbl>
          </c:trendline>
          <c:xVal>
            <c:numRef>
              <c:f>'실험 A,B,C '!$F$26:$F$32</c:f>
              <c:numCache>
                <c:formatCode>General</c:formatCode>
                <c:ptCount val="7"/>
                <c:pt idx="0">
                  <c:v>0</c:v>
                </c:pt>
                <c:pt idx="1">
                  <c:v>9.5</c:v>
                </c:pt>
                <c:pt idx="2">
                  <c:v>19.03</c:v>
                </c:pt>
                <c:pt idx="3">
                  <c:v>25.86</c:v>
                </c:pt>
                <c:pt idx="4">
                  <c:v>33.299999999999997</c:v>
                </c:pt>
                <c:pt idx="5">
                  <c:v>40.799999999999997</c:v>
                </c:pt>
                <c:pt idx="6">
                  <c:v>47.2</c:v>
                </c:pt>
              </c:numCache>
            </c:numRef>
          </c:xVal>
          <c:yVal>
            <c:numRef>
              <c:f>'실험 A,B,C '!$C$26:$C$32</c:f>
              <c:numCache>
                <c:formatCode>General</c:formatCode>
                <c:ptCount val="7"/>
                <c:pt idx="0">
                  <c:v>2</c:v>
                </c:pt>
                <c:pt idx="1">
                  <c:v>4</c:v>
                </c:pt>
                <c:pt idx="2">
                  <c:v>6</c:v>
                </c:pt>
                <c:pt idx="3">
                  <c:v>8</c:v>
                </c:pt>
                <c:pt idx="4">
                  <c:v>10</c:v>
                </c:pt>
                <c:pt idx="5">
                  <c:v>12</c:v>
                </c:pt>
                <c:pt idx="6">
                  <c:v>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5FE8-42D0-AAA7-652BA2F634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544495"/>
        <c:axId val="21809951"/>
      </c:scatterChart>
      <c:valAx>
        <c:axId val="163544495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Time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21809951"/>
        <c:crosses val="autoZero"/>
        <c:crossBetween val="midCat"/>
      </c:valAx>
      <c:valAx>
        <c:axId val="21809951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altLang="ko-KR"/>
                  <a:t>Volume of O2(mL)</a:t>
                </a:r>
                <a:endParaRPr lang="ko-KR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ko-K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16354449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.xml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222484</xdr:colOff>
      <xdr:row>0</xdr:row>
      <xdr:rowOff>31912</xdr:rowOff>
    </xdr:from>
    <xdr:to>
      <xdr:col>3</xdr:col>
      <xdr:colOff>533341</xdr:colOff>
      <xdr:row>0</xdr:row>
      <xdr:rowOff>368842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9A67B57B-7BF7-1DDB-5EB9-B99BB3F800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2484" y="31912"/>
          <a:ext cx="3077562" cy="336930"/>
        </a:xfrm>
        <a:prstGeom prst="rect">
          <a:avLst/>
        </a:prstGeom>
      </xdr:spPr>
    </xdr:pic>
    <xdr:clientData/>
  </xdr:twoCellAnchor>
  <xdr:oneCellAnchor>
    <xdr:from>
      <xdr:col>3</xdr:col>
      <xdr:colOff>0</xdr:colOff>
      <xdr:row>1</xdr:row>
      <xdr:rowOff>0</xdr:rowOff>
    </xdr:from>
    <xdr:ext cx="65" cy="172227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5435F7B6-CA14-0946-E29E-E581F7F0F4F1}"/>
            </a:ext>
          </a:extLst>
        </xdr:cNvPr>
        <xdr:cNvSpPr txBox="1"/>
      </xdr:nvSpPr>
      <xdr:spPr>
        <a:xfrm>
          <a:off x="2303929" y="4334435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ko-KR" altLang="en-US" sz="1100"/>
        </a:p>
      </xdr:txBody>
    </xdr:sp>
    <xdr:clientData/>
  </xdr:oneCellAnchor>
  <xdr:twoCellAnchor editAs="oneCell">
    <xdr:from>
      <xdr:col>4</xdr:col>
      <xdr:colOff>106680</xdr:colOff>
      <xdr:row>0</xdr:row>
      <xdr:rowOff>88458</xdr:rowOff>
    </xdr:from>
    <xdr:to>
      <xdr:col>5</xdr:col>
      <xdr:colOff>561933</xdr:colOff>
      <xdr:row>0</xdr:row>
      <xdr:rowOff>336794</xdr:rowOff>
    </xdr:to>
    <xdr:pic>
      <xdr:nvPicPr>
        <xdr:cNvPr id="19" name="그림 18">
          <a:extLst>
            <a:ext uri="{FF2B5EF4-FFF2-40B4-BE49-F238E27FC236}">
              <a16:creationId xmlns:a16="http://schemas.microsoft.com/office/drawing/2014/main" id="{D2F9E9C7-DD24-2D20-59CD-F3744E915F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41967" y="88458"/>
          <a:ext cx="1906366" cy="248336"/>
        </a:xfrm>
        <a:prstGeom prst="rect">
          <a:avLst/>
        </a:prstGeom>
      </xdr:spPr>
    </xdr:pic>
    <xdr:clientData/>
  </xdr:twoCellAnchor>
  <xdr:oneCellAnchor>
    <xdr:from>
      <xdr:col>4</xdr:col>
      <xdr:colOff>847390</xdr:colOff>
      <xdr:row>9</xdr:row>
      <xdr:rowOff>45720</xdr:rowOff>
    </xdr:from>
    <xdr:ext cx="104400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1814A2E-D408-7745-E79A-EB2C16E2116D}"/>
                </a:ext>
              </a:extLst>
            </xdr:cNvPr>
            <xdr:cNvSpPr txBox="1"/>
          </xdr:nvSpPr>
          <xdr:spPr>
            <a:xfrm>
              <a:off x="4872543" y="2654449"/>
              <a:ext cx="10440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unc>
                      <m:func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𝑡</m:t>
                            </m:r>
                          </m:sub>
                        </m:sSub>
                      </m:e>
                    </m:func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func>
                      <m:func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funcPr>
                      <m:fName>
                        <m:r>
                          <m:rPr>
                            <m:sty m:val="p"/>
                          </m:rPr>
                          <a:rPr lang="en-US" altLang="ko-KR" sz="1100" b="0" i="0">
                            <a:latin typeface="Cambria Math" panose="02040503050406030204" pitchFamily="18" charset="0"/>
                          </a:rPr>
                          <m:t>ln</m:t>
                        </m:r>
                      </m:fName>
                      <m:e>
                        <m:sSub>
                          <m:sSub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𝑐</m:t>
                            </m:r>
                          </m:e>
                          <m:sub>
                            <m: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  <m:t>0</m:t>
                            </m:r>
                          </m:sub>
                        </m:sSub>
                      </m:e>
                    </m:func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𝑘𝑡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0" name="TextBox 19">
              <a:extLst>
                <a:ext uri="{FF2B5EF4-FFF2-40B4-BE49-F238E27FC236}">
                  <a16:creationId xmlns:a16="http://schemas.microsoft.com/office/drawing/2014/main" id="{91814A2E-D408-7745-E79A-EB2C16E2116D}"/>
                </a:ext>
              </a:extLst>
            </xdr:cNvPr>
            <xdr:cNvSpPr txBox="1"/>
          </xdr:nvSpPr>
          <xdr:spPr>
            <a:xfrm>
              <a:off x="4872543" y="2654449"/>
              <a:ext cx="104400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ln⁡〖𝑐_𝑡 〗=ln⁡〖𝑐_0 〗−𝑘𝑡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1010099</xdr:colOff>
      <xdr:row>10</xdr:row>
      <xdr:rowOff>45720</xdr:rowOff>
    </xdr:from>
    <xdr:ext cx="762901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7478CB9-0846-EB30-51F9-F9A20E10548D}"/>
                </a:ext>
              </a:extLst>
            </xdr:cNvPr>
            <xdr:cNvSpPr txBox="1"/>
          </xdr:nvSpPr>
          <xdr:spPr>
            <a:xfrm>
              <a:off x="5035252" y="2932355"/>
              <a:ext cx="7629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𝑐</m:t>
                        </m:r>
                      </m:e>
                      <m:sub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0</m:t>
                        </m:r>
                      </m:sub>
                    </m:sSub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𝑘𝑡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1" name="TextBox 20">
              <a:extLst>
                <a:ext uri="{FF2B5EF4-FFF2-40B4-BE49-F238E27FC236}">
                  <a16:creationId xmlns:a16="http://schemas.microsoft.com/office/drawing/2014/main" id="{E7478CB9-0846-EB30-51F9-F9A20E10548D}"/>
                </a:ext>
              </a:extLst>
            </xdr:cNvPr>
            <xdr:cNvSpPr txBox="1"/>
          </xdr:nvSpPr>
          <xdr:spPr>
            <a:xfrm>
              <a:off x="5035252" y="2932355"/>
              <a:ext cx="762901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𝑐_𝑡=𝑐_0−𝑘𝑡</a:t>
              </a:r>
              <a:endParaRPr lang="ko-KR" altLang="en-US" sz="1100"/>
            </a:p>
          </xdr:txBody>
        </xdr:sp>
      </mc:Fallback>
    </mc:AlternateContent>
    <xdr:clientData/>
  </xdr:oneCellAnchor>
  <xdr:oneCellAnchor>
    <xdr:from>
      <xdr:col>4</xdr:col>
      <xdr:colOff>699919</xdr:colOff>
      <xdr:row>8</xdr:row>
      <xdr:rowOff>45720</xdr:rowOff>
    </xdr:from>
    <xdr:ext cx="1281505" cy="174984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81A1012-C460-7D15-E5D9-12346E57FBB9}"/>
                </a:ext>
              </a:extLst>
            </xdr:cNvPr>
            <xdr:cNvSpPr txBox="1"/>
          </xdr:nvSpPr>
          <xdr:spPr>
            <a:xfrm>
              <a:off x="4725072" y="2376544"/>
              <a:ext cx="128150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m:rPr>
                                    <m:sty m:val="p"/>
                                  </m:rPr>
                                  <a:rPr lang="en-US" altLang="ko-KR" sz="1100" b="0" i="0">
                                    <a:latin typeface="Cambria Math" panose="02040503050406030204" pitchFamily="18" charset="0"/>
                                  </a:rPr>
                                  <m:t>c</m:t>
                                </m:r>
                              </m:e>
                              <m:sub>
                                <m:r>
                                  <m:rPr>
                                    <m:sty m:val="p"/>
                                  </m:rPr>
                                  <a:rPr lang="en-US" altLang="ko-KR" sz="1100" b="0" i="0">
                                    <a:latin typeface="Cambria Math" panose="02040503050406030204" pitchFamily="18" charset="0"/>
                                  </a:rPr>
                                  <m:t>t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0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=</m:t>
                    </m:r>
                    <m:sSup>
                      <m:sSupPr>
                        <m:ctrlPr>
                          <a:rPr lang="en-US" altLang="ko-KR" sz="1100" b="0" i="1"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d>
                          <m:dPr>
                            <m:ctrlPr>
                              <a:rPr lang="en-US" altLang="ko-KR" sz="1100" b="0" i="1">
                                <a:latin typeface="Cambria Math" panose="02040503050406030204" pitchFamily="18" charset="0"/>
                              </a:rPr>
                            </m:ctrlPr>
                          </m:dPr>
                          <m:e>
                            <m:sSub>
                              <m:sSubPr>
                                <m:ctrlP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</m:ctrlPr>
                              </m:sSubPr>
                              <m:e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𝑐</m:t>
                                </m:r>
                              </m:e>
                              <m:sub>
                                <m:r>
                                  <a:rPr lang="en-US" altLang="ko-KR" sz="1100" b="0" i="1">
                                    <a:latin typeface="Cambria Math" panose="02040503050406030204" pitchFamily="18" charset="0"/>
                                  </a:rPr>
                                  <m:t>0</m:t>
                                </m:r>
                              </m:sub>
                            </m:sSub>
                          </m:e>
                        </m:d>
                      </m:e>
                      <m:sup>
                        <m:r>
                          <a:rPr lang="en-US" altLang="ko-KR" sz="1100" b="0" i="1">
                            <a:latin typeface="Cambria Math" panose="02040503050406030204" pitchFamily="18" charset="0"/>
                          </a:rPr>
                          <m:t>−1</m:t>
                        </m:r>
                      </m:sup>
                    </m:sSup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en-US" altLang="ko-KR" sz="1100" b="0" i="1">
                        <a:latin typeface="Cambria Math" panose="02040503050406030204" pitchFamily="18" charset="0"/>
                      </a:rPr>
                      <m:t>𝑘𝑡</m:t>
                    </m:r>
                  </m:oMath>
                </m:oMathPara>
              </a14:m>
              <a:endParaRPr lang="ko-KR" altLang="en-US" sz="1100"/>
            </a:p>
          </xdr:txBody>
        </xdr:sp>
      </mc:Choice>
      <mc:Fallback xmlns="">
        <xdr:sp macro="" textlink="">
          <xdr:nvSpPr>
            <xdr:cNvPr id="22" name="TextBox 21">
              <a:extLst>
                <a:ext uri="{FF2B5EF4-FFF2-40B4-BE49-F238E27FC236}">
                  <a16:creationId xmlns:a16="http://schemas.microsoft.com/office/drawing/2014/main" id="{381A1012-C460-7D15-E5D9-12346E57FBB9}"/>
                </a:ext>
              </a:extLst>
            </xdr:cNvPr>
            <xdr:cNvSpPr txBox="1"/>
          </xdr:nvSpPr>
          <xdr:spPr>
            <a:xfrm>
              <a:off x="4725072" y="2376544"/>
              <a:ext cx="1281505" cy="174984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n-US" altLang="ko-KR" sz="1100" b="0" i="0">
                  <a:latin typeface="Cambria Math" panose="02040503050406030204" pitchFamily="18" charset="0"/>
                </a:rPr>
                <a:t>(c_t )^(−1)=(𝑐_0 )^(−1)+𝑘𝑡</a:t>
              </a:r>
              <a:endParaRPr lang="ko-KR" altLang="en-US" sz="1100"/>
            </a:p>
          </xdr:txBody>
        </xdr:sp>
      </mc:Fallback>
    </mc:AlternateContent>
    <xdr:clientData/>
  </xdr:oneCellAnchor>
  <xdr:twoCellAnchor>
    <xdr:from>
      <xdr:col>9</xdr:col>
      <xdr:colOff>44823</xdr:colOff>
      <xdr:row>5</xdr:row>
      <xdr:rowOff>67235</xdr:rowOff>
    </xdr:from>
    <xdr:to>
      <xdr:col>17</xdr:col>
      <xdr:colOff>537882</xdr:colOff>
      <xdr:row>15</xdr:row>
      <xdr:rowOff>31376</xdr:rowOff>
    </xdr:to>
    <xdr:graphicFrame macro="">
      <xdr:nvGraphicFramePr>
        <xdr:cNvPr id="38" name="차트 37">
          <a:extLst>
            <a:ext uri="{FF2B5EF4-FFF2-40B4-BE49-F238E27FC236}">
              <a16:creationId xmlns:a16="http://schemas.microsoft.com/office/drawing/2014/main" id="{3F1E4D4E-6E83-A5D2-13AE-46C1DB355A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L46"/>
  <sheetViews>
    <sheetView showGridLines="0" tabSelected="1" zoomScale="70" zoomScaleNormal="70" workbookViewId="0">
      <pane ySplit="1" topLeftCell="A15" activePane="bottomLeft" state="frozen"/>
      <selection pane="bottomLeft" activeCell="G11" sqref="G11"/>
    </sheetView>
  </sheetViews>
  <sheetFormatPr defaultColWidth="7.69921875" defaultRowHeight="22.2" customHeight="1"/>
  <cols>
    <col min="1" max="2" width="7.69921875" style="7"/>
    <col min="3" max="3" width="20.69921875" style="7" customWidth="1"/>
    <col min="4" max="4" width="16.796875" style="7" customWidth="1"/>
    <col min="5" max="5" width="19" style="7" customWidth="1"/>
    <col min="6" max="6" width="16.796875" style="7" customWidth="1"/>
    <col min="7" max="7" width="7.69921875" style="7"/>
    <col min="8" max="8" width="7.69921875" style="7" customWidth="1"/>
    <col min="9" max="13" width="7.69921875" style="7"/>
    <col min="14" max="14" width="10.09765625" style="7" customWidth="1"/>
    <col min="15" max="15" width="7.69921875" style="7"/>
    <col min="16" max="16" width="11" style="7" customWidth="1"/>
    <col min="17" max="17" width="8.296875" style="7" customWidth="1"/>
    <col min="18" max="18" width="9.69921875" style="7" customWidth="1"/>
    <col min="19" max="20" width="7.69921875" style="7"/>
    <col min="21" max="22" width="31.5" style="7" customWidth="1"/>
    <col min="23" max="16384" width="7.69921875" style="7"/>
  </cols>
  <sheetData>
    <row r="1" spans="2:19" s="4" customFormat="1" ht="30" customHeight="1">
      <c r="B1" s="1"/>
      <c r="C1" s="2"/>
      <c r="D1" s="3"/>
      <c r="F1" s="5"/>
      <c r="G1" s="5"/>
      <c r="H1" s="5"/>
      <c r="I1" s="5"/>
      <c r="J1" s="6"/>
      <c r="K1" s="6"/>
      <c r="L1" s="6"/>
      <c r="M1" s="6"/>
      <c r="N1" s="6"/>
      <c r="O1" s="6"/>
      <c r="P1" s="6"/>
      <c r="Q1" s="6"/>
      <c r="R1" s="6"/>
      <c r="S1" s="6"/>
    </row>
    <row r="2" spans="2:19" ht="22.2" customHeight="1" thickBot="1"/>
    <row r="3" spans="2:19" ht="22.2" customHeight="1">
      <c r="B3" s="8"/>
      <c r="C3" s="9"/>
      <c r="D3" s="9"/>
      <c r="E3" s="9"/>
      <c r="F3" s="9"/>
      <c r="G3" s="10"/>
      <c r="I3" s="8"/>
      <c r="J3" s="9"/>
      <c r="K3" s="9"/>
      <c r="L3" s="9"/>
      <c r="M3" s="9"/>
      <c r="N3" s="9"/>
      <c r="O3" s="9"/>
      <c r="P3" s="9"/>
      <c r="Q3" s="9"/>
      <c r="R3" s="9"/>
      <c r="S3" s="10"/>
    </row>
    <row r="4" spans="2:19" ht="22.2" customHeight="1">
      <c r="B4" s="11"/>
      <c r="C4" s="12" t="s">
        <v>13</v>
      </c>
      <c r="D4" s="12"/>
      <c r="E4" s="12"/>
      <c r="F4" s="12"/>
      <c r="G4" s="13"/>
      <c r="I4" s="14"/>
      <c r="J4" s="12" t="s">
        <v>14</v>
      </c>
      <c r="K4" s="12"/>
      <c r="L4" s="12"/>
      <c r="M4" s="12"/>
      <c r="N4" s="12"/>
      <c r="O4" s="12"/>
      <c r="P4" s="12"/>
      <c r="Q4" s="12"/>
      <c r="R4" s="12"/>
      <c r="S4" s="13"/>
    </row>
    <row r="5" spans="2:19" ht="22.2" customHeight="1">
      <c r="B5" s="11"/>
      <c r="G5" s="13"/>
      <c r="I5" s="11"/>
      <c r="S5" s="13"/>
    </row>
    <row r="6" spans="2:19" ht="22.2" customHeight="1">
      <c r="B6" s="11"/>
      <c r="C6" s="15" t="s">
        <v>0</v>
      </c>
      <c r="D6" s="15"/>
      <c r="E6" s="15"/>
      <c r="F6" s="15"/>
      <c r="G6" s="13"/>
      <c r="I6" s="14"/>
      <c r="J6" s="15"/>
      <c r="K6" s="15"/>
      <c r="L6" s="15"/>
      <c r="M6" s="15"/>
      <c r="N6" s="15"/>
      <c r="O6" s="15"/>
      <c r="P6" s="15"/>
      <c r="Q6" s="15"/>
      <c r="R6" s="15"/>
      <c r="S6" s="13"/>
    </row>
    <row r="7" spans="2:19" ht="22.2" customHeight="1">
      <c r="B7" s="11"/>
      <c r="G7" s="13"/>
      <c r="I7" s="11"/>
      <c r="J7" s="15"/>
      <c r="K7" s="15"/>
      <c r="L7" s="15"/>
      <c r="M7" s="15"/>
      <c r="N7" s="15"/>
      <c r="O7" s="15"/>
      <c r="P7" s="15"/>
      <c r="Q7" s="15"/>
      <c r="R7" s="15"/>
      <c r="S7" s="13"/>
    </row>
    <row r="8" spans="2:19" ht="22.2" customHeight="1">
      <c r="B8" s="11"/>
      <c r="C8" s="16" t="s">
        <v>1</v>
      </c>
      <c r="D8" s="16"/>
      <c r="E8" s="16" t="s">
        <v>16</v>
      </c>
      <c r="F8" s="16"/>
      <c r="G8" s="13"/>
      <c r="I8" s="11"/>
      <c r="J8" s="15"/>
      <c r="K8" s="15"/>
      <c r="L8" s="15"/>
      <c r="M8" s="15"/>
      <c r="N8" s="15"/>
      <c r="O8" s="15"/>
      <c r="P8" s="15"/>
      <c r="Q8" s="15"/>
      <c r="R8" s="15"/>
      <c r="S8" s="13"/>
    </row>
    <row r="9" spans="2:19" ht="22.2" customHeight="1">
      <c r="B9" s="11"/>
      <c r="C9" s="16" t="s">
        <v>2</v>
      </c>
      <c r="D9" s="16"/>
      <c r="E9" s="16"/>
      <c r="F9" s="16"/>
      <c r="G9" s="13"/>
      <c r="I9" s="11"/>
      <c r="J9" s="15"/>
      <c r="K9" s="15"/>
      <c r="L9" s="15"/>
      <c r="M9" s="15"/>
      <c r="N9" s="15"/>
      <c r="O9" s="15"/>
      <c r="P9" s="15"/>
      <c r="Q9" s="15"/>
      <c r="R9" s="15"/>
      <c r="S9" s="13"/>
    </row>
    <row r="10" spans="2:19" ht="22.2" customHeight="1">
      <c r="B10" s="11"/>
      <c r="C10" s="16" t="s">
        <v>3</v>
      </c>
      <c r="D10" s="16"/>
      <c r="E10" s="16"/>
      <c r="F10" s="16"/>
      <c r="G10" s="13"/>
      <c r="I10" s="11"/>
      <c r="J10" s="15"/>
      <c r="K10" s="15"/>
      <c r="L10" s="15"/>
      <c r="M10" s="15"/>
      <c r="N10" s="15"/>
      <c r="O10" s="15"/>
      <c r="P10" s="15"/>
      <c r="Q10" s="15"/>
      <c r="R10" s="15"/>
      <c r="S10" s="13"/>
    </row>
    <row r="11" spans="2:19" ht="22.2" customHeight="1">
      <c r="B11" s="11"/>
      <c r="C11" s="16" t="s">
        <v>4</v>
      </c>
      <c r="D11" s="16"/>
      <c r="E11" s="16"/>
      <c r="F11" s="16"/>
      <c r="G11" s="13"/>
      <c r="I11" s="11"/>
      <c r="J11" s="15"/>
      <c r="K11" s="15"/>
      <c r="L11" s="15"/>
      <c r="M11" s="15"/>
      <c r="N11" s="15"/>
      <c r="O11" s="15"/>
      <c r="P11" s="15"/>
      <c r="Q11" s="15"/>
      <c r="R11" s="15"/>
      <c r="S11" s="13"/>
    </row>
    <row r="12" spans="2:19" ht="22.2" customHeight="1" thickBot="1">
      <c r="B12" s="17"/>
      <c r="C12" s="18"/>
      <c r="D12" s="18"/>
      <c r="E12" s="18"/>
      <c r="F12" s="18"/>
      <c r="G12" s="19"/>
      <c r="I12" s="14"/>
      <c r="J12" s="15"/>
      <c r="K12" s="15"/>
      <c r="L12" s="15"/>
      <c r="M12" s="15"/>
      <c r="N12" s="15"/>
      <c r="O12" s="15"/>
      <c r="P12" s="15"/>
      <c r="Q12" s="15"/>
      <c r="R12" s="15"/>
      <c r="S12" s="13"/>
    </row>
    <row r="13" spans="2:19" ht="22.2" customHeight="1">
      <c r="I13" s="11"/>
      <c r="J13" s="15"/>
      <c r="K13" s="15"/>
      <c r="L13" s="15"/>
      <c r="M13" s="15"/>
      <c r="N13" s="15"/>
      <c r="O13" s="15"/>
      <c r="P13" s="15"/>
      <c r="Q13" s="15"/>
      <c r="R13" s="15"/>
      <c r="S13" s="13"/>
    </row>
    <row r="14" spans="2:19" ht="22.2" customHeight="1" thickBot="1">
      <c r="I14" s="11"/>
      <c r="J14" s="15"/>
      <c r="K14" s="15"/>
      <c r="L14" s="15"/>
      <c r="M14" s="15"/>
      <c r="N14" s="15"/>
      <c r="O14" s="15"/>
      <c r="P14" s="15"/>
      <c r="Q14" s="15"/>
      <c r="R14" s="15"/>
      <c r="S14" s="13"/>
    </row>
    <row r="15" spans="2:19" ht="22.2" customHeight="1">
      <c r="B15" s="8"/>
      <c r="C15" s="9"/>
      <c r="D15" s="9"/>
      <c r="E15" s="9"/>
      <c r="F15" s="9"/>
      <c r="G15" s="10"/>
      <c r="I15" s="11"/>
      <c r="J15" s="15"/>
      <c r="K15" s="15"/>
      <c r="L15" s="15"/>
      <c r="M15" s="15"/>
      <c r="N15" s="15"/>
      <c r="O15" s="15"/>
      <c r="P15" s="15"/>
      <c r="Q15" s="15"/>
      <c r="R15" s="15"/>
      <c r="S15" s="13"/>
    </row>
    <row r="16" spans="2:19" ht="22.2" customHeight="1" thickBot="1">
      <c r="B16" s="11"/>
      <c r="C16" s="12" t="s">
        <v>15</v>
      </c>
      <c r="D16" s="12"/>
      <c r="E16" s="12"/>
      <c r="F16" s="12"/>
      <c r="G16" s="13"/>
      <c r="I16" s="20"/>
      <c r="J16" s="21"/>
      <c r="K16" s="21"/>
      <c r="L16" s="21"/>
      <c r="M16" s="21"/>
      <c r="N16" s="21"/>
      <c r="O16" s="21"/>
      <c r="P16" s="21"/>
      <c r="Q16" s="21"/>
      <c r="R16" s="21"/>
      <c r="S16" s="19"/>
    </row>
    <row r="17" spans="2:38" ht="22.2" customHeight="1" thickBot="1">
      <c r="B17" s="11"/>
      <c r="G17" s="13"/>
    </row>
    <row r="18" spans="2:38" ht="22.2" customHeight="1">
      <c r="B18" s="11"/>
      <c r="C18" s="22"/>
      <c r="D18" s="23" t="s">
        <v>6</v>
      </c>
      <c r="E18" s="22" t="s">
        <v>7</v>
      </c>
      <c r="F18" s="22" t="s">
        <v>8</v>
      </c>
      <c r="G18" s="13"/>
      <c r="I18" s="8"/>
      <c r="J18" s="9"/>
      <c r="K18" s="9"/>
      <c r="L18" s="9"/>
      <c r="M18" s="9"/>
      <c r="N18" s="9"/>
      <c r="O18" s="9"/>
      <c r="P18" s="9"/>
      <c r="Q18" s="9"/>
      <c r="R18" s="9"/>
      <c r="S18" s="10"/>
    </row>
    <row r="19" spans="2:38" ht="22.2" customHeight="1">
      <c r="B19" s="11"/>
      <c r="C19" s="24" t="s">
        <v>11</v>
      </c>
      <c r="D19" s="23">
        <v>10</v>
      </c>
      <c r="E19" s="23">
        <v>10</v>
      </c>
      <c r="F19" s="23">
        <v>20</v>
      </c>
      <c r="G19" s="13"/>
      <c r="I19" s="11"/>
      <c r="J19" s="45" t="s">
        <v>17</v>
      </c>
      <c r="K19" s="34"/>
      <c r="L19" s="34"/>
      <c r="M19" s="34"/>
      <c r="N19" s="34"/>
      <c r="O19" s="34"/>
      <c r="P19" s="34"/>
      <c r="Q19" s="34"/>
      <c r="R19" s="34"/>
      <c r="S19" s="13"/>
    </row>
    <row r="20" spans="2:38" ht="22.2" customHeight="1">
      <c r="B20" s="11"/>
      <c r="C20" s="24" t="s">
        <v>12</v>
      </c>
      <c r="D20" s="25">
        <f>$F$36*D19/D24</f>
        <v>1.6708307131000334E-2</v>
      </c>
      <c r="E20" s="25">
        <f t="shared" ref="E20:F20" si="0">$F$36*E19/E24</f>
        <v>1.6708307131000334E-2</v>
      </c>
      <c r="F20" s="25">
        <f t="shared" si="0"/>
        <v>3.3416614262000668E-2</v>
      </c>
      <c r="G20" s="13"/>
      <c r="I20" s="11"/>
      <c r="J20" s="37"/>
      <c r="K20" s="37"/>
      <c r="L20" s="37"/>
      <c r="M20" s="37"/>
      <c r="N20" s="37"/>
      <c r="O20" s="37"/>
      <c r="P20" s="37"/>
      <c r="Q20" s="37"/>
      <c r="R20" s="37"/>
      <c r="S20" s="13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</row>
    <row r="21" spans="2:38" ht="22.2" customHeight="1">
      <c r="B21" s="11"/>
      <c r="C21" s="23" t="s">
        <v>9</v>
      </c>
      <c r="D21" s="23">
        <v>15</v>
      </c>
      <c r="E21" s="22">
        <v>10</v>
      </c>
      <c r="F21" s="22">
        <v>5</v>
      </c>
      <c r="G21" s="13"/>
      <c r="I21" s="11"/>
      <c r="J21" s="16" t="s">
        <v>18</v>
      </c>
      <c r="K21" s="16"/>
      <c r="L21" s="16" t="s">
        <v>19</v>
      </c>
      <c r="M21" s="16"/>
      <c r="N21" s="16"/>
      <c r="O21" s="16" t="s">
        <v>31</v>
      </c>
      <c r="P21" s="16"/>
      <c r="Q21" s="27" t="s">
        <v>20</v>
      </c>
      <c r="R21" s="27" t="s">
        <v>21</v>
      </c>
      <c r="S21" s="13"/>
      <c r="U21" s="26"/>
      <c r="V21" s="26"/>
      <c r="W21" s="26"/>
      <c r="X21" s="26"/>
      <c r="Y21" s="26"/>
      <c r="Z21" s="26"/>
      <c r="AA21" s="26"/>
      <c r="AB21" s="26"/>
      <c r="AC21" s="26"/>
      <c r="AD21" s="26"/>
      <c r="AE21" s="26"/>
      <c r="AF21" s="26"/>
      <c r="AG21" s="26"/>
      <c r="AH21" s="26"/>
      <c r="AI21" s="26"/>
      <c r="AJ21" s="26"/>
      <c r="AK21" s="26"/>
      <c r="AL21" s="26"/>
    </row>
    <row r="22" spans="2:38" ht="22.2" customHeight="1">
      <c r="B22" s="11"/>
      <c r="C22" s="24" t="s">
        <v>41</v>
      </c>
      <c r="D22" s="23">
        <v>5</v>
      </c>
      <c r="E22" s="23">
        <v>10</v>
      </c>
      <c r="F22" s="23">
        <v>5</v>
      </c>
      <c r="G22" s="13"/>
      <c r="I22" s="11"/>
      <c r="J22" s="28">
        <f>D23</f>
        <v>0.14863333333333334</v>
      </c>
      <c r="K22" s="16"/>
      <c r="L22" s="28">
        <f>D20</f>
        <v>1.6708307131000334E-2</v>
      </c>
      <c r="M22" s="16"/>
      <c r="N22" s="16"/>
      <c r="O22" s="41">
        <v>0.1211</v>
      </c>
      <c r="P22" s="41"/>
      <c r="Q22" s="29">
        <v>1</v>
      </c>
      <c r="R22" s="27">
        <v>1</v>
      </c>
      <c r="S22" s="13"/>
      <c r="U22" s="64">
        <f>J22^$L$27</f>
        <v>0.16690799004545118</v>
      </c>
      <c r="V22" s="65">
        <f>L22^$O$27</f>
        <v>1.6188563827820537E-2</v>
      </c>
      <c r="W22" s="66">
        <f>U22*V22</f>
        <v>2.7020006502240213E-3</v>
      </c>
      <c r="X22" s="26"/>
      <c r="Y22" s="26"/>
      <c r="Z22" s="26"/>
      <c r="AA22" s="26"/>
      <c r="AB22" s="26"/>
      <c r="AC22" s="26"/>
      <c r="AD22" s="26"/>
      <c r="AE22" s="26"/>
      <c r="AF22" s="26"/>
      <c r="AG22" s="26"/>
      <c r="AH22" s="26"/>
      <c r="AI22" s="26"/>
      <c r="AJ22" s="26"/>
      <c r="AK22" s="26"/>
      <c r="AL22" s="26"/>
    </row>
    <row r="23" spans="2:38" ht="22.2" customHeight="1">
      <c r="B23" s="11"/>
      <c r="C23" s="24" t="s">
        <v>42</v>
      </c>
      <c r="D23" s="25">
        <f>$D$35*D22/D24</f>
        <v>0.14863333333333334</v>
      </c>
      <c r="E23" s="25">
        <f t="shared" ref="E23:F23" si="1">$D$35*E22/E24</f>
        <v>0.29726666666666668</v>
      </c>
      <c r="F23" s="25">
        <f t="shared" si="1"/>
        <v>0.14863333333333334</v>
      </c>
      <c r="G23" s="13"/>
      <c r="I23" s="11"/>
      <c r="J23" s="28">
        <f>E23</f>
        <v>0.29726666666666668</v>
      </c>
      <c r="K23" s="16"/>
      <c r="L23" s="28">
        <f>E20</f>
        <v>1.6708307131000334E-2</v>
      </c>
      <c r="M23" s="16"/>
      <c r="N23" s="16"/>
      <c r="O23" s="42">
        <v>0.23219999999999999</v>
      </c>
      <c r="P23" s="43"/>
      <c r="Q23" s="29">
        <f>O23/O22</f>
        <v>1.917423616845582</v>
      </c>
      <c r="R23" s="27">
        <f>(2)^L26</f>
        <v>2</v>
      </c>
      <c r="S23" s="13"/>
      <c r="U23" s="64">
        <f>J23^$L$27</f>
        <v>0.32003332195337547</v>
      </c>
      <c r="V23" s="65">
        <f>L23^$O$27</f>
        <v>1.6188563827820537E-2</v>
      </c>
      <c r="W23" s="66">
        <f>U23*V23</f>
        <v>5.1808798594716581E-3</v>
      </c>
      <c r="X23" s="26"/>
      <c r="Y23" s="26"/>
      <c r="Z23" s="26"/>
      <c r="AA23" s="26"/>
      <c r="AB23" s="26"/>
      <c r="AC23" s="26"/>
      <c r="AD23" s="26"/>
      <c r="AE23" s="26"/>
      <c r="AF23" s="26"/>
      <c r="AG23" s="26"/>
      <c r="AH23" s="26"/>
      <c r="AI23" s="26"/>
      <c r="AJ23" s="26"/>
      <c r="AK23" s="26"/>
      <c r="AL23" s="26"/>
    </row>
    <row r="24" spans="2:38" ht="22.2" customHeight="1">
      <c r="B24" s="11"/>
      <c r="C24" s="24" t="s">
        <v>43</v>
      </c>
      <c r="D24" s="23">
        <f>D19+D21+D22</f>
        <v>30</v>
      </c>
      <c r="E24" s="23">
        <f>E19+E21+E22</f>
        <v>30</v>
      </c>
      <c r="F24" s="23">
        <f>F19+F21+F22</f>
        <v>30</v>
      </c>
      <c r="G24" s="13"/>
      <c r="I24" s="11"/>
      <c r="J24" s="28">
        <f>F23</f>
        <v>0.14863333333333334</v>
      </c>
      <c r="K24" s="16"/>
      <c r="L24" s="28">
        <f>F20</f>
        <v>3.3416614262000668E-2</v>
      </c>
      <c r="M24" s="16"/>
      <c r="N24" s="16"/>
      <c r="O24" s="42">
        <v>0.24349999999999999</v>
      </c>
      <c r="P24" s="43"/>
      <c r="Q24" s="29">
        <f>O24/O22</f>
        <v>2.0107349298100741</v>
      </c>
      <c r="R24" s="27">
        <f>(2^O26)</f>
        <v>2</v>
      </c>
      <c r="S24" s="13"/>
      <c r="U24" s="64">
        <f>J24^$L$27</f>
        <v>0.16690799004545118</v>
      </c>
      <c r="V24" s="65">
        <f>L24^$O$27</f>
        <v>3.2550910752058633E-2</v>
      </c>
      <c r="W24" s="66">
        <f>U24*V24</f>
        <v>5.4330070877749723E-3</v>
      </c>
      <c r="X24" s="26"/>
      <c r="Y24" s="26"/>
      <c r="Z24" s="26"/>
      <c r="AA24" s="26"/>
      <c r="AB24" s="26"/>
      <c r="AC24" s="26"/>
      <c r="AD24" s="26"/>
      <c r="AE24" s="26"/>
      <c r="AF24" s="26"/>
      <c r="AG24" s="26"/>
      <c r="AH24" s="26"/>
      <c r="AI24" s="26"/>
      <c r="AJ24" s="26"/>
      <c r="AK24" s="26"/>
      <c r="AL24" s="26"/>
    </row>
    <row r="25" spans="2:38" ht="22.2" customHeight="1">
      <c r="B25" s="11"/>
      <c r="C25" s="23" t="s">
        <v>5</v>
      </c>
      <c r="D25" s="23" t="s">
        <v>10</v>
      </c>
      <c r="E25" s="23" t="s">
        <v>10</v>
      </c>
      <c r="F25" s="23" t="s">
        <v>10</v>
      </c>
      <c r="G25" s="13"/>
      <c r="I25" s="11"/>
      <c r="J25" s="37"/>
      <c r="K25" s="37"/>
      <c r="L25" s="37"/>
      <c r="M25" s="37"/>
      <c r="N25" s="37"/>
      <c r="O25" s="37"/>
      <c r="P25" s="37"/>
      <c r="Q25" s="37"/>
      <c r="R25" s="37"/>
      <c r="S25" s="13"/>
      <c r="U25" s="26"/>
      <c r="V25" s="26"/>
      <c r="W25" s="26"/>
      <c r="X25" s="26"/>
      <c r="Y25" s="26"/>
      <c r="Z25" s="26"/>
      <c r="AA25" s="26"/>
      <c r="AB25" s="26"/>
      <c r="AC25" s="26"/>
      <c r="AD25" s="26"/>
      <c r="AE25" s="26"/>
      <c r="AF25" s="26"/>
      <c r="AG25" s="26"/>
      <c r="AH25" s="26"/>
      <c r="AI25" s="26"/>
      <c r="AJ25" s="26"/>
      <c r="AK25" s="26"/>
      <c r="AL25" s="26"/>
    </row>
    <row r="26" spans="2:38" ht="22.2" customHeight="1">
      <c r="B26" s="11"/>
      <c r="C26" s="23">
        <v>2</v>
      </c>
      <c r="D26" s="31">
        <v>0</v>
      </c>
      <c r="E26" s="32">
        <v>0</v>
      </c>
      <c r="F26" s="32">
        <v>0</v>
      </c>
      <c r="G26" s="13"/>
      <c r="I26" s="11"/>
      <c r="J26" s="16" t="s">
        <v>28</v>
      </c>
      <c r="K26" s="16"/>
      <c r="L26" s="33">
        <v>1</v>
      </c>
      <c r="M26" s="16" t="s">
        <v>30</v>
      </c>
      <c r="N26" s="16"/>
      <c r="O26" s="33">
        <v>1</v>
      </c>
      <c r="P26" s="44" t="s">
        <v>22</v>
      </c>
      <c r="Q26" s="44"/>
      <c r="R26" s="44"/>
      <c r="S26" s="13"/>
      <c r="U26" s="26"/>
      <c r="V26" s="26"/>
      <c r="W26" s="26"/>
      <c r="X26" s="26"/>
      <c r="Y26" s="26"/>
      <c r="Z26" s="26"/>
      <c r="AA26" s="26"/>
      <c r="AB26" s="26"/>
      <c r="AC26" s="26"/>
      <c r="AD26" s="26"/>
      <c r="AE26" s="26"/>
      <c r="AF26" s="26"/>
      <c r="AG26" s="26"/>
      <c r="AH26" s="26"/>
      <c r="AI26" s="26"/>
      <c r="AJ26" s="26"/>
      <c r="AK26" s="26"/>
      <c r="AL26" s="26"/>
    </row>
    <row r="27" spans="2:38" ht="22.2" customHeight="1">
      <c r="B27" s="11"/>
      <c r="C27" s="23">
        <v>4</v>
      </c>
      <c r="D27" s="31">
        <v>19</v>
      </c>
      <c r="E27" s="32">
        <v>13</v>
      </c>
      <c r="F27" s="32">
        <v>9.5</v>
      </c>
      <c r="G27" s="13"/>
      <c r="I27" s="11"/>
      <c r="J27" s="16" t="s">
        <v>29</v>
      </c>
      <c r="K27" s="16"/>
      <c r="L27" s="30">
        <f>LOG(Q23,2)</f>
        <v>0.93916910717123769</v>
      </c>
      <c r="M27" s="16" t="s">
        <v>30</v>
      </c>
      <c r="N27" s="16"/>
      <c r="O27" s="30">
        <f>LOG(Q24,2)</f>
        <v>1.0077229072753755</v>
      </c>
      <c r="P27" s="44" t="s">
        <v>44</v>
      </c>
      <c r="Q27" s="44"/>
      <c r="R27" s="44"/>
      <c r="S27" s="13"/>
      <c r="U27" s="26"/>
      <c r="V27" s="26"/>
      <c r="W27" s="26"/>
      <c r="X27" s="26"/>
      <c r="Y27" s="26"/>
      <c r="Z27" s="26"/>
      <c r="AA27" s="26"/>
      <c r="AB27" s="26"/>
      <c r="AC27" s="26"/>
      <c r="AD27" s="26"/>
      <c r="AE27" s="26"/>
      <c r="AF27" s="26"/>
      <c r="AG27" s="26"/>
      <c r="AH27" s="26"/>
      <c r="AI27" s="26"/>
      <c r="AJ27" s="26"/>
      <c r="AK27" s="26"/>
      <c r="AL27" s="26"/>
    </row>
    <row r="28" spans="2:38" ht="22.2" customHeight="1">
      <c r="B28" s="11"/>
      <c r="C28" s="23">
        <v>6</v>
      </c>
      <c r="D28" s="31">
        <v>35</v>
      </c>
      <c r="E28" s="32">
        <v>20.3</v>
      </c>
      <c r="F28" s="32">
        <v>19.03</v>
      </c>
      <c r="G28" s="13"/>
      <c r="I28" s="11"/>
      <c r="J28" s="16" t="s">
        <v>40</v>
      </c>
      <c r="K28" s="16"/>
      <c r="L28" s="16"/>
      <c r="M28" s="27" t="s">
        <v>37</v>
      </c>
      <c r="N28" s="27">
        <v>1</v>
      </c>
      <c r="O28" s="27" t="s">
        <v>38</v>
      </c>
      <c r="P28" s="27">
        <v>-1</v>
      </c>
      <c r="Q28" s="27" t="s">
        <v>39</v>
      </c>
      <c r="R28" s="40">
        <f>-(L27+O27)</f>
        <v>-1.9468920144466133</v>
      </c>
      <c r="S28" s="13"/>
      <c r="U28" s="26"/>
      <c r="V28" s="26"/>
      <c r="W28" s="26"/>
      <c r="X28" s="26"/>
      <c r="Y28" s="26"/>
      <c r="Z28" s="26"/>
      <c r="AA28" s="26"/>
      <c r="AB28" s="26"/>
      <c r="AC28" s="26"/>
      <c r="AD28" s="26"/>
      <c r="AE28" s="26"/>
      <c r="AF28" s="26"/>
      <c r="AG28" s="26"/>
      <c r="AH28" s="26"/>
      <c r="AI28" s="26"/>
      <c r="AJ28" s="26"/>
      <c r="AK28" s="26"/>
      <c r="AL28" s="26"/>
    </row>
    <row r="29" spans="2:38" ht="22.2" customHeight="1">
      <c r="B29" s="11"/>
      <c r="C29" s="23">
        <v>8</v>
      </c>
      <c r="D29" s="31">
        <v>50</v>
      </c>
      <c r="E29" s="32">
        <v>27</v>
      </c>
      <c r="F29" s="32">
        <v>25.86</v>
      </c>
      <c r="G29" s="13"/>
      <c r="I29" s="11"/>
      <c r="J29" s="48" t="s">
        <v>23</v>
      </c>
      <c r="K29" s="49"/>
      <c r="L29" s="50"/>
      <c r="M29" s="27" t="s">
        <v>24</v>
      </c>
      <c r="N29" s="56">
        <f>0.001*O22/W22</f>
        <v>4.4818642064338388E-2</v>
      </c>
      <c r="O29" s="57"/>
      <c r="P29" s="36" t="s">
        <v>27</v>
      </c>
      <c r="Q29" s="58">
        <f>AVERAGE(N29:O31)</f>
        <v>4.4818642064338388E-2</v>
      </c>
      <c r="R29" s="59"/>
      <c r="S29" s="13"/>
      <c r="U29" s="26"/>
      <c r="V29" s="26"/>
      <c r="W29" s="26"/>
      <c r="X29" s="26"/>
      <c r="Y29" s="26"/>
      <c r="Z29" s="26"/>
      <c r="AA29" s="26"/>
      <c r="AB29" s="26"/>
      <c r="AC29" s="26"/>
      <c r="AD29" s="26"/>
      <c r="AE29" s="26"/>
      <c r="AF29" s="26"/>
      <c r="AG29" s="26"/>
      <c r="AH29" s="26"/>
      <c r="AI29" s="26"/>
      <c r="AJ29" s="26"/>
      <c r="AK29" s="26"/>
      <c r="AL29" s="26"/>
    </row>
    <row r="30" spans="2:38" ht="22.2" customHeight="1">
      <c r="B30" s="11"/>
      <c r="C30" s="23">
        <v>10</v>
      </c>
      <c r="D30" s="31">
        <v>65</v>
      </c>
      <c r="E30" s="32">
        <v>34.799999999999997</v>
      </c>
      <c r="F30" s="32">
        <v>33.299999999999997</v>
      </c>
      <c r="G30" s="13"/>
      <c r="I30" s="11"/>
      <c r="J30" s="51"/>
      <c r="K30" s="34"/>
      <c r="L30" s="52"/>
      <c r="M30" s="27" t="s">
        <v>25</v>
      </c>
      <c r="N30" s="56">
        <f>0.001*O23/W23</f>
        <v>4.4818642064338388E-2</v>
      </c>
      <c r="O30" s="57"/>
      <c r="P30" s="38"/>
      <c r="Q30" s="60"/>
      <c r="R30" s="61"/>
      <c r="S30" s="13"/>
      <c r="U30" s="26"/>
      <c r="V30" s="26"/>
      <c r="W30" s="26"/>
      <c r="X30" s="26"/>
      <c r="Y30" s="26"/>
      <c r="Z30" s="26"/>
      <c r="AA30" s="26"/>
      <c r="AB30" s="26"/>
      <c r="AC30" s="26"/>
      <c r="AD30" s="26"/>
      <c r="AE30" s="26"/>
      <c r="AF30" s="26"/>
      <c r="AG30" s="26"/>
      <c r="AH30" s="26"/>
      <c r="AI30" s="26"/>
      <c r="AJ30" s="26"/>
      <c r="AK30" s="26"/>
      <c r="AL30" s="26"/>
    </row>
    <row r="31" spans="2:38" ht="22.2" customHeight="1">
      <c r="B31" s="11"/>
      <c r="C31" s="23">
        <v>12</v>
      </c>
      <c r="D31" s="31">
        <v>83</v>
      </c>
      <c r="E31" s="32">
        <v>42.2</v>
      </c>
      <c r="F31" s="32">
        <v>40.799999999999997</v>
      </c>
      <c r="G31" s="13"/>
      <c r="I31" s="11"/>
      <c r="J31" s="53"/>
      <c r="K31" s="54"/>
      <c r="L31" s="55"/>
      <c r="M31" s="27" t="s">
        <v>26</v>
      </c>
      <c r="N31" s="56">
        <f>0.001*O24/W24</f>
        <v>4.4818642064338395E-2</v>
      </c>
      <c r="O31" s="57"/>
      <c r="P31" s="39"/>
      <c r="Q31" s="62"/>
      <c r="R31" s="63"/>
      <c r="S31" s="13"/>
      <c r="U31" s="26"/>
      <c r="V31" s="26"/>
      <c r="W31" s="26"/>
      <c r="X31" s="26"/>
      <c r="Y31" s="26"/>
      <c r="Z31" s="26"/>
      <c r="AA31" s="26"/>
      <c r="AB31" s="26"/>
      <c r="AC31" s="26"/>
      <c r="AD31" s="26"/>
      <c r="AE31" s="26"/>
      <c r="AF31" s="26"/>
      <c r="AG31" s="26"/>
      <c r="AH31" s="26"/>
      <c r="AI31" s="26"/>
      <c r="AJ31" s="26"/>
      <c r="AK31" s="26"/>
      <c r="AL31" s="26"/>
    </row>
    <row r="32" spans="2:38" ht="22.2" customHeight="1" thickBot="1">
      <c r="B32" s="11"/>
      <c r="C32" s="23">
        <v>14</v>
      </c>
      <c r="D32" s="31">
        <v>98</v>
      </c>
      <c r="E32" s="32">
        <v>49.1</v>
      </c>
      <c r="F32" s="32">
        <v>47.2</v>
      </c>
      <c r="G32" s="13"/>
      <c r="I32" s="17"/>
      <c r="J32" s="18"/>
      <c r="K32" s="18"/>
      <c r="L32" s="18"/>
      <c r="M32" s="18"/>
      <c r="N32" s="18"/>
      <c r="O32" s="18"/>
      <c r="P32" s="18"/>
      <c r="Q32" s="18"/>
      <c r="R32" s="18"/>
      <c r="S32" s="19"/>
      <c r="U32" s="26"/>
      <c r="V32" s="26"/>
      <c r="W32" s="26"/>
      <c r="X32" s="26"/>
      <c r="Y32" s="26"/>
      <c r="Z32" s="26"/>
      <c r="AA32" s="26"/>
      <c r="AB32" s="26"/>
      <c r="AC32" s="26"/>
      <c r="AD32" s="26"/>
      <c r="AE32" s="26"/>
      <c r="AF32" s="26"/>
      <c r="AG32" s="26"/>
      <c r="AH32" s="26"/>
      <c r="AI32" s="26"/>
      <c r="AJ32" s="26"/>
      <c r="AK32" s="26"/>
      <c r="AL32" s="26"/>
    </row>
    <row r="33" spans="2:38" ht="22.2" customHeight="1">
      <c r="B33" s="11"/>
      <c r="G33" s="13"/>
      <c r="U33" s="26"/>
      <c r="V33" s="26"/>
      <c r="W33" s="26"/>
      <c r="X33" s="26"/>
      <c r="Y33" s="26"/>
      <c r="Z33" s="26"/>
      <c r="AA33" s="26"/>
      <c r="AB33" s="26"/>
      <c r="AC33" s="26"/>
      <c r="AD33" s="26"/>
      <c r="AE33" s="26"/>
      <c r="AF33" s="26"/>
      <c r="AG33" s="26"/>
      <c r="AH33" s="26"/>
      <c r="AI33" s="26"/>
      <c r="AJ33" s="26"/>
      <c r="AK33" s="26"/>
      <c r="AL33" s="26"/>
    </row>
    <row r="34" spans="2:38" ht="22.2" customHeight="1">
      <c r="B34" s="11"/>
      <c r="C34" s="27" t="s">
        <v>34</v>
      </c>
      <c r="D34" s="35">
        <v>9.1</v>
      </c>
      <c r="E34" s="29" t="s">
        <v>32</v>
      </c>
      <c r="F34" s="46">
        <v>1.4745999999999999</v>
      </c>
      <c r="G34" s="13"/>
      <c r="U34" s="26"/>
      <c r="V34" s="26"/>
      <c r="W34" s="26"/>
      <c r="X34" s="26"/>
      <c r="Y34" s="26"/>
      <c r="Z34" s="26"/>
      <c r="AA34" s="26"/>
      <c r="AB34" s="26"/>
      <c r="AC34" s="26"/>
      <c r="AD34" s="26"/>
      <c r="AE34" s="26"/>
      <c r="AF34" s="26"/>
      <c r="AG34" s="26"/>
      <c r="AH34" s="26"/>
      <c r="AI34" s="26"/>
      <c r="AJ34" s="26"/>
      <c r="AK34" s="26"/>
      <c r="AL34" s="26"/>
    </row>
    <row r="35" spans="2:38" ht="22.2" customHeight="1">
      <c r="B35" s="11"/>
      <c r="C35" s="27" t="s">
        <v>35</v>
      </c>
      <c r="D35" s="47">
        <f>D34*9.8/100</f>
        <v>0.89180000000000004</v>
      </c>
      <c r="E35" s="29" t="s">
        <v>33</v>
      </c>
      <c r="F35" s="29">
        <f>F34/294.185</f>
        <v>5.0124921393000996E-3</v>
      </c>
      <c r="G35" s="13"/>
      <c r="J35" s="12"/>
      <c r="K35" s="12"/>
      <c r="L35" s="12"/>
      <c r="M35" s="12"/>
      <c r="N35" s="12"/>
      <c r="O35" s="12"/>
      <c r="P35" s="12"/>
      <c r="Q35" s="12"/>
      <c r="R35" s="12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</row>
    <row r="36" spans="2:38" ht="22.2" customHeight="1">
      <c r="B36" s="11"/>
      <c r="C36" s="34"/>
      <c r="D36" s="34"/>
      <c r="E36" s="27" t="s">
        <v>36</v>
      </c>
      <c r="F36" s="30">
        <f>F35*10</f>
        <v>5.0124921393000996E-2</v>
      </c>
      <c r="G36" s="13"/>
      <c r="U36" s="26"/>
      <c r="V36" s="26"/>
      <c r="W36" s="26"/>
      <c r="X36" s="26"/>
      <c r="Y36" s="26"/>
      <c r="Z36" s="26"/>
      <c r="AA36" s="26"/>
      <c r="AB36" s="26"/>
      <c r="AC36" s="26"/>
      <c r="AD36" s="26"/>
      <c r="AE36" s="26"/>
      <c r="AF36" s="26"/>
      <c r="AG36" s="26"/>
      <c r="AH36" s="26"/>
      <c r="AI36" s="26"/>
      <c r="AJ36" s="26"/>
      <c r="AK36" s="26"/>
      <c r="AL36" s="26"/>
    </row>
    <row r="37" spans="2:38" ht="22.2" customHeight="1" thickBot="1">
      <c r="B37" s="17"/>
      <c r="C37" s="18"/>
      <c r="D37" s="18"/>
      <c r="E37" s="18"/>
      <c r="F37" s="18"/>
      <c r="G37" s="19"/>
      <c r="U37" s="26"/>
      <c r="V37" s="26"/>
      <c r="W37" s="26"/>
      <c r="X37" s="26"/>
      <c r="Y37" s="26"/>
      <c r="Z37" s="26"/>
      <c r="AA37" s="26"/>
      <c r="AB37" s="26"/>
      <c r="AC37" s="26"/>
      <c r="AD37" s="26"/>
      <c r="AE37" s="26"/>
      <c r="AF37" s="26"/>
      <c r="AG37" s="26"/>
      <c r="AH37" s="26"/>
      <c r="AI37" s="26"/>
      <c r="AJ37" s="26"/>
      <c r="AK37" s="26"/>
      <c r="AL37" s="26"/>
    </row>
    <row r="38" spans="2:38" ht="22.2" customHeight="1">
      <c r="U38" s="26"/>
      <c r="V38" s="26"/>
      <c r="W38" s="26"/>
      <c r="X38" s="26"/>
      <c r="Y38" s="26"/>
      <c r="Z38" s="26"/>
      <c r="AA38" s="26"/>
      <c r="AB38" s="26"/>
      <c r="AC38" s="26"/>
      <c r="AD38" s="26"/>
      <c r="AE38" s="26"/>
      <c r="AF38" s="26"/>
      <c r="AG38" s="26"/>
      <c r="AH38" s="26"/>
      <c r="AI38" s="26"/>
      <c r="AJ38" s="26"/>
      <c r="AK38" s="26"/>
      <c r="AL38" s="26"/>
    </row>
    <row r="39" spans="2:38" ht="22.2" customHeight="1">
      <c r="U39" s="26"/>
      <c r="V39" s="26"/>
      <c r="W39" s="26"/>
      <c r="X39" s="26"/>
      <c r="Y39" s="26"/>
      <c r="Z39" s="26"/>
      <c r="AA39" s="26"/>
      <c r="AB39" s="26"/>
      <c r="AC39" s="26"/>
      <c r="AD39" s="26"/>
      <c r="AE39" s="26"/>
      <c r="AF39" s="26"/>
      <c r="AG39" s="26"/>
      <c r="AH39" s="26"/>
      <c r="AI39" s="26"/>
      <c r="AJ39" s="26"/>
      <c r="AK39" s="26"/>
      <c r="AL39" s="26"/>
    </row>
    <row r="40" spans="2:38" ht="22.2" customHeight="1">
      <c r="U40" s="26"/>
      <c r="V40" s="26"/>
      <c r="W40" s="26"/>
      <c r="X40" s="26"/>
      <c r="Y40" s="26"/>
      <c r="Z40" s="26"/>
      <c r="AA40" s="26"/>
      <c r="AB40" s="26"/>
      <c r="AC40" s="26"/>
      <c r="AD40" s="26"/>
      <c r="AE40" s="26"/>
      <c r="AF40" s="26"/>
      <c r="AG40" s="26"/>
      <c r="AH40" s="26"/>
      <c r="AI40" s="26"/>
      <c r="AJ40" s="26"/>
      <c r="AK40" s="26"/>
      <c r="AL40" s="26"/>
    </row>
    <row r="41" spans="2:38" ht="22.2" customHeight="1">
      <c r="U41" s="26"/>
      <c r="V41" s="26"/>
      <c r="W41" s="26"/>
      <c r="X41" s="26"/>
      <c r="Y41" s="26"/>
      <c r="Z41" s="26"/>
      <c r="AA41" s="26"/>
      <c r="AB41" s="26"/>
      <c r="AC41" s="26"/>
      <c r="AD41" s="26"/>
      <c r="AE41" s="26"/>
      <c r="AF41" s="26"/>
      <c r="AG41" s="26"/>
      <c r="AH41" s="26"/>
      <c r="AI41" s="26"/>
      <c r="AJ41" s="26"/>
      <c r="AK41" s="26"/>
      <c r="AL41" s="26"/>
    </row>
    <row r="42" spans="2:38" ht="22.2" customHeight="1">
      <c r="U42" s="26"/>
      <c r="V42" s="26"/>
      <c r="W42" s="26"/>
      <c r="X42" s="26"/>
      <c r="Y42" s="26"/>
      <c r="Z42" s="26"/>
      <c r="AA42" s="26"/>
      <c r="AB42" s="26"/>
      <c r="AC42" s="26"/>
      <c r="AD42" s="26"/>
      <c r="AE42" s="26"/>
      <c r="AF42" s="26"/>
      <c r="AG42" s="26"/>
      <c r="AH42" s="26"/>
      <c r="AI42" s="26"/>
      <c r="AJ42" s="26"/>
      <c r="AK42" s="26"/>
      <c r="AL42" s="26"/>
    </row>
    <row r="43" spans="2:38" ht="22.2" customHeight="1"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</row>
    <row r="44" spans="2:38" ht="22.2" customHeight="1">
      <c r="U44" s="26"/>
      <c r="V44" s="26"/>
      <c r="W44" s="26"/>
      <c r="X44" s="26"/>
      <c r="Y44" s="26"/>
      <c r="Z44" s="26"/>
      <c r="AA44" s="26"/>
      <c r="AB44" s="26"/>
      <c r="AC44" s="26"/>
      <c r="AD44" s="26"/>
      <c r="AE44" s="26"/>
      <c r="AF44" s="26"/>
      <c r="AG44" s="26"/>
      <c r="AH44" s="26"/>
      <c r="AI44" s="26"/>
      <c r="AJ44" s="26"/>
      <c r="AK44" s="26"/>
      <c r="AL44" s="26"/>
    </row>
    <row r="45" spans="2:38" ht="22.2" customHeight="1">
      <c r="U45" s="26"/>
      <c r="V45" s="26"/>
      <c r="W45" s="26"/>
      <c r="X45" s="26"/>
      <c r="Y45" s="26"/>
      <c r="Z45" s="26"/>
      <c r="AA45" s="26"/>
      <c r="AB45" s="26"/>
      <c r="AC45" s="26"/>
      <c r="AD45" s="26"/>
      <c r="AE45" s="26"/>
      <c r="AF45" s="26"/>
      <c r="AG45" s="26"/>
      <c r="AH45" s="26"/>
      <c r="AI45" s="26"/>
      <c r="AJ45" s="26"/>
      <c r="AK45" s="26"/>
      <c r="AL45" s="26"/>
    </row>
    <row r="46" spans="2:38" ht="22.2" customHeight="1"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</row>
  </sheetData>
  <sheetProtection algorithmName="SHA-512" hashValue="AzmlHR1s1jStcShs/5ehnHy2Fpd/pkaPtxWA4F4ILX+D2tEia9WViNpc6t/YcWmfIRN/F24riUY2utmF+aBtVw==" saltValue="zHBVJgvFGwXR7oa30vnM9w==" spinCount="100000" sheet="1" objects="1" scenarios="1"/>
  <protectedRanges>
    <protectedRange sqref="D34 F34 O22:P24 O26 L26" name="범위2"/>
    <protectedRange sqref="D26:F32" name="범위1"/>
  </protectedRanges>
  <mergeCells count="41">
    <mergeCell ref="C36:D36"/>
    <mergeCell ref="J28:L28"/>
    <mergeCell ref="N29:O29"/>
    <mergeCell ref="N30:O30"/>
    <mergeCell ref="J29:L31"/>
    <mergeCell ref="J35:R35"/>
    <mergeCell ref="C4:F4"/>
    <mergeCell ref="C6:F6"/>
    <mergeCell ref="J4:R4"/>
    <mergeCell ref="O21:P21"/>
    <mergeCell ref="J6:R15"/>
    <mergeCell ref="C8:D8"/>
    <mergeCell ref="E8:F8"/>
    <mergeCell ref="C9:D9"/>
    <mergeCell ref="C10:D10"/>
    <mergeCell ref="C11:D11"/>
    <mergeCell ref="E9:F9"/>
    <mergeCell ref="E10:F10"/>
    <mergeCell ref="E11:F11"/>
    <mergeCell ref="P29:P31"/>
    <mergeCell ref="Q29:R31"/>
    <mergeCell ref="N31:O31"/>
    <mergeCell ref="C16:F16"/>
    <mergeCell ref="J19:R19"/>
    <mergeCell ref="J21:K21"/>
    <mergeCell ref="L21:N21"/>
    <mergeCell ref="J22:K22"/>
    <mergeCell ref="L22:N22"/>
    <mergeCell ref="J24:K24"/>
    <mergeCell ref="L24:N24"/>
    <mergeCell ref="O22:P22"/>
    <mergeCell ref="O23:P23"/>
    <mergeCell ref="O24:P24"/>
    <mergeCell ref="J23:K23"/>
    <mergeCell ref="L23:N23"/>
    <mergeCell ref="J26:K26"/>
    <mergeCell ref="M26:N26"/>
    <mergeCell ref="P26:R26"/>
    <mergeCell ref="P27:R27"/>
    <mergeCell ref="J27:K27"/>
    <mergeCell ref="M27:N27"/>
  </mergeCells>
  <phoneticPr fontId="1" type="noConversion"/>
  <dataValidations count="1">
    <dataValidation type="list" allowBlank="1" showInputMessage="1" showErrorMessage="1" sqref="L26 O26" xr:uid="{5CED9FA3-8AB6-46F9-9766-2A04C9ABEE40}">
      <formula1>"1,2,3"</formula1>
    </dataValidation>
  </dataValidation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실험 A,B,C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정원준</dc:creator>
  <cp:lastModifiedBy>정원준</cp:lastModifiedBy>
  <dcterms:created xsi:type="dcterms:W3CDTF">2015-06-05T18:19:34Z</dcterms:created>
  <dcterms:modified xsi:type="dcterms:W3CDTF">2023-10-30T16:30:17Z</dcterms:modified>
</cp:coreProperties>
</file>