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cheonedu-my.sharepoint.com/personal/stp_o365_ice_go_kr/Documents/2023/고려대학교/일반화학실험/"/>
    </mc:Choice>
  </mc:AlternateContent>
  <xr:revisionPtr revIDLastSave="1" documentId="13_ncr:1_{4A9C9D38-277D-4387-B1BC-324001D886EE}" xr6:coauthVersionLast="47" xr6:coauthVersionMax="47" xr10:uidLastSave="{10E369F6-1A0E-4F80-A8DD-1148174720BD}"/>
  <bookViews>
    <workbookView xWindow="-96" yWindow="0" windowWidth="11712" windowHeight="12336" xr2:uid="{DFB5FF24-5F80-4AC3-9B37-60C785A0A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30" i="1"/>
  <c r="D31" i="1"/>
  <c r="C6" i="1"/>
  <c r="D12" i="1"/>
  <c r="C13" i="1" s="1"/>
  <c r="C15" i="1"/>
  <c r="C18" i="1" l="1"/>
  <c r="C16" i="1" l="1"/>
  <c r="C21" i="1" s="1"/>
  <c r="D23" i="1" l="1"/>
  <c r="D28" i="1" s="1"/>
  <c r="D24" i="1"/>
  <c r="D29" i="1" s="1"/>
</calcChain>
</file>

<file path=xl/sharedStrings.xml><?xml version="1.0" encoding="utf-8"?>
<sst xmlns="http://schemas.openxmlformats.org/spreadsheetml/2006/main" count="34" uniqueCount="27">
  <si>
    <t>[Table 1] Syringe Calbiration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</si>
  <si>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</si>
  <si>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</si>
  <si>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</si>
  <si>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volume of hexane 1 drop(mL/drop)</t>
    <phoneticPr fontId="1" type="noConversion"/>
  </si>
  <si>
    <t>[Table 2] Stearic Acid Calculation</t>
    <phoneticPr fontId="1" type="noConversion"/>
  </si>
  <si>
    <t>average</t>
    <phoneticPr fontId="1" type="noConversion"/>
  </si>
  <si>
    <t>Area of membrane(cm2)</t>
    <phoneticPr fontId="1" type="noConversion"/>
  </si>
  <si>
    <t>Diameter of membrane(cm)</t>
    <phoneticPr fontId="1" type="noConversion"/>
  </si>
  <si>
    <t>Concentration of stearic acid(g/mL)</t>
    <phoneticPr fontId="1" type="noConversion"/>
  </si>
  <si>
    <t>real use(g)</t>
    <phoneticPr fontId="1" type="noConversion"/>
  </si>
  <si>
    <t>Volume of stearic acid in one drop(mL/drop)</t>
    <phoneticPr fontId="1" type="noConversion"/>
  </si>
  <si>
    <t>Mass of stearic acid in one drop(g/drop)</t>
    <phoneticPr fontId="1" type="noConversion"/>
  </si>
  <si>
    <t>density of stearic acid(g/mL)</t>
    <phoneticPr fontId="1" type="noConversion"/>
  </si>
  <si>
    <t>diameter of 12C atom(cm)</t>
    <phoneticPr fontId="1" type="noConversion"/>
  </si>
  <si>
    <t>height of membrane(cm)</t>
    <phoneticPr fontId="1" type="noConversion"/>
  </si>
  <si>
    <t>volume of 12C</t>
    <phoneticPr fontId="1" type="noConversion"/>
  </si>
  <si>
    <t>cube</t>
    <phoneticPr fontId="1" type="noConversion"/>
  </si>
  <si>
    <t>sphere</t>
    <phoneticPr fontId="1" type="noConversion"/>
  </si>
  <si>
    <t>error(%)</t>
    <phoneticPr fontId="1" type="noConversion"/>
  </si>
  <si>
    <t>number of drops equivalent to 0.500mL of hexane(drop)</t>
    <phoneticPr fontId="1" type="noConversion"/>
  </si>
  <si>
    <t>1mL=(1cm)^3</t>
    <phoneticPr fontId="1" type="noConversion"/>
  </si>
  <si>
    <t>radius</t>
    <phoneticPr fontId="1" type="noConversion"/>
  </si>
  <si>
    <t>molar volume of 12C(mL/mol)</t>
    <phoneticPr fontId="1" type="noConversion"/>
  </si>
  <si>
    <t>Avogadro's constant(/mol)</t>
    <phoneticPr fontId="1" type="noConversion"/>
  </si>
  <si>
    <r>
      <rPr>
        <b/>
        <sz val="12"/>
        <color theme="1"/>
        <rFont val="Arial"/>
        <family val="2"/>
      </rPr>
      <t>[Table 3]</t>
    </r>
    <r>
      <rPr>
        <sz val="12"/>
        <color theme="1"/>
        <rFont val="Arial"/>
        <family val="2"/>
      </rPr>
      <t xml:space="preserve"> Volume of C atom</t>
    </r>
    <phoneticPr fontId="1" type="noConversion"/>
  </si>
  <si>
    <r>
      <rPr>
        <b/>
        <sz val="12"/>
        <color theme="1"/>
        <rFont val="Arial"/>
        <family val="2"/>
      </rPr>
      <t>[Table 4]</t>
    </r>
    <r>
      <rPr>
        <sz val="12"/>
        <color theme="1"/>
        <rFont val="Arial"/>
        <family val="2"/>
      </rPr>
      <t xml:space="preserve"> Avogadro's Number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</si>
</sst>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compound/Stearic-Ac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6C28-3FB6-4BBB-923E-18F1ED9C4AD1}">
  <dimension ref="B2:G33"/>
  <sheetViews>
    <sheetView tabSelected="1" topLeftCell="B5" zoomScale="70" zoomScaleNormal="70" workbookViewId="0">
      <selection activeCell="D23" sqref="D23"/>
    </sheetView>
  </sheetViews>
  <sheetFormatPr defaultRowHeight="19.95" customHeight="1" x14ac:dyDescent="0.4"/>
  <cols>
    <col min="1" max="1" width="1.69921875" style="2" customWidth="1"/>
    <col min="2" max="2" width="51.796875" style="2" customWidth="1"/>
    <col min="3" max="3" width="11.296875" style="2" customWidth="1"/>
    <col min="4" max="4" width="55.3984375" style="2" customWidth="1"/>
    <col min="5" max="5" width="8.796875" style="2"/>
    <col min="6" max="6" width="13.59765625" style="2" customWidth="1"/>
    <col min="7" max="7" width="10" style="2" bestFit="1" customWidth="1"/>
    <col min="8" max="16384" width="8.796875" style="2"/>
  </cols>
  <sheetData>
    <row r="2" spans="2:7" ht="19.95" customHeight="1" x14ac:dyDescent="0.4">
      <c r="B2" s="3" t="s">
        <v>0</v>
      </c>
      <c r="C2" s="4"/>
      <c r="D2" s="5"/>
    </row>
    <row r="3" spans="2:7" ht="19.95" customHeight="1" x14ac:dyDescent="0.4">
      <c r="B3" s="6" t="s">
        <v>20</v>
      </c>
      <c r="C3" s="1" t="s">
        <v>1</v>
      </c>
      <c r="D3" s="1">
        <v>39</v>
      </c>
    </row>
    <row r="4" spans="2:7" ht="19.95" customHeight="1" x14ac:dyDescent="0.4">
      <c r="B4" s="6"/>
      <c r="C4" s="1" t="s">
        <v>2</v>
      </c>
      <c r="D4" s="1">
        <v>40</v>
      </c>
    </row>
    <row r="5" spans="2:7" ht="19.95" customHeight="1" x14ac:dyDescent="0.4">
      <c r="B5" s="6"/>
      <c r="C5" s="1" t="s">
        <v>3</v>
      </c>
      <c r="D5" s="1">
        <v>40</v>
      </c>
    </row>
    <row r="6" spans="2:7" ht="19.95" customHeight="1" x14ac:dyDescent="0.4">
      <c r="B6" s="1" t="s">
        <v>4</v>
      </c>
      <c r="C6" s="9">
        <f>0.5/AVERAGE(D3:D5)</f>
        <v>1.2605042016806723E-2</v>
      </c>
      <c r="D6" s="10"/>
    </row>
    <row r="7" spans="2:7" ht="19.95" customHeight="1" x14ac:dyDescent="0.4">
      <c r="F7" s="2" t="s">
        <v>21</v>
      </c>
    </row>
    <row r="8" spans="2:7" ht="19.95" customHeight="1" x14ac:dyDescent="0.4">
      <c r="B8" s="3" t="s">
        <v>5</v>
      </c>
      <c r="C8" s="4"/>
      <c r="D8" s="5"/>
    </row>
    <row r="9" spans="2:7" ht="19.95" customHeight="1" x14ac:dyDescent="0.4">
      <c r="B9" s="6" t="s">
        <v>8</v>
      </c>
      <c r="C9" s="1" t="s">
        <v>1</v>
      </c>
      <c r="D9" s="1">
        <v>2.1</v>
      </c>
    </row>
    <row r="10" spans="2:7" ht="19.95" customHeight="1" x14ac:dyDescent="0.4">
      <c r="B10" s="6"/>
      <c r="C10" s="1" t="s">
        <v>2</v>
      </c>
      <c r="D10" s="1">
        <v>1.9</v>
      </c>
    </row>
    <row r="11" spans="2:7" ht="19.95" customHeight="1" x14ac:dyDescent="0.4">
      <c r="B11" s="6"/>
      <c r="C11" s="1" t="s">
        <v>3</v>
      </c>
      <c r="D11" s="1">
        <v>2.1</v>
      </c>
    </row>
    <row r="12" spans="2:7" ht="19.95" customHeight="1" x14ac:dyDescent="0.4">
      <c r="B12" s="6"/>
      <c r="C12" s="1" t="s">
        <v>6</v>
      </c>
      <c r="D12" s="1">
        <f>AVERAGE(D9:D11)</f>
        <v>2.0333333333333332</v>
      </c>
      <c r="F12" s="2" t="s">
        <v>22</v>
      </c>
      <c r="G12" s="2">
        <v>1</v>
      </c>
    </row>
    <row r="13" spans="2:7" ht="19.95" customHeight="1" x14ac:dyDescent="0.4">
      <c r="B13" s="1" t="s">
        <v>7</v>
      </c>
      <c r="C13" s="6">
        <f>3.141*G12*G12</f>
        <v>3.141</v>
      </c>
      <c r="D13" s="6"/>
    </row>
    <row r="14" spans="2:7" ht="19.95" customHeight="1" x14ac:dyDescent="0.4">
      <c r="B14" s="6" t="s">
        <v>9</v>
      </c>
      <c r="C14" s="1" t="s">
        <v>10</v>
      </c>
      <c r="D14" s="1">
        <v>1.78E-2</v>
      </c>
    </row>
    <row r="15" spans="2:7" ht="19.95" customHeight="1" x14ac:dyDescent="0.4">
      <c r="B15" s="6"/>
      <c r="C15" s="6">
        <f>D14/100</f>
        <v>1.7799999999999999E-4</v>
      </c>
      <c r="D15" s="6"/>
    </row>
    <row r="16" spans="2:7" ht="19.95" customHeight="1" x14ac:dyDescent="0.4">
      <c r="B16" s="1" t="s">
        <v>11</v>
      </c>
      <c r="C16" s="6">
        <f>C18/C17</f>
        <v>2.3848825244383467E-6</v>
      </c>
      <c r="D16" s="6"/>
    </row>
    <row r="17" spans="2:4" ht="19.95" customHeight="1" x14ac:dyDescent="0.4">
      <c r="B17" s="1" t="s">
        <v>13</v>
      </c>
      <c r="C17" s="7">
        <v>0.94079999999999997</v>
      </c>
      <c r="D17" s="8"/>
    </row>
    <row r="18" spans="2:4" ht="19.95" customHeight="1" x14ac:dyDescent="0.4">
      <c r="B18" s="1" t="s">
        <v>12</v>
      </c>
      <c r="C18" s="6">
        <f>C15*C6</f>
        <v>2.2436974789915967E-6</v>
      </c>
      <c r="D18" s="6"/>
    </row>
    <row r="20" spans="2:4" ht="19.95" customHeight="1" x14ac:dyDescent="0.4">
      <c r="B20" s="6" t="s">
        <v>25</v>
      </c>
      <c r="C20" s="6"/>
      <c r="D20" s="6"/>
    </row>
    <row r="21" spans="2:4" ht="19.95" customHeight="1" x14ac:dyDescent="0.4">
      <c r="B21" s="1" t="s">
        <v>15</v>
      </c>
      <c r="C21" s="6">
        <f>C16/C13</f>
        <v>7.5927492022870001E-7</v>
      </c>
      <c r="D21" s="6"/>
    </row>
    <row r="22" spans="2:4" ht="19.95" customHeight="1" x14ac:dyDescent="0.4">
      <c r="B22" s="1" t="s">
        <v>14</v>
      </c>
      <c r="C22" s="6">
        <f>C21/18.21</f>
        <v>4.1695492599049972E-8</v>
      </c>
      <c r="D22" s="6"/>
    </row>
    <row r="23" spans="2:4" ht="19.95" customHeight="1" x14ac:dyDescent="0.4">
      <c r="B23" s="6" t="s">
        <v>16</v>
      </c>
      <c r="C23" s="1" t="s">
        <v>17</v>
      </c>
      <c r="D23" s="1">
        <f>C22*C22*C22</f>
        <v>7.2488201918209029E-23</v>
      </c>
    </row>
    <row r="24" spans="2:4" ht="19.95" customHeight="1" x14ac:dyDescent="0.4">
      <c r="B24" s="6"/>
      <c r="C24" s="1" t="s">
        <v>18</v>
      </c>
      <c r="D24" s="1">
        <f>(C22/2)*(C22/2)*(C22/2)*3.14*4/3</f>
        <v>3.7935492337196063E-23</v>
      </c>
    </row>
    <row r="26" spans="2:4" ht="19.95" customHeight="1" x14ac:dyDescent="0.4">
      <c r="B26" s="6" t="s">
        <v>26</v>
      </c>
      <c r="C26" s="6"/>
      <c r="D26" s="6"/>
    </row>
    <row r="27" spans="2:4" ht="19.95" customHeight="1" x14ac:dyDescent="0.4">
      <c r="B27" s="1" t="s">
        <v>23</v>
      </c>
      <c r="C27" s="9">
        <v>3.42</v>
      </c>
      <c r="D27" s="10"/>
    </row>
    <row r="28" spans="2:4" ht="19.95" customHeight="1" x14ac:dyDescent="0.4">
      <c r="B28" s="11" t="s">
        <v>24</v>
      </c>
      <c r="C28" s="1" t="s">
        <v>17</v>
      </c>
      <c r="D28" s="1">
        <f>C27/D23</f>
        <v>4.7180091511428377E+22</v>
      </c>
    </row>
    <row r="29" spans="2:4" ht="19.95" customHeight="1" x14ac:dyDescent="0.4">
      <c r="B29" s="12"/>
      <c r="C29" s="1" t="s">
        <v>18</v>
      </c>
      <c r="D29" s="1">
        <f>C27/D24</f>
        <v>9.0153041104640204E+22</v>
      </c>
    </row>
    <row r="30" spans="2:4" ht="19.95" customHeight="1" x14ac:dyDescent="0.4">
      <c r="B30" s="11" t="s">
        <v>19</v>
      </c>
      <c r="C30" s="1" t="s">
        <v>17</v>
      </c>
      <c r="D30" s="1">
        <f>100*(1-(D28/D33))</f>
        <v>92.165547487113628</v>
      </c>
    </row>
    <row r="31" spans="2:4" ht="19.95" customHeight="1" x14ac:dyDescent="0.4">
      <c r="B31" s="12"/>
      <c r="C31" s="1" t="s">
        <v>18</v>
      </c>
      <c r="D31" s="1">
        <f>100*(1-(D29/D33))</f>
        <v>85.029708574102486</v>
      </c>
    </row>
    <row r="33" spans="4:4" ht="19.95" customHeight="1" x14ac:dyDescent="0.4">
      <c r="D33" s="2">
        <v>6.0221300000000003E+23</v>
      </c>
    </row>
  </sheetData>
  <mergeCells count="19">
    <mergeCell ref="B30:B31"/>
    <mergeCell ref="B28:B29"/>
    <mergeCell ref="C27:D27"/>
    <mergeCell ref="C15:D15"/>
    <mergeCell ref="B14:B15"/>
    <mergeCell ref="C16:D16"/>
    <mergeCell ref="C18:D18"/>
    <mergeCell ref="B20:D20"/>
    <mergeCell ref="B23:B24"/>
    <mergeCell ref="C21:D21"/>
    <mergeCell ref="C22:D22"/>
    <mergeCell ref="B26:D26"/>
    <mergeCell ref="B8:D8"/>
    <mergeCell ref="C13:D13"/>
    <mergeCell ref="C17:D17"/>
    <mergeCell ref="B3:B5"/>
    <mergeCell ref="B2:D2"/>
    <mergeCell ref="C6:D6"/>
    <mergeCell ref="B9:B12"/>
  </mergeCells>
  <phoneticPr fontId="1" type="noConversion"/>
  <hyperlinks>
    <hyperlink ref="C17:D17" r:id="rId1" location="section=Density" display="https://pubchem.ncbi.nlm.nih.gov/compound/Stearic-Acid - section=Density" xr:uid="{7E70B280-8DE6-4AB6-B56B-4745D68701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정원준</dc:creator>
  <cp:lastModifiedBy>정 원준</cp:lastModifiedBy>
  <dcterms:created xsi:type="dcterms:W3CDTF">2023-04-02T16:01:15Z</dcterms:created>
  <dcterms:modified xsi:type="dcterms:W3CDTF">2023-04-04T07:52:27Z</dcterms:modified>
</cp:coreProperties>
</file>