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204" documentId="11_AD4D066CA252ABDACC10489E21245CE748B8DF51" xr6:coauthVersionLast="47" xr6:coauthVersionMax="47" xr10:uidLastSave="{149D697E-F3FF-463B-A706-CFB59858E796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0" i="1"/>
  <c r="C11" i="1"/>
  <c r="C14" i="1"/>
  <c r="C3" i="1"/>
  <c r="H5" i="1"/>
  <c r="I5" i="1"/>
  <c r="G5" i="1"/>
  <c r="C4" i="1"/>
  <c r="C5" i="1" s="1"/>
  <c r="C7" i="1" s="1"/>
  <c r="H6" i="1" l="1"/>
  <c r="I6" i="1" l="1"/>
  <c r="G6" i="1"/>
</calcChain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<sst xmlns="http://schemas.openxmlformats.org/spreadsheetml/2006/main" count="24" uniqueCount="24">
  <si>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</si>
  <si>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</si>
  <si>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</si>
  <si>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0min</t>
  </si>
  <si>
    <t>3min</t>
  </si>
  <si>
    <t>5min</t>
  </si>
  <si>
    <r>
      <rPr>
        <sz val="10"/>
        <color rgb="FF000000"/>
        <rFont val="맑은 고딕"/>
        <family val="3"/>
        <charset val="129"/>
      </rPr>
      <t>시험관</t>
    </r>
  </si>
  <si>
    <t>Used quantity of K2C2O4*H2O (mol)</t>
    <phoneticPr fontId="2" type="noConversion"/>
  </si>
  <si>
    <t>Used mass of K2C2O4*H2O (g)</t>
    <phoneticPr fontId="2" type="noConversion"/>
  </si>
  <si>
    <t>Theoretical yield of K3[Fe(C2O4)3]*3H2O (mol)</t>
    <phoneticPr fontId="2" type="noConversion"/>
  </si>
  <si>
    <t>Theoretical yield of K3[Fe(C2O4)3]*3H2O (g)</t>
    <phoneticPr fontId="2" type="noConversion"/>
  </si>
  <si>
    <t>Actual yield of K3[Fe(C2O4)3]*3H2O (g)</t>
    <phoneticPr fontId="2" type="noConversion"/>
  </si>
  <si>
    <t>Percentage yield of K3[Fe(C2O4)3]*3H2O (g)</t>
    <phoneticPr fontId="2" type="noConversion"/>
  </si>
  <si>
    <r>
      <t>Molarity of K</t>
    </r>
    <r>
      <rPr>
        <vertAlign val="sub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[Fe(III)(C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)</t>
    </r>
    <r>
      <rPr>
        <vertAlign val="sub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] </t>
    </r>
    <r>
      <rPr>
        <sz val="10"/>
        <color rgb="FF000000"/>
        <rFont val="Arial"/>
        <family val="3"/>
      </rPr>
      <t>solution(M)</t>
    </r>
    <phoneticPr fontId="2" type="noConversion"/>
  </si>
  <si>
    <t>Molarity of solution in tube (M)</t>
    <phoneticPr fontId="2" type="noConversion"/>
  </si>
  <si>
    <t>Quantity of solution in tube (mol)</t>
    <phoneticPr fontId="2" type="noConversion"/>
  </si>
  <si>
    <t>Time of photoreaction</t>
    <phoneticPr fontId="2" type="noConversion"/>
  </si>
  <si>
    <t>Absorption(690nm)</t>
    <phoneticPr fontId="2" type="noConversion"/>
  </si>
  <si>
    <t>Percentage yield(%)</t>
    <phoneticPr fontId="2" type="noConversion"/>
  </si>
  <si>
    <t>Concentration of product(M)</t>
    <phoneticPr fontId="2" type="noConversion"/>
  </si>
  <si>
    <t>Used mass of K3[Fe(III)(C2O4)3] (g)</t>
    <phoneticPr fontId="2" type="noConversion"/>
  </si>
  <si>
    <t>Used quantity of K3[Fe(C2O4)3]*3H2O (mol)</t>
    <phoneticPr fontId="2" type="noConversion"/>
  </si>
  <si>
    <t>Theoretical yield(concentration, theoretical value:M)</t>
    <phoneticPr fontId="2" type="noConversion"/>
  </si>
  <si>
    <r>
      <rPr>
        <b/>
        <sz val="10"/>
        <color rgb="FF000000"/>
        <rFont val="맑은 고딕"/>
        <family val="3"/>
        <charset val="129"/>
      </rPr>
      <t>광화학반응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수율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계산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</si>
</sst>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.E+00"/>
    <numFmt numFmtId="177" formatCode="0.000000.E+00"/>
    <numFmt numFmtId="178" formatCode="0.00000%"/>
    <numFmt numFmtId="179" formatCode="0.000000%"/>
    <numFmt numFmtId="180" formatCode="0.0000000.E+00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zoomScale="85" zoomScaleNormal="85" workbookViewId="0">
      <selection activeCell="C13" sqref="C13"/>
    </sheetView>
  </sheetViews>
  <sheetFormatPr defaultRowHeight="24" customHeight="1" x14ac:dyDescent="0.4"/>
  <cols>
    <col min="1" max="1" width="1.69921875" style="3" customWidth="1"/>
    <col min="2" max="2" width="43.296875" style="3" customWidth="1"/>
    <col min="3" max="3" width="18.296875" style="5" customWidth="1"/>
    <col min="4" max="5" width="8.796875" style="3"/>
    <col min="6" max="6" width="23.3984375" style="3" customWidth="1"/>
    <col min="7" max="9" width="13.69921875" style="3" customWidth="1"/>
    <col min="10" max="16384" width="8.796875" style="3"/>
  </cols>
  <sheetData>
    <row r="2" spans="2:9" ht="24" customHeight="1" x14ac:dyDescent="0.4">
      <c r="B2" s="1" t="s">
        <v>8</v>
      </c>
      <c r="C2" s="4">
        <v>2.7595999999999998</v>
      </c>
      <c r="F2" s="1" t="s">
        <v>6</v>
      </c>
      <c r="G2" s="1" t="s">
        <v>0</v>
      </c>
      <c r="H2" s="1" t="s">
        <v>1</v>
      </c>
      <c r="I2" s="1" t="s">
        <v>2</v>
      </c>
    </row>
    <row r="3" spans="2:9" ht="24" customHeight="1" x14ac:dyDescent="0.4">
      <c r="B3" s="1" t="s">
        <v>7</v>
      </c>
      <c r="C3" s="4">
        <f>C2/184.23</f>
        <v>1.4979102209195029E-2</v>
      </c>
      <c r="F3" s="2" t="s">
        <v>16</v>
      </c>
      <c r="G3" s="1" t="s">
        <v>3</v>
      </c>
      <c r="H3" s="1" t="s">
        <v>4</v>
      </c>
      <c r="I3" s="1" t="s">
        <v>5</v>
      </c>
    </row>
    <row r="4" spans="2:9" ht="24" customHeight="1" x14ac:dyDescent="0.4">
      <c r="B4" s="1" t="s">
        <v>9</v>
      </c>
      <c r="C4" s="4">
        <f>C3/3</f>
        <v>4.9930340697316765E-3</v>
      </c>
      <c r="F4" s="2" t="s">
        <v>17</v>
      </c>
      <c r="G4" s="1">
        <v>0.35699999999999998</v>
      </c>
      <c r="H4" s="1">
        <v>0.38800000000000001</v>
      </c>
      <c r="I4" s="1">
        <v>1.286</v>
      </c>
    </row>
    <row r="5" spans="2:9" ht="24" customHeight="1" x14ac:dyDescent="0.4">
      <c r="B5" s="1" t="s">
        <v>10</v>
      </c>
      <c r="C5" s="4">
        <f>C4*491.25</f>
        <v>2.4528279867556861</v>
      </c>
      <c r="F5" s="2" t="s">
        <v>19</v>
      </c>
      <c r="G5" s="7">
        <f>G4/1700</f>
        <v>2.0999999999999998E-4</v>
      </c>
      <c r="H5" s="7">
        <f t="shared" ref="H5:I5" si="0">H4/1700</f>
        <v>2.2823529411764707E-4</v>
      </c>
      <c r="I5" s="7">
        <f t="shared" si="0"/>
        <v>7.5647058823529411E-4</v>
      </c>
    </row>
    <row r="6" spans="2:9" ht="24" customHeight="1" x14ac:dyDescent="0.4">
      <c r="B6" s="1" t="s">
        <v>11</v>
      </c>
      <c r="C6" s="4">
        <v>1.7354000000000001</v>
      </c>
      <c r="F6" s="1" t="s">
        <v>18</v>
      </c>
      <c r="G6" s="9">
        <f>G5/$C$14</f>
        <v>0.35989296333002968</v>
      </c>
      <c r="H6" s="9">
        <f t="shared" ref="H6:I6" si="1">H5/$C$14</f>
        <v>0.39114417303095667</v>
      </c>
      <c r="I6" s="9">
        <f t="shared" si="1"/>
        <v>1.2964211508190986</v>
      </c>
    </row>
    <row r="7" spans="2:9" ht="24" customHeight="1" x14ac:dyDescent="0.4">
      <c r="B7" s="1" t="s">
        <v>12</v>
      </c>
      <c r="C7" s="6">
        <f>C6/C5</f>
        <v>0.70750986590600029</v>
      </c>
    </row>
    <row r="8" spans="2:9" ht="24" customHeight="1" x14ac:dyDescent="0.4">
      <c r="B8" s="10" t="s">
        <v>23</v>
      </c>
      <c r="C8" s="10"/>
    </row>
    <row r="9" spans="2:9" ht="24" customHeight="1" x14ac:dyDescent="0.4">
      <c r="B9" s="1" t="s">
        <v>20</v>
      </c>
      <c r="C9" s="8">
        <v>0.1009</v>
      </c>
    </row>
    <row r="10" spans="2:9" ht="24" customHeight="1" x14ac:dyDescent="0.4">
      <c r="B10" s="1" t="s">
        <v>21</v>
      </c>
      <c r="C10" s="8">
        <f>C9/491.25</f>
        <v>2.0539440203562343E-4</v>
      </c>
    </row>
    <row r="11" spans="2:9" ht="24" customHeight="1" x14ac:dyDescent="0.4">
      <c r="B11" s="1" t="s">
        <v>13</v>
      </c>
      <c r="C11" s="4">
        <f>C10/0.02</f>
        <v>1.0269720101781172E-2</v>
      </c>
    </row>
    <row r="12" spans="2:9" ht="24" customHeight="1" x14ac:dyDescent="0.4">
      <c r="B12" s="2" t="s">
        <v>14</v>
      </c>
      <c r="C12" s="4">
        <f>C11*0.01/0.16</f>
        <v>6.4185750636132322E-4</v>
      </c>
    </row>
    <row r="13" spans="2:9" ht="24" customHeight="1" x14ac:dyDescent="0.4">
      <c r="B13" s="1" t="s">
        <v>15</v>
      </c>
      <c r="C13" s="4">
        <f>C12*0.01</f>
        <v>6.4185750636132321E-6</v>
      </c>
    </row>
    <row r="14" spans="2:9" ht="24" customHeight="1" x14ac:dyDescent="0.4">
      <c r="B14" s="2" t="s">
        <v>22</v>
      </c>
      <c r="C14" s="4">
        <f>C13/0.011</f>
        <v>5.835068239648393E-4</v>
      </c>
    </row>
  </sheetData>
  <mergeCells count="1">
    <mergeCell ref="B8:C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2015-06-05T18:19:34Z</dcterms:created>
  <dcterms:modified xsi:type="dcterms:W3CDTF">2023-05-16T14:52:02Z</dcterms:modified>
</cp:coreProperties>
</file>