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378" documentId="11_AD4D066CA252ABDACC10489E21245CE748B8DF51" xr6:coauthVersionLast="47" xr6:coauthVersionMax="47" xr10:uidLastSave="{59F60396-8E83-43B0-BA26-2E951065AD3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31" i="1" s="1"/>
  <c r="M32" i="1" s="1"/>
  <c r="H3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M34" i="1" l="1"/>
  <c r="M35" i="1" s="1"/>
</calcChain>
</file>

<file path=xl/sharedStrings.xml><?xml version="1.0" encoding="utf-8"?>
<sst xmlns="http://schemas.openxmlformats.org/spreadsheetml/2006/main" count="33" uniqueCount="28">
  <si>
    <t>Exp1</t>
    <phoneticPr fontId="2" type="noConversion"/>
  </si>
  <si>
    <t>Pure Lauric Acid</t>
    <phoneticPr fontId="2" type="noConversion"/>
  </si>
  <si>
    <t>Times(s)</t>
    <phoneticPr fontId="2" type="noConversion"/>
  </si>
  <si>
    <t>temp(K)</t>
    <phoneticPr fontId="2" type="noConversion"/>
  </si>
  <si>
    <t>Pure Lauric Acid(Graph)</t>
    <phoneticPr fontId="2" type="noConversion"/>
  </si>
  <si>
    <t>Exp2</t>
    <phoneticPr fontId="2" type="noConversion"/>
  </si>
  <si>
    <t>Lauric Acid-Benzoic Acid</t>
    <phoneticPr fontId="2" type="noConversion"/>
  </si>
  <si>
    <t>Lauric Acid-Benzoic acid(Graph)</t>
    <phoneticPr fontId="2" type="noConversion"/>
  </si>
  <si>
    <r>
      <t>Melting point(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</si>
  <si>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</si>
  <si>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</si>
  <si>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</si>
  <si>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</si>
  <si>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r>
      <t>temp(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</si>
  <si>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r>
      <t>calculated melting point(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</si>
  <si>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t>error(%)</t>
    <phoneticPr fontId="2" type="noConversion"/>
  </si>
  <si>
    <t>used mass of lauric acid(g)</t>
    <phoneticPr fontId="2" type="noConversion"/>
  </si>
  <si>
    <t>used mass of benzoic acid(g)</t>
    <phoneticPr fontId="2" type="noConversion"/>
  </si>
  <si>
    <r>
      <t>freezing point depression(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</si>
  <si>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t>molality(m)</t>
    <phoneticPr fontId="2" type="noConversion"/>
  </si>
  <si>
    <t>quantity of benzoic acid(mol)</t>
    <phoneticPr fontId="2" type="noConversion"/>
  </si>
  <si>
    <r>
      <t>freezing point of lauric acid(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</si>
  <si>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r>
      <t>f.point of benzoic acid-lauric acid(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)</t>
    </r>
    <phoneticPr fontId="2" type="noConversion"/>
  </si>
  <si>
    <r>
      <t xml:space="preserve">Kf of lauric acid(kg 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/mol)</t>
    </r>
    <phoneticPr fontId="2" type="noConversion"/>
  </si>
  <si>
    <t>Calculation and Analysis</t>
    <phoneticPr fontId="2" type="noConversion"/>
  </si>
  <si>
    <t>real molar mass of benzoic acid(g/mol)</t>
    <phoneticPr fontId="2" type="noConversion"/>
  </si>
  <si>
    <t>known molar mass of benzoic acid(g/mol)</t>
    <phoneticPr fontId="2" type="noConversion"/>
  </si>
  <si>
    <t>Finding point of intersection(2D)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</si>
</sst>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.E+00"/>
    <numFmt numFmtId="177" formatCode="0.00_);[Red]\(0.00\)"/>
    <numFmt numFmtId="178" formatCode="0.000_);[Red]\(0.000\)"/>
    <numFmt numFmtId="179" formatCode="0.0000"/>
    <numFmt numFmtId="180" formatCode="0.000"/>
    <numFmt numFmtId="181" formatCode="0.0"/>
  </numFmts>
  <fonts count="5" x14ac:knownFonts="1"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theme="1"/>
      <name val="Segoe UI Symbo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181" fontId="1" fillId="0" borderId="12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temp(℃)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Sheet1!$B$4:$B$32</c:f>
              <c:numCache>
                <c:formatCode>General</c:formatCode>
                <c:ptCount val="2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</c:numCache>
            </c:numRef>
          </c:xVal>
          <c:yVal>
            <c:numRef>
              <c:f>Sheet1!$C$4:$C$32</c:f>
              <c:numCache>
                <c:formatCode>General</c:formatCode>
                <c:ptCount val="29"/>
                <c:pt idx="0">
                  <c:v>50.1</c:v>
                </c:pt>
                <c:pt idx="1">
                  <c:v>48.6</c:v>
                </c:pt>
                <c:pt idx="2">
                  <c:v>47.3</c:v>
                </c:pt>
                <c:pt idx="3">
                  <c:v>46</c:v>
                </c:pt>
                <c:pt idx="4">
                  <c:v>44.5</c:v>
                </c:pt>
                <c:pt idx="5">
                  <c:v>43.7</c:v>
                </c:pt>
                <c:pt idx="6">
                  <c:v>43.4</c:v>
                </c:pt>
                <c:pt idx="7">
                  <c:v>43.4</c:v>
                </c:pt>
                <c:pt idx="8">
                  <c:v>43.4</c:v>
                </c:pt>
                <c:pt idx="9">
                  <c:v>43.4</c:v>
                </c:pt>
                <c:pt idx="10">
                  <c:v>43.4</c:v>
                </c:pt>
                <c:pt idx="11">
                  <c:v>43.4</c:v>
                </c:pt>
                <c:pt idx="12">
                  <c:v>43.4</c:v>
                </c:pt>
                <c:pt idx="13">
                  <c:v>43.4</c:v>
                </c:pt>
                <c:pt idx="14">
                  <c:v>43.4</c:v>
                </c:pt>
                <c:pt idx="15">
                  <c:v>43.4</c:v>
                </c:pt>
                <c:pt idx="16">
                  <c:v>43.4</c:v>
                </c:pt>
                <c:pt idx="17">
                  <c:v>43.3</c:v>
                </c:pt>
                <c:pt idx="18">
                  <c:v>43.3</c:v>
                </c:pt>
                <c:pt idx="19">
                  <c:v>43.3</c:v>
                </c:pt>
                <c:pt idx="20">
                  <c:v>43.3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43.2</c:v>
                </c:pt>
                <c:pt idx="26">
                  <c:v>43.1</c:v>
                </c:pt>
                <c:pt idx="27">
                  <c:v>43.1</c:v>
                </c:pt>
                <c:pt idx="28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2-490F-B659-37161FD3D540}"/>
            </c:ext>
          </c:extLst>
        </c:ser>
        <c:ser>
          <c:idx val="2"/>
          <c:order val="1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08649059318719"/>
                  <c:y val="-7.5460777098820042E-2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Sheet1!$B$10:$B$20</c:f>
              <c:numCache>
                <c:formatCode>General</c:formatCode>
                <c:ptCount val="11"/>
                <c:pt idx="0">
                  <c:v>180</c:v>
                </c:pt>
                <c:pt idx="1">
                  <c:v>210</c:v>
                </c:pt>
                <c:pt idx="2">
                  <c:v>240</c:v>
                </c:pt>
                <c:pt idx="3">
                  <c:v>270</c:v>
                </c:pt>
                <c:pt idx="4">
                  <c:v>300</c:v>
                </c:pt>
                <c:pt idx="5">
                  <c:v>330</c:v>
                </c:pt>
                <c:pt idx="6">
                  <c:v>360</c:v>
                </c:pt>
                <c:pt idx="7">
                  <c:v>390</c:v>
                </c:pt>
                <c:pt idx="8">
                  <c:v>420</c:v>
                </c:pt>
                <c:pt idx="9">
                  <c:v>450</c:v>
                </c:pt>
                <c:pt idx="10">
                  <c:v>480</c:v>
                </c:pt>
              </c:numCache>
            </c:numRef>
          </c:xVal>
          <c:yVal>
            <c:numRef>
              <c:f>Sheet1!$C$10:$C$20</c:f>
              <c:numCache>
                <c:formatCode>General</c:formatCode>
                <c:ptCount val="11"/>
                <c:pt idx="0">
                  <c:v>43.4</c:v>
                </c:pt>
                <c:pt idx="1">
                  <c:v>43.4</c:v>
                </c:pt>
                <c:pt idx="2">
                  <c:v>43.4</c:v>
                </c:pt>
                <c:pt idx="3">
                  <c:v>43.4</c:v>
                </c:pt>
                <c:pt idx="4">
                  <c:v>43.4</c:v>
                </c:pt>
                <c:pt idx="5">
                  <c:v>43.4</c:v>
                </c:pt>
                <c:pt idx="6">
                  <c:v>43.4</c:v>
                </c:pt>
                <c:pt idx="7">
                  <c:v>43.4</c:v>
                </c:pt>
                <c:pt idx="8">
                  <c:v>43.4</c:v>
                </c:pt>
                <c:pt idx="9">
                  <c:v>43.4</c:v>
                </c:pt>
                <c:pt idx="10">
                  <c:v>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E2-490F-B659-37161FD3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24576"/>
        <c:axId val="853616416"/>
      </c:scatterChart>
      <c:valAx>
        <c:axId val="853624576"/>
        <c:scaling>
          <c:orientation val="minMax"/>
          <c:max val="9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53616416"/>
        <c:crosses val="autoZero"/>
        <c:crossBetween val="midCat"/>
        <c:majorUnit val="100"/>
      </c:valAx>
      <c:valAx>
        <c:axId val="85361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Temeprature of System(</a:t>
                </a:r>
                <a:r>
                  <a:rPr lang="ko-KR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536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temp(℃)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xVal>
          <c:yVal>
            <c:numRef>
              <c:f>Sheet1!$K$4:$K$22</c:f>
              <c:numCache>
                <c:formatCode>General</c:formatCode>
                <c:ptCount val="19"/>
                <c:pt idx="0">
                  <c:v>49.2</c:v>
                </c:pt>
                <c:pt idx="1">
                  <c:v>47.7</c:v>
                </c:pt>
                <c:pt idx="2">
                  <c:v>46.3</c:v>
                </c:pt>
                <c:pt idx="3">
                  <c:v>45</c:v>
                </c:pt>
                <c:pt idx="4">
                  <c:v>43.9</c:v>
                </c:pt>
                <c:pt idx="5">
                  <c:v>42.8</c:v>
                </c:pt>
                <c:pt idx="6">
                  <c:v>41.8</c:v>
                </c:pt>
                <c:pt idx="7">
                  <c:v>40.9</c:v>
                </c:pt>
                <c:pt idx="8">
                  <c:v>39.9</c:v>
                </c:pt>
                <c:pt idx="9">
                  <c:v>39.200000000000003</c:v>
                </c:pt>
                <c:pt idx="10">
                  <c:v>38.5</c:v>
                </c:pt>
                <c:pt idx="11">
                  <c:v>38.200000000000003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38.1</c:v>
                </c:pt>
                <c:pt idx="16">
                  <c:v>38</c:v>
                </c:pt>
                <c:pt idx="17">
                  <c:v>37.9</c:v>
                </c:pt>
                <c:pt idx="18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F-48C5-95FD-3F36592A0E46}"/>
            </c:ext>
          </c:extLst>
        </c:ser>
        <c:ser>
          <c:idx val="1"/>
          <c:order val="1"/>
          <c:tx>
            <c:v>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51907169854261"/>
                  <c:y val="-0.30272170262204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Sheet1!$K$4:$K$14</c:f>
              <c:numCache>
                <c:formatCode>General</c:formatCode>
                <c:ptCount val="11"/>
                <c:pt idx="0">
                  <c:v>49.2</c:v>
                </c:pt>
                <c:pt idx="1">
                  <c:v>47.7</c:v>
                </c:pt>
                <c:pt idx="2">
                  <c:v>46.3</c:v>
                </c:pt>
                <c:pt idx="3">
                  <c:v>45</c:v>
                </c:pt>
                <c:pt idx="4">
                  <c:v>43.9</c:v>
                </c:pt>
                <c:pt idx="5">
                  <c:v>42.8</c:v>
                </c:pt>
                <c:pt idx="6">
                  <c:v>41.8</c:v>
                </c:pt>
                <c:pt idx="7">
                  <c:v>40.9</c:v>
                </c:pt>
                <c:pt idx="8">
                  <c:v>39.9</c:v>
                </c:pt>
                <c:pt idx="9">
                  <c:v>39.200000000000003</c:v>
                </c:pt>
                <c:pt idx="10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48C5-95FD-3F36592A0E46}"/>
            </c:ext>
          </c:extLst>
        </c:ser>
        <c:ser>
          <c:idx val="2"/>
          <c:order val="2"/>
          <c:tx>
            <c:v>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226458387905525E-2"/>
                  <c:y val="6.2814102206999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Sheet1!$J$14:$J$22</c:f>
              <c:numCache>
                <c:formatCode>General</c:formatCode>
                <c:ptCount val="9"/>
                <c:pt idx="0">
                  <c:v>300</c:v>
                </c:pt>
                <c:pt idx="1">
                  <c:v>330</c:v>
                </c:pt>
                <c:pt idx="2">
                  <c:v>360</c:v>
                </c:pt>
                <c:pt idx="3">
                  <c:v>390</c:v>
                </c:pt>
                <c:pt idx="4">
                  <c:v>420</c:v>
                </c:pt>
                <c:pt idx="5">
                  <c:v>450</c:v>
                </c:pt>
                <c:pt idx="6">
                  <c:v>480</c:v>
                </c:pt>
                <c:pt idx="7">
                  <c:v>510</c:v>
                </c:pt>
                <c:pt idx="8">
                  <c:v>540</c:v>
                </c:pt>
              </c:numCache>
            </c:numRef>
          </c:xVal>
          <c:yVal>
            <c:numRef>
              <c:f>Sheet1!$K$14:$K$22</c:f>
              <c:numCache>
                <c:formatCode>General</c:formatCode>
                <c:ptCount val="9"/>
                <c:pt idx="0">
                  <c:v>38.5</c:v>
                </c:pt>
                <c:pt idx="1">
                  <c:v>38.200000000000003</c:v>
                </c:pt>
                <c:pt idx="2">
                  <c:v>38.4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38.1</c:v>
                </c:pt>
                <c:pt idx="6">
                  <c:v>38</c:v>
                </c:pt>
                <c:pt idx="7">
                  <c:v>37.9</c:v>
                </c:pt>
                <c:pt idx="8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F-48C5-95FD-3F36592A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15456"/>
        <c:axId val="853625536"/>
      </c:scatterChart>
      <c:valAx>
        <c:axId val="853615456"/>
        <c:scaling>
          <c:orientation val="minMax"/>
          <c:max val="5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53625536"/>
        <c:crosses val="autoZero"/>
        <c:crossBetween val="midCat"/>
        <c:majorUnit val="70"/>
      </c:valAx>
      <c:valAx>
        <c:axId val="853625536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Temeprature of System(</a:t>
                </a:r>
                <a:r>
                  <a:rPr lang="ko-KR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536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34333</xdr:colOff>
      <xdr:row>2</xdr:row>
      <xdr:rowOff>42288</xdr:rowOff>
    </xdr:from>
    <xdr:to>
      <xdr:col>7</xdr:col>
      <xdr:colOff>1951892</xdr:colOff>
      <xdr:row>11</xdr:row>
      <xdr:rowOff>216877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D3E2D5-FC66-AAAF-B916-E1295BB7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89650</xdr:colOff>
      <xdr:row>15</xdr:row>
      <xdr:rowOff>53790</xdr:rowOff>
    </xdr:from>
    <xdr:to>
      <xdr:col>7</xdr:col>
      <xdr:colOff>1891554</xdr:colOff>
      <xdr:row>24</xdr:row>
      <xdr:rowOff>197225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5FF7CD-CD9A-3F5C-D339-908FC848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222737</xdr:colOff>
      <xdr:row>27</xdr:row>
      <xdr:rowOff>17586</xdr:rowOff>
    </xdr:from>
    <xdr:ext cx="3277500" cy="306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FDB0E7-53D7-735F-7903-33CE4822A31C}"/>
                </a:ext>
              </a:extLst>
            </xdr:cNvPr>
            <xdr:cNvSpPr txBox="1"/>
          </xdr:nvSpPr>
          <xdr:spPr>
            <a:xfrm>
              <a:off x="3071445" y="7455878"/>
              <a:ext cx="3277500" cy="306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𝑐𝑥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⇒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</m:oMath>
                </m:oMathPara>
              </a14:m>
              <a:endParaRPr lang="en-US" altLang="ko-KR" sz="105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FDB0E7-53D7-735F-7903-33CE4822A31C}"/>
                </a:ext>
              </a:extLst>
            </xdr:cNvPr>
            <xdr:cNvSpPr txBox="1"/>
          </xdr:nvSpPr>
          <xdr:spPr>
            <a:xfrm>
              <a:off x="3071445" y="7455878"/>
              <a:ext cx="3277500" cy="306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050" b="0" i="0">
                  <a:latin typeface="Cambria Math" panose="02040503050406030204" pitchFamily="18" charset="0"/>
                </a:rPr>
                <a:t>𝑙_1:𝑦=𝑎𝑥+𝑏, 𝑙_2:𝑦=𝑐𝑥+𝑑⇒𝑥=1/𝑎 𝑦−𝑏/𝑎, 𝑥=1/𝑐 𝑦−𝑑/𝑐</a:t>
              </a:r>
              <a:endParaRPr lang="en-US" altLang="ko-KR" sz="1050" b="0"/>
            </a:p>
          </xdr:txBody>
        </xdr:sp>
      </mc:Fallback>
    </mc:AlternateContent>
    <xdr:clientData/>
  </xdr:oneCellAnchor>
  <xdr:oneCellAnchor>
    <xdr:from>
      <xdr:col>5</xdr:col>
      <xdr:colOff>363416</xdr:colOff>
      <xdr:row>28</xdr:row>
      <xdr:rowOff>5859</xdr:rowOff>
    </xdr:from>
    <xdr:ext cx="2781594" cy="517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ECAA123-E554-27D4-5243-E6FB1993848C}"/>
                </a:ext>
              </a:extLst>
            </xdr:cNvPr>
            <xdr:cNvSpPr txBox="1"/>
          </xdr:nvSpPr>
          <xdr:spPr>
            <a:xfrm>
              <a:off x="3212124" y="7719644"/>
              <a:ext cx="2781594" cy="517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𝑠𝑜𝑙𝑣𝑒</m:t>
                        </m:r>
                      </m:e>
                    </m:d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⇒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</m:den>
                    </m:f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𝑏𝑐</m:t>
                        </m:r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𝑎𝑑</m:t>
                        </m:r>
                      </m:num>
                      <m:den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ECAA123-E554-27D4-5243-E6FB1993848C}"/>
                </a:ext>
              </a:extLst>
            </xdr:cNvPr>
            <xdr:cNvSpPr txBox="1"/>
          </xdr:nvSpPr>
          <xdr:spPr>
            <a:xfrm>
              <a:off x="3212124" y="7719644"/>
              <a:ext cx="2781594" cy="517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000" b="0" i="0">
                  <a:latin typeface="Cambria Math" panose="02040503050406030204" pitchFamily="18" charset="0"/>
                </a:rPr>
                <a:t>1/𝑎 𝑦−𝑏/𝑎=1/𝑐 𝑦−𝑑/𝑐  (𝑠𝑜𝑙𝑣𝑒)⇒𝑦=(𝑏/𝑎−𝑑/𝑐)/(1/𝑎−1/𝑐)=(𝑏𝑐−𝑎𝑑)/(𝑐−𝑎)</a:t>
              </a:r>
              <a:endParaRPr lang="ko-KR" altLang="en-US" sz="10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zoomScaleNormal="100" workbookViewId="0">
      <selection activeCell="L20" sqref="L20"/>
    </sheetView>
  </sheetViews>
  <sheetFormatPr defaultRowHeight="21.6" customHeight="1" x14ac:dyDescent="0.4"/>
  <cols>
    <col min="1" max="1" width="2.09765625" style="1" customWidth="1"/>
    <col min="2" max="4" width="10.8984375" style="1" customWidth="1"/>
    <col min="5" max="5" width="2.5" style="1" customWidth="1"/>
    <col min="6" max="7" width="10.8984375" style="1" customWidth="1"/>
    <col min="8" max="8" width="26.09765625" style="1" customWidth="1"/>
    <col min="9" max="9" width="2.796875" style="1" customWidth="1"/>
    <col min="10" max="12" width="10.8984375" style="1" customWidth="1"/>
    <col min="13" max="13" width="13.69921875" style="1" customWidth="1"/>
    <col min="14" max="17" width="10.8984375" style="1" customWidth="1"/>
    <col min="18" max="16384" width="8.796875" style="1"/>
  </cols>
  <sheetData>
    <row r="2" spans="2:12" ht="21.6" customHeight="1" x14ac:dyDescent="0.4">
      <c r="B2" s="7" t="s">
        <v>0</v>
      </c>
      <c r="C2" s="29" t="s">
        <v>1</v>
      </c>
      <c r="D2" s="29"/>
      <c r="F2" s="7" t="s">
        <v>0</v>
      </c>
      <c r="G2" s="29" t="s">
        <v>4</v>
      </c>
      <c r="H2" s="29"/>
      <c r="J2" s="8" t="s">
        <v>5</v>
      </c>
      <c r="K2" s="30" t="s">
        <v>6</v>
      </c>
      <c r="L2" s="30"/>
    </row>
    <row r="3" spans="2:12" ht="21.6" customHeight="1" x14ac:dyDescent="0.4">
      <c r="B3" s="2" t="s">
        <v>2</v>
      </c>
      <c r="C3" s="2" t="s">
        <v>13</v>
      </c>
      <c r="D3" s="2" t="s">
        <v>3</v>
      </c>
      <c r="F3" s="14"/>
      <c r="G3" s="14"/>
      <c r="H3" s="14"/>
      <c r="J3" s="2" t="s">
        <v>2</v>
      </c>
      <c r="K3" s="2" t="s">
        <v>13</v>
      </c>
      <c r="L3" s="2" t="s">
        <v>3</v>
      </c>
    </row>
    <row r="4" spans="2:12" ht="21.6" customHeight="1" x14ac:dyDescent="0.4">
      <c r="B4" s="2">
        <v>0</v>
      </c>
      <c r="C4" s="2">
        <v>50.1</v>
      </c>
      <c r="D4" s="2">
        <f>C4+273.15</f>
        <v>323.25</v>
      </c>
      <c r="F4" s="14"/>
      <c r="G4" s="14"/>
      <c r="H4" s="14"/>
      <c r="J4" s="2">
        <v>0</v>
      </c>
      <c r="K4" s="2">
        <v>49.2</v>
      </c>
      <c r="L4" s="2">
        <f>K4+273.15</f>
        <v>322.34999999999997</v>
      </c>
    </row>
    <row r="5" spans="2:12" ht="21.6" customHeight="1" x14ac:dyDescent="0.4">
      <c r="B5" s="2">
        <v>30</v>
      </c>
      <c r="C5" s="2">
        <v>48.6</v>
      </c>
      <c r="D5" s="2">
        <f t="shared" ref="D5:D32" si="0">C5+273.15</f>
        <v>321.75</v>
      </c>
      <c r="F5" s="14"/>
      <c r="G5" s="14"/>
      <c r="H5" s="14"/>
      <c r="J5" s="2">
        <v>30</v>
      </c>
      <c r="K5" s="2">
        <v>47.7</v>
      </c>
      <c r="L5" s="2">
        <f t="shared" ref="L5:L22" si="1">K5+273.15</f>
        <v>320.84999999999997</v>
      </c>
    </row>
    <row r="6" spans="2:12" ht="21.6" customHeight="1" x14ac:dyDescent="0.4">
      <c r="B6" s="2">
        <v>60</v>
      </c>
      <c r="C6" s="2">
        <v>47.3</v>
      </c>
      <c r="D6" s="2">
        <f t="shared" si="0"/>
        <v>320.45</v>
      </c>
      <c r="F6" s="14"/>
      <c r="G6" s="14"/>
      <c r="H6" s="14"/>
      <c r="J6" s="2">
        <v>60</v>
      </c>
      <c r="K6" s="2">
        <v>46.3</v>
      </c>
      <c r="L6" s="2">
        <f t="shared" si="1"/>
        <v>319.45</v>
      </c>
    </row>
    <row r="7" spans="2:12" ht="21.6" customHeight="1" x14ac:dyDescent="0.4">
      <c r="B7" s="2">
        <v>90</v>
      </c>
      <c r="C7" s="2">
        <v>46</v>
      </c>
      <c r="D7" s="2">
        <f t="shared" si="0"/>
        <v>319.14999999999998</v>
      </c>
      <c r="F7" s="14"/>
      <c r="G7" s="14"/>
      <c r="H7" s="14"/>
      <c r="J7" s="2">
        <v>90</v>
      </c>
      <c r="K7" s="2">
        <v>45</v>
      </c>
      <c r="L7" s="2">
        <f t="shared" si="1"/>
        <v>318.14999999999998</v>
      </c>
    </row>
    <row r="8" spans="2:12" ht="21.6" customHeight="1" x14ac:dyDescent="0.4">
      <c r="B8" s="2">
        <v>120</v>
      </c>
      <c r="C8" s="2">
        <v>44.5</v>
      </c>
      <c r="D8" s="2">
        <f t="shared" si="0"/>
        <v>317.64999999999998</v>
      </c>
      <c r="F8" s="14"/>
      <c r="G8" s="14"/>
      <c r="H8" s="14"/>
      <c r="J8" s="2">
        <v>120</v>
      </c>
      <c r="K8" s="2">
        <v>43.9</v>
      </c>
      <c r="L8" s="2">
        <f t="shared" si="1"/>
        <v>317.04999999999995</v>
      </c>
    </row>
    <row r="9" spans="2:12" ht="21.6" customHeight="1" x14ac:dyDescent="0.4">
      <c r="B9" s="2">
        <v>150</v>
      </c>
      <c r="C9" s="2">
        <v>43.7</v>
      </c>
      <c r="D9" s="2">
        <f t="shared" si="0"/>
        <v>316.84999999999997</v>
      </c>
      <c r="F9" s="14"/>
      <c r="G9" s="14"/>
      <c r="H9" s="14"/>
      <c r="J9" s="2">
        <v>150</v>
      </c>
      <c r="K9" s="2">
        <v>42.8</v>
      </c>
      <c r="L9" s="2">
        <f t="shared" si="1"/>
        <v>315.95</v>
      </c>
    </row>
    <row r="10" spans="2:12" ht="21.6" customHeight="1" x14ac:dyDescent="0.4">
      <c r="B10" s="2">
        <v>180</v>
      </c>
      <c r="C10" s="2">
        <v>43.4</v>
      </c>
      <c r="D10" s="2">
        <f t="shared" si="0"/>
        <v>316.54999999999995</v>
      </c>
      <c r="F10" s="14"/>
      <c r="G10" s="14"/>
      <c r="H10" s="14"/>
      <c r="J10" s="2">
        <v>180</v>
      </c>
      <c r="K10" s="2">
        <v>41.8</v>
      </c>
      <c r="L10" s="2">
        <f t="shared" si="1"/>
        <v>314.95</v>
      </c>
    </row>
    <row r="11" spans="2:12" ht="21.6" customHeight="1" x14ac:dyDescent="0.4">
      <c r="B11" s="2">
        <v>210</v>
      </c>
      <c r="C11" s="2">
        <v>43.4</v>
      </c>
      <c r="D11" s="2">
        <f t="shared" si="0"/>
        <v>316.54999999999995</v>
      </c>
      <c r="F11" s="14"/>
      <c r="G11" s="14"/>
      <c r="H11" s="14"/>
      <c r="J11" s="2">
        <v>210</v>
      </c>
      <c r="K11" s="2">
        <v>40.9</v>
      </c>
      <c r="L11" s="2">
        <f t="shared" si="1"/>
        <v>314.04999999999995</v>
      </c>
    </row>
    <row r="12" spans="2:12" ht="21.6" customHeight="1" x14ac:dyDescent="0.4">
      <c r="B12" s="2">
        <v>240</v>
      </c>
      <c r="C12" s="2">
        <v>43.4</v>
      </c>
      <c r="D12" s="2">
        <f t="shared" si="0"/>
        <v>316.54999999999995</v>
      </c>
      <c r="F12" s="14"/>
      <c r="G12" s="14"/>
      <c r="H12" s="14"/>
      <c r="J12" s="2">
        <v>240</v>
      </c>
      <c r="K12" s="2">
        <v>39.9</v>
      </c>
      <c r="L12" s="2">
        <f t="shared" si="1"/>
        <v>313.04999999999995</v>
      </c>
    </row>
    <row r="13" spans="2:12" ht="21.6" customHeight="1" x14ac:dyDescent="0.4">
      <c r="B13" s="2">
        <v>270</v>
      </c>
      <c r="C13" s="2">
        <v>43.4</v>
      </c>
      <c r="D13" s="2">
        <f t="shared" si="0"/>
        <v>316.54999999999995</v>
      </c>
      <c r="F13" s="14" t="s">
        <v>8</v>
      </c>
      <c r="G13" s="14"/>
      <c r="H13" s="2">
        <v>43.4</v>
      </c>
      <c r="J13" s="2">
        <v>270</v>
      </c>
      <c r="K13" s="2">
        <v>39.200000000000003</v>
      </c>
      <c r="L13" s="2">
        <f t="shared" si="1"/>
        <v>312.34999999999997</v>
      </c>
    </row>
    <row r="14" spans="2:12" ht="21.6" customHeight="1" x14ac:dyDescent="0.4">
      <c r="B14" s="2">
        <v>300</v>
      </c>
      <c r="C14" s="2">
        <v>43.4</v>
      </c>
      <c r="D14" s="2">
        <f t="shared" si="0"/>
        <v>316.54999999999995</v>
      </c>
      <c r="J14" s="2">
        <v>300</v>
      </c>
      <c r="K14" s="2">
        <v>38.5</v>
      </c>
      <c r="L14" s="2">
        <f t="shared" si="1"/>
        <v>311.64999999999998</v>
      </c>
    </row>
    <row r="15" spans="2:12" ht="21.6" customHeight="1" x14ac:dyDescent="0.4">
      <c r="B15" s="2">
        <v>330</v>
      </c>
      <c r="C15" s="2">
        <v>43.4</v>
      </c>
      <c r="D15" s="2">
        <f t="shared" si="0"/>
        <v>316.54999999999995</v>
      </c>
      <c r="F15" s="8" t="s">
        <v>5</v>
      </c>
      <c r="G15" s="30" t="s">
        <v>7</v>
      </c>
      <c r="H15" s="30"/>
      <c r="J15" s="2">
        <v>330</v>
      </c>
      <c r="K15" s="2">
        <v>38.200000000000003</v>
      </c>
      <c r="L15" s="2">
        <f t="shared" si="1"/>
        <v>311.34999999999997</v>
      </c>
    </row>
    <row r="16" spans="2:12" ht="21.6" customHeight="1" x14ac:dyDescent="0.4">
      <c r="B16" s="2">
        <v>360</v>
      </c>
      <c r="C16" s="2">
        <v>43.4</v>
      </c>
      <c r="D16" s="2">
        <f t="shared" si="0"/>
        <v>316.54999999999995</v>
      </c>
      <c r="F16" s="16"/>
      <c r="G16" s="16"/>
      <c r="H16" s="17"/>
      <c r="J16" s="2">
        <v>360</v>
      </c>
      <c r="K16" s="2">
        <v>38.4</v>
      </c>
      <c r="L16" s="2">
        <f t="shared" si="1"/>
        <v>311.54999999999995</v>
      </c>
    </row>
    <row r="17" spans="2:13" ht="21.6" customHeight="1" x14ac:dyDescent="0.4">
      <c r="B17" s="2">
        <v>390</v>
      </c>
      <c r="C17" s="2">
        <v>43.4</v>
      </c>
      <c r="D17" s="2">
        <f t="shared" si="0"/>
        <v>316.54999999999995</v>
      </c>
      <c r="F17" s="18"/>
      <c r="G17" s="18"/>
      <c r="H17" s="19"/>
      <c r="J17" s="2">
        <v>390</v>
      </c>
      <c r="K17" s="2">
        <v>38.299999999999997</v>
      </c>
      <c r="L17" s="2">
        <f t="shared" si="1"/>
        <v>311.45</v>
      </c>
    </row>
    <row r="18" spans="2:13" ht="21.6" customHeight="1" x14ac:dyDescent="0.4">
      <c r="B18" s="2">
        <v>420</v>
      </c>
      <c r="C18" s="2">
        <v>43.4</v>
      </c>
      <c r="D18" s="2">
        <f t="shared" si="0"/>
        <v>316.54999999999995</v>
      </c>
      <c r="F18" s="18"/>
      <c r="G18" s="18"/>
      <c r="H18" s="19"/>
      <c r="J18" s="2">
        <v>420</v>
      </c>
      <c r="K18" s="2">
        <v>38.200000000000003</v>
      </c>
      <c r="L18" s="2">
        <f t="shared" si="1"/>
        <v>311.34999999999997</v>
      </c>
    </row>
    <row r="19" spans="2:13" ht="21.6" customHeight="1" x14ac:dyDescent="0.4">
      <c r="B19" s="2">
        <v>450</v>
      </c>
      <c r="C19" s="2">
        <v>43.4</v>
      </c>
      <c r="D19" s="2">
        <f t="shared" si="0"/>
        <v>316.54999999999995</v>
      </c>
      <c r="F19" s="18"/>
      <c r="G19" s="18"/>
      <c r="H19" s="19"/>
      <c r="J19" s="2">
        <v>450</v>
      </c>
      <c r="K19" s="2">
        <v>38.1</v>
      </c>
      <c r="L19" s="2">
        <f t="shared" si="1"/>
        <v>311.25</v>
      </c>
    </row>
    <row r="20" spans="2:13" ht="21.6" customHeight="1" x14ac:dyDescent="0.4">
      <c r="B20" s="2">
        <v>480</v>
      </c>
      <c r="C20" s="2">
        <v>43.4</v>
      </c>
      <c r="D20" s="2">
        <f t="shared" si="0"/>
        <v>316.54999999999995</v>
      </c>
      <c r="F20" s="18"/>
      <c r="G20" s="18"/>
      <c r="H20" s="19"/>
      <c r="J20" s="2">
        <v>480</v>
      </c>
      <c r="K20" s="2">
        <v>38</v>
      </c>
      <c r="L20" s="2">
        <f t="shared" si="1"/>
        <v>311.14999999999998</v>
      </c>
    </row>
    <row r="21" spans="2:13" ht="21.6" customHeight="1" x14ac:dyDescent="0.4">
      <c r="B21" s="2">
        <v>510</v>
      </c>
      <c r="C21" s="2">
        <v>43.3</v>
      </c>
      <c r="D21" s="2">
        <f t="shared" si="0"/>
        <v>316.45</v>
      </c>
      <c r="F21" s="18"/>
      <c r="G21" s="18"/>
      <c r="H21" s="19"/>
      <c r="J21" s="2">
        <v>510</v>
      </c>
      <c r="K21" s="2">
        <v>37.9</v>
      </c>
      <c r="L21" s="2">
        <f t="shared" si="1"/>
        <v>311.04999999999995</v>
      </c>
    </row>
    <row r="22" spans="2:13" ht="21.6" customHeight="1" x14ac:dyDescent="0.4">
      <c r="B22" s="2">
        <v>540</v>
      </c>
      <c r="C22" s="2">
        <v>43.3</v>
      </c>
      <c r="D22" s="2">
        <f t="shared" si="0"/>
        <v>316.45</v>
      </c>
      <c r="F22" s="18"/>
      <c r="G22" s="18"/>
      <c r="H22" s="19"/>
      <c r="J22" s="2">
        <v>540</v>
      </c>
      <c r="K22" s="2">
        <v>37.799999999999997</v>
      </c>
      <c r="L22" s="2">
        <f t="shared" si="1"/>
        <v>310.95</v>
      </c>
    </row>
    <row r="23" spans="2:13" ht="21.6" customHeight="1" x14ac:dyDescent="0.4">
      <c r="B23" s="2">
        <v>570</v>
      </c>
      <c r="C23" s="2">
        <v>43.3</v>
      </c>
      <c r="D23" s="2">
        <f t="shared" si="0"/>
        <v>316.45</v>
      </c>
      <c r="F23" s="18"/>
      <c r="G23" s="18"/>
      <c r="H23" s="19"/>
    </row>
    <row r="24" spans="2:13" ht="21.6" customHeight="1" x14ac:dyDescent="0.4">
      <c r="B24" s="2">
        <v>600</v>
      </c>
      <c r="C24" s="2">
        <v>43.3</v>
      </c>
      <c r="D24" s="2">
        <f t="shared" si="0"/>
        <v>316.45</v>
      </c>
      <c r="F24" s="18"/>
      <c r="G24" s="18"/>
      <c r="H24" s="19"/>
      <c r="J24" s="13" t="s">
        <v>24</v>
      </c>
      <c r="K24" s="13"/>
      <c r="L24" s="13"/>
      <c r="M24" s="13"/>
    </row>
    <row r="25" spans="2:13" ht="21.6" customHeight="1" x14ac:dyDescent="0.4">
      <c r="B25" s="2">
        <v>630</v>
      </c>
      <c r="C25" s="2">
        <v>43.3</v>
      </c>
      <c r="D25" s="2">
        <f t="shared" si="0"/>
        <v>316.45</v>
      </c>
      <c r="F25" s="20"/>
      <c r="G25" s="20"/>
      <c r="H25" s="21"/>
      <c r="J25" s="14" t="s">
        <v>16</v>
      </c>
      <c r="K25" s="14"/>
      <c r="L25" s="14"/>
      <c r="M25" s="2">
        <v>8.0007000000000001</v>
      </c>
    </row>
    <row r="26" spans="2:13" ht="21.6" customHeight="1" x14ac:dyDescent="0.4">
      <c r="B26" s="2">
        <v>660</v>
      </c>
      <c r="C26" s="2">
        <v>43.3</v>
      </c>
      <c r="D26" s="2">
        <f t="shared" si="0"/>
        <v>316.45</v>
      </c>
      <c r="H26" s="3"/>
      <c r="J26" s="14" t="s">
        <v>17</v>
      </c>
      <c r="K26" s="14"/>
      <c r="L26" s="14"/>
      <c r="M26" s="2">
        <v>0.99990000000000001</v>
      </c>
    </row>
    <row r="27" spans="2:13" ht="21.6" customHeight="1" x14ac:dyDescent="0.4">
      <c r="B27" s="2">
        <v>690</v>
      </c>
      <c r="C27" s="2">
        <v>43.2</v>
      </c>
      <c r="D27" s="2">
        <f t="shared" si="0"/>
        <v>316.34999999999997</v>
      </c>
      <c r="F27" s="22" t="s">
        <v>27</v>
      </c>
      <c r="G27" s="22"/>
      <c r="H27" s="22"/>
      <c r="J27" s="14" t="s">
        <v>21</v>
      </c>
      <c r="K27" s="14"/>
      <c r="L27" s="14"/>
      <c r="M27" s="2">
        <v>43.4</v>
      </c>
    </row>
    <row r="28" spans="2:13" ht="21.6" customHeight="1" x14ac:dyDescent="0.4">
      <c r="B28" s="2">
        <v>720</v>
      </c>
      <c r="C28" s="2">
        <v>43.2</v>
      </c>
      <c r="D28" s="2">
        <f t="shared" si="0"/>
        <v>316.34999999999997</v>
      </c>
      <c r="F28" s="23"/>
      <c r="G28" s="16"/>
      <c r="H28" s="17"/>
      <c r="J28" s="14" t="s">
        <v>22</v>
      </c>
      <c r="K28" s="14"/>
      <c r="L28" s="14"/>
      <c r="M28" s="11">
        <v>38.5</v>
      </c>
    </row>
    <row r="29" spans="2:13" ht="21.6" customHeight="1" x14ac:dyDescent="0.4">
      <c r="B29" s="2">
        <v>750</v>
      </c>
      <c r="C29" s="2">
        <v>43.2</v>
      </c>
      <c r="D29" s="2">
        <f t="shared" si="0"/>
        <v>316.34999999999997</v>
      </c>
      <c r="F29" s="24"/>
      <c r="G29" s="18"/>
      <c r="H29" s="19"/>
      <c r="J29" s="14" t="s">
        <v>18</v>
      </c>
      <c r="K29" s="14"/>
      <c r="L29" s="14"/>
      <c r="M29" s="12">
        <f>M28-M27</f>
        <v>-4.8999999999999986</v>
      </c>
    </row>
    <row r="30" spans="2:13" ht="21.6" customHeight="1" x14ac:dyDescent="0.4">
      <c r="B30" s="2">
        <v>780</v>
      </c>
      <c r="C30" s="2">
        <v>43.1</v>
      </c>
      <c r="D30" s="2">
        <f t="shared" si="0"/>
        <v>316.25</v>
      </c>
      <c r="F30" s="25"/>
      <c r="G30" s="20"/>
      <c r="H30" s="21"/>
      <c r="J30" s="14" t="s">
        <v>23</v>
      </c>
      <c r="K30" s="14"/>
      <c r="L30" s="14"/>
      <c r="M30" s="2">
        <v>3.9</v>
      </c>
    </row>
    <row r="31" spans="2:13" ht="21.6" customHeight="1" x14ac:dyDescent="0.4">
      <c r="B31" s="2">
        <v>810</v>
      </c>
      <c r="C31" s="2">
        <v>43.1</v>
      </c>
      <c r="D31" s="2">
        <f t="shared" si="0"/>
        <v>316.25</v>
      </c>
      <c r="F31" s="2" t="s">
        <v>9</v>
      </c>
      <c r="G31" s="2">
        <v>-3.5499999999999997E-2</v>
      </c>
      <c r="H31" s="2" t="s">
        <v>14</v>
      </c>
      <c r="J31" s="14" t="s">
        <v>19</v>
      </c>
      <c r="K31" s="14"/>
      <c r="L31" s="14"/>
      <c r="M31" s="9">
        <f>-M29/M30</f>
        <v>1.2564102564102562</v>
      </c>
    </row>
    <row r="32" spans="2:13" ht="21.6" customHeight="1" x14ac:dyDescent="0.4">
      <c r="B32" s="2">
        <v>840</v>
      </c>
      <c r="C32" s="2">
        <v>43.1</v>
      </c>
      <c r="D32" s="2">
        <f t="shared" si="0"/>
        <v>316.25</v>
      </c>
      <c r="F32" s="2" t="s">
        <v>10</v>
      </c>
      <c r="G32" s="2">
        <v>48.518000000000001</v>
      </c>
      <c r="H32" s="26">
        <f>(G32*G33-G31*G34)/(G33-G31)</f>
        <v>38.519732522796353</v>
      </c>
      <c r="J32" s="14" t="s">
        <v>20</v>
      </c>
      <c r="K32" s="14"/>
      <c r="L32" s="14"/>
      <c r="M32" s="4">
        <f>M31*M25/1000</f>
        <v>1.0052161538461536E-2</v>
      </c>
    </row>
    <row r="33" spans="6:13" ht="21.6" customHeight="1" x14ac:dyDescent="0.4">
      <c r="F33" s="2" t="s">
        <v>11</v>
      </c>
      <c r="G33" s="2">
        <v>-2.5999999999999999E-3</v>
      </c>
      <c r="H33" s="27"/>
      <c r="J33" s="15" t="s">
        <v>26</v>
      </c>
      <c r="K33" s="15"/>
      <c r="L33" s="15"/>
      <c r="M33" s="5">
        <v>122.21299999999999</v>
      </c>
    </row>
    <row r="34" spans="6:13" ht="21.6" customHeight="1" x14ac:dyDescent="0.4">
      <c r="F34" s="2" t="s">
        <v>12</v>
      </c>
      <c r="G34" s="2">
        <v>39.252000000000002</v>
      </c>
      <c r="H34" s="28"/>
      <c r="J34" s="14" t="s">
        <v>25</v>
      </c>
      <c r="K34" s="14"/>
      <c r="L34" s="14"/>
      <c r="M34" s="6">
        <f>M26/M32</f>
        <v>99.471143213744327</v>
      </c>
    </row>
    <row r="35" spans="6:13" ht="21.6" customHeight="1" x14ac:dyDescent="0.4">
      <c r="J35" s="14" t="s">
        <v>15</v>
      </c>
      <c r="K35" s="14"/>
      <c r="L35" s="14"/>
      <c r="M35" s="10">
        <f>100*(1-M34/M33)</f>
        <v>18.608377820899303</v>
      </c>
    </row>
  </sheetData>
  <mergeCells count="22">
    <mergeCell ref="C2:D2"/>
    <mergeCell ref="G2:H2"/>
    <mergeCell ref="F3:H12"/>
    <mergeCell ref="K2:L2"/>
    <mergeCell ref="G15:H15"/>
    <mergeCell ref="F16:H25"/>
    <mergeCell ref="F13:G13"/>
    <mergeCell ref="F27:H27"/>
    <mergeCell ref="F28:H30"/>
    <mergeCell ref="H32:H34"/>
    <mergeCell ref="J35:L35"/>
    <mergeCell ref="J25:L25"/>
    <mergeCell ref="J26:L26"/>
    <mergeCell ref="J27:L27"/>
    <mergeCell ref="J28:L28"/>
    <mergeCell ref="J29:L29"/>
    <mergeCell ref="J31:L31"/>
    <mergeCell ref="J24:M24"/>
    <mergeCell ref="J32:L32"/>
    <mergeCell ref="J33:L33"/>
    <mergeCell ref="J34:L34"/>
    <mergeCell ref="J30:L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2015-06-05T18:19:34Z</dcterms:created>
  <dcterms:modified xsi:type="dcterms:W3CDTF">2023-05-30T10:48:12Z</dcterms:modified>
</cp:coreProperties>
</file>