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6480" yWindow="60" windowWidth="13800" windowHeight="772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1" i="41" l="1"/>
  <c r="BC21" i="41"/>
  <c r="AW21" i="41"/>
  <c r="AV21" i="41"/>
  <c r="AP21" i="41"/>
  <c r="AO21" i="41"/>
  <c r="AI21" i="41"/>
  <c r="AH21" i="41"/>
  <c r="AB21" i="41"/>
  <c r="AA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D20" i="41"/>
  <c r="BC20" i="41"/>
  <c r="AW20" i="41"/>
  <c r="AV20" i="41"/>
  <c r="AP20" i="41"/>
  <c r="AO20" i="41"/>
  <c r="AI20" i="41"/>
  <c r="AH20" i="41"/>
  <c r="AB20" i="41"/>
  <c r="AA20" i="41"/>
  <c r="Z20" i="41"/>
  <c r="Y20" i="41"/>
  <c r="Z4" i="41"/>
  <c r="Z19" i="41" s="1"/>
  <c r="BD19" i="41"/>
  <c r="BC19" i="41"/>
  <c r="AW19" i="41"/>
  <c r="AV19" i="41"/>
  <c r="AP19" i="41"/>
  <c r="AO19" i="41"/>
  <c r="AI19" i="41"/>
  <c r="AH19" i="41"/>
  <c r="AB19" i="41"/>
  <c r="AA19" i="41"/>
  <c r="Y19" i="41"/>
  <c r="BD18" i="41"/>
  <c r="BC18" i="41"/>
  <c r="AW18" i="41"/>
  <c r="AV18" i="41"/>
  <c r="AP18" i="41"/>
  <c r="AO18" i="41"/>
  <c r="AI18" i="41"/>
  <c r="AH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AA4" i="41" l="1"/>
  <c r="AB4" i="41" s="1"/>
  <c r="AC4" i="41" s="1"/>
  <c r="AC20" i="41"/>
  <c r="AC18" i="41"/>
  <c r="AC86" i="41"/>
  <c r="AC8" i="41"/>
  <c r="AD4" i="41"/>
  <c r="AC19" i="41"/>
  <c r="AC21" i="41"/>
  <c r="Z21" i="41"/>
  <c r="T115" i="41"/>
  <c r="W119" i="41" s="1"/>
  <c r="R115" i="41"/>
  <c r="S115" i="41"/>
  <c r="Y113" i="36"/>
  <c r="X113" i="36"/>
  <c r="W113" i="36"/>
  <c r="AC85" i="41" l="1"/>
  <c r="AC9" i="41"/>
  <c r="AC84" i="41"/>
  <c r="AD19" i="41"/>
  <c r="AD8" i="41"/>
  <c r="AD21" i="41"/>
  <c r="AD84" i="41"/>
  <c r="AD86" i="41"/>
  <c r="AD20" i="41"/>
  <c r="AD9" i="41"/>
  <c r="AD18" i="41"/>
  <c r="AD85" i="41"/>
  <c r="AE4" i="41"/>
  <c r="S119" i="41"/>
  <c r="V119" i="41"/>
  <c r="T119" i="41"/>
  <c r="R119" i="41"/>
  <c r="U119" i="41"/>
  <c r="Z113" i="36"/>
  <c r="AE21" i="41" l="1"/>
  <c r="AE8" i="41"/>
  <c r="AE86" i="41"/>
  <c r="AE84" i="41"/>
  <c r="AE20" i="41"/>
  <c r="AF4" i="41"/>
  <c r="AE19" i="41"/>
  <c r="AE85" i="41"/>
  <c r="AE18" i="41"/>
  <c r="AE9" i="41"/>
  <c r="AG4" i="41" l="1"/>
  <c r="AF85" i="41"/>
  <c r="AF84" i="41"/>
  <c r="AF86" i="41"/>
  <c r="AF20" i="41"/>
  <c r="AF18" i="41"/>
  <c r="AF21" i="41"/>
  <c r="AF9" i="41"/>
  <c r="AF8" i="41"/>
  <c r="AF19" i="41"/>
  <c r="AG20" i="41" l="1"/>
  <c r="AG18" i="41"/>
  <c r="AG9" i="41"/>
  <c r="AH4" i="41"/>
  <c r="AI4" i="41" s="1"/>
  <c r="AJ4" i="41" s="1"/>
  <c r="AG19" i="41"/>
  <c r="AG8" i="41"/>
  <c r="AG21" i="41"/>
  <c r="AG86" i="41"/>
  <c r="AG84" i="41"/>
  <c r="AG85" i="41"/>
  <c r="AK4" i="41" l="1"/>
  <c r="AJ9" i="41"/>
  <c r="AJ85" i="41"/>
  <c r="AJ20" i="41"/>
  <c r="AJ18" i="41"/>
  <c r="AJ21" i="41"/>
  <c r="AJ19" i="41"/>
  <c r="AJ86" i="41"/>
  <c r="AJ84" i="41"/>
  <c r="AJ8" i="41"/>
  <c r="AK20" i="41" l="1"/>
  <c r="AK18" i="41"/>
  <c r="AK85" i="41"/>
  <c r="AK84" i="41"/>
  <c r="AK86" i="41"/>
  <c r="AL4" i="41"/>
  <c r="AK19" i="41"/>
  <c r="AK21" i="41"/>
  <c r="AK8" i="41"/>
  <c r="AK9" i="41"/>
  <c r="AL19" i="41" l="1"/>
  <c r="AL9" i="41"/>
  <c r="AL85" i="41"/>
  <c r="AL21" i="41"/>
  <c r="AL86" i="41"/>
  <c r="AL20" i="41"/>
  <c r="AL84" i="41"/>
  <c r="AL18" i="41"/>
  <c r="AL8" i="41"/>
  <c r="AM4" i="41"/>
  <c r="AM21" i="41" l="1"/>
  <c r="AM9" i="41"/>
  <c r="AM85" i="41"/>
  <c r="AM20" i="41"/>
  <c r="AN4" i="41"/>
  <c r="AM86" i="41"/>
  <c r="AM8" i="41"/>
  <c r="AM84" i="41"/>
  <c r="AM19" i="41"/>
  <c r="AM18" i="41"/>
  <c r="AO4" i="41" l="1"/>
  <c r="AP4" i="41" s="1"/>
  <c r="AQ4" i="41" s="1"/>
  <c r="AN9" i="41"/>
  <c r="AN20" i="41"/>
  <c r="AN18" i="41"/>
  <c r="AN85" i="41"/>
  <c r="AN21" i="41"/>
  <c r="AN84" i="41"/>
  <c r="AN86" i="41"/>
  <c r="AN19" i="41"/>
  <c r="AN8" i="41"/>
  <c r="AQ21" i="41" l="1"/>
  <c r="AQ8" i="41"/>
  <c r="AQ86" i="41"/>
  <c r="AQ84" i="41"/>
  <c r="AQ20" i="41"/>
  <c r="AQ85" i="41"/>
  <c r="AQ19" i="41"/>
  <c r="AQ9" i="41"/>
  <c r="AR4" i="41"/>
  <c r="AQ18" i="41"/>
  <c r="AS4" i="41" l="1"/>
  <c r="AR85" i="41"/>
  <c r="AR84" i="41"/>
  <c r="AR20" i="41"/>
  <c r="AR18" i="41"/>
  <c r="AR86" i="41"/>
  <c r="AR21" i="41"/>
  <c r="AR9" i="41"/>
  <c r="AR8" i="41"/>
  <c r="AR19" i="41"/>
  <c r="AS20" i="41" l="1"/>
  <c r="AS18" i="41"/>
  <c r="AS9" i="41"/>
  <c r="AS8" i="41"/>
  <c r="AT4" i="41"/>
  <c r="AS19" i="41"/>
  <c r="AS21" i="41"/>
  <c r="AS86" i="41"/>
  <c r="AS84" i="41"/>
  <c r="AS85" i="41"/>
  <c r="AT19" i="41" l="1"/>
  <c r="AT8" i="41"/>
  <c r="AT84" i="41"/>
  <c r="AT21" i="41"/>
  <c r="AT85" i="41"/>
  <c r="AT86" i="41"/>
  <c r="AU4" i="41"/>
  <c r="AT20" i="41"/>
  <c r="AT9" i="41"/>
  <c r="AT18" i="41"/>
  <c r="AU21" i="41" l="1"/>
  <c r="AU8" i="41"/>
  <c r="AU86" i="41"/>
  <c r="AU20" i="41"/>
  <c r="AU84" i="41"/>
  <c r="AV4" i="41"/>
  <c r="AW4" i="41" s="1"/>
  <c r="AX4" i="41" s="1"/>
  <c r="AU9" i="41"/>
  <c r="AU19" i="41"/>
  <c r="AU18" i="41"/>
  <c r="AU85" i="41"/>
  <c r="AX19" i="41" l="1"/>
  <c r="AX9" i="41"/>
  <c r="AX86" i="41"/>
  <c r="AX85" i="41"/>
  <c r="AX21" i="41"/>
  <c r="AX84" i="41"/>
  <c r="AX8" i="41"/>
  <c r="AY4" i="41"/>
  <c r="AX20" i="41"/>
  <c r="AX18" i="41"/>
  <c r="AY21" i="41" l="1"/>
  <c r="AY9" i="41"/>
  <c r="AY85" i="41"/>
  <c r="AY20" i="41"/>
  <c r="AY8" i="41"/>
  <c r="AY18" i="41"/>
  <c r="AZ4" i="41"/>
  <c r="AY19" i="41"/>
  <c r="AY84" i="41"/>
  <c r="AY86" i="41"/>
  <c r="BA4" i="41" l="1"/>
  <c r="AZ9" i="41"/>
  <c r="AZ20" i="41"/>
  <c r="AZ18" i="41"/>
  <c r="AZ8" i="41"/>
  <c r="AZ21" i="41"/>
  <c r="AZ84" i="41"/>
  <c r="AZ86" i="41"/>
  <c r="AZ19" i="41"/>
  <c r="AZ85" i="41"/>
  <c r="BA20" i="41" l="1"/>
  <c r="BA18" i="41"/>
  <c r="BA85" i="41"/>
  <c r="BA84" i="41"/>
  <c r="BA86" i="41"/>
  <c r="BB4" i="41"/>
  <c r="BA19" i="41"/>
  <c r="BA21" i="41"/>
  <c r="BA9" i="41"/>
  <c r="BA8" i="41"/>
  <c r="BB19" i="41" l="1"/>
  <c r="BB9" i="41"/>
  <c r="BB86" i="41"/>
  <c r="BB21" i="41"/>
  <c r="BB85" i="41"/>
  <c r="BB18" i="41"/>
  <c r="BB8" i="41"/>
  <c r="BB20" i="41"/>
  <c r="BB84" i="41"/>
  <c r="BC4" i="41"/>
  <c r="BD4" i="41" s="1"/>
  <c r="BE4" i="41" s="1"/>
  <c r="BE20" i="41" l="1"/>
  <c r="BE18" i="41"/>
  <c r="BE9" i="41"/>
  <c r="BE8" i="41"/>
  <c r="BF4" i="41"/>
  <c r="BE19" i="41"/>
  <c r="BE21" i="41"/>
  <c r="BE86" i="41"/>
  <c r="BE84" i="41"/>
  <c r="BE85" i="41"/>
  <c r="BF19" i="41" l="1"/>
  <c r="BF8" i="41"/>
  <c r="BF84" i="41"/>
  <c r="BF21" i="41"/>
  <c r="BF85" i="41"/>
  <c r="BF86" i="41"/>
  <c r="BF9" i="41"/>
  <c r="BG4" i="41"/>
  <c r="BF18" i="41"/>
  <c r="BF20" i="41"/>
  <c r="BG21" i="41" l="1"/>
  <c r="BG8" i="41"/>
  <c r="BG86" i="41"/>
  <c r="BG20" i="41"/>
  <c r="BG84" i="41"/>
  <c r="BG18" i="41"/>
  <c r="BG9" i="41"/>
  <c r="BG19" i="41"/>
  <c r="BG85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<sst xmlns="http://schemas.openxmlformats.org/spreadsheetml/2006/main" count="662" uniqueCount="313">
  <si>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</si>
  <si>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</si>
  <si>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</si>
  <si>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</si>
  <si>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</si>
  <si>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</si>
  <si>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</si>
  <si>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</si>
  <si>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</si>
  <si>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</si>
  <si>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</si>
  <si>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</si>
  <si>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</si>
  <si>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</si>
  <si>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</si>
  <si>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</si>
  <si>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</si>
  <si>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</si>
  <si>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</si>
  <si>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</si>
  <si>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</si>
  <si>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</si>
  <si>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</si>
  <si>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</si>
  <si>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</si>
  <si>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</si>
  <si>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</si>
  <si>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</si>
  <si>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</si>
  <si>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</si>
  <si>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</si>
  <si>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</si>
  <si>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</si>
  <si>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</si>
  <si>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</si>
  <si>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</si>
  <si>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</si>
  <si>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</si>
  <si>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</si>
  <si>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</si>
  <si>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</si>
  <si>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</si>
  <si>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</si>
  <si>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</si>
  <si>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</si>
  <si>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</si>
  <si>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</si>
  <si>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</si>
  <si>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</si>
  <si>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</si>
  <si>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</si>
  <si>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</si>
  <si>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</si>
  <si>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</si>
  <si>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</si>
  <si>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</si>
  <si>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</si>
  <si>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</si>
  <si>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</si>
  <si>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</si>
  <si>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</si>
  <si>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</si>
  <si>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</si>
  <si>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</si>
  <si>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</si>
  <si>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</si>
  <si>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</si>
  <si>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</si>
  <si>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</si>
  <si>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</si>
  <si>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</si>
  <si>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</si>
  <si>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</si>
  <si>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</si>
  <si>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</si>
  <si>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</si>
  <si>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</si>
  <si>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</si>
  <si>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</si>
  <si>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</si>
  <si>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</si>
  <si>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</si>
  <si>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</si>
  <si>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</si>
  <si>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</si>
  <si>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</si>
  <si>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</si>
  <si>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</si>
  <si>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</si>
  <si>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</si>
  <si>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</si>
  <si>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</si>
  <si>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</si>
  <si>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</si>
  <si>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</si>
  <si>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</si>
  <si>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</si>
  <si>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</si>
  <si>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</si>
  <si>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</si>
  <si>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</si>
  <si>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</si>
  <si>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</si>
  <si>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</si>
  <si>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</si>
  <si>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</si>
  <si>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</si>
  <si>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</si>
  <si>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</si>
  <si>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</si>
  <si>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</si>
  <si>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</si>
  <si>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</si>
  <si>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</si>
  <si>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</si>
  <si>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</si>
  <si>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</si>
  <si>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</si>
  <si>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</si>
  <si>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</si>
  <si>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</si>
  <si>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</si>
  <si>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</si>
  <si>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</si>
  <si>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</si>
  <si>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</si>
  <si>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</si>
  <si>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</si>
  <si>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</si>
  <si>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</si>
  <si>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</si>
  <si>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</si>
  <si>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</si>
  <si>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</si>
  <si>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</si>
  <si>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</si>
  <si>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</si>
  <si>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</si>
  <si>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</si>
  <si>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</si>
  <si>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</si>
  <si>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</si>
  <si>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</si>
  <si>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</si>
  <si>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</si>
  <si>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</si>
  <si>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</si>
  <si>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</si>
  <si>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</si>
  <si>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</si>
  <si>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</si>
  <si>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</si>
  <si>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</si>
  <si>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</si>
  <si>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</si>
  <si>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</si>
  <si>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</si>
  <si>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</si>
  <si>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</si>
  <si>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</si>
  <si>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</si>
  <si>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</si>
  <si>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</si>
  <si>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</si>
  <si>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</si>
  <si>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</si>
  <si>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</si>
  <si>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</si>
  <si>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</si>
  <si>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</si>
  <si>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</si>
  <si>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</si>
  <si>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</si>
  <si>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</si>
  <si>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</si>
  <si>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</si>
  <si>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</si>
  <si>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</si>
  <si>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</si>
  <si>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</si>
  <si>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</si>
  <si>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</si>
  <si>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</si>
  <si>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</si>
  <si>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</si>
  <si>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</si>
  <si>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</si>
  <si>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</si>
  <si>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</si>
  <si>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</si>
  <si>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</si>
  <si>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</si>
  <si>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</si>
  <si>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</si>
  <si>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</si>
  <si>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</si>
  <si>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</si>
  <si>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</si>
  <si>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</si>
  <si>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</si>
  <si>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</si>
  <si>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</si>
  <si>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</si>
  <si>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</si>
  <si>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</si>
  <si>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</si>
  <si>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</si>
  <si>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</si>
  <si>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</si>
  <si>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</si>
  <si>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</si>
  <si>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</si>
  <si>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</si>
  <si>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</si>
  <si>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</si>
  <si>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</si>
  <si>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</si>
  <si>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</si>
  <si>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</si>
  <si>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</si>
  <si>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</si>
  <si>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</si>
  <si>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</si>
  <si>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</si>
  <si>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</si>
  <si>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</si>
  <si>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</si>
  <si>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</si>
  <si>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</si>
  <si>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</si>
  <si>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</si>
  <si>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</si>
  <si>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</si>
  <si>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</si>
  <si>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</si>
  <si>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</si>
  <si>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</si>
  <si>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</si>
  <si>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</si>
  <si>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</si>
  <si>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</si>
  <si>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</si>
  <si>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</si>
  <si>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</si>
  <si>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</si>
  <si>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</si>
  <si>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</si>
  <si>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</si>
  <si>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</si>
  <si>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</si>
  <si>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</si>
  <si>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</si>
  <si>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</si>
  <si>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</si>
  <si>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</si>
  <si>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</si>
  <si>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</si>
  <si>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</si>
  <si>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</si>
  <si>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张</t>
  </si>
  <si>
    <t>季</t>
  </si>
  <si>
    <t>陈</t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</si>
  <si>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</si>
  <si>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</si>
  <si>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</si>
  <si>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</si>
  <si>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</si>
  <si>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</si>
  <si>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</si>
  <si>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</si>
  <si>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</si>
  <si>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</si>
  <si>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</si>
  <si>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</si>
  <si>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</si>
  <si>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</si>
  <si>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</si>
  <si>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</si>
  <si>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</si>
  <si>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</si>
  <si>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</si>
  <si>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</si>
  <si>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</si>
  <si>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</si>
  <si>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</si>
  <si>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</si>
  <si>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</si>
  <si>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</si>
  <si>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</si>
  <si>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</si>
  <si>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</si>
  <si>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</si>
  <si>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</si>
  <si>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</si>
  <si>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</si>
  <si>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</si>
  <si>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</si>
  <si>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</si>
  <si>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</si>
  <si>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</si>
  <si>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</si>
  <si>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1、TODO：需要确认下状况和相关材料    ⇨ 季
2019\武汉店\05 系统集成\LCD信息\LCD检收资料
2019\武汉店\05 系统集成\LCD信息\拼接屏出厂验收清单_sample.docx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</si>
  <si>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</si>
  <si>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</si>
  <si>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r>
      <t xml:space="preserve">1、2019\武汉店\05 系统集成\LCD信息\拼接安装调试文档.doc
</t>
    </r>
    <r>
      <rPr>
        <i/>
        <sz val="9"/>
        <color rgb="FFFF0000"/>
        <rFont val="Arial Unicode MS"/>
        <family val="2"/>
        <charset val="134"/>
      </rPr>
      <t>2、前维护支架安装文档缺失</t>
    </r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</si>
  <si>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1、TODO：需要确认下安装时间  ⇨ 郭</t>
    <rPh sb="7" eb="8">
      <t>xu'yao</t>
    </rPh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</si>
  <si>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</si>
  <si>
    <t>1、2019\武汉店\99 项目管理\B+C两面钩型屏-钣金箱体排布图-2019-08-14.dwg
2、2019\武汉店\99 项目管理\B1-B3钩型屏效果图1.jpg</t>
    <phoneticPr fontId="24" type="noConversion"/>
  </si>
  <si>
    <t>1、2019\武汉店\05 系统集成\CMS FOR LED 的调整（LEIVS）20190818-EN.xlsx</t>
    <phoneticPr fontId="24" type="noConversion"/>
  </si>
  <si>
    <t>张</t>
    <phoneticPr fontId="24" type="noConversion"/>
  </si>
  <si>
    <t>张</t>
    <phoneticPr fontId="24" type="noConversion"/>
  </si>
  <si>
    <t>陈</t>
    <phoneticPr fontId="24" type="noConversion"/>
  </si>
  <si>
    <t>Levi's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</si>
</sst>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0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58" fontId="44" fillId="9" borderId="74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52c065/doc/WINDOWS/TEMP/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="130" zoomScaleNormal="130" zoomScaleSheetLayoutView="100" workbookViewId="0">
      <pane ySplit="5" topLeftCell="A6" activePane="bottomLeft" state="frozen"/>
      <selection activeCell="F1" sqref="F1"/>
      <selection pane="bottomLeft" activeCell="F83" sqref="F83:F90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11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4" t="s">
        <v>257</v>
      </c>
      <c r="B1" s="295"/>
      <c r="C1" s="295"/>
      <c r="D1" s="295"/>
      <c r="E1" s="295"/>
      <c r="F1" s="295"/>
      <c r="G1" s="295"/>
      <c r="H1" s="295"/>
      <c r="I1" s="118" t="s">
        <v>169</v>
      </c>
      <c r="J1" s="319" t="s">
        <v>172</v>
      </c>
      <c r="K1" s="320"/>
      <c r="L1" s="118" t="s">
        <v>170</v>
      </c>
      <c r="M1" s="319" t="s">
        <v>173</v>
      </c>
      <c r="N1" s="321"/>
      <c r="O1" s="315"/>
      <c r="P1" s="316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6"/>
      <c r="B2" s="297"/>
      <c r="C2" s="297"/>
      <c r="D2" s="297"/>
      <c r="E2" s="297"/>
      <c r="F2" s="297"/>
      <c r="G2" s="297"/>
      <c r="H2" s="297"/>
      <c r="I2" s="120" t="s">
        <v>226</v>
      </c>
      <c r="J2" s="322">
        <v>43678</v>
      </c>
      <c r="K2" s="323"/>
      <c r="L2" s="121" t="s">
        <v>220</v>
      </c>
      <c r="M2" s="322">
        <v>43706</v>
      </c>
      <c r="N2" s="324"/>
      <c r="O2" s="317"/>
      <c r="P2" s="318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2" t="s">
        <v>153</v>
      </c>
      <c r="B4" s="303"/>
      <c r="C4" s="303"/>
      <c r="D4" s="304"/>
      <c r="E4" s="304"/>
      <c r="F4" s="307" t="s">
        <v>171</v>
      </c>
      <c r="G4" s="309" t="s">
        <v>185</v>
      </c>
      <c r="H4" s="311" t="s">
        <v>164</v>
      </c>
      <c r="I4" s="312" t="s">
        <v>165</v>
      </c>
      <c r="J4" s="313"/>
      <c r="K4" s="314"/>
      <c r="L4" s="312" t="s">
        <v>166</v>
      </c>
      <c r="M4" s="313"/>
      <c r="N4" s="314"/>
      <c r="O4" s="298" t="s">
        <v>174</v>
      </c>
      <c r="P4" s="300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5"/>
      <c r="B5" s="306"/>
      <c r="C5" s="306"/>
      <c r="D5" s="306"/>
      <c r="E5" s="306"/>
      <c r="F5" s="308"/>
      <c r="G5" s="310"/>
      <c r="H5" s="310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299"/>
      <c r="P5" s="301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/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/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6</v>
      </c>
      <c r="O8" s="169">
        <v>1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8</v>
      </c>
      <c r="T8" s="131">
        <f t="shared" si="2"/>
        <v>6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/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16</v>
      </c>
      <c r="O9" s="169">
        <v>0.67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21.44</v>
      </c>
      <c r="T9" s="131">
        <f t="shared" si="2"/>
        <v>16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/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/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/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39.6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/>
      <c r="H16" s="223" t="s">
        <v>312</v>
      </c>
      <c r="I16" s="166"/>
      <c r="J16" s="166"/>
      <c r="K16" s="167"/>
      <c r="L16" s="166"/>
      <c r="M16" s="166"/>
      <c r="N16" s="168"/>
      <c r="O16" s="169">
        <v>1</v>
      </c>
      <c r="P16" s="234" t="s">
        <v>307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6.4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/>
      <c r="H17" s="232" t="s">
        <v>312</v>
      </c>
      <c r="I17" s="166"/>
      <c r="J17" s="166"/>
      <c r="K17" s="167"/>
      <c r="L17" s="166"/>
      <c r="M17" s="166"/>
      <c r="N17" s="168"/>
      <c r="O17" s="169">
        <v>0</v>
      </c>
      <c r="P17" s="286" t="s">
        <v>296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/>
      <c r="H18" s="232" t="s">
        <v>223</v>
      </c>
      <c r="I18" s="166"/>
      <c r="J18" s="166"/>
      <c r="K18" s="167"/>
      <c r="L18" s="166"/>
      <c r="M18" s="166"/>
      <c r="N18" s="168"/>
      <c r="O18" s="169">
        <v>1</v>
      </c>
      <c r="P18" s="234" t="s">
        <v>288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/>
      <c r="H19" s="223" t="s">
        <v>312</v>
      </c>
      <c r="I19" s="166"/>
      <c r="J19" s="166"/>
      <c r="K19" s="167"/>
      <c r="L19" s="166"/>
      <c r="M19" s="166"/>
      <c r="N19" s="168"/>
      <c r="O19" s="169">
        <v>1</v>
      </c>
      <c r="P19" s="234" t="s">
        <v>289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/>
      <c r="H20" s="232" t="s">
        <v>223</v>
      </c>
      <c r="I20" s="166"/>
      <c r="J20" s="166"/>
      <c r="K20" s="167"/>
      <c r="L20" s="166"/>
      <c r="M20" s="166"/>
      <c r="N20" s="168"/>
      <c r="O20" s="169">
        <v>1</v>
      </c>
      <c r="P20" s="234" t="s">
        <v>302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286</v>
      </c>
      <c r="G21" s="231"/>
      <c r="H21" s="232" t="s">
        <v>223</v>
      </c>
      <c r="I21" s="166"/>
      <c r="J21" s="166"/>
      <c r="K21" s="167"/>
      <c r="L21" s="166"/>
      <c r="M21" s="166"/>
      <c r="N21" s="168"/>
      <c r="O21" s="169">
        <v>1</v>
      </c>
      <c r="P21" s="234" t="s">
        <v>303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/>
      <c r="H24" s="223" t="s">
        <v>312</v>
      </c>
      <c r="I24" s="166"/>
      <c r="J24" s="166"/>
      <c r="K24" s="167"/>
      <c r="L24" s="166"/>
      <c r="M24" s="166"/>
      <c r="N24" s="168"/>
      <c r="O24" s="169">
        <v>1</v>
      </c>
      <c r="P24" s="234" t="s">
        <v>306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/>
      <c r="H25" s="223" t="s">
        <v>259</v>
      </c>
      <c r="I25" s="166"/>
      <c r="J25" s="166"/>
      <c r="K25" s="167"/>
      <c r="L25" s="166"/>
      <c r="M25" s="166"/>
      <c r="N25" s="168"/>
      <c r="O25" s="169">
        <v>1</v>
      </c>
      <c r="P25" s="234" t="s">
        <v>290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/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34" t="s">
        <v>297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/>
      <c r="H27" s="223" t="s">
        <v>312</v>
      </c>
      <c r="I27" s="166"/>
      <c r="J27" s="166"/>
      <c r="K27" s="167"/>
      <c r="L27" s="166"/>
      <c r="M27" s="166"/>
      <c r="N27" s="168"/>
      <c r="O27" s="169">
        <v>1</v>
      </c>
      <c r="P27" s="234" t="s">
        <v>298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/>
      <c r="H28" s="232" t="s">
        <v>259</v>
      </c>
      <c r="I28" s="166"/>
      <c r="J28" s="166"/>
      <c r="K28" s="167"/>
      <c r="L28" s="166"/>
      <c r="M28" s="166"/>
      <c r="N28" s="168"/>
      <c r="O28" s="169">
        <v>1</v>
      </c>
      <c r="P28" s="234" t="s">
        <v>291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/>
      <c r="H29" s="223" t="s">
        <v>259</v>
      </c>
      <c r="I29" s="166"/>
      <c r="J29" s="166"/>
      <c r="K29" s="167"/>
      <c r="L29" s="166"/>
      <c r="M29" s="166"/>
      <c r="N29" s="168"/>
      <c r="O29" s="169">
        <v>1</v>
      </c>
      <c r="P29" s="234" t="s">
        <v>300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39.6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/>
      <c r="H30" s="223" t="s">
        <v>259</v>
      </c>
      <c r="I30" s="166"/>
      <c r="J30" s="166"/>
      <c r="K30" s="167"/>
      <c r="L30" s="166"/>
      <c r="M30" s="166"/>
      <c r="N30" s="168"/>
      <c r="O30" s="169">
        <v>0.5</v>
      </c>
      <c r="P30" s="234" t="s">
        <v>304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285</v>
      </c>
      <c r="G31" s="222"/>
      <c r="H31" s="223" t="s">
        <v>259</v>
      </c>
      <c r="I31" s="166"/>
      <c r="J31" s="166"/>
      <c r="K31" s="167"/>
      <c r="L31" s="166"/>
      <c r="M31" s="166"/>
      <c r="N31" s="168"/>
      <c r="O31" s="169">
        <v>1</v>
      </c>
      <c r="P31" s="234" t="s">
        <v>299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/>
      <c r="H34" s="277" t="s">
        <v>312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/>
      <c r="H35" s="277" t="s">
        <v>259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/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/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/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/>
      <c r="H42" s="232" t="s">
        <v>312</v>
      </c>
      <c r="I42" s="166"/>
      <c r="J42" s="166"/>
      <c r="K42" s="167"/>
      <c r="L42" s="166"/>
      <c r="M42" s="166"/>
      <c r="N42" s="168"/>
      <c r="O42" s="169">
        <v>1</v>
      </c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/>
      <c r="H43" s="223" t="s">
        <v>260</v>
      </c>
      <c r="I43" s="166"/>
      <c r="J43" s="166"/>
      <c r="K43" s="167"/>
      <c r="L43" s="166"/>
      <c r="M43" s="166"/>
      <c r="N43" s="168"/>
      <c r="O43" s="169">
        <v>1</v>
      </c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/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293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/>
      <c r="H47" s="223" t="s">
        <v>259</v>
      </c>
      <c r="I47" s="166"/>
      <c r="J47" s="166"/>
      <c r="K47" s="167"/>
      <c r="L47" s="166"/>
      <c r="M47" s="166"/>
      <c r="N47" s="168"/>
      <c r="O47" s="169">
        <v>1</v>
      </c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/>
      <c r="H48" s="223" t="s">
        <v>259</v>
      </c>
      <c r="I48" s="166"/>
      <c r="J48" s="166"/>
      <c r="K48" s="167"/>
      <c r="L48" s="166"/>
      <c r="M48" s="166"/>
      <c r="N48" s="168"/>
      <c r="O48" s="169">
        <v>1</v>
      </c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52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/>
      <c r="H49" s="223" t="s">
        <v>260</v>
      </c>
      <c r="I49" s="166"/>
      <c r="J49" s="166"/>
      <c r="K49" s="167"/>
      <c r="L49" s="166"/>
      <c r="M49" s="166"/>
      <c r="N49" s="168"/>
      <c r="O49" s="169">
        <v>0.5</v>
      </c>
      <c r="P49" s="286" t="s">
        <v>301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/>
      <c r="H50" s="277" t="s">
        <v>260</v>
      </c>
      <c r="I50" s="278"/>
      <c r="J50" s="278"/>
      <c r="K50" s="281"/>
      <c r="L50" s="278"/>
      <c r="M50" s="278"/>
      <c r="N50" s="282"/>
      <c r="O50" s="283"/>
      <c r="P50" s="290" t="s">
        <v>292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/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/>
      <c r="H54" s="277" t="s">
        <v>259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93"/>
      <c r="I56" s="248">
        <v>43710</v>
      </c>
      <c r="J56" s="248">
        <v>43713</v>
      </c>
      <c r="K56" s="249"/>
      <c r="L56" s="250"/>
      <c r="M56" s="251"/>
      <c r="N56" s="252"/>
      <c r="O56" s="251"/>
      <c r="P56" s="253"/>
      <c r="Q56" s="130"/>
      <c r="R56" s="131">
        <f>IF($J56="","",IF($J56&lt;=$L$2,$K56,IF($I56&lt;=$L$2,NETWORKDAYS($I56,$L$2,holiday!$C$3:$C$10)/NETWORKDAYS($I56,$J56,holiday!$C$3:$C$10)*$K56,0)))</f>
        <v>0</v>
      </c>
      <c r="S56" s="131">
        <f t="shared" si="1"/>
        <v>0</v>
      </c>
      <c r="T56" s="131">
        <f t="shared" si="2"/>
        <v>0</v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/>
      <c r="H58" s="232" t="s">
        <v>312</v>
      </c>
      <c r="I58" s="166">
        <v>43710</v>
      </c>
      <c r="J58" s="166">
        <v>43713</v>
      </c>
      <c r="K58" s="167"/>
      <c r="L58" s="166"/>
      <c r="M58" s="166"/>
      <c r="N58" s="168"/>
      <c r="O58" s="169"/>
      <c r="P58" s="289"/>
      <c r="Q58" s="130"/>
      <c r="R58" s="131">
        <f>IF($J58="","",IF($J58&lt;=$L$2,$K58,IF($I58&lt;=$L$2,NETWORKDAYS($I58,$L$2,holiday!$C$3:$C$10)/NETWORKDAYS($I58,$J58,holiday!$C$3:$C$10)*$K58,0)))</f>
        <v>0</v>
      </c>
      <c r="S58" s="131">
        <f t="shared" si="1"/>
        <v>0</v>
      </c>
      <c r="T58" s="131">
        <f t="shared" si="2"/>
        <v>0</v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/>
      <c r="H61" s="223" t="s">
        <v>259</v>
      </c>
      <c r="I61" s="166"/>
      <c r="J61" s="166"/>
      <c r="K61" s="167"/>
      <c r="L61" s="166"/>
      <c r="M61" s="166"/>
      <c r="N61" s="168"/>
      <c r="O61" s="169">
        <v>1</v>
      </c>
      <c r="P61" s="289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/>
      <c r="H62" s="223" t="s">
        <v>259</v>
      </c>
      <c r="I62" s="166"/>
      <c r="J62" s="166"/>
      <c r="K62" s="167"/>
      <c r="L62" s="166"/>
      <c r="M62" s="166"/>
      <c r="N62" s="168"/>
      <c r="O62" s="169">
        <v>1</v>
      </c>
      <c r="P62" s="289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/>
      <c r="H63" s="223" t="s">
        <v>259</v>
      </c>
      <c r="I63" s="166">
        <v>43710</v>
      </c>
      <c r="J63" s="166">
        <v>43710</v>
      </c>
      <c r="K63" s="167"/>
      <c r="L63" s="166"/>
      <c r="M63" s="166"/>
      <c r="N63" s="168"/>
      <c r="O63" s="169"/>
      <c r="P63" s="289"/>
      <c r="Q63" s="130"/>
      <c r="R63" s="131">
        <f>IF($J63="","",IF($J63&lt;=$L$2,$K63,IF($I63&lt;=$L$2,NETWORKDAYS($I63,$L$2,holiday!$C$3:$C$10)/NETWORKDAYS($I63,$J63,holiday!$C$3:$C$10)*$K63,0)))</f>
        <v>0</v>
      </c>
      <c r="S63" s="131">
        <f t="shared" si="1"/>
        <v>0</v>
      </c>
      <c r="T63" s="131">
        <f t="shared" si="2"/>
        <v>0</v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/>
      <c r="H64" s="223" t="s">
        <v>259</v>
      </c>
      <c r="I64" s="166">
        <v>43710</v>
      </c>
      <c r="J64" s="166">
        <v>43713</v>
      </c>
      <c r="K64" s="167"/>
      <c r="L64" s="166"/>
      <c r="M64" s="166"/>
      <c r="N64" s="168"/>
      <c r="O64" s="169"/>
      <c r="P64" s="289"/>
      <c r="Q64" s="130"/>
      <c r="R64" s="131">
        <f>IF($J64="","",IF($J64&lt;=$L$2,$K64,IF($I64&lt;=$L$2,NETWORKDAYS($I64,$L$2,holiday!$C$3:$C$10)/NETWORKDAYS($I64,$J64,holiday!$C$3:$C$10)*$K64,0)))</f>
        <v>0</v>
      </c>
      <c r="S64" s="131">
        <f t="shared" si="1"/>
        <v>0</v>
      </c>
      <c r="T64" s="131">
        <f t="shared" si="2"/>
        <v>0</v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/>
      <c r="H65" s="223" t="s">
        <v>259</v>
      </c>
      <c r="I65" s="166">
        <v>43713</v>
      </c>
      <c r="J65" s="166">
        <v>43713</v>
      </c>
      <c r="K65" s="167"/>
      <c r="L65" s="166"/>
      <c r="M65" s="166"/>
      <c r="N65" s="168"/>
      <c r="O65" s="169"/>
      <c r="P65" s="289"/>
      <c r="Q65" s="130"/>
      <c r="R65" s="131">
        <f>IF($J65="","",IF($J65&lt;=$L$2,$K65,IF($I65&lt;=$L$2,NETWORKDAYS($I65,$L$2,holiday!$C$3:$C$10)/NETWORKDAYS($I65,$J65,holiday!$C$3:$C$10)*$K65,0)))</f>
        <v>0</v>
      </c>
      <c r="S65" s="131">
        <f t="shared" si="1"/>
        <v>0</v>
      </c>
      <c r="T65" s="131">
        <f t="shared" si="2"/>
        <v>0</v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/>
      <c r="H66" s="223" t="s">
        <v>259</v>
      </c>
      <c r="I66" s="166">
        <v>43713</v>
      </c>
      <c r="J66" s="166">
        <v>43713</v>
      </c>
      <c r="K66" s="167"/>
      <c r="L66" s="166"/>
      <c r="M66" s="166"/>
      <c r="N66" s="168"/>
      <c r="O66" s="169"/>
      <c r="P66" s="289"/>
      <c r="Q66" s="130"/>
      <c r="R66" s="131">
        <f>IF($J66="","",IF($J66&lt;=$L$2,$K66,IF($I66&lt;=$L$2,NETWORKDAYS($I66,$L$2,holiday!$C$3:$C$10)/NETWORKDAYS($I66,$J66,holiday!$C$3:$C$10)*$K66,0)))</f>
        <v>0</v>
      </c>
      <c r="S66" s="131">
        <f t="shared" si="1"/>
        <v>0</v>
      </c>
      <c r="T66" s="131">
        <f t="shared" si="2"/>
        <v>0</v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43714</v>
      </c>
      <c r="J68" s="248">
        <v>43718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/>
      <c r="H70" s="232" t="s">
        <v>312</v>
      </c>
      <c r="I70" s="166">
        <v>43714</v>
      </c>
      <c r="J70" s="166">
        <v>43718</v>
      </c>
      <c r="K70" s="167"/>
      <c r="L70" s="166"/>
      <c r="M70" s="166"/>
      <c r="N70" s="168"/>
      <c r="O70" s="169"/>
      <c r="P70" s="286" t="s">
        <v>305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/>
      <c r="H73" s="232" t="s">
        <v>312</v>
      </c>
      <c r="I73" s="166">
        <v>43714</v>
      </c>
      <c r="J73" s="166">
        <v>43718</v>
      </c>
      <c r="K73" s="167"/>
      <c r="L73" s="166"/>
      <c r="M73" s="166"/>
      <c r="N73" s="168"/>
      <c r="O73" s="169"/>
      <c r="P73" s="286" t="s">
        <v>305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1" t="s">
        <v>312</v>
      </c>
      <c r="I76" s="278"/>
      <c r="J76" s="278"/>
      <c r="K76" s="281"/>
      <c r="L76" s="278"/>
      <c r="M76" s="278"/>
      <c r="N76" s="282"/>
      <c r="O76" s="283"/>
      <c r="P76" s="292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/>
      <c r="H80" s="232" t="s">
        <v>259</v>
      </c>
      <c r="I80" s="166"/>
      <c r="J80" s="166"/>
      <c r="K80" s="167"/>
      <c r="L80" s="166"/>
      <c r="M80" s="166"/>
      <c r="N80" s="168"/>
      <c r="O80" s="169">
        <v>1</v>
      </c>
      <c r="P80" s="286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/>
      <c r="H81" s="223" t="s">
        <v>259</v>
      </c>
      <c r="I81" s="166"/>
      <c r="J81" s="166"/>
      <c r="K81" s="167"/>
      <c r="L81" s="166"/>
      <c r="M81" s="166"/>
      <c r="N81" s="168"/>
      <c r="O81" s="169">
        <v>1</v>
      </c>
      <c r="P81" s="286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/>
      <c r="H82" s="223" t="s">
        <v>259</v>
      </c>
      <c r="I82" s="166">
        <v>43710</v>
      </c>
      <c r="J82" s="166">
        <v>43713</v>
      </c>
      <c r="K82" s="167"/>
      <c r="L82" s="166"/>
      <c r="M82" s="166"/>
      <c r="N82" s="168"/>
      <c r="O82" s="169"/>
      <c r="P82" s="286"/>
      <c r="Q82" s="130"/>
      <c r="R82" s="131">
        <f>IF($J82="","",IF($J82&lt;=$L$2,$K82,IF($I82&lt;=$L$2,NETWORKDAYS($I82,$L$2,holiday!$C$3:$C$10)/NETWORKDAYS($I82,$J82,holiday!$C$3:$C$10)*$K82,0)))</f>
        <v>0</v>
      </c>
      <c r="S82" s="131">
        <f t="shared" si="24"/>
        <v>0</v>
      </c>
      <c r="T82" s="131">
        <f t="shared" si="25"/>
        <v>0</v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/>
      <c r="H83" s="232" t="s">
        <v>262</v>
      </c>
      <c r="I83" s="166">
        <v>43696</v>
      </c>
      <c r="J83" s="166">
        <v>43696</v>
      </c>
      <c r="K83" s="167">
        <v>4</v>
      </c>
      <c r="L83" s="166">
        <v>43696</v>
      </c>
      <c r="M83" s="166">
        <v>43696</v>
      </c>
      <c r="N83" s="168">
        <v>4</v>
      </c>
      <c r="O83" s="169">
        <v>1</v>
      </c>
      <c r="P83" s="286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4</v>
      </c>
      <c r="T83" s="131">
        <f t="shared" si="25"/>
        <v>4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>★</v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263</v>
      </c>
      <c r="G84" s="222"/>
      <c r="H84" s="232" t="s">
        <v>265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294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266</v>
      </c>
      <c r="G85" s="222"/>
      <c r="H85" s="232" t="s">
        <v>264</v>
      </c>
      <c r="I85" s="166">
        <v>43696</v>
      </c>
      <c r="J85" s="166">
        <v>43700</v>
      </c>
      <c r="K85" s="167">
        <v>20</v>
      </c>
      <c r="L85" s="166">
        <v>43678</v>
      </c>
      <c r="M85" s="166">
        <v>43707</v>
      </c>
      <c r="N85" s="168">
        <v>12</v>
      </c>
      <c r="O85" s="169">
        <v>1</v>
      </c>
      <c r="P85" s="234" t="s">
        <v>308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20</v>
      </c>
      <c r="T85" s="131">
        <f t="shared" si="25"/>
        <v>12</v>
      </c>
      <c r="U85" s="132"/>
      <c r="V85" s="130"/>
      <c r="W85" s="130"/>
      <c r="Y85" s="133" t="str">
        <f t="shared" si="26"/>
        <v>★</v>
      </c>
      <c r="Z85" s="134" t="str">
        <f t="shared" si="26"/>
        <v>★</v>
      </c>
      <c r="AA85" s="134" t="str">
        <f t="shared" si="26"/>
        <v/>
      </c>
      <c r="AB85" s="134" t="str">
        <f t="shared" si="26"/>
        <v/>
      </c>
      <c r="AC85" s="134" t="str">
        <f t="shared" si="26"/>
        <v>★</v>
      </c>
      <c r="AD85" s="134" t="str">
        <f t="shared" si="26"/>
        <v>★</v>
      </c>
      <c r="AE85" s="134" t="str">
        <f t="shared" si="26"/>
        <v>★</v>
      </c>
      <c r="AF85" s="134" t="str">
        <f t="shared" si="26"/>
        <v>★</v>
      </c>
      <c r="AG85" s="134" t="str">
        <f t="shared" si="26"/>
        <v>★</v>
      </c>
      <c r="AH85" s="134" t="str">
        <f t="shared" si="26"/>
        <v/>
      </c>
      <c r="AI85" s="134" t="str">
        <f t="shared" si="27"/>
        <v/>
      </c>
      <c r="AJ85" s="134" t="str">
        <f t="shared" si="27"/>
        <v>★</v>
      </c>
      <c r="AK85" s="134" t="str">
        <f t="shared" si="27"/>
        <v>★</v>
      </c>
      <c r="AL85" s="134" t="str">
        <f t="shared" si="27"/>
        <v>★</v>
      </c>
      <c r="AM85" s="134" t="str">
        <f t="shared" si="27"/>
        <v>★</v>
      </c>
      <c r="AN85" s="134" t="str">
        <f t="shared" si="27"/>
        <v>★</v>
      </c>
      <c r="AO85" s="134" t="str">
        <f t="shared" si="27"/>
        <v/>
      </c>
      <c r="AP85" s="134" t="str">
        <f t="shared" si="27"/>
        <v/>
      </c>
      <c r="AQ85" s="134" t="str">
        <f t="shared" si="27"/>
        <v>★</v>
      </c>
      <c r="AR85" s="134" t="str">
        <f t="shared" si="27"/>
        <v>★</v>
      </c>
      <c r="AS85" s="134" t="str">
        <f t="shared" si="28"/>
        <v>★</v>
      </c>
      <c r="AT85" s="134" t="str">
        <f t="shared" si="28"/>
        <v>★</v>
      </c>
      <c r="AU85" s="134" t="str">
        <f t="shared" si="28"/>
        <v>★</v>
      </c>
      <c r="AV85" s="134" t="str">
        <f t="shared" si="28"/>
        <v/>
      </c>
      <c r="AW85" s="134" t="str">
        <f t="shared" si="28"/>
        <v/>
      </c>
      <c r="AX85" s="134" t="str">
        <f t="shared" si="28"/>
        <v>★</v>
      </c>
      <c r="AY85" s="134" t="str">
        <f t="shared" si="28"/>
        <v>★</v>
      </c>
      <c r="AZ85" s="134" t="str">
        <f t="shared" si="28"/>
        <v>★</v>
      </c>
      <c r="BA85" s="134" t="str">
        <f t="shared" si="28"/>
        <v>★</v>
      </c>
      <c r="BB85" s="134" t="str">
        <f t="shared" si="28"/>
        <v>★</v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267</v>
      </c>
      <c r="G86" s="222"/>
      <c r="H86" s="232" t="s">
        <v>264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287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279</v>
      </c>
      <c r="G87" s="231"/>
      <c r="H87" s="232" t="s">
        <v>223</v>
      </c>
      <c r="I87" s="166">
        <v>43711</v>
      </c>
      <c r="J87" s="166">
        <v>43720</v>
      </c>
      <c r="K87" s="167">
        <v>36</v>
      </c>
      <c r="L87" s="166"/>
      <c r="M87" s="166"/>
      <c r="N87" s="168"/>
      <c r="O87" s="169"/>
      <c r="P87" s="286"/>
      <c r="Q87" s="130"/>
      <c r="R87" s="131">
        <f>IF($J87="","",IF($J87&lt;=$L$2,$K87,IF($I87&lt;=$L$2,NETWORKDAYS($I87,$L$2,holiday!$C$3:$C$10)/NETWORKDAYS($I87,$J87,holiday!$C$3:$C$10)*$K87,0)))</f>
        <v>36</v>
      </c>
      <c r="S87" s="131">
        <f>IF($J87="","",IF($L87&lt;=$L$2,$K87*IF($O87&lt;&gt;"",$O87,0),0))</f>
        <v>0</v>
      </c>
      <c r="T87" s="131">
        <f>IF($J87="","",IF($L87&lt;=$L$2,IF($N87&lt;&gt;"",$N87,$K87*IF($O87&lt;&gt;"",$O87,0)),0))</f>
        <v>0</v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280</v>
      </c>
      <c r="G88" s="231"/>
      <c r="H88" s="223" t="s">
        <v>312</v>
      </c>
      <c r="I88" s="166">
        <v>43721</v>
      </c>
      <c r="J88" s="166">
        <v>43721</v>
      </c>
      <c r="K88" s="167"/>
      <c r="L88" s="166"/>
      <c r="M88" s="166"/>
      <c r="N88" s="168"/>
      <c r="O88" s="169"/>
      <c r="P88" s="170"/>
      <c r="Q88" s="130"/>
      <c r="R88" s="131">
        <f>IF($J88="","",IF($J88&lt;=$L$2,$K88,IF($I88&lt;=$L$2,NETWORKDAYS($I88,$L$2,holiday!$C$3:$C$10)/NETWORKDAYS($I88,$J88,holiday!$C$3:$C$10)*$K88,0)))</f>
        <v>0</v>
      </c>
      <c r="S88" s="131">
        <f>IF($J88="","",IF($L88&lt;=$L$2,$K88*IF($O88&lt;&gt;"",$O88,0),0))</f>
        <v>0</v>
      </c>
      <c r="T88" s="131">
        <f>IF($J88="","",IF($L88&lt;=$L$2,IF($N88&lt;&gt;"",$N88,$K88*IF($O88&lt;&gt;"",$O88,0)),0))</f>
        <v>0</v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282</v>
      </c>
      <c r="G89" s="222"/>
      <c r="H89" s="223" t="s">
        <v>260</v>
      </c>
      <c r="I89" s="166">
        <v>43711</v>
      </c>
      <c r="J89" s="166">
        <v>43720</v>
      </c>
      <c r="K89" s="167">
        <v>4</v>
      </c>
      <c r="L89" s="166"/>
      <c r="M89" s="166"/>
      <c r="N89" s="168"/>
      <c r="O89" s="169"/>
      <c r="P89" s="286"/>
      <c r="Q89" s="130"/>
      <c r="R89" s="131">
        <f>IF($J89="","",IF($J89&lt;=$L$2,$K89,IF($I89&lt;=$L$2,NETWORKDAYS($I89,$L$2,holiday!$C$3:$C$10)/NETWORKDAYS($I89,$J89,holiday!$C$3:$C$10)*$K89,0)))</f>
        <v>4</v>
      </c>
      <c r="S89" s="131">
        <f>IF($J89="","",IF($L89&lt;=$L$2,$K89*IF($O89&lt;&gt;"",$O89,0),0))</f>
        <v>0</v>
      </c>
      <c r="T89" s="131">
        <f>IF($J89="","",IF($L89&lt;=$L$2,IF($N89&lt;&gt;"",$N89,$K89*IF($O89&lt;&gt;"",$O89,0)),0))</f>
        <v>0</v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281</v>
      </c>
      <c r="G90" s="222"/>
      <c r="H90" s="223" t="s">
        <v>312</v>
      </c>
      <c r="I90" s="166">
        <v>43721</v>
      </c>
      <c r="J90" s="166">
        <v>43721</v>
      </c>
      <c r="K90" s="167"/>
      <c r="L90" s="166"/>
      <c r="M90" s="166"/>
      <c r="N90" s="168"/>
      <c r="O90" s="169"/>
      <c r="P90" s="170"/>
      <c r="Q90" s="130"/>
      <c r="R90" s="131">
        <f>IF($J90="","",IF($J90&lt;=$L$2,$K90,IF($I90&lt;=$L$2,NETWORKDAYS($I90,$L$2,holiday!$C$3:$C$10)/NETWORKDAYS($I90,$J90,holiday!$C$3:$C$10)*$K90,0)))</f>
        <v>0</v>
      </c>
      <c r="S90" s="131">
        <f>IF($J90="","",IF($L90&lt;=$L$2,$K90*IF($O90&lt;&gt;"",$O90,0),0))</f>
        <v>0</v>
      </c>
      <c r="T90" s="131">
        <f>IF($J90="","",IF($L90&lt;=$L$2,IF($N90&lt;&gt;"",$N90,$K90*IF($O90&lt;&gt;"",$O90,0)),0))</f>
        <v>0</v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33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295</v>
      </c>
      <c r="G92" s="257"/>
      <c r="H92" s="258"/>
      <c r="I92" s="259">
        <v>43714</v>
      </c>
      <c r="J92" s="259">
        <v>43720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268</v>
      </c>
      <c r="G93" s="222"/>
      <c r="H93" s="232" t="s">
        <v>309</v>
      </c>
      <c r="I93" s="166">
        <v>43717</v>
      </c>
      <c r="J93" s="166">
        <v>43717</v>
      </c>
      <c r="K93" s="167">
        <v>8</v>
      </c>
      <c r="L93" s="166"/>
      <c r="M93" s="166"/>
      <c r="N93" s="168">
        <v>0</v>
      </c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/>
      <c r="H94" s="232" t="s">
        <v>261</v>
      </c>
      <c r="I94" s="166">
        <v>43707</v>
      </c>
      <c r="J94" s="166">
        <v>43708</v>
      </c>
      <c r="K94" s="167">
        <v>4</v>
      </c>
      <c r="L94" s="166"/>
      <c r="M94" s="166"/>
      <c r="N94" s="168">
        <v>0</v>
      </c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/>
      <c r="H95" s="232" t="s">
        <v>310</v>
      </c>
      <c r="I95" s="166">
        <v>43717</v>
      </c>
      <c r="J95" s="166">
        <v>43717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/>
      <c r="H96" s="232" t="s">
        <v>310</v>
      </c>
      <c r="I96" s="166">
        <v>43718</v>
      </c>
      <c r="J96" s="166">
        <v>43721</v>
      </c>
      <c r="K96" s="167">
        <v>8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8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/>
      <c r="H97" s="232" t="s">
        <v>310</v>
      </c>
      <c r="I97" s="166">
        <v>43718</v>
      </c>
      <c r="J97" s="166">
        <v>43720</v>
      </c>
      <c r="K97" s="167">
        <v>4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/>
      <c r="H98" s="232" t="s">
        <v>261</v>
      </c>
      <c r="I98" s="166">
        <v>43718</v>
      </c>
      <c r="J98" s="166">
        <v>43721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/>
      <c r="H99" s="232" t="s">
        <v>261</v>
      </c>
      <c r="I99" s="166">
        <v>43717</v>
      </c>
      <c r="J99" s="166">
        <v>43721</v>
      </c>
      <c r="K99" s="167">
        <v>16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16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/>
      <c r="H100" s="232" t="s">
        <v>261</v>
      </c>
      <c r="I100" s="166">
        <v>43717</v>
      </c>
      <c r="J100" s="166">
        <v>43721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80" t="s">
        <v>209</v>
      </c>
      <c r="G101" s="279"/>
      <c r="H101" s="291"/>
      <c r="I101" s="278"/>
      <c r="J101" s="278"/>
      <c r="K101" s="281"/>
      <c r="L101" s="278"/>
      <c r="M101" s="278"/>
      <c r="N101" s="282"/>
      <c r="O101" s="283"/>
      <c r="P101" s="292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43719</v>
      </c>
      <c r="J103" s="248">
        <v>43720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/>
      <c r="H104" s="223" t="s">
        <v>261</v>
      </c>
      <c r="I104" s="166">
        <v>43719</v>
      </c>
      <c r="J104" s="166">
        <v>43721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283</v>
      </c>
      <c r="G105" s="222"/>
      <c r="H105" s="232" t="s">
        <v>311</v>
      </c>
      <c r="I105" s="166">
        <v>43718</v>
      </c>
      <c r="J105" s="166">
        <v>43721</v>
      </c>
      <c r="K105" s="167"/>
      <c r="L105" s="166"/>
      <c r="M105" s="166"/>
      <c r="N105" s="168"/>
      <c r="O105" s="169"/>
      <c r="P105" s="170"/>
      <c r="Q105" s="130"/>
      <c r="R105" s="131">
        <f>IF($J105="","",IF($J105&lt;=$L$2,$K105,IF($I105&lt;=$L$2,NETWORKDAYS($I105,$L$2,holiday!$C$3:$C$10)/NETWORKDAYS($I105,$J105,holiday!$C$3:$C$10)*$K105,0)))</f>
        <v>0</v>
      </c>
      <c r="S105" s="131">
        <f t="shared" si="1"/>
        <v>0</v>
      </c>
      <c r="T105" s="131">
        <f t="shared" si="2"/>
        <v>0</v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43719</v>
      </c>
      <c r="J107" s="248">
        <v>43721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/>
      <c r="H108" s="223" t="s">
        <v>261</v>
      </c>
      <c r="I108" s="166">
        <v>43722</v>
      </c>
      <c r="J108" s="166">
        <v>43722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284</v>
      </c>
      <c r="G109" s="222"/>
      <c r="H109" s="223" t="s">
        <v>261</v>
      </c>
      <c r="I109" s="166">
        <v>43725</v>
      </c>
      <c r="J109" s="166">
        <v>43726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258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178</v>
      </c>
      <c r="L113" s="187"/>
      <c r="M113" s="185">
        <f>MAX(M6:M111)</f>
        <v>43707</v>
      </c>
      <c r="N113" s="186">
        <f>SUM(N4:N111)</f>
        <v>50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174</v>
      </c>
      <c r="S115" s="143">
        <f>SUM(S6:S111)</f>
        <v>65.44</v>
      </c>
      <c r="T115" s="143">
        <f>SUM(T6:T111)</f>
        <v>50</v>
      </c>
      <c r="U115" s="143">
        <f>K113</f>
        <v>178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-108.56</v>
      </c>
      <c r="S119" s="147">
        <f>S115-T115</f>
        <v>15.439999999999998</v>
      </c>
      <c r="T119" s="148">
        <f>S115/T115</f>
        <v>1.3088</v>
      </c>
      <c r="U119" s="148">
        <f>S115/R115</f>
        <v>0.37609195402298851</v>
      </c>
      <c r="V119" s="143">
        <f>U115-S115</f>
        <v>112.56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80:L91 L93:L100 L104:L106 L108:L110 L22 L76:L77 L102">
    <cfRule type="expression" dxfId="12" priority="2202" stopIfTrue="1">
      <formula>AND(($L7=""),AND(($I7&lt;&gt;""),($I7&lt;=$M$2)))</formula>
    </cfRule>
  </conditionalFormatting>
  <conditionalFormatting sqref="M7:M12 M16:M19 M24:M32 M34:M39 M42:M45 M47:M51 M53:M55 M58:M59 M61:M67 M70:M71 M73:M74 M76:M77 M80:M91 M93:M100 M104:M106 M108:M110 M22 M102">
    <cfRule type="expression" dxfId="11" priority="2201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0 O22 O102">
    <cfRule type="expression" dxfId="10" priority="2199" stopIfTrue="1">
      <formula>AND(($O7&lt;1),AND(($J7&lt;&gt;""),($J7&lt;$M$2)))</formula>
    </cfRule>
  </conditionalFormatting>
  <conditionalFormatting sqref="Y6:BG11">
    <cfRule type="expression" dxfId="9" priority="236" stopIfTrue="1">
      <formula>AND(($I6&lt;&gt;""),AND(Y$4&gt;=$I6,Y$4&lt;=$J6))</formula>
    </cfRule>
  </conditionalFormatting>
  <conditionalFormatting sqref="Y6:BG20 Y22:BG112">
    <cfRule type="expression" dxfId="8" priority="234" stopIfTrue="1">
      <formula>OR(Y$5="六",Y$5="日")</formula>
    </cfRule>
  </conditionalFormatting>
  <conditionalFormatting sqref="L21">
    <cfRule type="expression" dxfId="7" priority="10" stopIfTrue="1">
      <formula>AND(($L21=""),AND(($I21&lt;&gt;""),($I21&lt;=$M$2)))</formula>
    </cfRule>
  </conditionalFormatting>
  <conditionalFormatting sqref="Y21:BG21">
    <cfRule type="expression" dxfId="6" priority="7" stopIfTrue="1">
      <formula>OR(Y$5="六",Y$5="日")</formula>
    </cfRule>
  </conditionalFormatting>
  <conditionalFormatting sqref="O21">
    <cfRule type="expression" dxfId="5" priority="6" stopIfTrue="1">
      <formula>AND(($O21&lt;1),AND(($J21&lt;&gt;""),($J21&lt;$M$2)))</formula>
    </cfRule>
  </conditionalFormatting>
  <conditionalFormatting sqref="M20">
    <cfRule type="expression" dxfId="4" priority="5" stopIfTrue="1">
      <formula>AND(($L20=""),AND(($I20&lt;&gt;""),($I20&lt;=$M$2)))</formula>
    </cfRule>
  </conditionalFormatting>
  <conditionalFormatting sqref="M21">
    <cfRule type="expression" dxfId="3" priority="4" stopIfTrue="1">
      <formula>AND(($L21=""),AND(($I21&lt;&gt;""),($I21&lt;=$M$2)))</formula>
    </cfRule>
  </conditionalFormatting>
  <conditionalFormatting sqref="L101">
    <cfRule type="expression" dxfId="2" priority="3" stopIfTrue="1">
      <formula>AND(($L101=""),AND(($I101&lt;&gt;""),($I101&lt;=$M$2)))</formula>
    </cfRule>
  </conditionalFormatting>
  <conditionalFormatting sqref="M101">
    <cfRule type="expression" dxfId="1" priority="2" stopIfTrue="1">
      <formula>AND(($M101=""),AND(($J101&lt;&gt;""),($J101&lt;=$M$2)))</formula>
    </cfRule>
  </conditionalFormatting>
  <conditionalFormatting sqref="O101">
    <cfRule type="expression" dxfId="0" priority="1" stopIfTrue="1">
      <formula>AND(($O101&lt;1),AND(($J101&lt;&gt;""),($J101&lt;$M$2)))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39" t="s">
        <v>17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28"/>
    </row>
    <row r="2" spans="1:25" s="31" customFormat="1" ht="17.25" customHeight="1" thickBo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16" t="s">
        <v>18</v>
      </c>
      <c r="O2" s="17">
        <v>39141</v>
      </c>
      <c r="P2" s="18"/>
      <c r="Q2" s="17"/>
      <c r="R2" s="19"/>
      <c r="S2" s="20"/>
      <c r="T2" s="21"/>
      <c r="U2" s="329"/>
    </row>
    <row r="3" spans="1:25" ht="9.75" customHeight="1" thickTop="1" thickBot="1"/>
    <row r="4" spans="1:25" ht="12.45" customHeight="1">
      <c r="A4" s="343" t="s">
        <v>67</v>
      </c>
      <c r="B4" s="344"/>
      <c r="C4" s="344"/>
      <c r="D4" s="345"/>
      <c r="E4" s="345"/>
      <c r="F4" s="348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7" t="s">
        <v>68</v>
      </c>
      <c r="L4" s="325" t="s">
        <v>25</v>
      </c>
      <c r="M4" s="335" t="s">
        <v>69</v>
      </c>
      <c r="N4" s="332" t="s">
        <v>65</v>
      </c>
      <c r="O4" s="333"/>
      <c r="P4" s="334"/>
      <c r="Q4" s="332" t="s">
        <v>66</v>
      </c>
      <c r="R4" s="333"/>
      <c r="S4" s="334"/>
      <c r="T4" s="337" t="s">
        <v>70</v>
      </c>
      <c r="U4" s="330" t="s">
        <v>54</v>
      </c>
    </row>
    <row r="5" spans="1:25" ht="25.2" customHeight="1" thickBot="1">
      <c r="A5" s="346"/>
      <c r="B5" s="347"/>
      <c r="C5" s="347"/>
      <c r="D5" s="347"/>
      <c r="E5" s="347"/>
      <c r="F5" s="349"/>
      <c r="G5" s="35"/>
      <c r="H5" s="37" t="s">
        <v>26</v>
      </c>
      <c r="I5" s="38" t="s">
        <v>27</v>
      </c>
      <c r="J5" s="41" t="s">
        <v>28</v>
      </c>
      <c r="K5" s="326"/>
      <c r="L5" s="326"/>
      <c r="M5" s="336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38"/>
      <c r="U5" s="331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2019-08-29T17:33:15Z</dcterms:modified>
</cp:coreProperties>
</file>