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香港店\99 项目管理\"/>
    </mc:Choice>
  </mc:AlternateContent>
  <bookViews>
    <workbookView xWindow="22932" yWindow="468" windowWidth="10308" windowHeight="6432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 l="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 l="1"/>
  <c r="S86" i="41"/>
  <c r="R86" i="41"/>
  <c r="T82" i="41" l="1"/>
  <c r="S82" i="41"/>
  <c r="R82" i="41"/>
  <c r="T102" i="41" l="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Z4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3" i="41"/>
  <c r="Z86" i="41" l="1"/>
  <c r="Z8" i="41"/>
  <c r="Z84" i="41"/>
  <c r="Z9" i="41"/>
  <c r="Z85" i="41"/>
  <c r="AA4" i="41"/>
  <c r="AB4" i="41" s="1"/>
  <c r="AC4" i="41" s="1"/>
  <c r="R115" i="41"/>
  <c r="S115" i="41"/>
  <c r="V119" i="41" s="1"/>
  <c r="T115" i="41"/>
  <c r="Y113" i="36"/>
  <c r="W113" i="36"/>
  <c r="X113" i="36"/>
  <c r="AC85" i="41" l="1"/>
  <c r="AC9" i="41"/>
  <c r="AC86" i="41"/>
  <c r="AC8" i="41"/>
  <c r="AC84" i="41"/>
  <c r="AD4" i="41"/>
  <c r="T119" i="41"/>
  <c r="W119" i="41"/>
  <c r="U119" i="41"/>
  <c r="R119" i="41"/>
  <c r="Z113" i="36"/>
  <c r="S119" i="41"/>
  <c r="AD86" i="41" l="1"/>
  <c r="AD8" i="41"/>
  <c r="AD84" i="41"/>
  <c r="AD9" i="41"/>
  <c r="AD85" i="41"/>
  <c r="AE4" i="41"/>
  <c r="AE8" i="41" l="1"/>
  <c r="AE84" i="41"/>
  <c r="AE9" i="41"/>
  <c r="AE85" i="41"/>
  <c r="AE86" i="41"/>
  <c r="AF4" i="41"/>
  <c r="AF84" i="41" l="1"/>
  <c r="AF9" i="41"/>
  <c r="AF8" i="41"/>
  <c r="AF85" i="41"/>
  <c r="AF86" i="41"/>
  <c r="AG4" i="41"/>
  <c r="AG85" i="41" l="1"/>
  <c r="AG86" i="41"/>
  <c r="AG9" i="41"/>
  <c r="AG8" i="41"/>
  <c r="AG84" i="41"/>
  <c r="AH4" i="41"/>
  <c r="AI4" i="41" s="1"/>
  <c r="AJ4" i="41" s="1"/>
  <c r="AJ84" i="41" l="1"/>
  <c r="AJ9" i="41"/>
  <c r="AJ85" i="41"/>
  <c r="AJ8" i="41"/>
  <c r="AJ86" i="41"/>
  <c r="AK4" i="41"/>
  <c r="AK85" i="41" l="1"/>
  <c r="AK86" i="41"/>
  <c r="AK8" i="41"/>
  <c r="AK9" i="41"/>
  <c r="AK84" i="41"/>
  <c r="AL4" i="41"/>
  <c r="AL86" i="41" l="1"/>
  <c r="AL8" i="41"/>
  <c r="AL84" i="41"/>
  <c r="AL9" i="41"/>
  <c r="AL85" i="41"/>
  <c r="AM4" i="41"/>
  <c r="AM8" i="41" l="1"/>
  <c r="AM84" i="41"/>
  <c r="AM9" i="41"/>
  <c r="AM85" i="41"/>
  <c r="AM86" i="41"/>
  <c r="AN4" i="41"/>
  <c r="AN84" i="41" l="1"/>
  <c r="AN9" i="41"/>
  <c r="AN85" i="41"/>
  <c r="AN86" i="41"/>
  <c r="AN8" i="41"/>
  <c r="AO4" i="41"/>
  <c r="AP4" i="41" s="1"/>
  <c r="AQ4" i="41" s="1"/>
  <c r="AQ8" i="41" l="1"/>
  <c r="AQ84" i="41"/>
  <c r="AQ9" i="41"/>
  <c r="AQ85" i="41"/>
  <c r="AQ86" i="41"/>
  <c r="AR4" i="41"/>
  <c r="AR84" i="41" l="1"/>
  <c r="AR9" i="41"/>
  <c r="AR8" i="41"/>
  <c r="AR85" i="41"/>
  <c r="AR86" i="41"/>
  <c r="AS4" i="41"/>
  <c r="AS85" i="41" l="1"/>
  <c r="AS86" i="41"/>
  <c r="AS9" i="41"/>
  <c r="AS8" i="41"/>
  <c r="AS84" i="41"/>
  <c r="AT4" i="41"/>
  <c r="AT86" i="41" l="1"/>
  <c r="AT8" i="41"/>
  <c r="AT84" i="41"/>
  <c r="AT9" i="41"/>
  <c r="AT85" i="41"/>
  <c r="AU4" i="41"/>
  <c r="AU8" i="41" l="1"/>
  <c r="AU84" i="41"/>
  <c r="AU9" i="41"/>
  <c r="AU85" i="41"/>
  <c r="AU86" i="41"/>
  <c r="AV4" i="41"/>
  <c r="AW4" i="41" s="1"/>
  <c r="AX4" i="41" s="1"/>
  <c r="AX86" i="41" l="1"/>
  <c r="AX8" i="41"/>
  <c r="AX84" i="41"/>
  <c r="AX9" i="41"/>
  <c r="AX85" i="41"/>
  <c r="AY4" i="41"/>
  <c r="AY8" i="41" l="1"/>
  <c r="AY84" i="41"/>
  <c r="AY9" i="41"/>
  <c r="AY85" i="41"/>
  <c r="AY86" i="41"/>
  <c r="AZ4" i="41"/>
  <c r="AZ84" i="41" l="1"/>
  <c r="AZ9" i="41"/>
  <c r="AZ8" i="41"/>
  <c r="AZ85" i="41"/>
  <c r="AZ86" i="41"/>
  <c r="BA4" i="41"/>
  <c r="BA85" i="41" l="1"/>
  <c r="BA86" i="41"/>
  <c r="BA8" i="41"/>
  <c r="BA9" i="41"/>
  <c r="BA84" i="41"/>
  <c r="BB4" i="41"/>
  <c r="BB86" i="41" l="1"/>
  <c r="BB8" i="41"/>
  <c r="BB84" i="41"/>
  <c r="BB9" i="41"/>
  <c r="BB85" i="41"/>
  <c r="BC4" i="41"/>
  <c r="BD4" i="41" s="1"/>
  <c r="BE4" i="41" s="1"/>
  <c r="BE85" i="41" l="1"/>
  <c r="BE86" i="41"/>
  <c r="BE9" i="41"/>
  <c r="BE8" i="41"/>
  <c r="BE84" i="41"/>
  <c r="BF4" i="41"/>
  <c r="BF86" i="41" l="1"/>
  <c r="BF8" i="41"/>
  <c r="BF84" i="41"/>
  <c r="BF9" i="41"/>
  <c r="BF85" i="41"/>
  <c r="BG4" i="41"/>
  <c r="BG8" i="41" l="1"/>
  <c r="BG84" i="41"/>
  <c r="BG9" i="41"/>
  <c r="BG85" i="41"/>
  <c r="BG86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<sst xmlns="http://schemas.openxmlformats.org/spreadsheetml/2006/main" count="724" uniqueCount="312">
  <si>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</si>
  <si>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</si>
  <si>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</si>
  <si>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</si>
  <si>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</si>
  <si>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</si>
  <si>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</si>
  <si>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</si>
  <si>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</si>
  <si>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</si>
  <si>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</si>
  <si>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</si>
  <si>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</si>
  <si>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</si>
  <si>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</si>
  <si>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</si>
  <si>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</si>
  <si>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</si>
  <si>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</si>
  <si>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</si>
  <si>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</si>
  <si>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</si>
  <si>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</si>
  <si>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</si>
  <si>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</si>
  <si>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</si>
  <si>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</si>
  <si>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</si>
  <si>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</si>
  <si>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</si>
  <si>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</si>
  <si>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</si>
  <si>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</si>
  <si>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</si>
  <si>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</si>
  <si>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</si>
  <si>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</si>
  <si>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</si>
  <si>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</si>
  <si>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</si>
  <si>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</si>
  <si>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</si>
  <si>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</si>
  <si>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</si>
  <si>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</si>
  <si>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</si>
  <si>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</si>
  <si>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</si>
  <si>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</si>
  <si>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</si>
  <si>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</si>
  <si>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</si>
  <si>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</si>
  <si>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</si>
  <si>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</si>
  <si>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</si>
  <si>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</si>
  <si>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</si>
  <si>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</si>
  <si>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</si>
  <si>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</si>
  <si>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</si>
  <si>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</si>
  <si>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</si>
  <si>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</si>
  <si>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</si>
  <si>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</si>
  <si>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</si>
  <si>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</si>
  <si>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</si>
  <si>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</si>
  <si>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</si>
  <si>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</si>
  <si>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</si>
  <si>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</si>
  <si>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</si>
  <si>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</si>
  <si>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</si>
  <si>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</si>
  <si>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</si>
  <si>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</si>
  <si>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</si>
  <si>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</si>
  <si>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</si>
  <si>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</si>
  <si>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</si>
  <si>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</si>
  <si>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</si>
  <si>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</si>
  <si>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</si>
  <si>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</si>
  <si>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</si>
  <si>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</si>
  <si>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</si>
  <si>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</si>
  <si>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</si>
  <si>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</si>
  <si>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</si>
  <si>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</si>
  <si>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</si>
  <si>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</si>
  <si>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</si>
  <si>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</si>
  <si>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</si>
  <si>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</si>
  <si>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</si>
  <si>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</si>
  <si>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</si>
  <si>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</si>
  <si>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</si>
  <si>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</si>
  <si>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</si>
  <si>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</si>
  <si>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</si>
  <si>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</si>
  <si>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</si>
  <si>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</si>
  <si>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</si>
  <si>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</si>
  <si>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</si>
  <si>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</si>
  <si>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</si>
  <si>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</si>
  <si>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</si>
  <si>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</si>
  <si>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</si>
  <si>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</si>
  <si>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</si>
  <si>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</si>
  <si>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</si>
  <si>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</si>
  <si>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</si>
  <si>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</si>
  <si>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</si>
  <si>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</si>
  <si>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</si>
  <si>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</si>
  <si>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</si>
  <si>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</si>
  <si>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</si>
  <si>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</si>
  <si>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</si>
  <si>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</si>
  <si>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</si>
  <si>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</si>
  <si>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</si>
  <si>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</si>
  <si>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</si>
  <si>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</si>
  <si>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</si>
  <si>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</si>
  <si>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</si>
  <si>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</si>
  <si>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</si>
  <si>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</si>
  <si>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</si>
  <si>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</si>
  <si>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</si>
  <si>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</si>
  <si>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</si>
  <si>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</si>
  <si>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</si>
  <si>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</si>
  <si>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</si>
  <si>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</si>
  <si>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</si>
  <si>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</si>
  <si>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</si>
  <si>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</si>
  <si>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</si>
  <si>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</si>
  <si>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</si>
  <si>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</si>
  <si>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</si>
  <si>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</si>
  <si>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</si>
  <si>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</si>
  <si>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</si>
  <si>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</si>
  <si>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</si>
  <si>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</si>
  <si>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</si>
  <si>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</si>
  <si>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</si>
  <si>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</si>
  <si>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</si>
  <si>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</si>
  <si>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</si>
  <si>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</si>
  <si>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</si>
  <si>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</si>
  <si>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</si>
  <si>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</si>
  <si>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</si>
  <si>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</si>
  <si>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</si>
  <si>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</si>
  <si>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</si>
  <si>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</si>
  <si>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</si>
  <si>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</si>
  <si>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</si>
  <si>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</si>
  <si>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</si>
  <si>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</si>
  <si>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</si>
  <si>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</si>
  <si>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</si>
  <si>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</si>
  <si>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</si>
  <si>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</si>
  <si>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</si>
  <si>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</si>
  <si>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</si>
  <si>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</si>
  <si>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</si>
  <si>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</si>
  <si>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</si>
  <si>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</si>
  <si>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</si>
  <si>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</si>
  <si>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</si>
  <si>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</si>
  <si>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</si>
  <si>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</si>
  <si>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</si>
  <si>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</si>
  <si>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</si>
  <si>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</si>
  <si>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</si>
  <si>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</si>
  <si>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</si>
  <si>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</si>
  <si>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</si>
  <si>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</si>
  <si>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</si>
  <si>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</si>
  <si>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</si>
  <si>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</si>
  <si>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</si>
  <si>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</si>
  <si>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</si>
  <si>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</si>
  <si>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</si>
  <si>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</si>
  <si>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</si>
  <si>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</si>
  <si>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</si>
  <si>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</si>
  <si>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</si>
  <si>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</si>
  <si>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</si>
  <si>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</si>
  <si>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</si>
  <si>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</si>
  <si>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计划完成日期</t>
    <phoneticPr fontId="26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</si>
  <si>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</si>
  <si>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</si>
  <si>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</si>
  <si>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</si>
  <si>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</si>
  <si>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</si>
  <si>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</si>
  <si>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</si>
  <si>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</si>
  <si>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</si>
  <si>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郭</t>
  </si>
  <si>
    <t>郭</t>
    <phoneticPr fontId="24" type="noConversion"/>
  </si>
  <si>
    <t>ST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</si>
  <si>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</si>
  <si>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</si>
  <si>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</si>
  <si>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</si>
  <si>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</si>
  <si>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</si>
  <si>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</si>
  <si>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</si>
  <si>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</si>
  <si>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</si>
  <si>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</si>
  <si>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</si>
  <si>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</si>
  <si>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</si>
  <si>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</si>
  <si>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</si>
  <si>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</si>
  <si>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</si>
  <si>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</si>
  <si>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导入执行</t>
    <phoneticPr fontId="24" type="noConversion"/>
  </si>
  <si>
    <t>Levi's CMS System SI (CN-HK)</t>
    <phoneticPr fontId="24" type="noConversion"/>
  </si>
  <si>
    <t>1、暂缺，待补齐</t>
    <phoneticPr fontId="24" type="noConversion"/>
  </si>
  <si>
    <t>1、暂缺，待补齐</t>
    <phoneticPr fontId="24" type="noConversion"/>
  </si>
  <si>
    <t>1、不需要成果资料</t>
    <phoneticPr fontId="24" type="noConversion"/>
  </si>
  <si>
    <t>？</t>
    <phoneticPr fontId="24" type="noConversion"/>
  </si>
  <si>
    <t>1、2019\武汉店\05 系统集成\LCD信息\43寸4mm边宽LCD(HV430FHB-N10).docx</t>
    <phoneticPr fontId="24" type="noConversion"/>
  </si>
  <si>
    <t>?</t>
    <phoneticPr fontId="24" type="noConversion"/>
  </si>
  <si>
    <t>1、2019\武汉店\05 系统集成\LCD信息\2X2 43寸壁挂架 v1.0.pdf</t>
    <phoneticPr fontId="24" type="noConversion"/>
  </si>
  <si>
    <t>1、LED设备已经安装好了</t>
    <phoneticPr fontId="24" type="noConversion"/>
  </si>
  <si>
    <t>1、4X4的43寸LCD屏幕</t>
    <phoneticPr fontId="24" type="noConversion"/>
  </si>
  <si>
    <t>1、TODO：对照东京的情况进行登记</t>
    <phoneticPr fontId="24" type="noConversion"/>
  </si>
  <si>
    <t>网络防火墙设置沟通（for CMS）</t>
    <phoneticPr fontId="24" type="noConversion"/>
  </si>
  <si>
    <t>1、香港有防火墙吗？</t>
    <phoneticPr fontId="24" type="noConversion"/>
  </si>
  <si>
    <t>安装线路设计</t>
    <phoneticPr fontId="24" type="noConversion"/>
  </si>
  <si>
    <t>香港现场勘察</t>
    <phoneticPr fontId="24" type="noConversion"/>
  </si>
  <si>
    <t>LED切屏方案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</si>
  <si>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</si>
  <si>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</si>
  <si>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</si>
  <si>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</si>
  <si>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CMS系统导入</t>
    <phoneticPr fontId="24" type="noConversion"/>
  </si>
  <si>
    <t>专用账号登记</t>
    <phoneticPr fontId="24" type="noConversion"/>
  </si>
  <si>
    <t xml:space="preserve">2019\香港店\05 系统集成\LED信息\
1. LED点位图1.jpg
2. LED点位图2.png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</si>
</sst>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5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  <font>
      <i/>
      <sz val="9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63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0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left" vertical="center" indent="2"/>
    </xf>
    <xf numFmtId="0" fontId="47" fillId="0" borderId="21" xfId="0" applyFont="1" applyFill="1" applyBorder="1" applyAlignment="1">
      <alignment horizontal="center" vertical="center" shrinkToFit="1"/>
    </xf>
    <xf numFmtId="0" fontId="47" fillId="0" borderId="46" xfId="0" applyFont="1" applyFill="1" applyBorder="1" applyAlignment="1">
      <alignment horizontal="center" vertical="center" shrinkToFit="1"/>
    </xf>
    <xf numFmtId="14" fontId="48" fillId="0" borderId="32" xfId="0" applyNumberFormat="1" applyFont="1" applyFill="1" applyBorder="1">
      <alignment vertical="center"/>
    </xf>
    <xf numFmtId="176" fontId="48" fillId="0" borderId="5" xfId="0" applyNumberFormat="1" applyFont="1" applyFill="1" applyBorder="1">
      <alignment vertical="center"/>
    </xf>
    <xf numFmtId="179" fontId="48" fillId="0" borderId="23" xfId="0" applyNumberFormat="1" applyFont="1" applyFill="1" applyBorder="1">
      <alignment vertical="center"/>
    </xf>
    <xf numFmtId="9" fontId="48" fillId="0" borderId="21" xfId="0" applyNumberFormat="1" applyFont="1" applyFill="1" applyBorder="1">
      <alignment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0" fontId="49" fillId="0" borderId="30" xfId="0" applyFont="1" applyFill="1" applyBorder="1" applyAlignment="1">
      <alignment horizontal="center" vertical="center"/>
    </xf>
    <xf numFmtId="0" fontId="49" fillId="0" borderId="31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9"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Normal="100" zoomScaleSheetLayoutView="100" workbookViewId="0">
      <pane ySplit="5" topLeftCell="A11" activePane="bottomLeft" state="frozen"/>
      <selection activeCell="F1" sqref="F1"/>
      <selection pane="bottomLeft" activeCell="N19" sqref="N19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88671875" style="117"/>
  </cols>
  <sheetData>
    <row r="1" spans="1:59" ht="19.5" customHeight="1" thickTop="1">
      <c r="A1" s="307" t="s">
        <v>289</v>
      </c>
      <c r="B1" s="308"/>
      <c r="C1" s="308"/>
      <c r="D1" s="308"/>
      <c r="E1" s="308"/>
      <c r="F1" s="308"/>
      <c r="G1" s="308"/>
      <c r="H1" s="308"/>
      <c r="I1" s="118" t="s">
        <v>169</v>
      </c>
      <c r="J1" s="332" t="s">
        <v>172</v>
      </c>
      <c r="K1" s="333"/>
      <c r="L1" s="118" t="s">
        <v>170</v>
      </c>
      <c r="M1" s="332" t="s">
        <v>173</v>
      </c>
      <c r="N1" s="334"/>
      <c r="O1" s="328"/>
      <c r="P1" s="329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309"/>
      <c r="B2" s="310"/>
      <c r="C2" s="310"/>
      <c r="D2" s="310"/>
      <c r="E2" s="310"/>
      <c r="F2" s="310"/>
      <c r="G2" s="310"/>
      <c r="H2" s="310"/>
      <c r="I2" s="120" t="s">
        <v>225</v>
      </c>
      <c r="J2" s="335">
        <v>43691</v>
      </c>
      <c r="K2" s="336"/>
      <c r="L2" s="121" t="s">
        <v>218</v>
      </c>
      <c r="M2" s="335">
        <v>43692</v>
      </c>
      <c r="N2" s="337"/>
      <c r="O2" s="330"/>
      <c r="P2" s="331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15" t="s">
        <v>153</v>
      </c>
      <c r="B4" s="316"/>
      <c r="C4" s="316"/>
      <c r="D4" s="317"/>
      <c r="E4" s="317"/>
      <c r="F4" s="320" t="s">
        <v>171</v>
      </c>
      <c r="G4" s="322" t="s">
        <v>184</v>
      </c>
      <c r="H4" s="324" t="s">
        <v>164</v>
      </c>
      <c r="I4" s="325" t="s">
        <v>165</v>
      </c>
      <c r="J4" s="326"/>
      <c r="K4" s="327"/>
      <c r="L4" s="325" t="s">
        <v>166</v>
      </c>
      <c r="M4" s="326"/>
      <c r="N4" s="327"/>
      <c r="O4" s="311" t="s">
        <v>174</v>
      </c>
      <c r="P4" s="313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18"/>
      <c r="B5" s="319"/>
      <c r="C5" s="319"/>
      <c r="D5" s="319"/>
      <c r="E5" s="319"/>
      <c r="F5" s="321"/>
      <c r="G5" s="323"/>
      <c r="H5" s="323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12"/>
      <c r="P5" s="314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269</v>
      </c>
      <c r="Z5" s="270" t="s">
        <v>270</v>
      </c>
      <c r="AA5" s="270" t="s">
        <v>271</v>
      </c>
      <c r="AB5" s="270" t="s">
        <v>272</v>
      </c>
      <c r="AC5" s="270" t="s">
        <v>273</v>
      </c>
      <c r="AD5" s="270" t="s">
        <v>274</v>
      </c>
      <c r="AE5" s="270" t="s">
        <v>275</v>
      </c>
      <c r="AF5" s="270" t="s">
        <v>269</v>
      </c>
      <c r="AG5" s="270" t="s">
        <v>270</v>
      </c>
      <c r="AH5" s="270" t="s">
        <v>271</v>
      </c>
      <c r="AI5" s="270" t="s">
        <v>272</v>
      </c>
      <c r="AJ5" s="270" t="s">
        <v>273</v>
      </c>
      <c r="AK5" s="270" t="s">
        <v>274</v>
      </c>
      <c r="AL5" s="270" t="s">
        <v>275</v>
      </c>
      <c r="AM5" s="270" t="s">
        <v>269</v>
      </c>
      <c r="AN5" s="270" t="s">
        <v>270</v>
      </c>
      <c r="AO5" s="270" t="s">
        <v>271</v>
      </c>
      <c r="AP5" s="270" t="s">
        <v>272</v>
      </c>
      <c r="AQ5" s="270" t="s">
        <v>273</v>
      </c>
      <c r="AR5" s="270" t="s">
        <v>274</v>
      </c>
      <c r="AS5" s="270" t="s">
        <v>275</v>
      </c>
      <c r="AT5" s="270" t="s">
        <v>269</v>
      </c>
      <c r="AU5" s="270" t="s">
        <v>270</v>
      </c>
      <c r="AV5" s="270" t="s">
        <v>271</v>
      </c>
      <c r="AW5" s="270" t="s">
        <v>272</v>
      </c>
      <c r="AX5" s="270" t="s">
        <v>273</v>
      </c>
      <c r="AY5" s="270" t="s">
        <v>274</v>
      </c>
      <c r="AZ5" s="270" t="s">
        <v>275</v>
      </c>
      <c r="BA5" s="270" t="s">
        <v>269</v>
      </c>
      <c r="BB5" s="270" t="s">
        <v>270</v>
      </c>
      <c r="BC5" s="270" t="s">
        <v>271</v>
      </c>
      <c r="BD5" s="270" t="s">
        <v>272</v>
      </c>
      <c r="BE5" s="270" t="s">
        <v>273</v>
      </c>
      <c r="BF5" s="270" t="s">
        <v>274</v>
      </c>
      <c r="BG5" s="271" t="s">
        <v>275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230</v>
      </c>
      <c r="G7" s="231" t="s">
        <v>262</v>
      </c>
      <c r="H7" s="223" t="s">
        <v>216</v>
      </c>
      <c r="I7" s="166"/>
      <c r="J7" s="166"/>
      <c r="K7" s="167"/>
      <c r="L7" s="166"/>
      <c r="M7" s="166"/>
      <c r="N7" s="168"/>
      <c r="O7" s="169"/>
      <c r="P7" s="170" t="s">
        <v>220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227</v>
      </c>
      <c r="G8" s="222" t="s">
        <v>263</v>
      </c>
      <c r="H8" s="223" t="s">
        <v>218</v>
      </c>
      <c r="I8" s="166">
        <v>43678</v>
      </c>
      <c r="J8" s="166">
        <v>43703</v>
      </c>
      <c r="K8" s="167">
        <v>8</v>
      </c>
      <c r="L8" s="166">
        <v>43678</v>
      </c>
      <c r="M8" s="166"/>
      <c r="N8" s="168"/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2.4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231</v>
      </c>
      <c r="G9" s="222" t="s">
        <v>263</v>
      </c>
      <c r="H9" s="223" t="s">
        <v>218</v>
      </c>
      <c r="I9" s="166">
        <v>43678</v>
      </c>
      <c r="J9" s="166">
        <v>43703</v>
      </c>
      <c r="K9" s="167">
        <v>18</v>
      </c>
      <c r="L9" s="166">
        <v>43678</v>
      </c>
      <c r="M9" s="166"/>
      <c r="N9" s="168"/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18</v>
      </c>
      <c r="S9" s="131">
        <f t="shared" si="1"/>
        <v>4.5</v>
      </c>
      <c r="T9" s="131">
        <f t="shared" si="2"/>
        <v>4.5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232</v>
      </c>
      <c r="G10" s="267" t="s">
        <v>263</v>
      </c>
      <c r="H10" s="268" t="s">
        <v>215</v>
      </c>
      <c r="I10" s="207"/>
      <c r="J10" s="207"/>
      <c r="K10" s="208"/>
      <c r="L10" s="207"/>
      <c r="M10" s="207"/>
      <c r="N10" s="209"/>
      <c r="O10" s="210"/>
      <c r="P10" s="211" t="s">
        <v>219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228</v>
      </c>
      <c r="G11" s="267" t="s">
        <v>263</v>
      </c>
      <c r="H11" s="268" t="s">
        <v>215</v>
      </c>
      <c r="I11" s="207"/>
      <c r="J11" s="207"/>
      <c r="K11" s="208"/>
      <c r="L11" s="207"/>
      <c r="M11" s="207"/>
      <c r="N11" s="209"/>
      <c r="O11" s="210"/>
      <c r="P11" s="211" t="s">
        <v>219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229</v>
      </c>
      <c r="G12" s="267" t="s">
        <v>263</v>
      </c>
      <c r="H12" s="268" t="s">
        <v>217</v>
      </c>
      <c r="I12" s="207"/>
      <c r="J12" s="207"/>
      <c r="K12" s="208"/>
      <c r="L12" s="207"/>
      <c r="M12" s="207"/>
      <c r="N12" s="209"/>
      <c r="O12" s="210"/>
      <c r="P12" s="211" t="s">
        <v>219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226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16.8">
      <c r="A16" s="162">
        <v>1</v>
      </c>
      <c r="B16" s="163">
        <v>1</v>
      </c>
      <c r="C16" s="163">
        <v>1</v>
      </c>
      <c r="D16" s="163"/>
      <c r="E16" s="164"/>
      <c r="F16" s="219" t="s">
        <v>233</v>
      </c>
      <c r="G16" s="231" t="s">
        <v>293</v>
      </c>
      <c r="H16" s="232"/>
      <c r="I16" s="166"/>
      <c r="J16" s="166"/>
      <c r="K16" s="167"/>
      <c r="L16" s="166"/>
      <c r="M16" s="166"/>
      <c r="N16" s="168"/>
      <c r="O16" s="169">
        <v>0</v>
      </c>
      <c r="P16" s="286" t="s">
        <v>291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6.8">
      <c r="A17" s="162">
        <v>1</v>
      </c>
      <c r="B17" s="163">
        <v>1</v>
      </c>
      <c r="C17" s="163">
        <v>2</v>
      </c>
      <c r="D17" s="163"/>
      <c r="E17" s="164"/>
      <c r="F17" s="233" t="s">
        <v>234</v>
      </c>
      <c r="G17" s="231" t="s">
        <v>293</v>
      </c>
      <c r="H17" s="232"/>
      <c r="I17" s="166"/>
      <c r="J17" s="166"/>
      <c r="K17" s="167"/>
      <c r="L17" s="166"/>
      <c r="M17" s="166"/>
      <c r="N17" s="168"/>
      <c r="O17" s="169">
        <v>0</v>
      </c>
      <c r="P17" s="286" t="s">
        <v>292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16.8">
      <c r="A18" s="162">
        <v>1</v>
      </c>
      <c r="B18" s="163">
        <v>1</v>
      </c>
      <c r="C18" s="163">
        <v>3</v>
      </c>
      <c r="D18" s="163"/>
      <c r="E18" s="164"/>
      <c r="F18" s="233" t="s">
        <v>195</v>
      </c>
      <c r="G18" s="231" t="s">
        <v>256</v>
      </c>
      <c r="H18" s="223" t="s">
        <v>222</v>
      </c>
      <c r="I18" s="166"/>
      <c r="J18" s="166"/>
      <c r="K18" s="167"/>
      <c r="L18" s="166"/>
      <c r="M18" s="166"/>
      <c r="N18" s="168"/>
      <c r="O18" s="169">
        <v>1</v>
      </c>
      <c r="P18" s="286" t="s">
        <v>290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66">
      <c r="A19" s="162">
        <v>1</v>
      </c>
      <c r="B19" s="163">
        <v>1</v>
      </c>
      <c r="C19" s="163">
        <v>4</v>
      </c>
      <c r="D19" s="163"/>
      <c r="E19" s="164"/>
      <c r="F19" s="233" t="s">
        <v>246</v>
      </c>
      <c r="G19" s="231" t="s">
        <v>293</v>
      </c>
      <c r="H19" s="232"/>
      <c r="I19" s="166"/>
      <c r="J19" s="166"/>
      <c r="K19" s="167"/>
      <c r="L19" s="166"/>
      <c r="M19" s="166"/>
      <c r="N19" s="168"/>
      <c r="O19" s="169">
        <v>1</v>
      </c>
      <c r="P19" s="286" t="s">
        <v>311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247</v>
      </c>
      <c r="G20" s="231" t="s">
        <v>257</v>
      </c>
      <c r="H20" s="232" t="s">
        <v>258</v>
      </c>
      <c r="I20" s="166"/>
      <c r="J20" s="166"/>
      <c r="K20" s="167"/>
      <c r="L20" s="166"/>
      <c r="M20" s="166"/>
      <c r="N20" s="168"/>
      <c r="O20" s="169">
        <v>0</v>
      </c>
      <c r="P20" s="286" t="s">
        <v>291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16.8">
      <c r="A21" s="301">
        <v>1</v>
      </c>
      <c r="B21" s="302">
        <v>1</v>
      </c>
      <c r="C21" s="302">
        <v>7</v>
      </c>
      <c r="D21" s="302"/>
      <c r="E21" s="303"/>
      <c r="F21" s="233" t="s">
        <v>282</v>
      </c>
      <c r="G21" s="231" t="s">
        <v>283</v>
      </c>
      <c r="H21" s="232" t="s">
        <v>221</v>
      </c>
      <c r="I21" s="166"/>
      <c r="J21" s="166"/>
      <c r="K21" s="167"/>
      <c r="L21" s="166"/>
      <c r="M21" s="166"/>
      <c r="N21" s="168"/>
      <c r="O21" s="169">
        <v>0</v>
      </c>
      <c r="P21" s="286" t="s">
        <v>291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8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183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16.8">
      <c r="A24" s="162">
        <v>1</v>
      </c>
      <c r="B24" s="163">
        <v>2</v>
      </c>
      <c r="C24" s="163">
        <v>1</v>
      </c>
      <c r="D24" s="163"/>
      <c r="E24" s="164"/>
      <c r="F24" s="233" t="s">
        <v>245</v>
      </c>
      <c r="G24" s="231" t="s">
        <v>295</v>
      </c>
      <c r="H24" s="223"/>
      <c r="I24" s="166"/>
      <c r="J24" s="166"/>
      <c r="K24" s="167"/>
      <c r="L24" s="166"/>
      <c r="M24" s="166"/>
      <c r="N24" s="168"/>
      <c r="O24" s="169">
        <v>1</v>
      </c>
      <c r="P24" s="286" t="s">
        <v>291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201</v>
      </c>
      <c r="G25" s="231" t="s">
        <v>257</v>
      </c>
      <c r="H25" s="223" t="s">
        <v>258</v>
      </c>
      <c r="I25" s="166"/>
      <c r="J25" s="166"/>
      <c r="K25" s="167"/>
      <c r="L25" s="166"/>
      <c r="M25" s="166"/>
      <c r="N25" s="168"/>
      <c r="O25" s="169">
        <v>1</v>
      </c>
      <c r="P25" s="234" t="s">
        <v>284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39.6">
      <c r="A26" s="162">
        <v>1</v>
      </c>
      <c r="B26" s="163">
        <v>2</v>
      </c>
      <c r="C26" s="163">
        <v>3</v>
      </c>
      <c r="D26" s="163"/>
      <c r="E26" s="164"/>
      <c r="F26" s="233" t="s">
        <v>248</v>
      </c>
      <c r="G26" s="231" t="s">
        <v>259</v>
      </c>
      <c r="H26" s="223" t="s">
        <v>260</v>
      </c>
      <c r="I26" s="166"/>
      <c r="J26" s="166"/>
      <c r="K26" s="167"/>
      <c r="L26" s="166"/>
      <c r="M26" s="166"/>
      <c r="N26" s="168"/>
      <c r="O26" s="169">
        <v>1</v>
      </c>
      <c r="P26" s="286" t="s">
        <v>294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185</v>
      </c>
      <c r="G27" s="231" t="s">
        <v>295</v>
      </c>
      <c r="H27" s="232"/>
      <c r="I27" s="166"/>
      <c r="J27" s="166"/>
      <c r="K27" s="167"/>
      <c r="L27" s="166"/>
      <c r="M27" s="166"/>
      <c r="N27" s="168"/>
      <c r="O27" s="169">
        <v>1</v>
      </c>
      <c r="P27" s="286" t="s">
        <v>291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202</v>
      </c>
      <c r="G28" s="231" t="s">
        <v>257</v>
      </c>
      <c r="H28" s="232" t="s">
        <v>258</v>
      </c>
      <c r="I28" s="166"/>
      <c r="J28" s="166"/>
      <c r="K28" s="167"/>
      <c r="L28" s="166"/>
      <c r="M28" s="166"/>
      <c r="N28" s="168"/>
      <c r="O28" s="169">
        <v>0.75</v>
      </c>
      <c r="P28" s="234" t="s">
        <v>285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39.6">
      <c r="A29" s="162">
        <v>1</v>
      </c>
      <c r="B29" s="163">
        <v>2</v>
      </c>
      <c r="C29" s="163">
        <v>6</v>
      </c>
      <c r="D29" s="163"/>
      <c r="E29" s="164"/>
      <c r="F29" s="233" t="s">
        <v>203</v>
      </c>
      <c r="G29" s="231" t="s">
        <v>257</v>
      </c>
      <c r="H29" s="223" t="s">
        <v>258</v>
      </c>
      <c r="I29" s="166"/>
      <c r="J29" s="166"/>
      <c r="K29" s="167"/>
      <c r="L29" s="166"/>
      <c r="M29" s="166"/>
      <c r="N29" s="168"/>
      <c r="O29" s="169">
        <v>0.75</v>
      </c>
      <c r="P29" s="286" t="s">
        <v>296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16.8">
      <c r="A30" s="162">
        <v>1</v>
      </c>
      <c r="B30" s="163">
        <v>2</v>
      </c>
      <c r="C30" s="163">
        <v>7</v>
      </c>
      <c r="D30" s="163"/>
      <c r="E30" s="164"/>
      <c r="F30" s="233" t="s">
        <v>249</v>
      </c>
      <c r="G30" s="231" t="s">
        <v>257</v>
      </c>
      <c r="H30" s="223" t="s">
        <v>258</v>
      </c>
      <c r="I30" s="166"/>
      <c r="J30" s="166"/>
      <c r="K30" s="167"/>
      <c r="L30" s="166"/>
      <c r="M30" s="166"/>
      <c r="N30" s="168"/>
      <c r="O30" s="169"/>
      <c r="P30" s="286" t="s">
        <v>291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16.8">
      <c r="A31" s="162">
        <v>1</v>
      </c>
      <c r="B31" s="163">
        <v>2</v>
      </c>
      <c r="C31" s="163">
        <v>8</v>
      </c>
      <c r="D31" s="163"/>
      <c r="E31" s="164"/>
      <c r="F31" s="233" t="s">
        <v>281</v>
      </c>
      <c r="G31" s="222" t="s">
        <v>257</v>
      </c>
      <c r="H31" s="223" t="s">
        <v>258</v>
      </c>
      <c r="I31" s="166"/>
      <c r="J31" s="166"/>
      <c r="K31" s="167"/>
      <c r="L31" s="166"/>
      <c r="M31" s="166"/>
      <c r="N31" s="168"/>
      <c r="O31" s="169"/>
      <c r="P31" s="286" t="s">
        <v>291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254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235</v>
      </c>
      <c r="G34" s="279" t="s">
        <v>295</v>
      </c>
      <c r="H34" s="277"/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236</v>
      </c>
      <c r="G35" s="279" t="s">
        <v>257</v>
      </c>
      <c r="H35" s="277" t="s">
        <v>258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250</v>
      </c>
      <c r="G36" s="276" t="s">
        <v>259</v>
      </c>
      <c r="H36" s="277" t="s">
        <v>260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237</v>
      </c>
      <c r="G37" s="276" t="s">
        <v>259</v>
      </c>
      <c r="H37" s="277" t="s">
        <v>260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238</v>
      </c>
      <c r="G38" s="276" t="s">
        <v>259</v>
      </c>
      <c r="H38" s="277" t="s">
        <v>260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226</v>
      </c>
      <c r="G41" s="257"/>
      <c r="H41" s="258"/>
      <c r="I41" s="259"/>
      <c r="J41" s="259"/>
      <c r="K41" s="260"/>
      <c r="L41" s="261"/>
      <c r="M41" s="262"/>
      <c r="N41" s="263"/>
      <c r="O41" s="262"/>
      <c r="P41" s="264"/>
      <c r="Q41" s="130"/>
      <c r="R41" s="131" t="str">
        <f>IF($J41="","",IF($J41&lt;=$L$2,$K41,IF($I41&lt;=$L$2,NETWORKDAYS($I41,$L$2,holiday!$C$3:$C$10)/NETWORKDAYS($I41,$J41,holiday!$C$3:$C$10)*$K41,0)))</f>
        <v/>
      </c>
      <c r="S41" s="131" t="str">
        <f t="shared" si="1"/>
        <v/>
      </c>
      <c r="T41" s="131" t="str">
        <f t="shared" si="2"/>
        <v/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253</v>
      </c>
      <c r="G42" s="231" t="s">
        <v>295</v>
      </c>
      <c r="H42" s="232"/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196</v>
      </c>
      <c r="G43" s="222" t="s">
        <v>259</v>
      </c>
      <c r="H43" s="223" t="s">
        <v>260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252</v>
      </c>
      <c r="G44" s="276" t="s">
        <v>259</v>
      </c>
      <c r="H44" s="277" t="s">
        <v>260</v>
      </c>
      <c r="I44" s="278"/>
      <c r="J44" s="278"/>
      <c r="K44" s="281"/>
      <c r="L44" s="278"/>
      <c r="M44" s="278"/>
      <c r="N44" s="282"/>
      <c r="O44" s="283"/>
      <c r="P44" s="284" t="s">
        <v>287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183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186</v>
      </c>
      <c r="G47" s="222" t="s">
        <v>257</v>
      </c>
      <c r="H47" s="223" t="s">
        <v>258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187</v>
      </c>
      <c r="G48" s="231" t="s">
        <v>257</v>
      </c>
      <c r="H48" s="223" t="s">
        <v>258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6.8">
      <c r="A49" s="162">
        <v>2</v>
      </c>
      <c r="B49" s="163">
        <v>2</v>
      </c>
      <c r="C49" s="163">
        <v>3</v>
      </c>
      <c r="D49" s="163"/>
      <c r="E49" s="164"/>
      <c r="F49" s="219" t="s">
        <v>188</v>
      </c>
      <c r="G49" s="222" t="s">
        <v>259</v>
      </c>
      <c r="H49" s="223" t="s">
        <v>260</v>
      </c>
      <c r="I49" s="166"/>
      <c r="J49" s="166"/>
      <c r="K49" s="167"/>
      <c r="L49" s="166"/>
      <c r="M49" s="166"/>
      <c r="N49" s="168"/>
      <c r="O49" s="169"/>
      <c r="P49" s="286"/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189</v>
      </c>
      <c r="G50" s="276" t="s">
        <v>259</v>
      </c>
      <c r="H50" s="277" t="s">
        <v>260</v>
      </c>
      <c r="I50" s="278"/>
      <c r="J50" s="278"/>
      <c r="K50" s="281"/>
      <c r="L50" s="278"/>
      <c r="M50" s="278"/>
      <c r="N50" s="282"/>
      <c r="O50" s="283"/>
      <c r="P50" s="298" t="s">
        <v>286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205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223</v>
      </c>
      <c r="G53" s="276" t="s">
        <v>259</v>
      </c>
      <c r="H53" s="277" t="s">
        <v>260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224</v>
      </c>
      <c r="G54" s="279" t="s">
        <v>257</v>
      </c>
      <c r="H54" s="277" t="s">
        <v>258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226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239</v>
      </c>
      <c r="G58" s="231" t="s">
        <v>295</v>
      </c>
      <c r="H58" s="232"/>
      <c r="I58" s="166"/>
      <c r="J58" s="166"/>
      <c r="K58" s="167"/>
      <c r="L58" s="166"/>
      <c r="M58" s="166"/>
      <c r="N58" s="168"/>
      <c r="O58" s="169">
        <v>1</v>
      </c>
      <c r="P58" s="297"/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183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204</v>
      </c>
      <c r="G61" s="231" t="s">
        <v>257</v>
      </c>
      <c r="H61" s="223" t="s">
        <v>258</v>
      </c>
      <c r="I61" s="166"/>
      <c r="J61" s="166"/>
      <c r="K61" s="167"/>
      <c r="L61" s="166"/>
      <c r="M61" s="166"/>
      <c r="N61" s="168"/>
      <c r="O61" s="169">
        <v>1</v>
      </c>
      <c r="P61" s="304" t="s">
        <v>297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190</v>
      </c>
      <c r="G62" s="231" t="s">
        <v>257</v>
      </c>
      <c r="H62" s="223" t="s">
        <v>258</v>
      </c>
      <c r="I62" s="166"/>
      <c r="J62" s="166"/>
      <c r="K62" s="167"/>
      <c r="L62" s="166"/>
      <c r="M62" s="166"/>
      <c r="N62" s="168"/>
      <c r="O62" s="169">
        <v>1</v>
      </c>
      <c r="P62" s="305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191</v>
      </c>
      <c r="G63" s="231" t="s">
        <v>257</v>
      </c>
      <c r="H63" s="223" t="s">
        <v>258</v>
      </c>
      <c r="I63" s="166"/>
      <c r="J63" s="166"/>
      <c r="K63" s="167"/>
      <c r="L63" s="166"/>
      <c r="M63" s="166"/>
      <c r="N63" s="168"/>
      <c r="O63" s="169">
        <v>1</v>
      </c>
      <c r="P63" s="305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192</v>
      </c>
      <c r="G64" s="231" t="s">
        <v>257</v>
      </c>
      <c r="H64" s="223" t="s">
        <v>258</v>
      </c>
      <c r="I64" s="166"/>
      <c r="J64" s="166"/>
      <c r="K64" s="167"/>
      <c r="L64" s="166"/>
      <c r="M64" s="166"/>
      <c r="N64" s="168"/>
      <c r="O64" s="169">
        <v>1</v>
      </c>
      <c r="P64" s="305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193</v>
      </c>
      <c r="G65" s="231" t="s">
        <v>257</v>
      </c>
      <c r="H65" s="223" t="s">
        <v>258</v>
      </c>
      <c r="I65" s="166"/>
      <c r="J65" s="166"/>
      <c r="K65" s="167"/>
      <c r="L65" s="166"/>
      <c r="M65" s="166"/>
      <c r="N65" s="168"/>
      <c r="O65" s="169">
        <v>1</v>
      </c>
      <c r="P65" s="305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194</v>
      </c>
      <c r="G66" s="231" t="s">
        <v>257</v>
      </c>
      <c r="H66" s="223" t="s">
        <v>258</v>
      </c>
      <c r="I66" s="166"/>
      <c r="J66" s="166"/>
      <c r="K66" s="167"/>
      <c r="L66" s="166"/>
      <c r="M66" s="166"/>
      <c r="N66" s="168"/>
      <c r="O66" s="169">
        <v>1</v>
      </c>
      <c r="P66" s="306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/>
      <c r="J68" s="248"/>
      <c r="K68" s="249"/>
      <c r="L68" s="250"/>
      <c r="M68" s="251"/>
      <c r="N68" s="252"/>
      <c r="O68" s="251"/>
      <c r="P68" s="253"/>
      <c r="Q68" s="130"/>
      <c r="R68" s="131" t="str">
        <f>IF($J68="","",IF($J68&lt;=$L$2,$K68,IF($I68&lt;=$L$2,NETWORKDAYS($I68,$L$2,holiday!$C$3:$C$10)/NETWORKDAYS($I68,$J68,holiday!$C$3:$C$10)*$K68,0)))</f>
        <v/>
      </c>
      <c r="S68" s="131" t="str">
        <f t="shared" si="1"/>
        <v/>
      </c>
      <c r="T68" s="131" t="str">
        <f t="shared" si="2"/>
        <v/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226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276</v>
      </c>
      <c r="G70" s="231" t="s">
        <v>293</v>
      </c>
      <c r="H70" s="232"/>
      <c r="I70" s="166"/>
      <c r="J70" s="166"/>
      <c r="K70" s="167"/>
      <c r="L70" s="166"/>
      <c r="M70" s="166"/>
      <c r="N70" s="168"/>
      <c r="O70" s="169">
        <v>1</v>
      </c>
      <c r="P70" s="286" t="s">
        <v>297</v>
      </c>
      <c r="Q70" s="130"/>
      <c r="R70" s="131" t="str">
        <f>IF($J70="","",IF($J70&lt;=$L$2,$K70,IF($I70&lt;=$L$2,NETWORKDAYS($I70,$L$2,holiday!$C$3:$C$10)/NETWORKDAYS($I70,$J70,holiday!$C$3:$C$10)*$K70,0)))</f>
        <v/>
      </c>
      <c r="S70" s="131" t="str">
        <f t="shared" si="1"/>
        <v/>
      </c>
      <c r="T70" s="131" t="str">
        <f t="shared" si="2"/>
        <v/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183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277</v>
      </c>
      <c r="G73" s="231" t="s">
        <v>293</v>
      </c>
      <c r="H73" s="232"/>
      <c r="I73" s="166">
        <v>43699</v>
      </c>
      <c r="J73" s="166">
        <v>43700</v>
      </c>
      <c r="K73" s="167">
        <v>16</v>
      </c>
      <c r="L73" s="166"/>
      <c r="M73" s="166"/>
      <c r="N73" s="168"/>
      <c r="O73" s="169">
        <v>0</v>
      </c>
      <c r="P73" s="286" t="s">
        <v>298</v>
      </c>
      <c r="Q73" s="130"/>
      <c r="R73" s="131">
        <f>IF($J73="","",IF($J73&lt;=$L$2,$K73,IF($I73&lt;=$L$2,NETWORKDAYS($I73,$L$2,holiday!$C$3:$C$10)/NETWORKDAYS($I73,$J73,holiday!$C$3:$C$10)*$K73,0)))</f>
        <v>16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205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278</v>
      </c>
      <c r="G76" s="279"/>
      <c r="H76" s="299"/>
      <c r="I76" s="278"/>
      <c r="J76" s="278"/>
      <c r="K76" s="281"/>
      <c r="L76" s="278"/>
      <c r="M76" s="278"/>
      <c r="N76" s="282"/>
      <c r="O76" s="283"/>
      <c r="P76" s="300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309</v>
      </c>
      <c r="G78" s="246"/>
      <c r="H78" s="247"/>
      <c r="I78" s="248"/>
      <c r="J78" s="248"/>
      <c r="K78" s="249">
        <v>16</v>
      </c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200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16.8">
      <c r="A80" s="162">
        <v>5</v>
      </c>
      <c r="B80" s="163">
        <v>1</v>
      </c>
      <c r="C80" s="163">
        <v>1</v>
      </c>
      <c r="D80" s="163"/>
      <c r="E80" s="164"/>
      <c r="F80" s="233" t="s">
        <v>240</v>
      </c>
      <c r="G80" s="222" t="s">
        <v>257</v>
      </c>
      <c r="H80" s="232" t="s">
        <v>258</v>
      </c>
      <c r="I80" s="166"/>
      <c r="J80" s="166"/>
      <c r="K80" s="167"/>
      <c r="L80" s="166"/>
      <c r="M80" s="166"/>
      <c r="N80" s="168"/>
      <c r="O80" s="169"/>
      <c r="P80" s="286" t="s">
        <v>291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251</v>
      </c>
      <c r="G81" s="231" t="s">
        <v>257</v>
      </c>
      <c r="H81" s="223" t="s">
        <v>258</v>
      </c>
      <c r="I81" s="166"/>
      <c r="J81" s="166"/>
      <c r="K81" s="167"/>
      <c r="L81" s="166"/>
      <c r="M81" s="166"/>
      <c r="N81" s="168"/>
      <c r="O81" s="169"/>
      <c r="P81" s="286" t="s">
        <v>291</v>
      </c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241</v>
      </c>
      <c r="G82" s="231" t="s">
        <v>257</v>
      </c>
      <c r="H82" s="223" t="s">
        <v>258</v>
      </c>
      <c r="I82" s="166"/>
      <c r="J82" s="166"/>
      <c r="K82" s="167"/>
      <c r="L82" s="166"/>
      <c r="M82" s="166"/>
      <c r="N82" s="168"/>
      <c r="O82" s="169"/>
      <c r="P82" s="286" t="s">
        <v>291</v>
      </c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26.4">
      <c r="A83" s="162">
        <v>5</v>
      </c>
      <c r="B83" s="163">
        <v>1</v>
      </c>
      <c r="C83" s="163">
        <v>4</v>
      </c>
      <c r="D83" s="163"/>
      <c r="E83" s="164"/>
      <c r="F83" s="233" t="s">
        <v>310</v>
      </c>
      <c r="G83" s="231" t="s">
        <v>264</v>
      </c>
      <c r="H83" s="232" t="s">
        <v>265</v>
      </c>
      <c r="I83" s="166">
        <v>43698</v>
      </c>
      <c r="J83" s="166">
        <v>43698</v>
      </c>
      <c r="K83" s="167">
        <v>2</v>
      </c>
      <c r="L83" s="166"/>
      <c r="M83" s="166"/>
      <c r="N83" s="168"/>
      <c r="O83" s="169"/>
      <c r="P83" s="286" t="s">
        <v>299</v>
      </c>
      <c r="Q83" s="130"/>
      <c r="R83" s="131">
        <f>IF($J83="","",IF($J83&lt;=$L$2,$K83,IF($I83&lt;=$L$2,NETWORKDAYS($I83,$L$2,holiday!$C$3:$C$10)/NETWORKDAYS($I83,$J83,holiday!$C$3:$C$10)*$K83,0)))</f>
        <v>2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16.8">
      <c r="A84" s="287">
        <v>5</v>
      </c>
      <c r="B84" s="288">
        <v>1</v>
      </c>
      <c r="C84" s="288">
        <v>5</v>
      </c>
      <c r="D84" s="288"/>
      <c r="E84" s="289"/>
      <c r="F84" s="290" t="s">
        <v>300</v>
      </c>
      <c r="G84" s="291" t="s">
        <v>263</v>
      </c>
      <c r="H84" s="292" t="s">
        <v>267</v>
      </c>
      <c r="I84" s="293"/>
      <c r="J84" s="293"/>
      <c r="K84" s="294"/>
      <c r="L84" s="293"/>
      <c r="M84" s="293"/>
      <c r="N84" s="295"/>
      <c r="O84" s="296"/>
      <c r="P84" s="286" t="s">
        <v>301</v>
      </c>
      <c r="Q84" s="130"/>
      <c r="R84" s="131" t="str">
        <f>IF($J84="","",IF($J84&lt;=$L$2,$K84,IF($I84&lt;=$L$2,NETWORKDAYS($I84,$L$2,holiday!$C$3:$C$10)/NETWORKDAYS($I84,$J84,holiday!$C$3:$C$10)*$K84,0)))</f>
        <v/>
      </c>
      <c r="S84" s="131" t="str">
        <f t="shared" si="24"/>
        <v/>
      </c>
      <c r="T84" s="131" t="str">
        <f t="shared" si="25"/>
        <v/>
      </c>
      <c r="U84" s="132"/>
      <c r="V84" s="130"/>
      <c r="W84" s="130"/>
      <c r="Y84" s="133" t="str">
        <f t="shared" si="26"/>
        <v/>
      </c>
      <c r="Z84" s="134" t="str">
        <f t="shared" si="26"/>
        <v/>
      </c>
      <c r="AA84" s="134" t="str">
        <f t="shared" si="26"/>
        <v/>
      </c>
      <c r="AB84" s="134" t="str">
        <f t="shared" si="26"/>
        <v/>
      </c>
      <c r="AC84" s="134" t="str">
        <f t="shared" si="26"/>
        <v/>
      </c>
      <c r="AD84" s="134" t="str">
        <f t="shared" si="26"/>
        <v/>
      </c>
      <c r="AE84" s="134" t="str">
        <f t="shared" si="26"/>
        <v/>
      </c>
      <c r="AF84" s="134" t="str">
        <f t="shared" si="26"/>
        <v/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16.8">
      <c r="A85" s="162">
        <v>5</v>
      </c>
      <c r="B85" s="163">
        <v>1</v>
      </c>
      <c r="C85" s="163">
        <v>6</v>
      </c>
      <c r="D85" s="163"/>
      <c r="E85" s="164"/>
      <c r="F85" s="233" t="s">
        <v>304</v>
      </c>
      <c r="G85" s="222" t="s">
        <v>263</v>
      </c>
      <c r="H85" s="232" t="s">
        <v>266</v>
      </c>
      <c r="I85" s="166"/>
      <c r="J85" s="166"/>
      <c r="K85" s="167"/>
      <c r="L85" s="166"/>
      <c r="M85" s="166"/>
      <c r="N85" s="168"/>
      <c r="O85" s="169"/>
      <c r="P85" s="286" t="s">
        <v>291</v>
      </c>
      <c r="Q85" s="130"/>
      <c r="R85" s="131" t="str">
        <f>IF($J85="","",IF($J85&lt;=$L$2,$K85,IF($I85&lt;=$L$2,NETWORKDAYS($I85,$L$2,holiday!$C$3:$C$10)/NETWORKDAYS($I85,$J85,holiday!$C$3:$C$10)*$K85,0)))</f>
        <v/>
      </c>
      <c r="S85" s="131" t="str">
        <f t="shared" si="24"/>
        <v/>
      </c>
      <c r="T85" s="131" t="str">
        <f t="shared" si="25"/>
        <v/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302</v>
      </c>
      <c r="G86" s="222" t="s">
        <v>263</v>
      </c>
      <c r="H86" s="232" t="s">
        <v>266</v>
      </c>
      <c r="I86" s="166"/>
      <c r="J86" s="166"/>
      <c r="K86" s="167"/>
      <c r="L86" s="166"/>
      <c r="M86" s="166"/>
      <c r="N86" s="168"/>
      <c r="O86" s="169"/>
      <c r="P86" s="286" t="s">
        <v>291</v>
      </c>
      <c r="Q86" s="130"/>
      <c r="R86" s="131" t="str">
        <f>IF($J86="","",IF($J86&lt;=$L$2,$K86,IF($I86&lt;=$L$2,NETWORKDAYS($I86,$L$2,holiday!$C$3:$C$10)/NETWORKDAYS($I86,$J86,holiday!$C$3:$C$10)*$K86,0)))</f>
        <v/>
      </c>
      <c r="S86" s="131" t="str">
        <f t="shared" si="24"/>
        <v/>
      </c>
      <c r="T86" s="131" t="str">
        <f t="shared" si="25"/>
        <v/>
      </c>
      <c r="U86" s="132"/>
      <c r="V86" s="130"/>
      <c r="W86" s="130"/>
      <c r="Y86" s="133" t="str">
        <f t="shared" si="26"/>
        <v/>
      </c>
      <c r="Z86" s="134" t="str">
        <f t="shared" si="26"/>
        <v/>
      </c>
      <c r="AA86" s="134" t="str">
        <f t="shared" si="26"/>
        <v/>
      </c>
      <c r="AB86" s="134" t="str">
        <f t="shared" si="26"/>
        <v/>
      </c>
      <c r="AC86" s="134" t="str">
        <f t="shared" si="26"/>
        <v/>
      </c>
      <c r="AD86" s="134" t="str">
        <f t="shared" si="26"/>
        <v/>
      </c>
      <c r="AE86" s="134" t="str">
        <f t="shared" si="26"/>
        <v/>
      </c>
      <c r="AF86" s="134" t="str">
        <f t="shared" si="26"/>
        <v/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305</v>
      </c>
      <c r="G87" s="231" t="s">
        <v>268</v>
      </c>
      <c r="H87" s="232" t="s">
        <v>221</v>
      </c>
      <c r="I87" s="166"/>
      <c r="J87" s="166"/>
      <c r="K87" s="167"/>
      <c r="L87" s="166"/>
      <c r="M87" s="166"/>
      <c r="N87" s="168"/>
      <c r="O87" s="169"/>
      <c r="P87" s="286" t="s">
        <v>291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306</v>
      </c>
      <c r="G88" s="231" t="s">
        <v>293</v>
      </c>
      <c r="H88" s="223"/>
      <c r="I88" s="166"/>
      <c r="J88" s="166"/>
      <c r="K88" s="167"/>
      <c r="L88" s="166"/>
      <c r="M88" s="166"/>
      <c r="N88" s="168"/>
      <c r="O88" s="169"/>
      <c r="P88" s="286" t="s">
        <v>291</v>
      </c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307</v>
      </c>
      <c r="G89" s="222" t="s">
        <v>259</v>
      </c>
      <c r="H89" s="223" t="s">
        <v>260</v>
      </c>
      <c r="I89" s="166"/>
      <c r="J89" s="166"/>
      <c r="K89" s="167"/>
      <c r="L89" s="166"/>
      <c r="M89" s="166"/>
      <c r="N89" s="168"/>
      <c r="O89" s="169"/>
      <c r="P89" s="286" t="s">
        <v>291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308</v>
      </c>
      <c r="G90" s="231" t="s">
        <v>293</v>
      </c>
      <c r="H90" s="223"/>
      <c r="I90" s="166"/>
      <c r="J90" s="166"/>
      <c r="K90" s="167"/>
      <c r="L90" s="166"/>
      <c r="M90" s="166"/>
      <c r="N90" s="168"/>
      <c r="O90" s="169"/>
      <c r="P90" s="286" t="s">
        <v>291</v>
      </c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286" t="s">
        <v>291</v>
      </c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288</v>
      </c>
      <c r="G92" s="257"/>
      <c r="H92" s="258"/>
      <c r="I92" s="259"/>
      <c r="J92" s="259"/>
      <c r="K92" s="260"/>
      <c r="L92" s="261"/>
      <c r="M92" s="262"/>
      <c r="N92" s="263"/>
      <c r="O92" s="262"/>
      <c r="P92" s="264"/>
      <c r="Q92" s="130"/>
      <c r="R92" s="131" t="str">
        <f>IF($J92="","",IF($J92&lt;=$L$2,$K92,IF($I92&lt;=$L$2,NETWORKDAYS($I92,$L$2,holiday!$C$3:$C$10)/NETWORKDAYS($I92,$J92,holiday!$C$3:$C$10)*$K92,0)))</f>
        <v/>
      </c>
      <c r="S92" s="131" t="str">
        <f t="shared" si="1"/>
        <v/>
      </c>
      <c r="T92" s="131" t="str">
        <f t="shared" si="2"/>
        <v/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303</v>
      </c>
      <c r="G93" s="222" t="s">
        <v>263</v>
      </c>
      <c r="H93" s="232" t="s">
        <v>261</v>
      </c>
      <c r="I93" s="166">
        <v>43698</v>
      </c>
      <c r="J93" s="166">
        <v>43698</v>
      </c>
      <c r="K93" s="167">
        <v>4</v>
      </c>
      <c r="L93" s="166"/>
      <c r="M93" s="166"/>
      <c r="N93" s="168"/>
      <c r="O93" s="169">
        <v>0</v>
      </c>
      <c r="P93" s="170"/>
      <c r="Q93" s="130"/>
      <c r="R93" s="131">
        <f>IF($J93="","",IF($J93&lt;=$L$2,$K93,IF($I93&lt;=$L$2,NETWORKDAYS($I93,$L$2,holiday!$C$3:$C$10)/NETWORKDAYS($I93,$J93,holiday!$C$3:$C$10)*$K93,0)))</f>
        <v>4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242</v>
      </c>
      <c r="G94" s="222" t="s">
        <v>263</v>
      </c>
      <c r="H94" s="232" t="s">
        <v>261</v>
      </c>
      <c r="I94" s="166">
        <v>43698</v>
      </c>
      <c r="J94" s="166">
        <v>43698</v>
      </c>
      <c r="K94" s="167">
        <v>2</v>
      </c>
      <c r="L94" s="166"/>
      <c r="M94" s="166"/>
      <c r="N94" s="168"/>
      <c r="O94" s="169">
        <v>0</v>
      </c>
      <c r="P94" s="170"/>
      <c r="Q94" s="130"/>
      <c r="R94" s="131">
        <f>IF($J94="","",IF($J94&lt;=$L$2,$K94,IF($I94&lt;=$L$2,NETWORKDAYS($I94,$L$2,holiday!$C$3:$C$10)/NETWORKDAYS($I94,$J94,holiday!$C$3:$C$10)*$K94,0)))</f>
        <v>2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197</v>
      </c>
      <c r="G95" s="222" t="s">
        <v>263</v>
      </c>
      <c r="H95" s="232" t="s">
        <v>261</v>
      </c>
      <c r="I95" s="166">
        <v>43698</v>
      </c>
      <c r="J95" s="166">
        <v>43698</v>
      </c>
      <c r="K95" s="167">
        <v>2</v>
      </c>
      <c r="L95" s="166"/>
      <c r="M95" s="166"/>
      <c r="N95" s="168"/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2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243</v>
      </c>
      <c r="G96" s="222" t="s">
        <v>263</v>
      </c>
      <c r="H96" s="232" t="s">
        <v>261</v>
      </c>
      <c r="I96" s="166">
        <v>43699</v>
      </c>
      <c r="J96" s="166">
        <v>43700</v>
      </c>
      <c r="K96" s="167">
        <v>1</v>
      </c>
      <c r="L96" s="166"/>
      <c r="M96" s="166"/>
      <c r="N96" s="168"/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1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206</v>
      </c>
      <c r="G97" s="222" t="s">
        <v>263</v>
      </c>
      <c r="H97" s="232" t="s">
        <v>261</v>
      </c>
      <c r="I97" s="166">
        <v>43699</v>
      </c>
      <c r="J97" s="166">
        <v>43700</v>
      </c>
      <c r="K97" s="167">
        <v>1</v>
      </c>
      <c r="L97" s="166"/>
      <c r="M97" s="166"/>
      <c r="N97" s="168"/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209</v>
      </c>
      <c r="G98" s="222" t="s">
        <v>263</v>
      </c>
      <c r="H98" s="232" t="s">
        <v>261</v>
      </c>
      <c r="I98" s="166">
        <v>43699</v>
      </c>
      <c r="J98" s="166">
        <v>43700</v>
      </c>
      <c r="K98" s="167">
        <v>2</v>
      </c>
      <c r="L98" s="166"/>
      <c r="M98" s="166"/>
      <c r="N98" s="168"/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2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198</v>
      </c>
      <c r="G99" s="222" t="s">
        <v>263</v>
      </c>
      <c r="H99" s="232" t="s">
        <v>261</v>
      </c>
      <c r="I99" s="166">
        <v>43699</v>
      </c>
      <c r="J99" s="166">
        <v>43700</v>
      </c>
      <c r="K99" s="167">
        <v>1</v>
      </c>
      <c r="L99" s="166"/>
      <c r="M99" s="166"/>
      <c r="N99" s="168"/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207</v>
      </c>
      <c r="G100" s="222" t="s">
        <v>263</v>
      </c>
      <c r="H100" s="232" t="s">
        <v>261</v>
      </c>
      <c r="I100" s="166">
        <v>43699</v>
      </c>
      <c r="J100" s="166">
        <v>43700</v>
      </c>
      <c r="K100" s="167">
        <v>1</v>
      </c>
      <c r="L100" s="166"/>
      <c r="M100" s="166"/>
      <c r="N100" s="168"/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1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272">
        <v>5</v>
      </c>
      <c r="B101" s="273">
        <v>2</v>
      </c>
      <c r="C101" s="273">
        <v>9</v>
      </c>
      <c r="D101" s="273"/>
      <c r="E101" s="274"/>
      <c r="F101" s="275" t="s">
        <v>208</v>
      </c>
      <c r="G101" s="276" t="s">
        <v>263</v>
      </c>
      <c r="H101" s="299" t="s">
        <v>261</v>
      </c>
      <c r="I101" s="278"/>
      <c r="J101" s="278"/>
      <c r="K101" s="281"/>
      <c r="L101" s="278"/>
      <c r="M101" s="278"/>
      <c r="N101" s="282"/>
      <c r="O101" s="283">
        <v>0</v>
      </c>
      <c r="P101" s="284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242">
        <v>6</v>
      </c>
      <c r="B103" s="243"/>
      <c r="C103" s="243"/>
      <c r="D103" s="243"/>
      <c r="E103" s="244"/>
      <c r="F103" s="245" t="s">
        <v>181</v>
      </c>
      <c r="G103" s="246"/>
      <c r="H103" s="247"/>
      <c r="I103" s="248"/>
      <c r="J103" s="248"/>
      <c r="K103" s="249"/>
      <c r="L103" s="250"/>
      <c r="M103" s="251"/>
      <c r="N103" s="252"/>
      <c r="O103" s="251"/>
      <c r="P103" s="253"/>
      <c r="Q103" s="130"/>
      <c r="R103" s="131" t="str">
        <f>IF($J103="","",IF($J103&lt;=$L$2,$K103,IF($I103&lt;=$L$2,NETWORKDAYS($I103,$L$2,holiday!$C$3:$C$10)/NETWORKDAYS($I103,$J103,holiday!$C$3:$C$10)*$K103,0)))</f>
        <v/>
      </c>
      <c r="S103" s="131" t="str">
        <f t="shared" si="1"/>
        <v/>
      </c>
      <c r="T103" s="131" t="str">
        <f t="shared" si="2"/>
        <v/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6.8">
      <c r="A104" s="162">
        <v>6</v>
      </c>
      <c r="B104" s="163">
        <v>1</v>
      </c>
      <c r="C104" s="163"/>
      <c r="D104" s="163"/>
      <c r="E104" s="164"/>
      <c r="F104" s="212" t="s">
        <v>199</v>
      </c>
      <c r="G104" s="222" t="s">
        <v>263</v>
      </c>
      <c r="H104" s="223" t="s">
        <v>261</v>
      </c>
      <c r="I104" s="166">
        <v>43700</v>
      </c>
      <c r="J104" s="166">
        <v>43700</v>
      </c>
      <c r="K104" s="167">
        <v>2</v>
      </c>
      <c r="L104" s="166"/>
      <c r="M104" s="166"/>
      <c r="N104" s="168"/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2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2</v>
      </c>
      <c r="C105" s="163"/>
      <c r="D105" s="163"/>
      <c r="E105" s="164"/>
      <c r="F105" s="285" t="s">
        <v>279</v>
      </c>
      <c r="G105" s="222" t="s">
        <v>259</v>
      </c>
      <c r="H105" s="223" t="s">
        <v>260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242">
        <v>7</v>
      </c>
      <c r="B107" s="243"/>
      <c r="C107" s="243"/>
      <c r="D107" s="243"/>
      <c r="E107" s="244"/>
      <c r="F107" s="245" t="s">
        <v>182</v>
      </c>
      <c r="G107" s="246"/>
      <c r="H107" s="247"/>
      <c r="I107" s="248"/>
      <c r="J107" s="248"/>
      <c r="K107" s="249"/>
      <c r="L107" s="250"/>
      <c r="M107" s="251"/>
      <c r="N107" s="252"/>
      <c r="O107" s="251"/>
      <c r="P107" s="253"/>
      <c r="Q107" s="130"/>
      <c r="R107" s="131" t="str">
        <f>IF($J107="","",IF($J107&lt;=$L$2,$K107,IF($I107&lt;=$L$2,NETWORKDAYS($I107,$L$2,holiday!$C$3:$C$10)/NETWORKDAYS($I107,$J107,holiday!$C$3:$C$10)*$K107,0)))</f>
        <v/>
      </c>
      <c r="S107" s="131" t="str">
        <f t="shared" si="1"/>
        <v/>
      </c>
      <c r="T107" s="131" t="str">
        <f t="shared" si="2"/>
        <v/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162">
        <v>7</v>
      </c>
      <c r="B108" s="163">
        <v>1</v>
      </c>
      <c r="C108" s="163"/>
      <c r="D108" s="163"/>
      <c r="E108" s="164"/>
      <c r="F108" s="285" t="s">
        <v>244</v>
      </c>
      <c r="G108" s="222" t="s">
        <v>263</v>
      </c>
      <c r="H108" s="223" t="s">
        <v>261</v>
      </c>
      <c r="I108" s="166">
        <v>43700</v>
      </c>
      <c r="J108" s="166">
        <v>43700</v>
      </c>
      <c r="K108" s="167">
        <v>2</v>
      </c>
      <c r="L108" s="166"/>
      <c r="M108" s="166"/>
      <c r="N108" s="168"/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2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2</v>
      </c>
      <c r="C109" s="163"/>
      <c r="D109" s="163"/>
      <c r="E109" s="164"/>
      <c r="F109" s="285" t="s">
        <v>280</v>
      </c>
      <c r="G109" s="222" t="s">
        <v>263</v>
      </c>
      <c r="H109" s="223" t="s">
        <v>261</v>
      </c>
      <c r="I109" s="166">
        <v>43703</v>
      </c>
      <c r="J109" s="166">
        <v>43703</v>
      </c>
      <c r="K109" s="167">
        <v>4</v>
      </c>
      <c r="L109" s="166"/>
      <c r="M109" s="166"/>
      <c r="N109" s="168"/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7.399999999999999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255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43703</v>
      </c>
      <c r="K113" s="186">
        <f>SUM(K6:K111)</f>
        <v>82</v>
      </c>
      <c r="L113" s="187"/>
      <c r="M113" s="185">
        <f>MAX(M6:M111)</f>
        <v>0</v>
      </c>
      <c r="N113" s="186">
        <f>SUM(N4:N111)</f>
        <v>0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65</v>
      </c>
      <c r="S115" s="143">
        <f>SUM(S6:S111)</f>
        <v>6.9</v>
      </c>
      <c r="T115" s="143">
        <f>SUM(T6:T111)</f>
        <v>6.9</v>
      </c>
      <c r="U115" s="143">
        <f>K113</f>
        <v>82</v>
      </c>
      <c r="V115" s="130"/>
      <c r="W115" s="130"/>
      <c r="X115" s="130"/>
    </row>
    <row r="116" spans="1:24" ht="17.399999999999999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-58.1</v>
      </c>
      <c r="S119" s="147">
        <f>S115-T115</f>
        <v>0</v>
      </c>
      <c r="T119" s="148">
        <f>S115/T115</f>
        <v>1</v>
      </c>
      <c r="U119" s="148">
        <f>S115/R115</f>
        <v>0.10615384615384615</v>
      </c>
      <c r="V119" s="143">
        <f>U115-S115</f>
        <v>75.099999999999994</v>
      </c>
      <c r="W119" s="143" t="e">
        <f>T115+#REF!</f>
        <v>#REF!</v>
      </c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6.8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6.8">
      <c r="R124" s="149" t="s">
        <v>147</v>
      </c>
      <c r="S124" s="149"/>
      <c r="T124" s="149"/>
      <c r="U124" s="122"/>
      <c r="V124" s="122"/>
      <c r="W124" s="122"/>
    </row>
    <row r="125" spans="1:24" ht="16.8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5">
    <mergeCell ref="P61:P66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0 L24:L32 L34:L39 L42:L45 L47:L51 L53:L55 L58:L59 L61:L67 L70:L71 L73:L74 L76:L77 L80:L91 L93:L102 L104:L106 L108:L110 L22 L7:L12">
    <cfRule type="expression" dxfId="8" priority="2196" stopIfTrue="1">
      <formula>AND(($L7=""),AND(($I7&lt;&gt;""),($I7&lt;=$M$2)))</formula>
    </cfRule>
  </conditionalFormatting>
  <conditionalFormatting sqref="M7:M12 M16:M20 M24:M32 M34:M39 M42:M45 M47:M51 M53:M55 M58:M59 M61:M67 M70:M71 M73:M74 M76:M77 M80:M91 M93:M102 M104:M106 M108:M110 M22">
    <cfRule type="expression" dxfId="7" priority="2195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6" priority="2193" stopIfTrue="1">
      <formula>AND(($O7&lt;1),AND(($J7&lt;&gt;""),($J7&lt;$M$2)))</formula>
    </cfRule>
  </conditionalFormatting>
  <conditionalFormatting sqref="Y6:BG11">
    <cfRule type="expression" dxfId="5" priority="230" stopIfTrue="1">
      <formula>AND(($I6&lt;&gt;""),AND(Y$4&gt;=$I6,Y$4&lt;=$J6))</formula>
    </cfRule>
  </conditionalFormatting>
  <conditionalFormatting sqref="Y6:BG20 Y22:BG112">
    <cfRule type="expression" dxfId="4" priority="228" stopIfTrue="1">
      <formula>OR(Y$5="六",Y$5="日")</formula>
    </cfRule>
  </conditionalFormatting>
  <conditionalFormatting sqref="L21">
    <cfRule type="expression" dxfId="3" priority="4" stopIfTrue="1">
      <formula>AND(($L21=""),AND(($I21&lt;&gt;""),($I21&lt;=$M$2)))</formula>
    </cfRule>
  </conditionalFormatting>
  <conditionalFormatting sqref="M21">
    <cfRule type="expression" dxfId="2" priority="3" stopIfTrue="1">
      <formula>AND(($M21=""),AND(($J21&lt;&gt;""),($J21&lt;=$M$2)))</formula>
    </cfRule>
  </conditionalFormatting>
  <conditionalFormatting sqref="O21">
    <cfRule type="expression" dxfId="1" priority="2" stopIfTrue="1">
      <formula>AND(($O21&lt;1),AND(($J21&lt;&gt;""),($J21&lt;$M$2)))</formula>
    </cfRule>
  </conditionalFormatting>
  <conditionalFormatting sqref="Y21:BG21">
    <cfRule type="expression" dxfId="0" priority="1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52" t="s">
        <v>17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41"/>
    </row>
    <row r="2" spans="1:25" s="31" customFormat="1" ht="17.25" customHeight="1" thickBot="1">
      <c r="A2" s="354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16" t="s">
        <v>18</v>
      </c>
      <c r="O2" s="17">
        <v>39141</v>
      </c>
      <c r="P2" s="18"/>
      <c r="Q2" s="17"/>
      <c r="R2" s="19"/>
      <c r="S2" s="20"/>
      <c r="T2" s="21"/>
      <c r="U2" s="342"/>
    </row>
    <row r="3" spans="1:25" ht="9.75" customHeight="1" thickTop="1" thickBot="1"/>
    <row r="4" spans="1:25" ht="12.6" customHeight="1">
      <c r="A4" s="356" t="s">
        <v>67</v>
      </c>
      <c r="B4" s="357"/>
      <c r="C4" s="357"/>
      <c r="D4" s="358"/>
      <c r="E4" s="358"/>
      <c r="F4" s="361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40" t="s">
        <v>68</v>
      </c>
      <c r="L4" s="338" t="s">
        <v>25</v>
      </c>
      <c r="M4" s="348" t="s">
        <v>69</v>
      </c>
      <c r="N4" s="345" t="s">
        <v>65</v>
      </c>
      <c r="O4" s="346"/>
      <c r="P4" s="347"/>
      <c r="Q4" s="345" t="s">
        <v>66</v>
      </c>
      <c r="R4" s="346"/>
      <c r="S4" s="347"/>
      <c r="T4" s="350" t="s">
        <v>70</v>
      </c>
      <c r="U4" s="343" t="s">
        <v>54</v>
      </c>
    </row>
    <row r="5" spans="1:25" ht="24.9" customHeight="1" thickBot="1">
      <c r="A5" s="359"/>
      <c r="B5" s="360"/>
      <c r="C5" s="360"/>
      <c r="D5" s="360"/>
      <c r="E5" s="360"/>
      <c r="F5" s="362"/>
      <c r="G5" s="35"/>
      <c r="H5" s="37" t="s">
        <v>26</v>
      </c>
      <c r="I5" s="38" t="s">
        <v>27</v>
      </c>
      <c r="J5" s="41" t="s">
        <v>28</v>
      </c>
      <c r="K5" s="339"/>
      <c r="L5" s="339"/>
      <c r="M5" s="349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51"/>
      <c r="U5" s="344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4" t="s">
        <v>152</v>
      </c>
      <c r="C2" s="224" t="s">
        <v>213</v>
      </c>
      <c r="D2" s="224" t="s">
        <v>212</v>
      </c>
      <c r="E2" s="224" t="s">
        <v>214</v>
      </c>
    </row>
    <row r="3" spans="2:5">
      <c r="B3" s="225">
        <v>1</v>
      </c>
      <c r="C3" s="227">
        <v>43623</v>
      </c>
      <c r="D3" s="226" t="s">
        <v>210</v>
      </c>
      <c r="E3" s="228"/>
    </row>
    <row r="4" spans="2:5">
      <c r="B4" s="225">
        <v>2</v>
      </c>
      <c r="C4" s="227">
        <v>43661</v>
      </c>
      <c r="D4" s="226" t="s">
        <v>211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2019-08-15T17:10:56Z</dcterms:modified>
</cp:coreProperties>
</file>