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99 项目管理\"/>
    </mc:Choice>
  </mc:AlternateContent>
  <bookViews>
    <workbookView xWindow="3240" yWindow="0" windowWidth="28800" windowHeight="18000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Sibuya'!$A$4:$P$110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21" i="41" l="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Z4" i="41"/>
  <c r="AA4" i="41"/>
  <c r="AB4" i="41"/>
  <c r="AC4" i="41"/>
  <c r="AD4" i="41"/>
  <c r="AE4" i="41"/>
  <c r="AF4" i="41"/>
  <c r="AG4" i="41"/>
  <c r="AH4" i="41"/>
  <c r="AI4" i="41"/>
  <c r="AJ4" i="41"/>
  <c r="AK4" i="41"/>
  <c r="AL4" i="41"/>
  <c r="AM4" i="41"/>
  <c r="AN4" i="41"/>
  <c r="AO4" i="41"/>
  <c r="AP4" i="41"/>
  <c r="AQ4" i="41"/>
  <c r="AR4" i="41"/>
  <c r="AS4" i="41"/>
  <c r="AT4" i="41"/>
  <c r="AU4" i="41"/>
  <c r="AV4" i="41"/>
  <c r="AW4" i="41"/>
  <c r="AX4" i="41"/>
  <c r="AY4" i="41"/>
  <c r="AZ4" i="41"/>
  <c r="BA4" i="41"/>
  <c r="BB4" i="41"/>
  <c r="BC4" i="41"/>
  <c r="BD4" i="41"/>
  <c r="BE4" i="41"/>
  <c r="BF4" i="41"/>
  <c r="BG4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/>
  <c r="S86" i="41"/>
  <c r="R86" i="41"/>
  <c r="T82" i="41"/>
  <c r="S82" i="41"/>
  <c r="R82" i="41"/>
  <c r="T102" i="4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0" i="41"/>
  <c r="T111" i="41"/>
  <c r="R8" i="41"/>
  <c r="K113" i="41"/>
  <c r="U115" i="41"/>
  <c r="S6" i="41"/>
  <c r="S7" i="41"/>
  <c r="S8" i="41"/>
  <c r="S9" i="41"/>
  <c r="S10" i="41"/>
  <c r="S11" i="41"/>
  <c r="S12" i="41"/>
  <c r="S110" i="41"/>
  <c r="S111" i="41"/>
  <c r="R6" i="41"/>
  <c r="R7" i="41"/>
  <c r="R9" i="41"/>
  <c r="R10" i="41"/>
  <c r="R11" i="41"/>
  <c r="R12" i="41"/>
  <c r="R110" i="41"/>
  <c r="R111" i="41"/>
  <c r="M113" i="41"/>
  <c r="J113" i="41"/>
  <c r="W7" i="36"/>
  <c r="X7" i="36"/>
  <c r="Y7" i="36"/>
  <c r="T8" i="36"/>
  <c r="X8" i="36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/>
  <c r="N113" i="41"/>
  <c r="Z86" i="41"/>
  <c r="Z8" i="41"/>
  <c r="Z84" i="41"/>
  <c r="Z9" i="41"/>
  <c r="Z85" i="41"/>
  <c r="R115" i="41"/>
  <c r="S115" i="41"/>
  <c r="V119" i="41"/>
  <c r="T115" i="41"/>
  <c r="AC85" i="41"/>
  <c r="AC9" i="41"/>
  <c r="AC86" i="41"/>
  <c r="AC8" i="41"/>
  <c r="AC84" i="41"/>
  <c r="T119" i="41"/>
  <c r="W119" i="41"/>
  <c r="U119" i="41"/>
  <c r="R119" i="41"/>
  <c r="S119" i="41"/>
  <c r="AD86" i="41"/>
  <c r="AD8" i="41"/>
  <c r="AD84" i="41"/>
  <c r="AD9" i="41"/>
  <c r="AD85" i="41"/>
  <c r="AE8" i="41"/>
  <c r="AE84" i="41"/>
  <c r="AE9" i="41"/>
  <c r="AE85" i="41"/>
  <c r="AE86" i="41"/>
  <c r="AF84" i="41"/>
  <c r="AF9" i="41"/>
  <c r="AF8" i="41"/>
  <c r="AF85" i="41"/>
  <c r="AF86" i="41"/>
  <c r="AG85" i="41"/>
  <c r="AG86" i="41"/>
  <c r="AG9" i="41"/>
  <c r="AG8" i="41"/>
  <c r="AG84" i="41"/>
  <c r="AJ84" i="41"/>
  <c r="AJ9" i="41"/>
  <c r="AJ85" i="41"/>
  <c r="AJ8" i="41"/>
  <c r="AJ86" i="41"/>
  <c r="AK85" i="41"/>
  <c r="AK86" i="41"/>
  <c r="AK8" i="41"/>
  <c r="AK9" i="41"/>
  <c r="AK84" i="41"/>
  <c r="AL86" i="41"/>
  <c r="AL8" i="41"/>
  <c r="AL84" i="41"/>
  <c r="AL9" i="41"/>
  <c r="AL85" i="41"/>
  <c r="AM8" i="41"/>
  <c r="AM84" i="41"/>
  <c r="AM9" i="41"/>
  <c r="AM85" i="41"/>
  <c r="AM86" i="41"/>
  <c r="AN84" i="41"/>
  <c r="AN9" i="41"/>
  <c r="AN85" i="41"/>
  <c r="AN86" i="41"/>
  <c r="AN8" i="41"/>
  <c r="AQ8" i="41"/>
  <c r="AQ84" i="41"/>
  <c r="AQ9" i="41"/>
  <c r="AQ85" i="41"/>
  <c r="AQ86" i="41"/>
  <c r="AR84" i="41"/>
  <c r="AR9" i="41"/>
  <c r="AR8" i="41"/>
  <c r="AR85" i="41"/>
  <c r="AR86" i="41"/>
  <c r="AS85" i="41"/>
  <c r="AS86" i="41"/>
  <c r="AS9" i="41"/>
  <c r="AS8" i="41"/>
  <c r="AS84" i="41"/>
  <c r="AT86" i="41"/>
  <c r="AT8" i="41"/>
  <c r="AT84" i="41"/>
  <c r="AT9" i="41"/>
  <c r="AT85" i="41"/>
  <c r="AU8" i="41"/>
  <c r="AU84" i="41"/>
  <c r="AU9" i="41"/>
  <c r="AU85" i="41"/>
  <c r="AU86" i="41"/>
  <c r="AX86" i="41"/>
  <c r="AX8" i="41"/>
  <c r="AX84" i="41"/>
  <c r="AX9" i="41"/>
  <c r="AX85" i="41"/>
  <c r="AY8" i="41"/>
  <c r="AY84" i="41"/>
  <c r="AY9" i="41"/>
  <c r="AY85" i="41"/>
  <c r="AY86" i="41"/>
  <c r="AZ84" i="41"/>
  <c r="AZ9" i="41"/>
  <c r="AZ8" i="41"/>
  <c r="AZ85" i="41"/>
  <c r="AZ86" i="41"/>
  <c r="BA85" i="41"/>
  <c r="BA86" i="41"/>
  <c r="BA8" i="41"/>
  <c r="BA9" i="41"/>
  <c r="BA84" i="41"/>
  <c r="BB86" i="41"/>
  <c r="BB8" i="41"/>
  <c r="BB84" i="41"/>
  <c r="BB9" i="41"/>
  <c r="BB85" i="41"/>
  <c r="BE85" i="41"/>
  <c r="BE86" i="41"/>
  <c r="BE9" i="41"/>
  <c r="BE8" i="41"/>
  <c r="BE84" i="41"/>
  <c r="BF86" i="41"/>
  <c r="BF8" i="41"/>
  <c r="BF84" i="41"/>
  <c r="BF9" i="41"/>
  <c r="BF85" i="41"/>
  <c r="BG8" i="41"/>
  <c r="BG84" i="41"/>
  <c r="BG9" i="41"/>
  <c r="BG85" i="41"/>
  <c r="BG86" i="41"/>
  <c r="Y113" i="36" l="1"/>
  <c r="X113" i="36"/>
  <c r="W113" i="36"/>
  <c r="Z113" i="36" l="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4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4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4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4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8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8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8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8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8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8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<sst xmlns="http://schemas.openxmlformats.org/spreadsheetml/2006/main" count="739" uniqueCount="330">
  <si>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</si>
  <si>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</si>
  <si>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</si>
  <si>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</si>
  <si>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</si>
  <si>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</si>
  <si>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</si>
  <si>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</si>
  <si>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</si>
  <si>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</si>
  <si>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</si>
  <si>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</si>
  <si>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</si>
  <si>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</si>
  <si>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</si>
  <si>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</si>
  <si>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</si>
  <si>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</si>
  <si>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</si>
  <si>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</si>
  <si>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</si>
  <si>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</si>
  <si>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</si>
  <si>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</si>
  <si>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</si>
  <si>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</si>
  <si>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</si>
  <si>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</si>
  <si>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</si>
  <si>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</si>
  <si>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</si>
  <si>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</si>
  <si>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</si>
  <si>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</si>
  <si>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</si>
  <si>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</si>
  <si>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</si>
  <si>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</si>
  <si>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</si>
  <si>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</si>
  <si>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</si>
  <si>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</si>
  <si>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</si>
  <si>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</si>
  <si>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</si>
  <si>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</si>
  <si>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</si>
  <si>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</si>
  <si>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</si>
  <si>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</si>
  <si>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</si>
  <si>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</si>
  <si>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</si>
  <si>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</si>
  <si>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</si>
  <si>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</si>
  <si>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</si>
  <si>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</si>
  <si>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</si>
  <si>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</si>
  <si>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</si>
  <si>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</si>
  <si>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</si>
  <si>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</si>
  <si>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</si>
  <si>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</si>
  <si>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</si>
  <si>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</si>
  <si>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</si>
  <si>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</si>
  <si>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</si>
  <si>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</si>
  <si>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</si>
  <si>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</si>
  <si>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</si>
  <si>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</si>
  <si>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</si>
  <si>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</si>
  <si>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</si>
  <si>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</si>
  <si>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</si>
  <si>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</si>
  <si>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</si>
  <si>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</si>
  <si>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</si>
  <si>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</si>
  <si>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</si>
  <si>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</si>
  <si>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</si>
  <si>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</si>
  <si>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</si>
  <si>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</si>
  <si>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</si>
  <si>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</si>
  <si>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</si>
  <si>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</si>
  <si>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</si>
  <si>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</si>
  <si>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</si>
  <si>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</si>
  <si>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</si>
  <si>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</si>
  <si>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</si>
  <si>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</si>
  <si>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</si>
  <si>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</si>
  <si>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</si>
  <si>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</si>
  <si>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</si>
  <si>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</si>
  <si>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</si>
  <si>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</si>
  <si>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</si>
  <si>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</si>
  <si>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</si>
  <si>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</si>
  <si>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</si>
  <si>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</si>
  <si>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</si>
  <si>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</si>
  <si>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</si>
  <si>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</si>
  <si>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</si>
  <si>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</si>
  <si>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</si>
  <si>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</si>
  <si>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</si>
  <si>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</si>
  <si>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</si>
  <si>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</si>
  <si>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</si>
  <si>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</si>
  <si>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</si>
  <si>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</si>
  <si>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</si>
  <si>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</si>
  <si>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</si>
  <si>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</si>
  <si>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</si>
  <si>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</si>
  <si>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</si>
  <si>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</si>
  <si>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</si>
  <si>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</si>
  <si>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</si>
  <si>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</si>
  <si>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</si>
  <si>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</si>
  <si>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</si>
  <si>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</si>
  <si>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</si>
  <si>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</si>
  <si>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</si>
  <si>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</si>
  <si>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</si>
  <si>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</si>
  <si>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</si>
  <si>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</si>
  <si>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</si>
  <si>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</si>
  <si>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</si>
  <si>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</si>
  <si>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</si>
  <si>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</si>
  <si>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</si>
  <si>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</si>
  <si>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</si>
  <si>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</si>
  <si>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</si>
  <si>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</si>
  <si>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</si>
  <si>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</si>
  <si>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</si>
  <si>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</si>
  <si>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</si>
  <si>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</si>
  <si>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</si>
  <si>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</si>
  <si>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</si>
  <si>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</si>
  <si>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</si>
  <si>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</si>
  <si>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</si>
  <si>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</si>
  <si>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</si>
  <si>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</si>
  <si>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</si>
  <si>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</si>
  <si>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</si>
  <si>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</si>
  <si>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</si>
  <si>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</si>
  <si>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</si>
  <si>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</si>
  <si>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</si>
  <si>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</si>
  <si>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</si>
  <si>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</si>
  <si>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</si>
  <si>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</si>
  <si>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</si>
  <si>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</si>
  <si>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</si>
  <si>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</si>
  <si>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</si>
  <si>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</si>
  <si>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</si>
  <si>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</si>
  <si>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</si>
  <si>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</si>
  <si>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</si>
  <si>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</si>
  <si>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</si>
  <si>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</si>
  <si>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</si>
  <si>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</si>
  <si>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</si>
  <si>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</si>
  <si>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</si>
  <si>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</si>
  <si>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</si>
  <si>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</si>
  <si>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</si>
  <si>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</si>
  <si>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</si>
  <si>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</si>
  <si>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</si>
  <si>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</si>
  <si>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</si>
  <si>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</si>
  <si>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</si>
  <si>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</si>
  <si>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</si>
  <si>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</si>
  <si>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</si>
  <si>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</si>
  <si>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</si>
  <si>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</si>
  <si>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</si>
  <si>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</si>
  <si>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</si>
  <si>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</si>
  <si>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</si>
  <si>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</si>
  <si>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</si>
  <si>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</si>
  <si>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</si>
  <si>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</si>
  <si>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</si>
  <si>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</si>
  <si>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</si>
  <si>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</si>
  <si>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</si>
  <si>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</si>
  <si>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</si>
  <si>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</si>
  <si>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</si>
  <si>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</si>
  <si>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</si>
  <si>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PMO</t>
  </si>
  <si>
    <t>PMO</t>
    <phoneticPr fontId="24" type="noConversion"/>
  </si>
  <si>
    <t>Rebort</t>
  </si>
  <si>
    <t>Rebort</t>
    <phoneticPr fontId="24" type="noConversion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</si>
  <si>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</si>
  <si>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</si>
  <si>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</si>
  <si>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</si>
  <si>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</si>
  <si>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</si>
  <si>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</si>
  <si>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</si>
  <si>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</si>
  <si>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</si>
  <si>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</si>
  <si>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</si>
  <si>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</si>
  <si>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</si>
  <si>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</si>
  <si>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ST</t>
    <phoneticPr fontId="24" type="noConversion"/>
  </si>
  <si>
    <t>武汉现场勘察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</si>
  <si>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</si>
  <si>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</si>
  <si>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</si>
  <si>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</si>
  <si>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</si>
  <si>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</si>
  <si>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</si>
  <si>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</si>
  <si>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</si>
  <si>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</si>
  <si>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</si>
  <si>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</si>
  <si>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各楼层拼接屏设备内容审核</t>
    <phoneticPr fontId="24" type="noConversion"/>
  </si>
  <si>
    <t>各楼层拼接屏设备内容编制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</si>
  <si>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</si>
  <si>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</si>
  <si>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</si>
  <si>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</si>
  <si>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ST</t>
    <phoneticPr fontId="24" type="noConversion"/>
  </si>
  <si>
    <t>1、2019\武汉店\04 基本设计\Levis WH CMS0726.pdf</t>
    <phoneticPr fontId="24" type="noConversion"/>
  </si>
  <si>
    <t>1、2019\武汉店\05 系统集成\LED信息\SHOWTOP V8.doc</t>
    <phoneticPr fontId="24" type="noConversion"/>
  </si>
  <si>
    <t>1、2019\武汉店\04 基本设计\Levis WuHan_Specification for LED Screens V5.pdf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</si>
  <si>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</si>
  <si>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</si>
  <si>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</si>
  <si>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</si>
  <si>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最红方案已经确定：
1、下载素材时插上网线、
2、下载完成后拔掉网线</t>
    <phoneticPr fontId="24" type="noConversion"/>
  </si>
  <si>
    <t>导入执行</t>
    <phoneticPr fontId="24" type="noConversion"/>
  </si>
  <si>
    <t>1、ST派人去现场</t>
    <phoneticPr fontId="24" type="noConversion"/>
  </si>
  <si>
    <t>1、根据实际情况来定</t>
    <phoneticPr fontId="24" type="noConversion"/>
  </si>
  <si>
    <t>1、TODO：问下施（LED供应商）有没有这个资料　⇨ 施</t>
    <rPh sb="21" eb="22">
      <t>zhe'ge</t>
    </rPh>
    <rPh sb="23" eb="24">
      <t>zi'liao</t>
    </rPh>
    <phoneticPr fontId="24" type="noConversion"/>
  </si>
  <si>
    <t>1、2019\武汉店\05 系统集成\LCD信息\43寸4mm边宽LCD(HV430FHB-N10).docx
2、2019\武汉店\05 系统集成\LCD信息\49寸3.5mm边宽LCD(HLN490PB).docx</t>
    <phoneticPr fontId="24" type="noConversion"/>
  </si>
  <si>
    <t>1、2019\武汉店\04 基本设计\Levis WH CMS0726.pdf</t>
    <phoneticPr fontId="24" type="noConversion"/>
  </si>
  <si>
    <t>1、TODO：对照东京的情况进行登记   ⇨ 陈</t>
    <rPh sb="23" eb="24">
      <t>chen</t>
    </rPh>
    <phoneticPr fontId="24" type="noConversion"/>
  </si>
  <si>
    <t>无</t>
    <phoneticPr fontId="24" type="noConversion"/>
  </si>
  <si>
    <t>1、2019\武汉店\04 基本设计\Levis WH CMS0726.pdf
(LCD 49寸*4 43寸*8 共12台)</t>
    <phoneticPr fontId="24" type="noConversion"/>
  </si>
  <si>
    <t>1、2019\武汉店\05 系统集成\LCD信息\1X1 49寸前维护 v2.0.pdf
2、2019\武汉店\05 系统集成\LCD信息\2X2 43寸壁挂架 v1.0.pdf</t>
    <rPh sb="0" eb="89">
      <t>xu'yaoque'renxia</t>
    </rPh>
    <phoneticPr fontId="24" type="noConversion"/>
  </si>
  <si>
    <t>1、TODO：需要确认下状况和相关材料    ⇨ 季
2019\武汉店\05 系统集成\LCD信息\LCD检收资料
2019\武汉店\05 系统集成\LCD信息\拼接屏出厂验收清单_sample.docx</t>
    <rPh sb="9" eb="10">
      <t>que'ren</t>
    </rPh>
    <rPh sb="11" eb="12">
      <t>xia</t>
    </rPh>
    <rPh sb="12" eb="13">
      <t>zhuang'k</t>
    </rPh>
    <rPh sb="14" eb="15">
      <t>he</t>
    </rPh>
    <rPh sb="15" eb="16">
      <t>xiang'guan</t>
    </rPh>
    <rPh sb="17" eb="18">
      <t>cai'liao</t>
    </rPh>
    <phoneticPr fontId="24" type="noConversion"/>
  </si>
  <si>
    <t>1、2019\武汉店\05 系统集成\数拓v8盒子安装手册tx.docx</t>
    <phoneticPr fontId="24" type="noConversion"/>
  </si>
  <si>
    <t>1、2019\武汉店\05 系统集成\LED信息\CMS FOR LED 的调整（LEIVS）20190815-EN.xlsx</t>
    <rPh sb="7" eb="8">
      <t>xu'yao</t>
    </rPh>
    <rPh sb="9" eb="10">
      <t>zi'l</t>
    </rPh>
    <phoneticPr fontId="24" type="noConversion"/>
  </si>
  <si>
    <r>
      <t xml:space="preserve">1、2019\武汉店\05 系统集成\LCD信息\拼接安装调试文档.doc
</t>
    </r>
    <r>
      <rPr>
        <i/>
        <sz val="9"/>
        <color rgb="FFFF0000"/>
        <rFont val="Arial Unicode MS"/>
        <family val="2"/>
        <charset val="134"/>
      </rPr>
      <t>2、前维护支架安装文档缺失</t>
    </r>
    <rPh sb="7" eb="8">
      <t>dong'jing'dian</t>
    </rPh>
    <rPh sb="10" eb="11">
      <t>shi</t>
    </rPh>
    <rPh sb="11" eb="12">
      <t>xia'mian</t>
    </rPh>
    <rPh sb="13" eb="14">
      <t>de</t>
    </rPh>
    <rPh sb="14" eb="15">
      <t>zi'liao</t>
    </rPh>
    <rPh sb="17" eb="18">
      <t>shi'fou</t>
    </rPh>
    <rPh sb="19" eb="20">
      <t>ke'yi</t>
    </rPh>
    <rPh sb="21" eb="22">
      <t>yan'yong</t>
    </rPh>
    <phoneticPr fontId="24" type="noConversion"/>
  </si>
  <si>
    <t>1、TODO：需要确认到店时间  ⇨ 张</t>
    <phoneticPr fontId="24" type="noConversion"/>
  </si>
  <si>
    <t>Rebort</t>
    <phoneticPr fontId="24" type="noConversion"/>
  </si>
  <si>
    <t>1、TODO：需要确认到店时间  ⇨ 郭</t>
    <phoneticPr fontId="24" type="noConversion"/>
  </si>
  <si>
    <t>1、TODO：需要确认下安装时间  ⇨ 郭</t>
    <rPh sb="7" eb="8">
      <t>xu'yao</t>
    </rPh>
    <phoneticPr fontId="24" type="noConversion"/>
  </si>
  <si>
    <t>48口的交换机需要采购
1、TODO：需要问下时间  ⇨张</t>
    <rPh sb="0" eb="29">
      <t>zhang'f</t>
    </rPh>
    <phoneticPr fontId="24" type="noConversion"/>
  </si>
  <si>
    <t>1、2019\武汉店\05 系统集成\CMS FOR LED 的调整（LEIVS）20190815-EN.xlsx</t>
    <phoneticPr fontId="24" type="noConversion"/>
  </si>
  <si>
    <t>1、TODO：需要跟Rebort确认下状况  ⇨ 郭</t>
    <rPh sb="9" eb="10">
      <t>gen</t>
    </rPh>
    <phoneticPr fontId="24" type="noConversion"/>
  </si>
  <si>
    <t>1、TODO：需要跟Rebort确认下状况  ⇨  郭</t>
    <phoneticPr fontId="24" type="noConversion"/>
  </si>
  <si>
    <t>1、2019\武汉店\05 系统集成\LCD信息\2X2 43寸效果图1.jpg；2X2 43寸效果图2.jpg；1X1 49寸效果图.jpg
2、2019\武汉店\05 系统集成\LCD信息\2X2 43寸效果图2.jpg
3、2019\武汉店\05 系统集成\LCD信息\1X1 49寸效果图.jpg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</si>
</sst>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4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ashed">
        <color auto="1"/>
      </bottom>
      <diagonal/>
    </border>
    <border>
      <left/>
      <right/>
      <top style="dott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52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0" fontId="46" fillId="0" borderId="66" xfId="0" applyFont="1" applyFill="1" applyBorder="1" applyAlignment="1">
      <alignment horizontal="left" vertical="center" wrapText="1"/>
    </xf>
    <xf numFmtId="0" fontId="46" fillId="0" borderId="68" xfId="0" applyFont="1" applyFill="1" applyBorder="1" applyAlignment="1">
      <alignment horizontal="left" vertical="center" wrapText="1"/>
    </xf>
    <xf numFmtId="0" fontId="46" fillId="0" borderId="22" xfId="0" applyFont="1" applyFill="1" applyBorder="1" applyAlignment="1">
      <alignment horizontal="left"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60960</xdr:rowOff>
        </xdr:from>
        <xdr:to>
          <xdr:col>3</xdr:col>
          <xdr:colOff>175260</xdr:colOff>
          <xdr:row>1</xdr:row>
          <xdr:rowOff>175260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RTGS共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7"/>
  <sheetViews>
    <sheetView tabSelected="1" zoomScaleSheetLayoutView="100" workbookViewId="0">
      <pane ySplit="5" topLeftCell="A16" activePane="bottomLeft" state="frozen"/>
      <selection activeCell="F1" sqref="F1"/>
      <selection pane="bottomLeft" activeCell="P25" sqref="P25"/>
    </sheetView>
  </sheetViews>
  <sheetFormatPr defaultColWidth="8.77734375" defaultRowHeight="15.6"/>
  <cols>
    <col min="1" max="5" width="2.664062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43.109375" style="117" customWidth="1"/>
    <col min="17" max="17" width="2.33203125" style="117" customWidth="1"/>
    <col min="18" max="18" width="7.109375" style="117" customWidth="1"/>
    <col min="19" max="20" width="8.33203125" style="117" customWidth="1"/>
    <col min="21" max="22" width="7.33203125" style="117" customWidth="1"/>
    <col min="23" max="24" width="8.77734375" style="117"/>
    <col min="25" max="33" width="3.6640625" style="117" bestFit="1" customWidth="1"/>
    <col min="34" max="55" width="4.44140625" style="117" bestFit="1" customWidth="1"/>
    <col min="56" max="59" width="3.6640625" style="117" bestFit="1" customWidth="1"/>
    <col min="60" max="16384" width="8.77734375" style="117"/>
  </cols>
  <sheetData>
    <row r="1" spans="1:59" ht="19.5" customHeight="1" thickTop="1">
      <c r="A1" s="296" t="s">
        <v>257</v>
      </c>
      <c r="B1" s="297"/>
      <c r="C1" s="297"/>
      <c r="D1" s="297"/>
      <c r="E1" s="297"/>
      <c r="F1" s="297"/>
      <c r="G1" s="297"/>
      <c r="H1" s="297"/>
      <c r="I1" s="118" t="s">
        <v>169</v>
      </c>
      <c r="J1" s="321" t="s">
        <v>172</v>
      </c>
      <c r="K1" s="322"/>
      <c r="L1" s="118" t="s">
        <v>170</v>
      </c>
      <c r="M1" s="321" t="s">
        <v>173</v>
      </c>
      <c r="N1" s="323"/>
      <c r="O1" s="317"/>
      <c r="P1" s="318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98"/>
      <c r="B2" s="299"/>
      <c r="C2" s="299"/>
      <c r="D2" s="299"/>
      <c r="E2" s="299"/>
      <c r="F2" s="299"/>
      <c r="G2" s="299"/>
      <c r="H2" s="299"/>
      <c r="I2" s="120" t="s">
        <v>226</v>
      </c>
      <c r="J2" s="324">
        <v>43678</v>
      </c>
      <c r="K2" s="325"/>
      <c r="L2" s="121" t="s">
        <v>220</v>
      </c>
      <c r="M2" s="324">
        <v>43690</v>
      </c>
      <c r="N2" s="326"/>
      <c r="O2" s="319"/>
      <c r="P2" s="320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04" t="s">
        <v>153</v>
      </c>
      <c r="B4" s="305"/>
      <c r="C4" s="305"/>
      <c r="D4" s="306"/>
      <c r="E4" s="306"/>
      <c r="F4" s="309" t="s">
        <v>171</v>
      </c>
      <c r="G4" s="311" t="s">
        <v>185</v>
      </c>
      <c r="H4" s="313" t="s">
        <v>164</v>
      </c>
      <c r="I4" s="314" t="s">
        <v>165</v>
      </c>
      <c r="J4" s="315"/>
      <c r="K4" s="316"/>
      <c r="L4" s="314" t="s">
        <v>166</v>
      </c>
      <c r="M4" s="315"/>
      <c r="N4" s="316"/>
      <c r="O4" s="300" t="s">
        <v>174</v>
      </c>
      <c r="P4" s="302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0.200000000000003" thickBot="1">
      <c r="A5" s="307"/>
      <c r="B5" s="308"/>
      <c r="C5" s="308"/>
      <c r="D5" s="308"/>
      <c r="E5" s="308"/>
      <c r="F5" s="310"/>
      <c r="G5" s="312"/>
      <c r="H5" s="312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301"/>
      <c r="P5" s="303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280</v>
      </c>
      <c r="Z5" s="270" t="s">
        <v>281</v>
      </c>
      <c r="AA5" s="270" t="s">
        <v>282</v>
      </c>
      <c r="AB5" s="270" t="s">
        <v>283</v>
      </c>
      <c r="AC5" s="270" t="s">
        <v>284</v>
      </c>
      <c r="AD5" s="270" t="s">
        <v>285</v>
      </c>
      <c r="AE5" s="270" t="s">
        <v>286</v>
      </c>
      <c r="AF5" s="270" t="s">
        <v>280</v>
      </c>
      <c r="AG5" s="270" t="s">
        <v>281</v>
      </c>
      <c r="AH5" s="270" t="s">
        <v>282</v>
      </c>
      <c r="AI5" s="270" t="s">
        <v>283</v>
      </c>
      <c r="AJ5" s="270" t="s">
        <v>284</v>
      </c>
      <c r="AK5" s="270" t="s">
        <v>285</v>
      </c>
      <c r="AL5" s="270" t="s">
        <v>286</v>
      </c>
      <c r="AM5" s="270" t="s">
        <v>280</v>
      </c>
      <c r="AN5" s="270" t="s">
        <v>281</v>
      </c>
      <c r="AO5" s="270" t="s">
        <v>282</v>
      </c>
      <c r="AP5" s="270" t="s">
        <v>283</v>
      </c>
      <c r="AQ5" s="270" t="s">
        <v>284</v>
      </c>
      <c r="AR5" s="270" t="s">
        <v>285</v>
      </c>
      <c r="AS5" s="270" t="s">
        <v>286</v>
      </c>
      <c r="AT5" s="270" t="s">
        <v>280</v>
      </c>
      <c r="AU5" s="270" t="s">
        <v>281</v>
      </c>
      <c r="AV5" s="270" t="s">
        <v>282</v>
      </c>
      <c r="AW5" s="270" t="s">
        <v>283</v>
      </c>
      <c r="AX5" s="270" t="s">
        <v>284</v>
      </c>
      <c r="AY5" s="270" t="s">
        <v>285</v>
      </c>
      <c r="AZ5" s="270" t="s">
        <v>286</v>
      </c>
      <c r="BA5" s="270" t="s">
        <v>280</v>
      </c>
      <c r="BB5" s="270" t="s">
        <v>281</v>
      </c>
      <c r="BC5" s="270" t="s">
        <v>282</v>
      </c>
      <c r="BD5" s="270" t="s">
        <v>283</v>
      </c>
      <c r="BE5" s="270" t="s">
        <v>284</v>
      </c>
      <c r="BF5" s="270" t="s">
        <v>285</v>
      </c>
      <c r="BG5" s="271" t="s">
        <v>286</v>
      </c>
    </row>
    <row r="6" spans="1:59" ht="16.8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9" si="1">IF($J6="","",IF($L6&lt;=$L$2,$K6*IF($O6&lt;&gt;"",$O6,0),0))</f>
        <v/>
      </c>
      <c r="T6" s="131" t="str">
        <f t="shared" ref="T6:T109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6.8">
      <c r="A7" s="162">
        <v>0</v>
      </c>
      <c r="B7" s="163">
        <v>1</v>
      </c>
      <c r="C7" s="163"/>
      <c r="D7" s="163"/>
      <c r="E7" s="164"/>
      <c r="F7" s="212" t="s">
        <v>231</v>
      </c>
      <c r="G7" s="231" t="s">
        <v>269</v>
      </c>
      <c r="H7" s="223" t="s">
        <v>218</v>
      </c>
      <c r="I7" s="166"/>
      <c r="J7" s="166"/>
      <c r="K7" s="167"/>
      <c r="L7" s="166"/>
      <c r="M7" s="166"/>
      <c r="N7" s="168"/>
      <c r="O7" s="169"/>
      <c r="P7" s="170" t="s">
        <v>222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6.8">
      <c r="A8" s="162">
        <v>0</v>
      </c>
      <c r="B8" s="163">
        <v>2</v>
      </c>
      <c r="C8" s="163"/>
      <c r="D8" s="163"/>
      <c r="E8" s="164"/>
      <c r="F8" s="212" t="s">
        <v>228</v>
      </c>
      <c r="G8" s="222" t="s">
        <v>270</v>
      </c>
      <c r="H8" s="223" t="s">
        <v>220</v>
      </c>
      <c r="I8" s="166">
        <v>43679</v>
      </c>
      <c r="J8" s="166">
        <v>43738</v>
      </c>
      <c r="K8" s="167">
        <v>8</v>
      </c>
      <c r="L8" s="166">
        <v>43679</v>
      </c>
      <c r="M8" s="166"/>
      <c r="N8" s="168">
        <v>4</v>
      </c>
      <c r="O8" s="169">
        <v>0.3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2.4</v>
      </c>
      <c r="T8" s="131">
        <f t="shared" si="2"/>
        <v>4</v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6.8">
      <c r="A9" s="162">
        <v>0</v>
      </c>
      <c r="B9" s="163">
        <v>3</v>
      </c>
      <c r="C9" s="163"/>
      <c r="D9" s="163"/>
      <c r="E9" s="164"/>
      <c r="F9" s="212" t="s">
        <v>232</v>
      </c>
      <c r="G9" s="222" t="s">
        <v>270</v>
      </c>
      <c r="H9" s="223" t="s">
        <v>220</v>
      </c>
      <c r="I9" s="166">
        <v>43678</v>
      </c>
      <c r="J9" s="166">
        <v>43738</v>
      </c>
      <c r="K9" s="167">
        <v>32</v>
      </c>
      <c r="L9" s="166">
        <v>43678</v>
      </c>
      <c r="M9" s="166"/>
      <c r="N9" s="168">
        <v>8</v>
      </c>
      <c r="O9" s="169">
        <v>0.25</v>
      </c>
      <c r="P9" s="170"/>
      <c r="Q9" s="130"/>
      <c r="R9" s="131">
        <f>IF($J9="","",IF($J9&lt;=$L$2,$K9,IF($I9&lt;=$L$2,NETWORKDAYS($I9,$L$2,holiday!$C$3:$C$10)/NETWORKDAYS($I9,$J9,holiday!$C$3:$C$10)*$K9,0)))</f>
        <v>32</v>
      </c>
      <c r="S9" s="131">
        <f t="shared" si="1"/>
        <v>8</v>
      </c>
      <c r="T9" s="131">
        <f t="shared" si="2"/>
        <v>8</v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6.8">
      <c r="A10" s="203">
        <v>0</v>
      </c>
      <c r="B10" s="204">
        <v>4</v>
      </c>
      <c r="C10" s="204"/>
      <c r="D10" s="204"/>
      <c r="E10" s="205"/>
      <c r="F10" s="266" t="s">
        <v>233</v>
      </c>
      <c r="G10" s="267" t="s">
        <v>270</v>
      </c>
      <c r="H10" s="268" t="s">
        <v>217</v>
      </c>
      <c r="I10" s="207"/>
      <c r="J10" s="207"/>
      <c r="K10" s="208"/>
      <c r="L10" s="207"/>
      <c r="M10" s="207"/>
      <c r="N10" s="209"/>
      <c r="O10" s="210"/>
      <c r="P10" s="211" t="s">
        <v>221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6.8">
      <c r="A11" s="203">
        <v>0</v>
      </c>
      <c r="B11" s="204">
        <v>5</v>
      </c>
      <c r="C11" s="204"/>
      <c r="D11" s="204"/>
      <c r="E11" s="205"/>
      <c r="F11" s="266" t="s">
        <v>229</v>
      </c>
      <c r="G11" s="267" t="s">
        <v>270</v>
      </c>
      <c r="H11" s="268" t="s">
        <v>217</v>
      </c>
      <c r="I11" s="207"/>
      <c r="J11" s="207"/>
      <c r="K11" s="208"/>
      <c r="L11" s="207"/>
      <c r="M11" s="207"/>
      <c r="N11" s="209"/>
      <c r="O11" s="210"/>
      <c r="P11" s="211" t="s">
        <v>221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6.8">
      <c r="A12" s="203">
        <v>0</v>
      </c>
      <c r="B12" s="204">
        <v>6</v>
      </c>
      <c r="C12" s="204"/>
      <c r="D12" s="204"/>
      <c r="E12" s="205"/>
      <c r="F12" s="266" t="s">
        <v>230</v>
      </c>
      <c r="G12" s="267" t="s">
        <v>270</v>
      </c>
      <c r="H12" s="268" t="s">
        <v>219</v>
      </c>
      <c r="I12" s="207"/>
      <c r="J12" s="207"/>
      <c r="K12" s="208"/>
      <c r="L12" s="207"/>
      <c r="M12" s="207"/>
      <c r="N12" s="209"/>
      <c r="O12" s="210"/>
      <c r="P12" s="211" t="s">
        <v>221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6.8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6.8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6.8">
      <c r="A15" s="254">
        <v>1</v>
      </c>
      <c r="B15" s="255">
        <v>1</v>
      </c>
      <c r="C15" s="255"/>
      <c r="D15" s="255"/>
      <c r="E15" s="256"/>
      <c r="F15" s="265" t="s">
        <v>227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16.8">
      <c r="A16" s="162">
        <v>1</v>
      </c>
      <c r="B16" s="163">
        <v>1</v>
      </c>
      <c r="C16" s="163">
        <v>1</v>
      </c>
      <c r="D16" s="163"/>
      <c r="E16" s="164"/>
      <c r="F16" s="219" t="s">
        <v>234</v>
      </c>
      <c r="G16" s="231" t="s">
        <v>259</v>
      </c>
      <c r="H16" s="223" t="s">
        <v>261</v>
      </c>
      <c r="I16" s="166"/>
      <c r="J16" s="166"/>
      <c r="K16" s="167"/>
      <c r="L16" s="166"/>
      <c r="M16" s="166"/>
      <c r="N16" s="168"/>
      <c r="O16" s="169"/>
      <c r="P16" s="234" t="s">
        <v>314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26.4">
      <c r="A17" s="162">
        <v>1</v>
      </c>
      <c r="B17" s="163">
        <v>1</v>
      </c>
      <c r="C17" s="163">
        <v>2</v>
      </c>
      <c r="D17" s="163"/>
      <c r="E17" s="164"/>
      <c r="F17" s="233" t="s">
        <v>235</v>
      </c>
      <c r="G17" s="231" t="s">
        <v>260</v>
      </c>
      <c r="H17" s="232" t="s">
        <v>262</v>
      </c>
      <c r="I17" s="166"/>
      <c r="J17" s="166"/>
      <c r="K17" s="167"/>
      <c r="L17" s="166"/>
      <c r="M17" s="166"/>
      <c r="N17" s="168"/>
      <c r="O17" s="169">
        <v>0</v>
      </c>
      <c r="P17" s="286" t="s">
        <v>310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26.4">
      <c r="A18" s="162">
        <v>1</v>
      </c>
      <c r="B18" s="163">
        <v>1</v>
      </c>
      <c r="C18" s="163">
        <v>3</v>
      </c>
      <c r="D18" s="163"/>
      <c r="E18" s="164"/>
      <c r="F18" s="233" t="s">
        <v>196</v>
      </c>
      <c r="G18" s="231" t="s">
        <v>263</v>
      </c>
      <c r="H18" s="232" t="s">
        <v>223</v>
      </c>
      <c r="I18" s="166"/>
      <c r="J18" s="166"/>
      <c r="K18" s="167"/>
      <c r="L18" s="166">
        <v>43689</v>
      </c>
      <c r="M18" s="166">
        <v>43689</v>
      </c>
      <c r="N18" s="168"/>
      <c r="O18" s="169">
        <v>1</v>
      </c>
      <c r="P18" s="234" t="s">
        <v>300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>★</v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26.4">
      <c r="A19" s="162">
        <v>1</v>
      </c>
      <c r="B19" s="163">
        <v>1</v>
      </c>
      <c r="C19" s="163">
        <v>4</v>
      </c>
      <c r="D19" s="163"/>
      <c r="E19" s="164"/>
      <c r="F19" s="233" t="s">
        <v>248</v>
      </c>
      <c r="G19" s="231" t="s">
        <v>259</v>
      </c>
      <c r="H19" s="223" t="s">
        <v>261</v>
      </c>
      <c r="I19" s="166"/>
      <c r="J19" s="166"/>
      <c r="K19" s="167"/>
      <c r="L19" s="166">
        <v>43689</v>
      </c>
      <c r="M19" s="166">
        <v>43689</v>
      </c>
      <c r="N19" s="168"/>
      <c r="O19" s="169">
        <v>1</v>
      </c>
      <c r="P19" s="234" t="s">
        <v>301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>★</v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6.8">
      <c r="A20" s="162">
        <v>1</v>
      </c>
      <c r="B20" s="163">
        <v>1</v>
      </c>
      <c r="C20" s="163">
        <v>5</v>
      </c>
      <c r="D20" s="163"/>
      <c r="E20" s="164"/>
      <c r="F20" s="233" t="s">
        <v>249</v>
      </c>
      <c r="G20" s="231" t="s">
        <v>263</v>
      </c>
      <c r="H20" s="232" t="s">
        <v>223</v>
      </c>
      <c r="I20" s="166"/>
      <c r="J20" s="166"/>
      <c r="K20" s="167"/>
      <c r="L20" s="166">
        <v>43692</v>
      </c>
      <c r="M20" s="166">
        <v>43692</v>
      </c>
      <c r="N20" s="168"/>
      <c r="O20" s="169">
        <v>1</v>
      </c>
      <c r="P20" s="234" t="s">
        <v>318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>★</v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26.4">
      <c r="A21" s="162">
        <v>1</v>
      </c>
      <c r="B21" s="163">
        <v>1</v>
      </c>
      <c r="C21" s="163">
        <v>6</v>
      </c>
      <c r="D21" s="287"/>
      <c r="E21" s="288"/>
      <c r="F21" s="233" t="s">
        <v>297</v>
      </c>
      <c r="G21" s="231" t="s">
        <v>298</v>
      </c>
      <c r="H21" s="232" t="s">
        <v>223</v>
      </c>
      <c r="I21" s="166"/>
      <c r="J21" s="166"/>
      <c r="K21" s="167"/>
      <c r="L21" s="166">
        <v>43678</v>
      </c>
      <c r="M21" s="166">
        <v>43692</v>
      </c>
      <c r="N21" s="168"/>
      <c r="O21" s="169">
        <v>1</v>
      </c>
      <c r="P21" s="234" t="s">
        <v>319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>★</v>
      </c>
      <c r="Z21" s="134" t="str">
        <f t="shared" si="6"/>
        <v>★</v>
      </c>
      <c r="AA21" s="134" t="str">
        <f t="shared" si="6"/>
        <v/>
      </c>
      <c r="AB21" s="134" t="str">
        <f t="shared" si="6"/>
        <v/>
      </c>
      <c r="AC21" s="134" t="str">
        <f t="shared" si="6"/>
        <v>★</v>
      </c>
      <c r="AD21" s="134" t="str">
        <f t="shared" si="6"/>
        <v>★</v>
      </c>
      <c r="AE21" s="134" t="str">
        <f t="shared" si="6"/>
        <v>★</v>
      </c>
      <c r="AF21" s="134" t="str">
        <f t="shared" si="6"/>
        <v>★</v>
      </c>
      <c r="AG21" s="134" t="str">
        <f t="shared" si="6"/>
        <v>★</v>
      </c>
      <c r="AH21" s="134" t="str">
        <f t="shared" si="6"/>
        <v/>
      </c>
      <c r="AI21" s="134" t="str">
        <f t="shared" si="7"/>
        <v/>
      </c>
      <c r="AJ21" s="134" t="str">
        <f t="shared" si="7"/>
        <v>★</v>
      </c>
      <c r="AK21" s="134" t="str">
        <f t="shared" si="7"/>
        <v>★</v>
      </c>
      <c r="AL21" s="134" t="str">
        <f t="shared" si="7"/>
        <v>★</v>
      </c>
      <c r="AM21" s="134" t="str">
        <f t="shared" si="7"/>
        <v>★</v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6.8">
      <c r="A22" s="162">
        <v>1</v>
      </c>
      <c r="B22" s="163">
        <v>1</v>
      </c>
      <c r="C22" s="163">
        <v>7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6.8">
      <c r="A23" s="254">
        <v>1</v>
      </c>
      <c r="B23" s="255">
        <v>2</v>
      </c>
      <c r="C23" s="255"/>
      <c r="D23" s="255"/>
      <c r="E23" s="256"/>
      <c r="F23" s="265" t="s">
        <v>184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79.2">
      <c r="A24" s="162">
        <v>1</v>
      </c>
      <c r="B24" s="163">
        <v>2</v>
      </c>
      <c r="C24" s="163">
        <v>1</v>
      </c>
      <c r="D24" s="163"/>
      <c r="E24" s="164"/>
      <c r="F24" s="233" t="s">
        <v>247</v>
      </c>
      <c r="G24" s="231" t="s">
        <v>259</v>
      </c>
      <c r="H24" s="223" t="s">
        <v>261</v>
      </c>
      <c r="I24" s="166"/>
      <c r="J24" s="166"/>
      <c r="K24" s="167"/>
      <c r="L24" s="166"/>
      <c r="M24" s="166"/>
      <c r="N24" s="168"/>
      <c r="O24" s="169">
        <v>1</v>
      </c>
      <c r="P24" s="234" t="s">
        <v>329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6.8">
      <c r="A25" s="162">
        <v>1</v>
      </c>
      <c r="B25" s="163">
        <v>2</v>
      </c>
      <c r="C25" s="163">
        <v>2</v>
      </c>
      <c r="D25" s="163"/>
      <c r="E25" s="164"/>
      <c r="F25" s="219" t="s">
        <v>202</v>
      </c>
      <c r="G25" s="231" t="s">
        <v>264</v>
      </c>
      <c r="H25" s="223" t="s">
        <v>265</v>
      </c>
      <c r="I25" s="166"/>
      <c r="J25" s="166"/>
      <c r="K25" s="167"/>
      <c r="L25" s="166"/>
      <c r="M25" s="166"/>
      <c r="N25" s="168"/>
      <c r="O25" s="169">
        <v>1</v>
      </c>
      <c r="P25" s="234" t="s">
        <v>302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52.8">
      <c r="A26" s="162">
        <v>1</v>
      </c>
      <c r="B26" s="163">
        <v>2</v>
      </c>
      <c r="C26" s="163">
        <v>3</v>
      </c>
      <c r="D26" s="163"/>
      <c r="E26" s="164"/>
      <c r="F26" s="233" t="s">
        <v>250</v>
      </c>
      <c r="G26" s="231" t="s">
        <v>266</v>
      </c>
      <c r="H26" s="223" t="s">
        <v>267</v>
      </c>
      <c r="I26" s="166"/>
      <c r="J26" s="166"/>
      <c r="K26" s="167"/>
      <c r="L26" s="166"/>
      <c r="M26" s="166"/>
      <c r="N26" s="168"/>
      <c r="O26" s="169">
        <v>1</v>
      </c>
      <c r="P26" s="234" t="s">
        <v>311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6.8">
      <c r="A27" s="162">
        <v>1</v>
      </c>
      <c r="B27" s="163">
        <v>2</v>
      </c>
      <c r="C27" s="163">
        <v>4</v>
      </c>
      <c r="D27" s="163"/>
      <c r="E27" s="164"/>
      <c r="F27" s="219" t="s">
        <v>186</v>
      </c>
      <c r="G27" s="231" t="s">
        <v>259</v>
      </c>
      <c r="H27" s="223" t="s">
        <v>261</v>
      </c>
      <c r="I27" s="166"/>
      <c r="J27" s="166"/>
      <c r="K27" s="167"/>
      <c r="L27" s="166"/>
      <c r="M27" s="166"/>
      <c r="N27" s="168"/>
      <c r="O27" s="169">
        <v>1</v>
      </c>
      <c r="P27" s="234" t="s">
        <v>312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6.8">
      <c r="A28" s="162">
        <v>1</v>
      </c>
      <c r="B28" s="163">
        <v>2</v>
      </c>
      <c r="C28" s="163">
        <v>5</v>
      </c>
      <c r="D28" s="163"/>
      <c r="E28" s="164"/>
      <c r="F28" s="233" t="s">
        <v>203</v>
      </c>
      <c r="G28" s="231" t="s">
        <v>264</v>
      </c>
      <c r="H28" s="232" t="s">
        <v>265</v>
      </c>
      <c r="I28" s="166"/>
      <c r="J28" s="166"/>
      <c r="K28" s="167"/>
      <c r="L28" s="166"/>
      <c r="M28" s="166"/>
      <c r="N28" s="168"/>
      <c r="O28" s="169">
        <v>0.75</v>
      </c>
      <c r="P28" s="234" t="s">
        <v>303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52.8">
      <c r="A29" s="162">
        <v>1</v>
      </c>
      <c r="B29" s="163">
        <v>2</v>
      </c>
      <c r="C29" s="163">
        <v>6</v>
      </c>
      <c r="D29" s="163"/>
      <c r="E29" s="164"/>
      <c r="F29" s="233" t="s">
        <v>204</v>
      </c>
      <c r="G29" s="231" t="s">
        <v>264</v>
      </c>
      <c r="H29" s="223" t="s">
        <v>265</v>
      </c>
      <c r="I29" s="166"/>
      <c r="J29" s="166"/>
      <c r="K29" s="167"/>
      <c r="L29" s="166"/>
      <c r="M29" s="166"/>
      <c r="N29" s="168"/>
      <c r="O29" s="169">
        <v>1</v>
      </c>
      <c r="P29" s="234" t="s">
        <v>316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39.6">
      <c r="A30" s="162">
        <v>1</v>
      </c>
      <c r="B30" s="163">
        <v>2</v>
      </c>
      <c r="C30" s="163">
        <v>7</v>
      </c>
      <c r="D30" s="163"/>
      <c r="E30" s="164"/>
      <c r="F30" s="233" t="s">
        <v>251</v>
      </c>
      <c r="G30" s="231" t="s">
        <v>264</v>
      </c>
      <c r="H30" s="223" t="s">
        <v>265</v>
      </c>
      <c r="I30" s="166"/>
      <c r="J30" s="166"/>
      <c r="K30" s="167"/>
      <c r="L30" s="166"/>
      <c r="M30" s="166"/>
      <c r="N30" s="168"/>
      <c r="O30" s="169">
        <v>0.5</v>
      </c>
      <c r="P30" s="234" t="s">
        <v>320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26.4">
      <c r="A31" s="162">
        <v>1</v>
      </c>
      <c r="B31" s="163">
        <v>2</v>
      </c>
      <c r="C31" s="163">
        <v>8</v>
      </c>
      <c r="D31" s="163"/>
      <c r="E31" s="164"/>
      <c r="F31" s="233" t="s">
        <v>296</v>
      </c>
      <c r="G31" s="222" t="s">
        <v>264</v>
      </c>
      <c r="H31" s="223" t="s">
        <v>265</v>
      </c>
      <c r="I31" s="166"/>
      <c r="J31" s="166"/>
      <c r="K31" s="167"/>
      <c r="L31" s="166"/>
      <c r="M31" s="166"/>
      <c r="N31" s="168"/>
      <c r="O31" s="169">
        <v>1</v>
      </c>
      <c r="P31" s="234" t="s">
        <v>315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6.8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6.8">
      <c r="A33" s="254">
        <v>1</v>
      </c>
      <c r="B33" s="255">
        <v>3</v>
      </c>
      <c r="C33" s="255"/>
      <c r="D33" s="255"/>
      <c r="E33" s="256"/>
      <c r="F33" s="265" t="s">
        <v>256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6.8">
      <c r="A34" s="272">
        <v>1</v>
      </c>
      <c r="B34" s="273">
        <v>3</v>
      </c>
      <c r="C34" s="273">
        <v>1</v>
      </c>
      <c r="D34" s="273"/>
      <c r="E34" s="274"/>
      <c r="F34" s="275" t="s">
        <v>236</v>
      </c>
      <c r="G34" s="276" t="s">
        <v>259</v>
      </c>
      <c r="H34" s="277" t="s">
        <v>261</v>
      </c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6.8">
      <c r="A35" s="272">
        <v>1</v>
      </c>
      <c r="B35" s="273">
        <v>3</v>
      </c>
      <c r="C35" s="273">
        <v>2</v>
      </c>
      <c r="D35" s="273"/>
      <c r="E35" s="274"/>
      <c r="F35" s="275" t="s">
        <v>237</v>
      </c>
      <c r="G35" s="279" t="s">
        <v>264</v>
      </c>
      <c r="H35" s="277" t="s">
        <v>265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6.8">
      <c r="A36" s="272">
        <v>1</v>
      </c>
      <c r="B36" s="273">
        <v>3</v>
      </c>
      <c r="C36" s="273">
        <v>3</v>
      </c>
      <c r="D36" s="273"/>
      <c r="E36" s="274"/>
      <c r="F36" s="280" t="s">
        <v>252</v>
      </c>
      <c r="G36" s="276" t="s">
        <v>266</v>
      </c>
      <c r="H36" s="277" t="s">
        <v>267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6.8">
      <c r="A37" s="272">
        <v>1</v>
      </c>
      <c r="B37" s="273">
        <v>3</v>
      </c>
      <c r="C37" s="273">
        <v>4</v>
      </c>
      <c r="D37" s="273"/>
      <c r="E37" s="274"/>
      <c r="F37" s="275" t="s">
        <v>238</v>
      </c>
      <c r="G37" s="276" t="s">
        <v>266</v>
      </c>
      <c r="H37" s="277" t="s">
        <v>267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6.8">
      <c r="A38" s="272">
        <v>1</v>
      </c>
      <c r="B38" s="273">
        <v>3</v>
      </c>
      <c r="C38" s="273">
        <v>5</v>
      </c>
      <c r="D38" s="273"/>
      <c r="E38" s="274"/>
      <c r="F38" s="275" t="s">
        <v>239</v>
      </c>
      <c r="G38" s="276" t="s">
        <v>266</v>
      </c>
      <c r="H38" s="277" t="s">
        <v>267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6.8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6.8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6.8">
      <c r="A41" s="254">
        <v>2</v>
      </c>
      <c r="B41" s="255">
        <v>1</v>
      </c>
      <c r="C41" s="255"/>
      <c r="D41" s="255"/>
      <c r="E41" s="256"/>
      <c r="F41" s="265" t="s">
        <v>227</v>
      </c>
      <c r="G41" s="257"/>
      <c r="H41" s="258"/>
      <c r="I41" s="259" t="s">
        <v>216</v>
      </c>
      <c r="J41" s="259" t="s">
        <v>216</v>
      </c>
      <c r="K41" s="260"/>
      <c r="L41" s="261"/>
      <c r="M41" s="262"/>
      <c r="N41" s="263"/>
      <c r="O41" s="262"/>
      <c r="P41" s="264"/>
      <c r="Q41" s="130"/>
      <c r="R41" s="131">
        <f>IF($J41="","",IF($J41&lt;=$L$2,$K41,IF($I41&lt;=$L$2,NETWORKDAYS($I41,$L$2,holiday!$C$3:$C$10)/NETWORKDAYS($I41,$J41,holiday!$C$3:$C$10)*$K41,0)))</f>
        <v>0</v>
      </c>
      <c r="S41" s="131">
        <f t="shared" si="1"/>
        <v>0</v>
      </c>
      <c r="T41" s="131">
        <f t="shared" si="2"/>
        <v>0</v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6.8">
      <c r="A42" s="162">
        <v>2</v>
      </c>
      <c r="B42" s="163">
        <v>1</v>
      </c>
      <c r="C42" s="163">
        <v>1</v>
      </c>
      <c r="D42" s="163"/>
      <c r="E42" s="164"/>
      <c r="F42" s="233" t="s">
        <v>255</v>
      </c>
      <c r="G42" s="231" t="s">
        <v>259</v>
      </c>
      <c r="H42" s="232" t="s">
        <v>261</v>
      </c>
      <c r="I42" s="166"/>
      <c r="J42" s="166"/>
      <c r="K42" s="167"/>
      <c r="L42" s="166"/>
      <c r="M42" s="166"/>
      <c r="N42" s="168"/>
      <c r="O42" s="169"/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6.8">
      <c r="A43" s="162">
        <v>2</v>
      </c>
      <c r="B43" s="163">
        <v>1</v>
      </c>
      <c r="C43" s="163">
        <v>2</v>
      </c>
      <c r="D43" s="163"/>
      <c r="E43" s="164"/>
      <c r="F43" s="233" t="s">
        <v>197</v>
      </c>
      <c r="G43" s="222" t="s">
        <v>266</v>
      </c>
      <c r="H43" s="223" t="s">
        <v>267</v>
      </c>
      <c r="I43" s="166"/>
      <c r="J43" s="166"/>
      <c r="K43" s="167"/>
      <c r="L43" s="166"/>
      <c r="M43" s="166"/>
      <c r="N43" s="168"/>
      <c r="O43" s="169"/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6.8">
      <c r="A44" s="272">
        <v>2</v>
      </c>
      <c r="B44" s="273">
        <v>1</v>
      </c>
      <c r="C44" s="273">
        <v>3</v>
      </c>
      <c r="D44" s="273"/>
      <c r="E44" s="274"/>
      <c r="F44" s="280" t="s">
        <v>254</v>
      </c>
      <c r="G44" s="276" t="s">
        <v>266</v>
      </c>
      <c r="H44" s="277" t="s">
        <v>267</v>
      </c>
      <c r="I44" s="278"/>
      <c r="J44" s="278"/>
      <c r="K44" s="281"/>
      <c r="L44" s="278"/>
      <c r="M44" s="278"/>
      <c r="N44" s="282"/>
      <c r="O44" s="283"/>
      <c r="P44" s="284" t="s">
        <v>305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6.8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6.8">
      <c r="A46" s="254">
        <v>2</v>
      </c>
      <c r="B46" s="255">
        <v>2</v>
      </c>
      <c r="C46" s="255"/>
      <c r="D46" s="255"/>
      <c r="E46" s="256"/>
      <c r="F46" s="265" t="s">
        <v>184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6.8">
      <c r="A47" s="162">
        <v>2</v>
      </c>
      <c r="B47" s="163">
        <v>2</v>
      </c>
      <c r="C47" s="163">
        <v>1</v>
      </c>
      <c r="D47" s="163"/>
      <c r="E47" s="164"/>
      <c r="F47" s="219" t="s">
        <v>187</v>
      </c>
      <c r="G47" s="222" t="s">
        <v>264</v>
      </c>
      <c r="H47" s="223" t="s">
        <v>265</v>
      </c>
      <c r="I47" s="166"/>
      <c r="J47" s="166"/>
      <c r="K47" s="167"/>
      <c r="L47" s="166"/>
      <c r="M47" s="166"/>
      <c r="N47" s="168"/>
      <c r="O47" s="169"/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6.8">
      <c r="A48" s="162">
        <v>2</v>
      </c>
      <c r="B48" s="163">
        <v>2</v>
      </c>
      <c r="C48" s="163">
        <v>2</v>
      </c>
      <c r="D48" s="163"/>
      <c r="E48" s="164"/>
      <c r="F48" s="219" t="s">
        <v>188</v>
      </c>
      <c r="G48" s="231" t="s">
        <v>264</v>
      </c>
      <c r="H48" s="223" t="s">
        <v>265</v>
      </c>
      <c r="I48" s="166"/>
      <c r="J48" s="166"/>
      <c r="K48" s="167"/>
      <c r="L48" s="166"/>
      <c r="M48" s="166"/>
      <c r="N48" s="168"/>
      <c r="O48" s="169"/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52.8">
      <c r="A49" s="162">
        <v>2</v>
      </c>
      <c r="B49" s="163">
        <v>2</v>
      </c>
      <c r="C49" s="163">
        <v>3</v>
      </c>
      <c r="D49" s="163"/>
      <c r="E49" s="164"/>
      <c r="F49" s="219" t="s">
        <v>189</v>
      </c>
      <c r="G49" s="222" t="s">
        <v>266</v>
      </c>
      <c r="H49" s="223" t="s">
        <v>267</v>
      </c>
      <c r="I49" s="166"/>
      <c r="J49" s="166"/>
      <c r="K49" s="167"/>
      <c r="L49" s="166"/>
      <c r="M49" s="166"/>
      <c r="N49" s="168"/>
      <c r="O49" s="169"/>
      <c r="P49" s="286" t="s">
        <v>317</v>
      </c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6.8">
      <c r="A50" s="272">
        <v>2</v>
      </c>
      <c r="B50" s="273">
        <v>2</v>
      </c>
      <c r="C50" s="273">
        <v>4</v>
      </c>
      <c r="D50" s="273"/>
      <c r="E50" s="274"/>
      <c r="F50" s="275" t="s">
        <v>190</v>
      </c>
      <c r="G50" s="276" t="s">
        <v>266</v>
      </c>
      <c r="H50" s="277" t="s">
        <v>267</v>
      </c>
      <c r="I50" s="278"/>
      <c r="J50" s="278"/>
      <c r="K50" s="281"/>
      <c r="L50" s="278"/>
      <c r="M50" s="278"/>
      <c r="N50" s="282"/>
      <c r="O50" s="283"/>
      <c r="P50" s="290" t="s">
        <v>304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6.8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6.8">
      <c r="A52" s="254">
        <v>2</v>
      </c>
      <c r="B52" s="255">
        <v>3</v>
      </c>
      <c r="C52" s="255"/>
      <c r="D52" s="255"/>
      <c r="E52" s="256"/>
      <c r="F52" s="265" t="s">
        <v>206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6.8">
      <c r="A53" s="272">
        <v>2</v>
      </c>
      <c r="B53" s="273">
        <v>3</v>
      </c>
      <c r="C53" s="273">
        <v>1</v>
      </c>
      <c r="D53" s="273"/>
      <c r="E53" s="274"/>
      <c r="F53" s="275" t="s">
        <v>224</v>
      </c>
      <c r="G53" s="276" t="s">
        <v>266</v>
      </c>
      <c r="H53" s="277" t="s">
        <v>267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6.8">
      <c r="A54" s="272">
        <v>2</v>
      </c>
      <c r="B54" s="273">
        <v>3</v>
      </c>
      <c r="C54" s="273">
        <v>2</v>
      </c>
      <c r="D54" s="273"/>
      <c r="E54" s="274"/>
      <c r="F54" s="275" t="s">
        <v>225</v>
      </c>
      <c r="G54" s="279" t="s">
        <v>264</v>
      </c>
      <c r="H54" s="277" t="s">
        <v>265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6.8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6.8">
      <c r="A56" s="242">
        <v>3</v>
      </c>
      <c r="B56" s="243"/>
      <c r="C56" s="243"/>
      <c r="D56" s="243"/>
      <c r="E56" s="244"/>
      <c r="F56" s="245" t="s">
        <v>179</v>
      </c>
      <c r="G56" s="246"/>
      <c r="H56" s="247"/>
      <c r="I56" s="248"/>
      <c r="J56" s="248"/>
      <c r="K56" s="249"/>
      <c r="L56" s="250"/>
      <c r="M56" s="251"/>
      <c r="N56" s="252"/>
      <c r="O56" s="251"/>
      <c r="P56" s="253"/>
      <c r="Q56" s="130"/>
      <c r="R56" s="131" t="str">
        <f>IF($J56="","",IF($J56&lt;=$L$2,$K56,IF($I56&lt;=$L$2,NETWORKDAYS($I56,$L$2,holiday!$C$3:$C$10)/NETWORKDAYS($I56,$J56,holiday!$C$3:$C$10)*$K56,0)))</f>
        <v/>
      </c>
      <c r="S56" s="131" t="str">
        <f t="shared" si="1"/>
        <v/>
      </c>
      <c r="T56" s="131" t="str">
        <f t="shared" si="2"/>
        <v/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6.8">
      <c r="A57" s="254">
        <v>3</v>
      </c>
      <c r="B57" s="255">
        <v>1</v>
      </c>
      <c r="C57" s="255"/>
      <c r="D57" s="255"/>
      <c r="E57" s="256"/>
      <c r="F57" s="265" t="s">
        <v>227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6.8">
      <c r="A58" s="162">
        <v>3</v>
      </c>
      <c r="B58" s="163">
        <v>1</v>
      </c>
      <c r="C58" s="163">
        <v>1</v>
      </c>
      <c r="D58" s="163"/>
      <c r="E58" s="164"/>
      <c r="F58" s="219" t="s">
        <v>240</v>
      </c>
      <c r="G58" s="231" t="s">
        <v>259</v>
      </c>
      <c r="H58" s="232" t="s">
        <v>322</v>
      </c>
      <c r="I58" s="166"/>
      <c r="J58" s="166"/>
      <c r="K58" s="167"/>
      <c r="L58" s="166"/>
      <c r="M58" s="166"/>
      <c r="N58" s="168"/>
      <c r="O58" s="169"/>
      <c r="P58" s="289" t="s">
        <v>323</v>
      </c>
      <c r="Q58" s="130"/>
      <c r="R58" s="131" t="str">
        <f>IF($J58="","",IF($J58&lt;=$L$2,$K58,IF($I58&lt;=$L$2,NETWORKDAYS($I58,$L$2,holiday!$C$3:$C$10)/NETWORKDAYS($I58,$J58,holiday!$C$3:$C$10)*$K58,0)))</f>
        <v/>
      </c>
      <c r="S58" s="131" t="str">
        <f t="shared" si="1"/>
        <v/>
      </c>
      <c r="T58" s="131" t="str">
        <f t="shared" si="2"/>
        <v/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6.8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6.8">
      <c r="A60" s="254">
        <v>3</v>
      </c>
      <c r="B60" s="255">
        <v>2</v>
      </c>
      <c r="C60" s="255"/>
      <c r="D60" s="255"/>
      <c r="E60" s="256"/>
      <c r="F60" s="265" t="s">
        <v>184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6.8">
      <c r="A61" s="162">
        <v>3</v>
      </c>
      <c r="B61" s="163">
        <v>2</v>
      </c>
      <c r="C61" s="163">
        <v>1</v>
      </c>
      <c r="D61" s="163"/>
      <c r="E61" s="164"/>
      <c r="F61" s="219" t="s">
        <v>205</v>
      </c>
      <c r="G61" s="231" t="s">
        <v>264</v>
      </c>
      <c r="H61" s="223" t="s">
        <v>265</v>
      </c>
      <c r="I61" s="166"/>
      <c r="J61" s="166"/>
      <c r="K61" s="167"/>
      <c r="L61" s="166"/>
      <c r="M61" s="166"/>
      <c r="N61" s="168"/>
      <c r="O61" s="169"/>
      <c r="P61" s="293" t="s">
        <v>321</v>
      </c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6.8">
      <c r="A62" s="162">
        <v>3</v>
      </c>
      <c r="B62" s="163">
        <v>2</v>
      </c>
      <c r="C62" s="163">
        <v>2</v>
      </c>
      <c r="D62" s="163"/>
      <c r="E62" s="164"/>
      <c r="F62" s="219" t="s">
        <v>191</v>
      </c>
      <c r="G62" s="231" t="s">
        <v>264</v>
      </c>
      <c r="H62" s="223" t="s">
        <v>265</v>
      </c>
      <c r="I62" s="166"/>
      <c r="J62" s="166"/>
      <c r="K62" s="167"/>
      <c r="L62" s="166"/>
      <c r="M62" s="166"/>
      <c r="N62" s="168"/>
      <c r="O62" s="169"/>
      <c r="P62" s="294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6.8">
      <c r="A63" s="162">
        <v>3</v>
      </c>
      <c r="B63" s="163">
        <v>2</v>
      </c>
      <c r="C63" s="163">
        <v>3</v>
      </c>
      <c r="D63" s="163"/>
      <c r="E63" s="164"/>
      <c r="F63" s="219" t="s">
        <v>192</v>
      </c>
      <c r="G63" s="231" t="s">
        <v>264</v>
      </c>
      <c r="H63" s="223" t="s">
        <v>265</v>
      </c>
      <c r="I63" s="166"/>
      <c r="J63" s="166"/>
      <c r="K63" s="167"/>
      <c r="L63" s="166"/>
      <c r="M63" s="166"/>
      <c r="N63" s="168"/>
      <c r="O63" s="169"/>
      <c r="P63" s="294"/>
      <c r="Q63" s="130"/>
      <c r="R63" s="131" t="str">
        <f>IF($J63="","",IF($J63&lt;=$L$2,$K63,IF($I63&lt;=$L$2,NETWORKDAYS($I63,$L$2,holiday!$C$3:$C$10)/NETWORKDAYS($I63,$J63,holiday!$C$3:$C$10)*$K63,0)))</f>
        <v/>
      </c>
      <c r="S63" s="131" t="str">
        <f t="shared" si="1"/>
        <v/>
      </c>
      <c r="T63" s="131" t="str">
        <f t="shared" si="2"/>
        <v/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6.8">
      <c r="A64" s="162">
        <v>3</v>
      </c>
      <c r="B64" s="163">
        <v>2</v>
      </c>
      <c r="C64" s="163">
        <v>4</v>
      </c>
      <c r="D64" s="163"/>
      <c r="E64" s="164"/>
      <c r="F64" s="219" t="s">
        <v>193</v>
      </c>
      <c r="G64" s="231" t="s">
        <v>264</v>
      </c>
      <c r="H64" s="223" t="s">
        <v>265</v>
      </c>
      <c r="I64" s="166"/>
      <c r="J64" s="166"/>
      <c r="K64" s="167"/>
      <c r="L64" s="166"/>
      <c r="M64" s="166"/>
      <c r="N64" s="168"/>
      <c r="O64" s="169"/>
      <c r="P64" s="294"/>
      <c r="Q64" s="130"/>
      <c r="R64" s="131" t="str">
        <f>IF($J64="","",IF($J64&lt;=$L$2,$K64,IF($I64&lt;=$L$2,NETWORKDAYS($I64,$L$2,holiday!$C$3:$C$10)/NETWORKDAYS($I64,$J64,holiday!$C$3:$C$10)*$K64,0)))</f>
        <v/>
      </c>
      <c r="S64" s="131" t="str">
        <f t="shared" si="1"/>
        <v/>
      </c>
      <c r="T64" s="131" t="str">
        <f t="shared" si="2"/>
        <v/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6.8">
      <c r="A65" s="162">
        <v>3</v>
      </c>
      <c r="B65" s="163">
        <v>2</v>
      </c>
      <c r="C65" s="163">
        <v>5</v>
      </c>
      <c r="D65" s="163"/>
      <c r="E65" s="164"/>
      <c r="F65" s="219" t="s">
        <v>194</v>
      </c>
      <c r="G65" s="231" t="s">
        <v>264</v>
      </c>
      <c r="H65" s="223" t="s">
        <v>265</v>
      </c>
      <c r="I65" s="166"/>
      <c r="J65" s="166"/>
      <c r="K65" s="167"/>
      <c r="L65" s="166"/>
      <c r="M65" s="166"/>
      <c r="N65" s="168"/>
      <c r="O65" s="169"/>
      <c r="P65" s="294"/>
      <c r="Q65" s="130"/>
      <c r="R65" s="131" t="str">
        <f>IF($J65="","",IF($J65&lt;=$L$2,$K65,IF($I65&lt;=$L$2,NETWORKDAYS($I65,$L$2,holiday!$C$3:$C$10)/NETWORKDAYS($I65,$J65,holiday!$C$3:$C$10)*$K65,0)))</f>
        <v/>
      </c>
      <c r="S65" s="131" t="str">
        <f t="shared" si="1"/>
        <v/>
      </c>
      <c r="T65" s="131" t="str">
        <f t="shared" si="2"/>
        <v/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6.8">
      <c r="A66" s="162">
        <v>3</v>
      </c>
      <c r="B66" s="163">
        <v>2</v>
      </c>
      <c r="C66" s="163">
        <v>6</v>
      </c>
      <c r="D66" s="163"/>
      <c r="E66" s="164"/>
      <c r="F66" s="219" t="s">
        <v>195</v>
      </c>
      <c r="G66" s="231" t="s">
        <v>264</v>
      </c>
      <c r="H66" s="223" t="s">
        <v>265</v>
      </c>
      <c r="I66" s="166"/>
      <c r="J66" s="166"/>
      <c r="K66" s="167"/>
      <c r="L66" s="166"/>
      <c r="M66" s="166"/>
      <c r="N66" s="168"/>
      <c r="O66" s="169"/>
      <c r="P66" s="295"/>
      <c r="Q66" s="130"/>
      <c r="R66" s="131" t="str">
        <f>IF($J66="","",IF($J66&lt;=$L$2,$K66,IF($I66&lt;=$L$2,NETWORKDAYS($I66,$L$2,holiday!$C$3:$C$10)/NETWORKDAYS($I66,$J66,holiday!$C$3:$C$10)*$K66,0)))</f>
        <v/>
      </c>
      <c r="S66" s="131" t="str">
        <f t="shared" si="1"/>
        <v/>
      </c>
      <c r="T66" s="131" t="str">
        <f t="shared" si="2"/>
        <v/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6.8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6.8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>
        <v>43703</v>
      </c>
      <c r="J68" s="248">
        <v>43707</v>
      </c>
      <c r="K68" s="249"/>
      <c r="L68" s="250"/>
      <c r="M68" s="251"/>
      <c r="N68" s="252"/>
      <c r="O68" s="251"/>
      <c r="P68" s="253"/>
      <c r="Q68" s="130"/>
      <c r="R68" s="131">
        <f>IF($J68="","",IF($J68&lt;=$L$2,$K68,IF($I68&lt;=$L$2,NETWORKDAYS($I68,$L$2,holiday!$C$3:$C$10)/NETWORKDAYS($I68,$J68,holiday!$C$3:$C$10)*$K68,0)))</f>
        <v>0</v>
      </c>
      <c r="S68" s="131">
        <f t="shared" si="1"/>
        <v>0</v>
      </c>
      <c r="T68" s="131">
        <f t="shared" si="2"/>
        <v>0</v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6.8">
      <c r="A69" s="254">
        <v>4</v>
      </c>
      <c r="B69" s="255">
        <v>1</v>
      </c>
      <c r="C69" s="255"/>
      <c r="D69" s="255"/>
      <c r="E69" s="256"/>
      <c r="F69" s="265" t="s">
        <v>227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6.8">
      <c r="A70" s="162">
        <v>4</v>
      </c>
      <c r="B70" s="163">
        <v>1</v>
      </c>
      <c r="C70" s="163">
        <v>1</v>
      </c>
      <c r="D70" s="163"/>
      <c r="E70" s="164"/>
      <c r="F70" s="233" t="s">
        <v>287</v>
      </c>
      <c r="G70" s="231" t="s">
        <v>259</v>
      </c>
      <c r="H70" s="232" t="s">
        <v>261</v>
      </c>
      <c r="I70" s="166">
        <v>43703</v>
      </c>
      <c r="J70" s="166">
        <v>43707</v>
      </c>
      <c r="K70" s="167"/>
      <c r="L70" s="166"/>
      <c r="M70" s="166"/>
      <c r="N70" s="168"/>
      <c r="O70" s="169"/>
      <c r="P70" s="286" t="s">
        <v>324</v>
      </c>
      <c r="Q70" s="130"/>
      <c r="R70" s="131">
        <f>IF($J70="","",IF($J70&lt;=$L$2,$K70,IF($I70&lt;=$L$2,NETWORKDAYS($I70,$L$2,holiday!$C$3:$C$10)/NETWORKDAYS($I70,$J70,holiday!$C$3:$C$10)*$K70,0)))</f>
        <v>0</v>
      </c>
      <c r="S70" s="131">
        <f t="shared" si="1"/>
        <v>0</v>
      </c>
      <c r="T70" s="131">
        <f t="shared" si="2"/>
        <v>0</v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6.8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6.8">
      <c r="A72" s="254">
        <v>4</v>
      </c>
      <c r="B72" s="255">
        <v>2</v>
      </c>
      <c r="C72" s="255"/>
      <c r="D72" s="255"/>
      <c r="E72" s="256"/>
      <c r="F72" s="265" t="s">
        <v>184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6.8">
      <c r="A73" s="162">
        <v>4</v>
      </c>
      <c r="B73" s="163">
        <v>2</v>
      </c>
      <c r="C73" s="163">
        <v>1</v>
      </c>
      <c r="D73" s="163"/>
      <c r="E73" s="164"/>
      <c r="F73" s="233" t="s">
        <v>288</v>
      </c>
      <c r="G73" s="231" t="s">
        <v>259</v>
      </c>
      <c r="H73" s="232" t="s">
        <v>261</v>
      </c>
      <c r="I73" s="166">
        <v>43703</v>
      </c>
      <c r="J73" s="166">
        <v>43707</v>
      </c>
      <c r="K73" s="167"/>
      <c r="L73" s="166"/>
      <c r="M73" s="166"/>
      <c r="N73" s="168"/>
      <c r="O73" s="169"/>
      <c r="P73" s="286" t="s">
        <v>324</v>
      </c>
      <c r="Q73" s="130"/>
      <c r="R73" s="131">
        <f>IF($J73="","",IF($J73&lt;=$L$2,$K73,IF($I73&lt;=$L$2,NETWORKDAYS($I73,$L$2,holiday!$C$3:$C$10)/NETWORKDAYS($I73,$J73,holiday!$C$3:$C$10)*$K73,0)))</f>
        <v>0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6.8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6.8">
      <c r="A75" s="254">
        <v>4</v>
      </c>
      <c r="B75" s="255">
        <v>3</v>
      </c>
      <c r="C75" s="255"/>
      <c r="D75" s="255"/>
      <c r="E75" s="256"/>
      <c r="F75" s="265" t="s">
        <v>206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6.8">
      <c r="A76" s="272">
        <v>4</v>
      </c>
      <c r="B76" s="273">
        <v>3</v>
      </c>
      <c r="C76" s="273">
        <v>1</v>
      </c>
      <c r="D76" s="273"/>
      <c r="E76" s="274"/>
      <c r="F76" s="280" t="s">
        <v>289</v>
      </c>
      <c r="G76" s="279" t="s">
        <v>259</v>
      </c>
      <c r="H76" s="291" t="s">
        <v>261</v>
      </c>
      <c r="I76" s="278">
        <v>43703</v>
      </c>
      <c r="J76" s="278">
        <v>43707</v>
      </c>
      <c r="K76" s="281"/>
      <c r="L76" s="278"/>
      <c r="M76" s="278"/>
      <c r="N76" s="282"/>
      <c r="O76" s="283"/>
      <c r="P76" s="292"/>
      <c r="Q76" s="130"/>
      <c r="R76" s="131">
        <f>IF($J76="","",IF($J76&lt;=$L$2,$K76,IF($I76&lt;=$L$2,NETWORKDAYS($I76,$L$2,holiday!$C$3:$C$10)/NETWORKDAYS($I76,$J76,holiday!$C$3:$C$10)*$K76,0)))</f>
        <v>0</v>
      </c>
      <c r="S76" s="131">
        <f t="shared" si="1"/>
        <v>0</v>
      </c>
      <c r="T76" s="131">
        <f t="shared" si="2"/>
        <v>0</v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6.8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6.8">
      <c r="A78" s="242">
        <v>5</v>
      </c>
      <c r="B78" s="243"/>
      <c r="C78" s="243"/>
      <c r="D78" s="243"/>
      <c r="E78" s="244"/>
      <c r="F78" s="245" t="s">
        <v>181</v>
      </c>
      <c r="G78" s="246"/>
      <c r="H78" s="247"/>
      <c r="I78" s="248"/>
      <c r="J78" s="248"/>
      <c r="K78" s="249"/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6.8">
      <c r="A79" s="254">
        <v>5</v>
      </c>
      <c r="B79" s="255">
        <v>1</v>
      </c>
      <c r="C79" s="255"/>
      <c r="D79" s="255"/>
      <c r="E79" s="256"/>
      <c r="F79" s="265" t="s">
        <v>201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40.5" customHeight="1">
      <c r="A80" s="162">
        <v>5</v>
      </c>
      <c r="B80" s="163">
        <v>1</v>
      </c>
      <c r="C80" s="163">
        <v>1</v>
      </c>
      <c r="D80" s="163"/>
      <c r="E80" s="164"/>
      <c r="F80" s="233" t="s">
        <v>241</v>
      </c>
      <c r="G80" s="222" t="s">
        <v>264</v>
      </c>
      <c r="H80" s="232" t="s">
        <v>265</v>
      </c>
      <c r="I80" s="166"/>
      <c r="J80" s="166"/>
      <c r="K80" s="167"/>
      <c r="L80" s="166"/>
      <c r="M80" s="166"/>
      <c r="N80" s="168"/>
      <c r="O80" s="169">
        <v>0</v>
      </c>
      <c r="P80" s="293" t="s">
        <v>325</v>
      </c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6.8">
      <c r="A81" s="162">
        <v>5</v>
      </c>
      <c r="B81" s="163">
        <v>1</v>
      </c>
      <c r="C81" s="163">
        <v>2</v>
      </c>
      <c r="D81" s="163"/>
      <c r="E81" s="164"/>
      <c r="F81" s="233" t="s">
        <v>253</v>
      </c>
      <c r="G81" s="231" t="s">
        <v>264</v>
      </c>
      <c r="H81" s="223" t="s">
        <v>265</v>
      </c>
      <c r="I81" s="166"/>
      <c r="J81" s="166"/>
      <c r="K81" s="167"/>
      <c r="L81" s="166"/>
      <c r="M81" s="166"/>
      <c r="N81" s="168"/>
      <c r="O81" s="169"/>
      <c r="P81" s="294"/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6.8">
      <c r="A82" s="162">
        <v>5</v>
      </c>
      <c r="B82" s="163">
        <v>1</v>
      </c>
      <c r="C82" s="163">
        <v>3</v>
      </c>
      <c r="D82" s="163"/>
      <c r="E82" s="164"/>
      <c r="F82" s="233" t="s">
        <v>242</v>
      </c>
      <c r="G82" s="231" t="s">
        <v>264</v>
      </c>
      <c r="H82" s="223" t="s">
        <v>265</v>
      </c>
      <c r="I82" s="166"/>
      <c r="J82" s="166"/>
      <c r="K82" s="167"/>
      <c r="L82" s="166"/>
      <c r="M82" s="166"/>
      <c r="N82" s="168"/>
      <c r="O82" s="169"/>
      <c r="P82" s="295"/>
      <c r="Q82" s="130"/>
      <c r="R82" s="131" t="str">
        <f>IF($J82="","",IF($J82&lt;=$L$2,$K82,IF($I82&lt;=$L$2,NETWORKDAYS($I82,$L$2,holiday!$C$3:$C$10)/NETWORKDAYS($I82,$J82,holiday!$C$3:$C$10)*$K82,0)))</f>
        <v/>
      </c>
      <c r="S82" s="131" t="str">
        <f t="shared" si="24"/>
        <v/>
      </c>
      <c r="T82" s="131" t="str">
        <f t="shared" si="25"/>
        <v/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16.8">
      <c r="A83" s="162">
        <v>5</v>
      </c>
      <c r="B83" s="163">
        <v>1</v>
      </c>
      <c r="C83" s="163">
        <v>4</v>
      </c>
      <c r="D83" s="163"/>
      <c r="E83" s="164"/>
      <c r="F83" s="233" t="s">
        <v>243</v>
      </c>
      <c r="G83" s="231" t="s">
        <v>271</v>
      </c>
      <c r="H83" s="232" t="s">
        <v>272</v>
      </c>
      <c r="I83" s="166">
        <v>43696</v>
      </c>
      <c r="J83" s="166">
        <v>43696</v>
      </c>
      <c r="K83" s="167">
        <v>4</v>
      </c>
      <c r="L83" s="166"/>
      <c r="M83" s="166"/>
      <c r="N83" s="168"/>
      <c r="O83" s="169">
        <v>0</v>
      </c>
      <c r="P83" s="286" t="s">
        <v>313</v>
      </c>
      <c r="Q83" s="130"/>
      <c r="R83" s="131">
        <f>IF($J83="","",IF($J83&lt;=$L$2,$K83,IF($I83&lt;=$L$2,NETWORKDAYS($I83,$L$2,holiday!$C$3:$C$10)/NETWORKDAYS($I83,$J83,holiday!$C$3:$C$10)*$K83,0)))</f>
        <v>4</v>
      </c>
      <c r="S83" s="131">
        <f t="shared" si="24"/>
        <v>0</v>
      </c>
      <c r="T83" s="131">
        <f t="shared" si="25"/>
        <v>0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/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39.6">
      <c r="A84" s="162">
        <v>5</v>
      </c>
      <c r="B84" s="163">
        <v>1</v>
      </c>
      <c r="C84" s="163">
        <v>5</v>
      </c>
      <c r="D84" s="163"/>
      <c r="E84" s="164"/>
      <c r="F84" s="233" t="s">
        <v>273</v>
      </c>
      <c r="G84" s="222" t="s">
        <v>270</v>
      </c>
      <c r="H84" s="232" t="s">
        <v>275</v>
      </c>
      <c r="I84" s="166">
        <v>43696</v>
      </c>
      <c r="J84" s="166">
        <v>43700</v>
      </c>
      <c r="K84" s="167">
        <v>4</v>
      </c>
      <c r="L84" s="166">
        <v>43678</v>
      </c>
      <c r="M84" s="166">
        <v>43685</v>
      </c>
      <c r="N84" s="168">
        <v>4</v>
      </c>
      <c r="O84" s="169">
        <v>1</v>
      </c>
      <c r="P84" s="234" t="s">
        <v>306</v>
      </c>
      <c r="Q84" s="130"/>
      <c r="R84" s="131">
        <f>IF($J84="","",IF($J84&lt;=$L$2,$K84,IF($I84&lt;=$L$2,NETWORKDAYS($I84,$L$2,holiday!$C$3:$C$10)/NETWORKDAYS($I84,$J84,holiday!$C$3:$C$10)*$K84,0)))</f>
        <v>4</v>
      </c>
      <c r="S84" s="131">
        <f t="shared" si="24"/>
        <v>4</v>
      </c>
      <c r="T84" s="131">
        <f t="shared" si="25"/>
        <v>4</v>
      </c>
      <c r="U84" s="132"/>
      <c r="V84" s="130"/>
      <c r="W84" s="130"/>
      <c r="Y84" s="133" t="str">
        <f t="shared" si="26"/>
        <v>★</v>
      </c>
      <c r="Z84" s="134" t="str">
        <f t="shared" si="26"/>
        <v>★</v>
      </c>
      <c r="AA84" s="134" t="str">
        <f t="shared" si="26"/>
        <v/>
      </c>
      <c r="AB84" s="134" t="str">
        <f t="shared" si="26"/>
        <v/>
      </c>
      <c r="AC84" s="134" t="str">
        <f t="shared" si="26"/>
        <v>★</v>
      </c>
      <c r="AD84" s="134" t="str">
        <f t="shared" si="26"/>
        <v>★</v>
      </c>
      <c r="AE84" s="134" t="str">
        <f t="shared" si="26"/>
        <v>★</v>
      </c>
      <c r="AF84" s="134" t="str">
        <f t="shared" si="26"/>
        <v>★</v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26.4">
      <c r="A85" s="162">
        <v>5</v>
      </c>
      <c r="B85" s="163">
        <v>1</v>
      </c>
      <c r="C85" s="163">
        <v>6</v>
      </c>
      <c r="D85" s="163"/>
      <c r="E85" s="164"/>
      <c r="F85" s="233" t="s">
        <v>276</v>
      </c>
      <c r="G85" s="222" t="s">
        <v>270</v>
      </c>
      <c r="H85" s="232" t="s">
        <v>274</v>
      </c>
      <c r="I85" s="166">
        <v>43696</v>
      </c>
      <c r="J85" s="166">
        <v>43700</v>
      </c>
      <c r="K85" s="167">
        <v>20</v>
      </c>
      <c r="L85" s="166">
        <v>43678</v>
      </c>
      <c r="M85" s="166"/>
      <c r="N85" s="168">
        <v>12</v>
      </c>
      <c r="O85" s="169">
        <v>0.6</v>
      </c>
      <c r="P85" s="234" t="s">
        <v>326</v>
      </c>
      <c r="Q85" s="130"/>
      <c r="R85" s="131">
        <f>IF($J85="","",IF($J85&lt;=$L$2,$K85,IF($I85&lt;=$L$2,NETWORKDAYS($I85,$L$2,holiday!$C$3:$C$10)/NETWORKDAYS($I85,$J85,holiday!$C$3:$C$10)*$K85,0)))</f>
        <v>20</v>
      </c>
      <c r="S85" s="131">
        <f t="shared" si="24"/>
        <v>12</v>
      </c>
      <c r="T85" s="131">
        <f t="shared" si="25"/>
        <v>12</v>
      </c>
      <c r="U85" s="132"/>
      <c r="V85" s="130"/>
      <c r="W85" s="130"/>
      <c r="Y85" s="133" t="str">
        <f t="shared" si="26"/>
        <v/>
      </c>
      <c r="Z85" s="134" t="str">
        <f t="shared" si="26"/>
        <v/>
      </c>
      <c r="AA85" s="134" t="str">
        <f t="shared" si="26"/>
        <v/>
      </c>
      <c r="AB85" s="134" t="str">
        <f t="shared" si="26"/>
        <v/>
      </c>
      <c r="AC85" s="134" t="str">
        <f t="shared" si="26"/>
        <v/>
      </c>
      <c r="AD85" s="134" t="str">
        <f t="shared" si="26"/>
        <v/>
      </c>
      <c r="AE85" s="134" t="str">
        <f t="shared" si="26"/>
        <v/>
      </c>
      <c r="AF85" s="134" t="str">
        <f t="shared" si="26"/>
        <v/>
      </c>
      <c r="AG85" s="134" t="str">
        <f t="shared" si="26"/>
        <v/>
      </c>
      <c r="AH85" s="134" t="str">
        <f t="shared" si="26"/>
        <v/>
      </c>
      <c r="AI85" s="134" t="str">
        <f t="shared" si="27"/>
        <v/>
      </c>
      <c r="AJ85" s="134" t="str">
        <f t="shared" si="27"/>
        <v/>
      </c>
      <c r="AK85" s="134" t="str">
        <f t="shared" si="27"/>
        <v/>
      </c>
      <c r="AL85" s="134" t="str">
        <f t="shared" si="27"/>
        <v/>
      </c>
      <c r="AM85" s="134" t="str">
        <f t="shared" si="27"/>
        <v/>
      </c>
      <c r="AN85" s="134" t="str">
        <f t="shared" si="27"/>
        <v/>
      </c>
      <c r="AO85" s="134" t="str">
        <f t="shared" si="27"/>
        <v/>
      </c>
      <c r="AP85" s="134" t="str">
        <f t="shared" si="27"/>
        <v/>
      </c>
      <c r="AQ85" s="134" t="str">
        <f t="shared" si="27"/>
        <v/>
      </c>
      <c r="AR85" s="134" t="str">
        <f t="shared" si="27"/>
        <v/>
      </c>
      <c r="AS85" s="134" t="str">
        <f t="shared" si="28"/>
        <v/>
      </c>
      <c r="AT85" s="134" t="str">
        <f t="shared" si="28"/>
        <v/>
      </c>
      <c r="AU85" s="134" t="str">
        <f t="shared" si="28"/>
        <v/>
      </c>
      <c r="AV85" s="134" t="str">
        <f t="shared" si="28"/>
        <v/>
      </c>
      <c r="AW85" s="134" t="str">
        <f t="shared" si="28"/>
        <v/>
      </c>
      <c r="AX85" s="134" t="str">
        <f t="shared" si="28"/>
        <v/>
      </c>
      <c r="AY85" s="134" t="str">
        <f t="shared" si="28"/>
        <v/>
      </c>
      <c r="AZ85" s="134" t="str">
        <f t="shared" si="28"/>
        <v/>
      </c>
      <c r="BA85" s="134" t="str">
        <f t="shared" si="28"/>
        <v/>
      </c>
      <c r="BB85" s="134" t="str">
        <f t="shared" si="28"/>
        <v/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6.8">
      <c r="A86" s="162">
        <v>5</v>
      </c>
      <c r="B86" s="163">
        <v>1</v>
      </c>
      <c r="C86" s="163">
        <v>7</v>
      </c>
      <c r="D86" s="163"/>
      <c r="E86" s="164"/>
      <c r="F86" s="233" t="s">
        <v>277</v>
      </c>
      <c r="G86" s="222" t="s">
        <v>270</v>
      </c>
      <c r="H86" s="232" t="s">
        <v>274</v>
      </c>
      <c r="I86" s="166">
        <v>43696</v>
      </c>
      <c r="J86" s="166">
        <v>43700</v>
      </c>
      <c r="K86" s="167">
        <v>8</v>
      </c>
      <c r="L86" s="166">
        <v>43678</v>
      </c>
      <c r="M86" s="166">
        <v>43685</v>
      </c>
      <c r="N86" s="168">
        <v>8</v>
      </c>
      <c r="O86" s="169">
        <v>1</v>
      </c>
      <c r="P86" s="234" t="s">
        <v>299</v>
      </c>
      <c r="Q86" s="130"/>
      <c r="R86" s="131">
        <f>IF($J86="","",IF($J86&lt;=$L$2,$K86,IF($I86&lt;=$L$2,NETWORKDAYS($I86,$L$2,holiday!$C$3:$C$10)/NETWORKDAYS($I86,$J86,holiday!$C$3:$C$10)*$K86,0)))</f>
        <v>8</v>
      </c>
      <c r="S86" s="131">
        <f t="shared" si="24"/>
        <v>8</v>
      </c>
      <c r="T86" s="131">
        <f t="shared" si="25"/>
        <v>8</v>
      </c>
      <c r="U86" s="132"/>
      <c r="V86" s="130"/>
      <c r="W86" s="130"/>
      <c r="Y86" s="133" t="str">
        <f t="shared" si="26"/>
        <v>★</v>
      </c>
      <c r="Z86" s="134" t="str">
        <f t="shared" si="26"/>
        <v>★</v>
      </c>
      <c r="AA86" s="134" t="str">
        <f t="shared" si="26"/>
        <v/>
      </c>
      <c r="AB86" s="134" t="str">
        <f t="shared" si="26"/>
        <v/>
      </c>
      <c r="AC86" s="134" t="str">
        <f t="shared" si="26"/>
        <v>★</v>
      </c>
      <c r="AD86" s="134" t="str">
        <f t="shared" si="26"/>
        <v>★</v>
      </c>
      <c r="AE86" s="134" t="str">
        <f t="shared" si="26"/>
        <v>★</v>
      </c>
      <c r="AF86" s="134" t="str">
        <f t="shared" si="26"/>
        <v>★</v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6.8">
      <c r="A87" s="162">
        <v>5</v>
      </c>
      <c r="B87" s="163">
        <v>1</v>
      </c>
      <c r="C87" s="163">
        <v>8</v>
      </c>
      <c r="D87" s="163"/>
      <c r="E87" s="164"/>
      <c r="F87" s="233" t="s">
        <v>290</v>
      </c>
      <c r="G87" s="231" t="s">
        <v>278</v>
      </c>
      <c r="H87" s="232" t="s">
        <v>223</v>
      </c>
      <c r="I87" s="166"/>
      <c r="J87" s="166"/>
      <c r="K87" s="167"/>
      <c r="L87" s="166"/>
      <c r="M87" s="166"/>
      <c r="N87" s="168"/>
      <c r="O87" s="169"/>
      <c r="P87" s="286" t="s">
        <v>327</v>
      </c>
      <c r="Q87" s="130"/>
      <c r="R87" s="131" t="str">
        <f>IF($J87="","",IF($J87&lt;=$L$2,$K87,IF($I87&lt;=$L$2,NETWORKDAYS($I87,$L$2,holiday!$C$3:$C$10)/NETWORKDAYS($I87,$J87,holiday!$C$3:$C$10)*$K87,0)))</f>
        <v/>
      </c>
      <c r="S87" s="131" t="str">
        <f>IF($J87="","",IF($L87&lt;=$L$2,$K87*IF($O87&lt;&gt;"",$O87,0),0))</f>
        <v/>
      </c>
      <c r="T87" s="131" t="str">
        <f>IF($J87="","",IF($L87&lt;=$L$2,IF($N87&lt;&gt;"",$N87,$K87*IF($O87&lt;&gt;"",$O87,0)),0))</f>
        <v/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6.8">
      <c r="A88" s="162">
        <v>5</v>
      </c>
      <c r="B88" s="163">
        <v>1</v>
      </c>
      <c r="C88" s="163">
        <v>9</v>
      </c>
      <c r="D88" s="163"/>
      <c r="E88" s="164"/>
      <c r="F88" s="233" t="s">
        <v>291</v>
      </c>
      <c r="G88" s="231" t="s">
        <v>259</v>
      </c>
      <c r="H88" s="223" t="s">
        <v>261</v>
      </c>
      <c r="I88" s="166"/>
      <c r="J88" s="166"/>
      <c r="K88" s="167"/>
      <c r="L88" s="166"/>
      <c r="M88" s="166"/>
      <c r="N88" s="168"/>
      <c r="O88" s="169"/>
      <c r="P88" s="170"/>
      <c r="Q88" s="130"/>
      <c r="R88" s="131" t="str">
        <f>IF($J88="","",IF($J88&lt;=$L$2,$K88,IF($I88&lt;=$L$2,NETWORKDAYS($I88,$L$2,holiday!$C$3:$C$10)/NETWORKDAYS($I88,$J88,holiday!$C$3:$C$10)*$K88,0)))</f>
        <v/>
      </c>
      <c r="S88" s="131" t="str">
        <f>IF($J88="","",IF($L88&lt;=$L$2,$K88*IF($O88&lt;&gt;"",$O88,0),0))</f>
        <v/>
      </c>
      <c r="T88" s="131" t="str">
        <f>IF($J88="","",IF($L88&lt;=$L$2,IF($N88&lt;&gt;"",$N88,$K88*IF($O88&lt;&gt;"",$O88,0)),0))</f>
        <v/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6.8">
      <c r="A89" s="162">
        <v>5</v>
      </c>
      <c r="B89" s="163">
        <v>1</v>
      </c>
      <c r="C89" s="163">
        <v>10</v>
      </c>
      <c r="D89" s="163"/>
      <c r="E89" s="164"/>
      <c r="F89" s="233" t="s">
        <v>293</v>
      </c>
      <c r="G89" s="222" t="s">
        <v>266</v>
      </c>
      <c r="H89" s="223" t="s">
        <v>267</v>
      </c>
      <c r="I89" s="166"/>
      <c r="J89" s="166"/>
      <c r="K89" s="167"/>
      <c r="L89" s="166"/>
      <c r="M89" s="166"/>
      <c r="N89" s="168"/>
      <c r="O89" s="169"/>
      <c r="P89" s="286" t="s">
        <v>328</v>
      </c>
      <c r="Q89" s="130"/>
      <c r="R89" s="131" t="str">
        <f>IF($J89="","",IF($J89&lt;=$L$2,$K89,IF($I89&lt;=$L$2,NETWORKDAYS($I89,$L$2,holiday!$C$3:$C$10)/NETWORKDAYS($I89,$J89,holiday!$C$3:$C$10)*$K89,0)))</f>
        <v/>
      </c>
      <c r="S89" s="131" t="str">
        <f>IF($J89="","",IF($L89&lt;=$L$2,$K89*IF($O89&lt;&gt;"",$O89,0),0))</f>
        <v/>
      </c>
      <c r="T89" s="131" t="str">
        <f>IF($J89="","",IF($L89&lt;=$L$2,IF($N89&lt;&gt;"",$N89,$K89*IF($O89&lt;&gt;"",$O89,0)),0))</f>
        <v/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6.8">
      <c r="A90" s="162">
        <v>5</v>
      </c>
      <c r="B90" s="163">
        <v>1</v>
      </c>
      <c r="C90" s="163">
        <v>11</v>
      </c>
      <c r="D90" s="163"/>
      <c r="E90" s="164"/>
      <c r="F90" s="233" t="s">
        <v>292</v>
      </c>
      <c r="G90" s="222" t="s">
        <v>259</v>
      </c>
      <c r="H90" s="223" t="s">
        <v>261</v>
      </c>
      <c r="I90" s="166"/>
      <c r="J90" s="166"/>
      <c r="K90" s="167"/>
      <c r="L90" s="166"/>
      <c r="M90" s="166"/>
      <c r="N90" s="168"/>
      <c r="O90" s="169"/>
      <c r="P90" s="170"/>
      <c r="Q90" s="130"/>
      <c r="R90" s="131" t="str">
        <f>IF($J90="","",IF($J90&lt;=$L$2,$K90,IF($I90&lt;=$L$2,NETWORKDAYS($I90,$L$2,holiday!$C$3:$C$10)/NETWORKDAYS($I90,$J90,holiday!$C$3:$C$10)*$K90,0)))</f>
        <v/>
      </c>
      <c r="S90" s="131" t="str">
        <f>IF($J90="","",IF($L90&lt;=$L$2,$K90*IF($O90&lt;&gt;"",$O90,0),0))</f>
        <v/>
      </c>
      <c r="T90" s="131" t="str">
        <f>IF($J90="","",IF($L90&lt;=$L$2,IF($N90&lt;&gt;"",$N90,$K90*IF($O90&lt;&gt;"",$O90,0)),0))</f>
        <v/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6.8">
      <c r="A91" s="162">
        <v>5</v>
      </c>
      <c r="B91" s="163">
        <v>1</v>
      </c>
      <c r="C91" s="163">
        <v>12</v>
      </c>
      <c r="D91" s="163"/>
      <c r="E91" s="164"/>
      <c r="F91" s="219"/>
      <c r="G91" s="222"/>
      <c r="H91" s="223"/>
      <c r="I91" s="166"/>
      <c r="J91" s="166"/>
      <c r="K91" s="167"/>
      <c r="L91" s="166"/>
      <c r="M91" s="166"/>
      <c r="N91" s="168"/>
      <c r="O91" s="169"/>
      <c r="P91" s="170"/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6.8">
      <c r="A92" s="254">
        <v>5</v>
      </c>
      <c r="B92" s="255">
        <v>2</v>
      </c>
      <c r="C92" s="255"/>
      <c r="D92" s="255"/>
      <c r="E92" s="256"/>
      <c r="F92" s="265" t="s">
        <v>307</v>
      </c>
      <c r="G92" s="257"/>
      <c r="H92" s="258"/>
      <c r="I92" s="259">
        <v>43700</v>
      </c>
      <c r="J92" s="259">
        <v>43711</v>
      </c>
      <c r="K92" s="260"/>
      <c r="L92" s="261"/>
      <c r="M92" s="262"/>
      <c r="N92" s="263"/>
      <c r="O92" s="262"/>
      <c r="P92" s="264"/>
      <c r="Q92" s="130"/>
      <c r="R92" s="131">
        <f>IF($J92="","",IF($J92&lt;=$L$2,$K92,IF($I92&lt;=$L$2,NETWORKDAYS($I92,$L$2,holiday!$C$3:$C$10)/NETWORKDAYS($I92,$J92,holiday!$C$3:$C$10)*$K92,0)))</f>
        <v>0</v>
      </c>
      <c r="S92" s="131">
        <f t="shared" si="1"/>
        <v>0</v>
      </c>
      <c r="T92" s="131">
        <f t="shared" si="2"/>
        <v>0</v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6.8">
      <c r="A93" s="162">
        <v>5</v>
      </c>
      <c r="B93" s="163">
        <v>2</v>
      </c>
      <c r="C93" s="163">
        <v>1</v>
      </c>
      <c r="D93" s="163"/>
      <c r="E93" s="164"/>
      <c r="F93" s="233" t="s">
        <v>279</v>
      </c>
      <c r="G93" s="222" t="s">
        <v>270</v>
      </c>
      <c r="H93" s="232" t="s">
        <v>268</v>
      </c>
      <c r="I93" s="166">
        <v>43700</v>
      </c>
      <c r="J93" s="166">
        <v>43700</v>
      </c>
      <c r="K93" s="167">
        <v>8</v>
      </c>
      <c r="L93" s="166"/>
      <c r="M93" s="166"/>
      <c r="N93" s="168">
        <v>0</v>
      </c>
      <c r="O93" s="169">
        <v>0</v>
      </c>
      <c r="P93" s="170" t="s">
        <v>308</v>
      </c>
      <c r="Q93" s="130"/>
      <c r="R93" s="131">
        <f>IF($J93="","",IF($J93&lt;=$L$2,$K93,IF($I93&lt;=$L$2,NETWORKDAYS($I93,$L$2,holiday!$C$3:$C$10)/NETWORKDAYS($I93,$J93,holiday!$C$3:$C$10)*$K93,0)))</f>
        <v>8</v>
      </c>
      <c r="S93" s="131">
        <f>IF($J93="","",IF($L93&lt;=$L$2,$K93*IF($O93&lt;&gt;"",$O93,0),0))</f>
        <v>0</v>
      </c>
      <c r="T93" s="131">
        <f>IF($J93="","",IF($L93&lt;=$L$2,IF($N93&lt;&gt;"",$N93,$K93*IF($O93&lt;&gt;"",$O93,0)),0))</f>
        <v>0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6.8">
      <c r="A94" s="162">
        <v>5</v>
      </c>
      <c r="B94" s="163">
        <v>2</v>
      </c>
      <c r="C94" s="163">
        <v>2</v>
      </c>
      <c r="D94" s="163"/>
      <c r="E94" s="164"/>
      <c r="F94" s="219" t="s">
        <v>244</v>
      </c>
      <c r="G94" s="222" t="s">
        <v>270</v>
      </c>
      <c r="H94" s="232" t="s">
        <v>268</v>
      </c>
      <c r="I94" s="166">
        <v>43704</v>
      </c>
      <c r="J94" s="166">
        <v>43704</v>
      </c>
      <c r="K94" s="167">
        <v>4</v>
      </c>
      <c r="L94" s="166"/>
      <c r="M94" s="166"/>
      <c r="N94" s="168">
        <v>0</v>
      </c>
      <c r="O94" s="169">
        <v>0</v>
      </c>
      <c r="P94" s="170" t="s">
        <v>309</v>
      </c>
      <c r="Q94" s="130"/>
      <c r="R94" s="131">
        <f>IF($J94="","",IF($J94&lt;=$L$2,$K94,IF($I94&lt;=$L$2,NETWORKDAYS($I94,$L$2,holiday!$C$3:$C$10)/NETWORKDAYS($I94,$J94,holiday!$C$3:$C$10)*$K94,0)))</f>
        <v>4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6.8">
      <c r="A95" s="162">
        <v>5</v>
      </c>
      <c r="B95" s="163">
        <v>2</v>
      </c>
      <c r="C95" s="163">
        <v>3</v>
      </c>
      <c r="D95" s="163"/>
      <c r="E95" s="164"/>
      <c r="F95" s="219" t="s">
        <v>198</v>
      </c>
      <c r="G95" s="222" t="s">
        <v>270</v>
      </c>
      <c r="H95" s="232" t="s">
        <v>268</v>
      </c>
      <c r="I95" s="166">
        <v>43703</v>
      </c>
      <c r="J95" s="166">
        <v>43703</v>
      </c>
      <c r="K95" s="167">
        <v>4</v>
      </c>
      <c r="L95" s="166"/>
      <c r="M95" s="166"/>
      <c r="N95" s="168">
        <v>0</v>
      </c>
      <c r="O95" s="169">
        <v>0</v>
      </c>
      <c r="P95" s="170"/>
      <c r="Q95" s="130"/>
      <c r="R95" s="131">
        <f>IF($J95="","",IF($J95&lt;=$L$2,$K95,IF($I95&lt;=$L$2,NETWORKDAYS($I95,$L$2,holiday!$C$3:$C$10)/NETWORKDAYS($I95,$J95,holiday!$C$3:$C$10)*$K95,0)))</f>
        <v>4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6.8">
      <c r="A96" s="162">
        <v>5</v>
      </c>
      <c r="B96" s="163">
        <v>2</v>
      </c>
      <c r="C96" s="163">
        <v>4</v>
      </c>
      <c r="D96" s="163"/>
      <c r="E96" s="164"/>
      <c r="F96" s="219" t="s">
        <v>245</v>
      </c>
      <c r="G96" s="222" t="s">
        <v>270</v>
      </c>
      <c r="H96" s="232" t="s">
        <v>268</v>
      </c>
      <c r="I96" s="166">
        <v>43710</v>
      </c>
      <c r="J96" s="166">
        <v>43711</v>
      </c>
      <c r="K96" s="167">
        <v>2</v>
      </c>
      <c r="L96" s="166"/>
      <c r="M96" s="166"/>
      <c r="N96" s="168">
        <v>0</v>
      </c>
      <c r="O96" s="169">
        <v>0</v>
      </c>
      <c r="P96" s="170"/>
      <c r="Q96" s="130"/>
      <c r="R96" s="131">
        <f>IF($J96="","",IF($J96&lt;=$L$2,$K96,IF($I96&lt;=$L$2,NETWORKDAYS($I96,$L$2,holiday!$C$3:$C$10)/NETWORKDAYS($I96,$J96,holiday!$C$3:$C$10)*$K96,0)))</f>
        <v>2</v>
      </c>
      <c r="S96" s="131">
        <f t="shared" si="1"/>
        <v>0</v>
      </c>
      <c r="T96" s="131">
        <f t="shared" si="2"/>
        <v>0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6.8">
      <c r="A97" s="162">
        <v>5</v>
      </c>
      <c r="B97" s="163">
        <v>2</v>
      </c>
      <c r="C97" s="163">
        <v>5</v>
      </c>
      <c r="D97" s="163"/>
      <c r="E97" s="164"/>
      <c r="F97" s="219" t="s">
        <v>207</v>
      </c>
      <c r="G97" s="222" t="s">
        <v>270</v>
      </c>
      <c r="H97" s="232" t="s">
        <v>268</v>
      </c>
      <c r="I97" s="166">
        <v>43710</v>
      </c>
      <c r="J97" s="166">
        <v>43711</v>
      </c>
      <c r="K97" s="167">
        <v>6</v>
      </c>
      <c r="L97" s="166"/>
      <c r="M97" s="166"/>
      <c r="N97" s="168">
        <v>0</v>
      </c>
      <c r="O97" s="169">
        <v>0</v>
      </c>
      <c r="P97" s="170"/>
      <c r="Q97" s="130"/>
      <c r="R97" s="131"/>
      <c r="S97" s="131">
        <f t="shared" si="1"/>
        <v>0</v>
      </c>
      <c r="T97" s="131">
        <f t="shared" si="2"/>
        <v>0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6.8">
      <c r="A98" s="162">
        <v>5</v>
      </c>
      <c r="B98" s="163">
        <v>2</v>
      </c>
      <c r="C98" s="163">
        <v>6</v>
      </c>
      <c r="D98" s="163"/>
      <c r="E98" s="164"/>
      <c r="F98" s="219" t="s">
        <v>210</v>
      </c>
      <c r="G98" s="222" t="s">
        <v>270</v>
      </c>
      <c r="H98" s="232" t="s">
        <v>268</v>
      </c>
      <c r="I98" s="166">
        <v>43710</v>
      </c>
      <c r="J98" s="166">
        <v>43711</v>
      </c>
      <c r="K98" s="167">
        <v>4</v>
      </c>
      <c r="L98" s="166"/>
      <c r="M98" s="166"/>
      <c r="N98" s="168">
        <v>0</v>
      </c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4</v>
      </c>
      <c r="S98" s="131">
        <f>IF($J98="","",IF($L98&lt;=$L$2,$K98*IF($O98&lt;&gt;"",$O98,0),0))</f>
        <v>0</v>
      </c>
      <c r="T98" s="131">
        <f>IF($J98="","",IF($L98&lt;=$L$2,IF($N98&lt;&gt;"",$N98,$K98*IF($O98&lt;&gt;"",$O98,0)),0))</f>
        <v>0</v>
      </c>
      <c r="U98" s="132"/>
      <c r="V98" s="130"/>
      <c r="W98" s="130"/>
      <c r="Y98" s="133" t="str">
        <f t="shared" ref="Y98:AH112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2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2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6.8">
      <c r="A99" s="162">
        <v>5</v>
      </c>
      <c r="B99" s="163">
        <v>2</v>
      </c>
      <c r="C99" s="163">
        <v>7</v>
      </c>
      <c r="D99" s="163"/>
      <c r="E99" s="164"/>
      <c r="F99" s="219" t="s">
        <v>199</v>
      </c>
      <c r="G99" s="222" t="s">
        <v>270</v>
      </c>
      <c r="H99" s="232" t="s">
        <v>268</v>
      </c>
      <c r="I99" s="166">
        <v>43710</v>
      </c>
      <c r="J99" s="166">
        <v>43711</v>
      </c>
      <c r="K99" s="167">
        <v>1</v>
      </c>
      <c r="L99" s="166"/>
      <c r="M99" s="166"/>
      <c r="N99" s="168">
        <v>0</v>
      </c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1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6.8">
      <c r="A100" s="162">
        <v>5</v>
      </c>
      <c r="B100" s="163">
        <v>2</v>
      </c>
      <c r="C100" s="163">
        <v>8</v>
      </c>
      <c r="D100" s="163"/>
      <c r="E100" s="164"/>
      <c r="F100" s="219" t="s">
        <v>208</v>
      </c>
      <c r="G100" s="222" t="s">
        <v>270</v>
      </c>
      <c r="H100" s="232" t="s">
        <v>268</v>
      </c>
      <c r="I100" s="166">
        <v>43710</v>
      </c>
      <c r="J100" s="166">
        <v>43711</v>
      </c>
      <c r="K100" s="167">
        <v>2</v>
      </c>
      <c r="L100" s="166"/>
      <c r="M100" s="166"/>
      <c r="N100" s="168">
        <v>0</v>
      </c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2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6.8">
      <c r="A101" s="162">
        <v>5</v>
      </c>
      <c r="B101" s="163">
        <v>2</v>
      </c>
      <c r="C101" s="163">
        <v>9</v>
      </c>
      <c r="D101" s="163"/>
      <c r="E101" s="164"/>
      <c r="F101" s="219" t="s">
        <v>209</v>
      </c>
      <c r="G101" s="222" t="s">
        <v>270</v>
      </c>
      <c r="H101" s="232" t="s">
        <v>268</v>
      </c>
      <c r="I101" s="166">
        <v>43710</v>
      </c>
      <c r="J101" s="166">
        <v>43711</v>
      </c>
      <c r="K101" s="167">
        <v>1</v>
      </c>
      <c r="L101" s="166"/>
      <c r="M101" s="166"/>
      <c r="N101" s="168">
        <v>0</v>
      </c>
      <c r="O101" s="169">
        <v>0</v>
      </c>
      <c r="P101" s="170"/>
      <c r="Q101" s="130"/>
      <c r="R101" s="131">
        <f>IF($J101="","",IF($J101&lt;=$L$2,$K101,IF($I101&lt;=$L$2,NETWORKDAYS($I101,$L$2,holiday!$C$3:$C$10)/NETWORKDAYS($I101,$J101,holiday!$C$3:$C$10)*$K101,0)))</f>
        <v>1</v>
      </c>
      <c r="S101" s="131">
        <f t="shared" si="1"/>
        <v>0</v>
      </c>
      <c r="T101" s="131">
        <f t="shared" si="2"/>
        <v>0</v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6.8">
      <c r="A102" s="162">
        <v>5</v>
      </c>
      <c r="B102" s="163">
        <v>2</v>
      </c>
      <c r="C102" s="163">
        <v>10</v>
      </c>
      <c r="D102" s="163"/>
      <c r="E102" s="164"/>
      <c r="F102" s="219"/>
      <c r="G102" s="222"/>
      <c r="H102" s="223"/>
      <c r="I102" s="166"/>
      <c r="J102" s="166"/>
      <c r="K102" s="167"/>
      <c r="L102" s="166"/>
      <c r="M102" s="166"/>
      <c r="N102" s="168"/>
      <c r="O102" s="169"/>
      <c r="P102" s="170"/>
      <c r="Q102" s="130"/>
      <c r="R102" s="131" t="str">
        <f>IF($J102="","",IF($J102&lt;=$L$2,$K102,IF($I102&lt;=$L$2,NETWORKDAYS($I102,$L$2,holiday!$C$3:$C$10)/NETWORKDAYS($I102,$J102,holiday!$C$3:$C$10)*$K102,0)))</f>
        <v/>
      </c>
      <c r="S102" s="131" t="str">
        <f t="shared" si="1"/>
        <v/>
      </c>
      <c r="T102" s="131" t="str">
        <f t="shared" si="2"/>
        <v/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6.8">
      <c r="A103" s="242">
        <v>6</v>
      </c>
      <c r="B103" s="243"/>
      <c r="C103" s="243"/>
      <c r="D103" s="243"/>
      <c r="E103" s="244"/>
      <c r="F103" s="245" t="s">
        <v>182</v>
      </c>
      <c r="G103" s="246"/>
      <c r="H103" s="247"/>
      <c r="I103" s="248">
        <v>43712</v>
      </c>
      <c r="J103" s="248">
        <v>43712</v>
      </c>
      <c r="K103" s="249"/>
      <c r="L103" s="250"/>
      <c r="M103" s="251"/>
      <c r="N103" s="252"/>
      <c r="O103" s="251"/>
      <c r="P103" s="253"/>
      <c r="Q103" s="130"/>
      <c r="R103" s="131">
        <f>IF($J103="","",IF($J103&lt;=$L$2,$K103,IF($I103&lt;=$L$2,NETWORKDAYS($I103,$L$2,holiday!$C$3:$C$10)/NETWORKDAYS($I103,$J103,holiday!$C$3:$C$10)*$K103,0)))</f>
        <v>0</v>
      </c>
      <c r="S103" s="131">
        <f t="shared" si="1"/>
        <v>0</v>
      </c>
      <c r="T103" s="131">
        <f t="shared" si="2"/>
        <v>0</v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6.8">
      <c r="A104" s="162">
        <v>6</v>
      </c>
      <c r="B104" s="163">
        <v>1</v>
      </c>
      <c r="C104" s="163"/>
      <c r="D104" s="163"/>
      <c r="E104" s="164"/>
      <c r="F104" s="212" t="s">
        <v>200</v>
      </c>
      <c r="G104" s="222" t="s">
        <v>270</v>
      </c>
      <c r="H104" s="223" t="s">
        <v>268</v>
      </c>
      <c r="I104" s="166">
        <v>43712</v>
      </c>
      <c r="J104" s="166">
        <v>43712</v>
      </c>
      <c r="K104" s="167">
        <v>4</v>
      </c>
      <c r="L104" s="166"/>
      <c r="M104" s="166"/>
      <c r="N104" s="168">
        <v>0</v>
      </c>
      <c r="O104" s="169">
        <v>0</v>
      </c>
      <c r="P104" s="170"/>
      <c r="Q104" s="130"/>
      <c r="R104" s="131">
        <f>IF($J104="","",IF($J104&lt;=$L$2,$K104,IF($I104&lt;=$L$2,NETWORKDAYS($I104,$L$2,holiday!$C$3:$C$10)/NETWORKDAYS($I104,$J104,holiday!$C$3:$C$10)*$K104,0)))</f>
        <v>4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6.8">
      <c r="A105" s="162">
        <v>6</v>
      </c>
      <c r="B105" s="163">
        <v>2</v>
      </c>
      <c r="C105" s="163"/>
      <c r="D105" s="163"/>
      <c r="E105" s="164"/>
      <c r="F105" s="285" t="s">
        <v>294</v>
      </c>
      <c r="G105" s="222" t="s">
        <v>266</v>
      </c>
      <c r="H105" s="223" t="s">
        <v>267</v>
      </c>
      <c r="I105" s="166"/>
      <c r="J105" s="166"/>
      <c r="K105" s="167"/>
      <c r="L105" s="166"/>
      <c r="M105" s="166"/>
      <c r="N105" s="168"/>
      <c r="O105" s="169"/>
      <c r="P105" s="170"/>
      <c r="Q105" s="130"/>
      <c r="R105" s="131" t="str">
        <f>IF($J105="","",IF($J105&lt;=$L$2,$K105,IF($I105&lt;=$L$2,NETWORKDAYS($I105,$L$2,holiday!$C$3:$C$10)/NETWORKDAYS($I105,$J105,holiday!$C$3:$C$10)*$K105,0)))</f>
        <v/>
      </c>
      <c r="S105" s="131" t="str">
        <f t="shared" si="1"/>
        <v/>
      </c>
      <c r="T105" s="131" t="str">
        <f t="shared" si="2"/>
        <v/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6.8">
      <c r="A106" s="162">
        <v>6</v>
      </c>
      <c r="B106" s="163">
        <v>3</v>
      </c>
      <c r="C106" s="163"/>
      <c r="D106" s="163"/>
      <c r="E106" s="164"/>
      <c r="F106" s="212"/>
      <c r="G106" s="222"/>
      <c r="H106" s="223"/>
      <c r="I106" s="166"/>
      <c r="J106" s="166"/>
      <c r="K106" s="167"/>
      <c r="L106" s="166"/>
      <c r="M106" s="166"/>
      <c r="N106" s="168"/>
      <c r="O106" s="169"/>
      <c r="P106" s="170"/>
      <c r="Q106" s="130"/>
      <c r="R106" s="131" t="str">
        <f>IF($J106="","",IF($J106&lt;=$L$2,$K106,IF($I106&lt;=$L$2,NETWORKDAYS($I106,$L$2,holiday!$C$3:$C$10)/NETWORKDAYS($I106,$J106,holiday!$C$3:$C$10)*$K106,0)))</f>
        <v/>
      </c>
      <c r="S106" s="131" t="str">
        <f t="shared" si="1"/>
        <v/>
      </c>
      <c r="T106" s="131" t="str">
        <f t="shared" si="2"/>
        <v/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6.8">
      <c r="A107" s="242">
        <v>7</v>
      </c>
      <c r="B107" s="243"/>
      <c r="C107" s="243"/>
      <c r="D107" s="243"/>
      <c r="E107" s="244"/>
      <c r="F107" s="245" t="s">
        <v>183</v>
      </c>
      <c r="G107" s="246"/>
      <c r="H107" s="247"/>
      <c r="I107" s="248">
        <v>43712</v>
      </c>
      <c r="J107" s="248">
        <v>43713</v>
      </c>
      <c r="K107" s="249"/>
      <c r="L107" s="250"/>
      <c r="M107" s="251"/>
      <c r="N107" s="252"/>
      <c r="O107" s="251"/>
      <c r="P107" s="253"/>
      <c r="Q107" s="130"/>
      <c r="R107" s="131">
        <f>IF($J107="","",IF($J107&lt;=$L$2,$K107,IF($I107&lt;=$L$2,NETWORKDAYS($I107,$L$2,holiday!$C$3:$C$10)/NETWORKDAYS($I107,$J107,holiday!$C$3:$C$10)*$K107,0)))</f>
        <v>0</v>
      </c>
      <c r="S107" s="131">
        <f t="shared" si="1"/>
        <v>0</v>
      </c>
      <c r="T107" s="131">
        <f t="shared" si="2"/>
        <v>0</v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6.8">
      <c r="A108" s="162">
        <v>7</v>
      </c>
      <c r="B108" s="163">
        <v>1</v>
      </c>
      <c r="C108" s="163"/>
      <c r="D108" s="163"/>
      <c r="E108" s="164"/>
      <c r="F108" s="285" t="s">
        <v>246</v>
      </c>
      <c r="G108" s="222" t="s">
        <v>270</v>
      </c>
      <c r="H108" s="223" t="s">
        <v>268</v>
      </c>
      <c r="I108" s="166">
        <v>43712</v>
      </c>
      <c r="J108" s="166">
        <v>43712</v>
      </c>
      <c r="K108" s="167">
        <v>4</v>
      </c>
      <c r="L108" s="166"/>
      <c r="M108" s="166"/>
      <c r="N108" s="168">
        <v>0</v>
      </c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4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6.8">
      <c r="A109" s="162">
        <v>7</v>
      </c>
      <c r="B109" s="163">
        <v>2</v>
      </c>
      <c r="C109" s="163"/>
      <c r="D109" s="163"/>
      <c r="E109" s="164"/>
      <c r="F109" s="285" t="s">
        <v>295</v>
      </c>
      <c r="G109" s="222" t="s">
        <v>270</v>
      </c>
      <c r="H109" s="223" t="s">
        <v>268</v>
      </c>
      <c r="I109" s="166">
        <v>43713</v>
      </c>
      <c r="J109" s="166">
        <v>43713</v>
      </c>
      <c r="K109" s="167">
        <v>4</v>
      </c>
      <c r="L109" s="166"/>
      <c r="M109" s="166"/>
      <c r="N109" s="168">
        <v>0</v>
      </c>
      <c r="O109" s="169">
        <v>0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0</v>
      </c>
      <c r="T109" s="131">
        <f t="shared" si="2"/>
        <v>0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6.8">
      <c r="A110" s="162">
        <v>7</v>
      </c>
      <c r="B110" s="163">
        <v>3</v>
      </c>
      <c r="C110" s="163"/>
      <c r="D110" s="163"/>
      <c r="E110" s="164"/>
      <c r="F110" s="212"/>
      <c r="G110" s="222"/>
      <c r="H110" s="223"/>
      <c r="I110" s="166"/>
      <c r="J110" s="166"/>
      <c r="K110" s="167"/>
      <c r="L110" s="166"/>
      <c r="M110" s="166"/>
      <c r="N110" s="168"/>
      <c r="O110" s="169"/>
      <c r="P110" s="170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6.8">
      <c r="A111" s="203"/>
      <c r="B111" s="204"/>
      <c r="C111" s="204"/>
      <c r="D111" s="204"/>
      <c r="E111" s="205"/>
      <c r="F111" s="206"/>
      <c r="G111" s="213"/>
      <c r="H111" s="214"/>
      <c r="I111" s="207"/>
      <c r="J111" s="207"/>
      <c r="K111" s="208"/>
      <c r="L111" s="207"/>
      <c r="M111" s="207"/>
      <c r="N111" s="209"/>
      <c r="O111" s="210"/>
      <c r="P111" s="211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7.399999999999999" thickBot="1">
      <c r="A112" s="171"/>
      <c r="B112" s="172"/>
      <c r="C112" s="172"/>
      <c r="D112" s="172"/>
      <c r="E112" s="173"/>
      <c r="F112" s="165"/>
      <c r="G112" s="215"/>
      <c r="H112" s="216"/>
      <c r="I112" s="166"/>
      <c r="J112" s="176" t="s">
        <v>258</v>
      </c>
      <c r="K112" s="177" t="s">
        <v>154</v>
      </c>
      <c r="L112" s="166"/>
      <c r="M112" s="178" t="s">
        <v>156</v>
      </c>
      <c r="N112" s="177" t="s">
        <v>155</v>
      </c>
      <c r="O112" s="179"/>
      <c r="P112" s="180"/>
      <c r="Q112" s="130"/>
      <c r="R112" s="131"/>
      <c r="S112" s="131"/>
      <c r="T112" s="131"/>
      <c r="U112" s="130"/>
      <c r="V112" s="130"/>
      <c r="W112" s="130"/>
      <c r="Y112" s="136" t="str">
        <f t="shared" si="32"/>
        <v/>
      </c>
      <c r="Z112" s="137" t="str">
        <f t="shared" si="32"/>
        <v/>
      </c>
      <c r="AA112" s="137" t="str">
        <f t="shared" si="32"/>
        <v/>
      </c>
      <c r="AB112" s="137" t="str">
        <f t="shared" si="32"/>
        <v/>
      </c>
      <c r="AC112" s="137" t="str">
        <f t="shared" si="32"/>
        <v/>
      </c>
      <c r="AD112" s="137" t="str">
        <f t="shared" si="32"/>
        <v/>
      </c>
      <c r="AE112" s="137" t="str">
        <f t="shared" si="32"/>
        <v/>
      </c>
      <c r="AF112" s="137" t="str">
        <f t="shared" si="32"/>
        <v/>
      </c>
      <c r="AG112" s="137" t="str">
        <f t="shared" si="32"/>
        <v/>
      </c>
      <c r="AH112" s="137" t="str">
        <f t="shared" si="32"/>
        <v/>
      </c>
      <c r="AI112" s="137" t="str">
        <f t="shared" si="33"/>
        <v/>
      </c>
      <c r="AJ112" s="137" t="str">
        <f t="shared" si="33"/>
        <v/>
      </c>
      <c r="AK112" s="137" t="str">
        <f t="shared" si="33"/>
        <v/>
      </c>
      <c r="AL112" s="137" t="str">
        <f t="shared" si="33"/>
        <v/>
      </c>
      <c r="AM112" s="137" t="str">
        <f t="shared" si="33"/>
        <v/>
      </c>
      <c r="AN112" s="137" t="str">
        <f t="shared" si="33"/>
        <v/>
      </c>
      <c r="AO112" s="137" t="str">
        <f t="shared" si="33"/>
        <v/>
      </c>
      <c r="AP112" s="137" t="str">
        <f t="shared" si="33"/>
        <v/>
      </c>
      <c r="AQ112" s="137" t="str">
        <f t="shared" si="33"/>
        <v/>
      </c>
      <c r="AR112" s="137" t="str">
        <f t="shared" si="33"/>
        <v/>
      </c>
      <c r="AS112" s="137" t="str">
        <f t="shared" si="34"/>
        <v/>
      </c>
      <c r="AT112" s="137" t="str">
        <f t="shared" si="34"/>
        <v/>
      </c>
      <c r="AU112" s="137" t="str">
        <f t="shared" si="34"/>
        <v/>
      </c>
      <c r="AV112" s="137" t="str">
        <f t="shared" si="34"/>
        <v/>
      </c>
      <c r="AW112" s="137" t="str">
        <f t="shared" si="34"/>
        <v/>
      </c>
      <c r="AX112" s="137" t="str">
        <f t="shared" si="34"/>
        <v/>
      </c>
      <c r="AY112" s="137" t="str">
        <f t="shared" si="34"/>
        <v/>
      </c>
      <c r="AZ112" s="137" t="str">
        <f t="shared" si="34"/>
        <v/>
      </c>
      <c r="BA112" s="137" t="str">
        <f t="shared" si="34"/>
        <v/>
      </c>
      <c r="BB112" s="137" t="str">
        <f t="shared" si="34"/>
        <v/>
      </c>
      <c r="BC112" s="137" t="str">
        <f t="shared" si="34"/>
        <v/>
      </c>
      <c r="BD112" s="137" t="str">
        <f t="shared" si="34"/>
        <v/>
      </c>
      <c r="BE112" s="137" t="str">
        <f t="shared" si="34"/>
        <v/>
      </c>
      <c r="BF112" s="137" t="str">
        <f t="shared" si="34"/>
        <v/>
      </c>
      <c r="BG112" s="138" t="str">
        <f t="shared" si="34"/>
        <v/>
      </c>
    </row>
    <row r="113" spans="1:24">
      <c r="A113" s="181"/>
      <c r="B113" s="182"/>
      <c r="C113" s="182"/>
      <c r="D113" s="182"/>
      <c r="E113" s="183"/>
      <c r="F113" s="184"/>
      <c r="G113" s="217"/>
      <c r="H113" s="218"/>
      <c r="I113" s="185"/>
      <c r="J113" s="185">
        <f>MAX(J6:J111)</f>
        <v>43738</v>
      </c>
      <c r="K113" s="186">
        <f>SUM(K6:K111)</f>
        <v>120</v>
      </c>
      <c r="L113" s="187"/>
      <c r="M113" s="185">
        <f>MAX(M6:M111)</f>
        <v>43692</v>
      </c>
      <c r="N113" s="186">
        <f>SUM(N4:N111)</f>
        <v>36</v>
      </c>
      <c r="O113" s="188"/>
      <c r="P113" s="189"/>
      <c r="Q113" s="139"/>
      <c r="R113" s="140"/>
      <c r="S113" s="140"/>
      <c r="T113" s="140"/>
      <c r="U113" s="139"/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1" t="s">
        <v>160</v>
      </c>
      <c r="S114" s="141" t="s">
        <v>46</v>
      </c>
      <c r="T114" s="141" t="s">
        <v>47</v>
      </c>
      <c r="U114" s="142" t="s">
        <v>151</v>
      </c>
      <c r="V114" s="130"/>
      <c r="W114" s="130"/>
      <c r="X114" s="130"/>
    </row>
    <row r="115" spans="1:24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3">
        <f>SUM(R6:R111)</f>
        <v>114</v>
      </c>
      <c r="S115" s="143">
        <f>SUM(S6:S111)</f>
        <v>34.4</v>
      </c>
      <c r="T115" s="143">
        <f>SUM(T6:T111)</f>
        <v>36</v>
      </c>
      <c r="U115" s="143">
        <f>K113</f>
        <v>120</v>
      </c>
      <c r="V115" s="130"/>
      <c r="W115" s="130"/>
      <c r="X115" s="130"/>
    </row>
    <row r="116" spans="1:24" ht="17.399999999999999" thickBot="1">
      <c r="A116" s="192"/>
      <c r="B116" s="193"/>
      <c r="C116" s="193"/>
      <c r="D116" s="193"/>
      <c r="E116" s="194"/>
      <c r="F116" s="195"/>
      <c r="G116" s="196"/>
      <c r="H116" s="197"/>
      <c r="I116" s="198"/>
      <c r="J116" s="198"/>
      <c r="K116" s="199"/>
      <c r="L116" s="198"/>
      <c r="M116" s="198"/>
      <c r="N116" s="199"/>
      <c r="O116" s="200"/>
      <c r="P116" s="201"/>
      <c r="Q116" s="130"/>
      <c r="R116" s="144"/>
      <c r="S116" s="144"/>
      <c r="T116" s="144"/>
      <c r="U116" s="130"/>
      <c r="V116" s="145"/>
      <c r="W116" s="130"/>
      <c r="X116" s="146"/>
    </row>
    <row r="117" spans="1:24" ht="16.8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39"/>
      <c r="S117" s="139"/>
      <c r="T117" s="139"/>
      <c r="U117" s="139"/>
      <c r="V117" s="139"/>
      <c r="W117" s="139"/>
    </row>
    <row r="118" spans="1:24" ht="16.8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2" t="s">
        <v>48</v>
      </c>
      <c r="S118" s="142" t="s">
        <v>143</v>
      </c>
      <c r="T118" s="142" t="s">
        <v>144</v>
      </c>
      <c r="U118" s="142" t="s">
        <v>145</v>
      </c>
      <c r="V118" s="142" t="s">
        <v>161</v>
      </c>
      <c r="W118" s="142" t="s">
        <v>162</v>
      </c>
    </row>
    <row r="119" spans="1:24" ht="16.8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3">
        <f>S115-R115</f>
        <v>-79.599999999999994</v>
      </c>
      <c r="S119" s="147">
        <f>S115-T115</f>
        <v>-1.6000000000000014</v>
      </c>
      <c r="T119" s="148">
        <f>S115/T115</f>
        <v>0.95555555555555549</v>
      </c>
      <c r="U119" s="148">
        <f>S115/R115</f>
        <v>0.30175438596491228</v>
      </c>
      <c r="V119" s="143">
        <f>U115-S115</f>
        <v>85.6</v>
      </c>
      <c r="W119" s="143" t="e">
        <f>T115+#REF!</f>
        <v>#REF!</v>
      </c>
    </row>
    <row r="120" spans="1:24" ht="16.8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</row>
    <row r="121" spans="1:24" ht="16.8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5" t="s">
        <v>146</v>
      </c>
      <c r="S121" s="144"/>
      <c r="T121" s="144"/>
      <c r="U121" s="122"/>
      <c r="V121" s="122"/>
      <c r="W121" s="122"/>
    </row>
    <row r="122" spans="1:24" ht="16.8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9" t="s">
        <v>150</v>
      </c>
      <c r="S122" s="145"/>
      <c r="T122" s="145"/>
      <c r="U122" s="122"/>
      <c r="V122" s="122"/>
      <c r="W122" s="122"/>
    </row>
    <row r="123" spans="1:24" ht="16.8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49" t="s">
        <v>163</v>
      </c>
      <c r="S123" s="149"/>
      <c r="T123" s="149"/>
      <c r="U123" s="122"/>
      <c r="V123" s="122"/>
      <c r="W123" s="122"/>
    </row>
    <row r="124" spans="1:24" ht="16.8">
      <c r="R124" s="149" t="s">
        <v>147</v>
      </c>
      <c r="S124" s="149"/>
      <c r="T124" s="149"/>
      <c r="U124" s="122"/>
      <c r="V124" s="122"/>
      <c r="W124" s="122"/>
    </row>
    <row r="125" spans="1:24" ht="16.8">
      <c r="R125" s="150" t="s">
        <v>148</v>
      </c>
      <c r="S125" s="150"/>
      <c r="T125" s="150"/>
      <c r="U125" s="122"/>
      <c r="V125" s="122"/>
      <c r="W125" s="122"/>
    </row>
    <row r="126" spans="1:24">
      <c r="R126" s="150" t="s">
        <v>149</v>
      </c>
    </row>
    <row r="127" spans="1:24">
      <c r="R127" s="150"/>
    </row>
  </sheetData>
  <autoFilter ref="A4:P110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6">
    <mergeCell ref="P61:P66"/>
    <mergeCell ref="P80:P82"/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0 L24:L32 L34:L39 L42:L45 L47:L51 L53:L55 L58:L59 L61:L67 L70:L71 L73:L74 L76:L77 L80:L91 L93:L102 L104:L106 L108:L110 L22">
    <cfRule type="expression" dxfId="9" priority="2199" stopIfTrue="1">
      <formula>AND(($L7=""),AND(($I7&lt;&gt;""),($I7&lt;=$M$2)))</formula>
    </cfRule>
  </conditionalFormatting>
  <conditionalFormatting sqref="M7:M12 M16:M19 M24:M32 M34:M39 M42:M45 M47:M51 M53:M55 M58:M59 M61:M67 M70:M71 M73:M74 M76:M77 M80:M91 M93:M102 M104:M106 M108:M110 M22">
    <cfRule type="expression" dxfId="8" priority="2198" stopIfTrue="1">
      <formula>AND(($M7=""),AND(($J7&lt;&gt;""),($J7&lt;=$M$2)))</formula>
    </cfRule>
  </conditionalFormatting>
  <conditionalFormatting sqref="O7:O12 O16:O20 O24:O32 O34:O39 O42:O45 O47:O51 O53:O55 O58:O59 O61:O67 O70:O71 O73:O74 O76:O77 O80:O91 O104:O106 O108:O110 O93:O102 O22">
    <cfRule type="expression" dxfId="7" priority="2196" stopIfTrue="1">
      <formula>AND(($O7&lt;1),AND(($J7&lt;&gt;""),($J7&lt;$M$2)))</formula>
    </cfRule>
  </conditionalFormatting>
  <conditionalFormatting sqref="Y6:BG11">
    <cfRule type="expression" dxfId="6" priority="233" stopIfTrue="1">
      <formula>AND(($I6&lt;&gt;""),AND(Y$4&gt;=$I6,Y$4&lt;=$J6))</formula>
    </cfRule>
  </conditionalFormatting>
  <conditionalFormatting sqref="Y6:BG20 Y22:BG112">
    <cfRule type="expression" dxfId="5" priority="231" stopIfTrue="1">
      <formula>OR(Y$5="六",Y$5="日")</formula>
    </cfRule>
  </conditionalFormatting>
  <conditionalFormatting sqref="L21">
    <cfRule type="expression" dxfId="4" priority="7" stopIfTrue="1">
      <formula>AND(($L21=""),AND(($I21&lt;&gt;""),($I21&lt;=$M$2)))</formula>
    </cfRule>
  </conditionalFormatting>
  <conditionalFormatting sqref="Y21:BG21">
    <cfRule type="expression" dxfId="3" priority="4" stopIfTrue="1">
      <formula>OR(Y$5="六",Y$5="日")</formula>
    </cfRule>
  </conditionalFormatting>
  <conditionalFormatting sqref="O21">
    <cfRule type="expression" dxfId="2" priority="3" stopIfTrue="1">
      <formula>AND(($O21&lt;1),AND(($J21&lt;&gt;""),($J21&lt;$M$2)))</formula>
    </cfRule>
  </conditionalFormatting>
  <conditionalFormatting sqref="M20">
    <cfRule type="expression" dxfId="1" priority="2" stopIfTrue="1">
      <formula>AND(($L20=""),AND(($I20&lt;&gt;""),($I20&lt;=$M$2)))</formula>
    </cfRule>
  </conditionalFormatting>
  <conditionalFormatting sqref="M21">
    <cfRule type="expression" dxfId="0" priority="1" stopIfTrue="1">
      <formula>AND(($L21=""),AND(($I21&lt;&gt;""),($I21&lt;=$M$2)))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1093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6640625" style="4" bestFit="1" customWidth="1"/>
    <col min="12" max="12" width="9.109375" style="4" bestFit="1" customWidth="1"/>
    <col min="13" max="13" width="0.664062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41" t="s">
        <v>17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30"/>
    </row>
    <row r="2" spans="1:25" s="31" customFormat="1" ht="17.25" customHeight="1" thickBot="1">
      <c r="A2" s="343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16" t="s">
        <v>18</v>
      </c>
      <c r="O2" s="17">
        <v>39141</v>
      </c>
      <c r="P2" s="18"/>
      <c r="Q2" s="17"/>
      <c r="R2" s="19"/>
      <c r="S2" s="20"/>
      <c r="T2" s="21"/>
      <c r="U2" s="331"/>
    </row>
    <row r="3" spans="1:25" ht="9.75" customHeight="1" thickTop="1" thickBot="1"/>
    <row r="4" spans="1:25" ht="12.45" customHeight="1">
      <c r="A4" s="345" t="s">
        <v>67</v>
      </c>
      <c r="B4" s="346"/>
      <c r="C4" s="346"/>
      <c r="D4" s="347"/>
      <c r="E4" s="347"/>
      <c r="F4" s="350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29" t="s">
        <v>68</v>
      </c>
      <c r="L4" s="327" t="s">
        <v>25</v>
      </c>
      <c r="M4" s="337" t="s">
        <v>69</v>
      </c>
      <c r="N4" s="334" t="s">
        <v>65</v>
      </c>
      <c r="O4" s="335"/>
      <c r="P4" s="336"/>
      <c r="Q4" s="334" t="s">
        <v>66</v>
      </c>
      <c r="R4" s="335"/>
      <c r="S4" s="336"/>
      <c r="T4" s="339" t="s">
        <v>70</v>
      </c>
      <c r="U4" s="332" t="s">
        <v>54</v>
      </c>
    </row>
    <row r="5" spans="1:25" ht="25.05" customHeight="1" thickBot="1">
      <c r="A5" s="348"/>
      <c r="B5" s="349"/>
      <c r="C5" s="349"/>
      <c r="D5" s="349"/>
      <c r="E5" s="349"/>
      <c r="F5" s="351"/>
      <c r="G5" s="35"/>
      <c r="H5" s="37" t="s">
        <v>26</v>
      </c>
      <c r="I5" s="38" t="s">
        <v>27</v>
      </c>
      <c r="J5" s="41" t="s">
        <v>28</v>
      </c>
      <c r="K5" s="328"/>
      <c r="L5" s="328"/>
      <c r="M5" s="338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40"/>
      <c r="U5" s="333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60960</xdr:rowOff>
              </from>
              <to>
                <xdr:col>3</xdr:col>
                <xdr:colOff>175260</xdr:colOff>
                <xdr:row>1</xdr:row>
                <xdr:rowOff>175260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77734375" defaultRowHeight="15.6"/>
  <cols>
    <col min="1" max="1" width="2.109375" style="117" customWidth="1"/>
    <col min="2" max="2" width="5.109375" style="117" bestFit="1" customWidth="1"/>
    <col min="3" max="3" width="13.77734375" style="117" customWidth="1"/>
    <col min="4" max="4" width="17.6640625" style="117" customWidth="1"/>
    <col min="5" max="6" width="16.109375" style="117" customWidth="1"/>
    <col min="7" max="16384" width="8.77734375" style="117"/>
  </cols>
  <sheetData>
    <row r="2" spans="2:5">
      <c r="B2" s="224" t="s">
        <v>152</v>
      </c>
      <c r="C2" s="224" t="s">
        <v>214</v>
      </c>
      <c r="D2" s="224" t="s">
        <v>213</v>
      </c>
      <c r="E2" s="224" t="s">
        <v>215</v>
      </c>
    </row>
    <row r="3" spans="2:5">
      <c r="B3" s="225">
        <v>1</v>
      </c>
      <c r="C3" s="227">
        <v>43623</v>
      </c>
      <c r="D3" s="226" t="s">
        <v>211</v>
      </c>
      <c r="E3" s="228"/>
    </row>
    <row r="4" spans="2:5">
      <c r="B4" s="225">
        <v>2</v>
      </c>
      <c r="C4" s="227">
        <v>43661</v>
      </c>
      <c r="D4" s="226" t="s">
        <v>212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2019-08-15T17:16:54Z</dcterms:modified>
</cp:coreProperties>
</file>