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huai\python\work\z\data\model\"/>
    </mc:Choice>
  </mc:AlternateContent>
  <xr:revisionPtr revIDLastSave="0" documentId="13_ncr:1_{F5B78CBB-0FAC-4E41-9D23-386234A0C348}" xr6:coauthVersionLast="45" xr6:coauthVersionMax="45" xr10:uidLastSave="{00000000-0000-0000-0000-000000000000}"/>
  <bookViews>
    <workbookView xWindow="-98" yWindow="-98" windowWidth="20715" windowHeight="13425" activeTab="1" xr2:uid="{00000000-000D-0000-FFFF-FFFF00000000}"/>
  </bookViews>
  <sheets>
    <sheet name="SVHC" sheetId="5" r:id="rId1"/>
    <sheet name="Data" sheetId="6" r:id="rId2"/>
    <sheet name="DCU-Result" sheetId="7" r:id="rId3"/>
  </sheets>
  <definedNames>
    <definedName name="_xlnm._FilterDatabase" localSheetId="0" hidden="1">SVHC!$B$2:$N$118</definedName>
    <definedName name="_xlnm.Print_Area" localSheetId="0">SVHC!$B$1:$M$118</definedName>
    <definedName name="_xlnm.Print_Titles" localSheetId="0">SVHC!$2:$2</definedName>
    <definedName name="引用文件名">LEFT(CELL("filename"),LEN(CELL("filename"))-FIND(".",CELL("filename")))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3" i="6"/>
  <c r="A2" i="7"/>
  <c r="A4" i="7" l="1"/>
  <c r="A3" i="7"/>
  <c r="A5" i="7" s="1"/>
  <c r="A7" i="7" s="1"/>
  <c r="A9" i="7" s="1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A31" i="7" s="1"/>
  <c r="A33" i="7" s="1"/>
  <c r="A35" i="7" s="1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6" i="7" l="1"/>
  <c r="A8" i="7" s="1"/>
  <c r="A10" i="7" s="1"/>
  <c r="A12" i="7" s="1"/>
  <c r="A14" i="7" s="1"/>
  <c r="A16" i="7" s="1"/>
  <c r="A18" i="7" s="1"/>
  <c r="A20" i="7" s="1"/>
  <c r="A22" i="7" s="1"/>
  <c r="A24" i="7" s="1"/>
  <c r="A26" i="7" s="1"/>
  <c r="A28" i="7" s="1"/>
  <c r="A30" i="7" s="1"/>
  <c r="A32" i="7" s="1"/>
  <c r="A34" i="7" s="1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L70" i="5" l="1"/>
  <c r="L3" i="5"/>
  <c r="K70" i="5"/>
  <c r="M70" i="5" l="1"/>
  <c r="C70" i="5" s="1"/>
  <c r="D39" i="7" s="1"/>
  <c r="K106" i="5" l="1"/>
  <c r="L87" i="5" l="1"/>
  <c r="L21" i="5"/>
  <c r="L63" i="5"/>
  <c r="L61" i="5"/>
  <c r="L86" i="5"/>
  <c r="L84" i="5"/>
  <c r="L52" i="5"/>
  <c r="L97" i="5"/>
  <c r="L95" i="5"/>
  <c r="L20" i="5"/>
  <c r="L28" i="5"/>
  <c r="L92" i="5"/>
  <c r="L90" i="5"/>
  <c r="L116" i="5"/>
  <c r="L105" i="5"/>
  <c r="L101" i="5"/>
  <c r="L100" i="5"/>
  <c r="L99" i="5"/>
  <c r="L98" i="5"/>
  <c r="L96" i="5"/>
  <c r="L93" i="5"/>
  <c r="L91" i="5"/>
  <c r="L89" i="5"/>
  <c r="L88" i="5"/>
  <c r="L85" i="5"/>
  <c r="L83" i="5"/>
  <c r="L82" i="5"/>
  <c r="L81" i="5"/>
  <c r="L80" i="5"/>
  <c r="L79" i="5"/>
  <c r="L77" i="5"/>
  <c r="L76" i="5"/>
  <c r="L75" i="5"/>
  <c r="L74" i="5"/>
  <c r="L73" i="5"/>
  <c r="L72" i="5"/>
  <c r="L71" i="5"/>
  <c r="L69" i="5"/>
  <c r="L66" i="5"/>
  <c r="L60" i="5"/>
  <c r="L59" i="5"/>
  <c r="L58" i="5"/>
  <c r="L15" i="5"/>
  <c r="L18" i="5"/>
  <c r="L12" i="5"/>
  <c r="L8" i="5"/>
  <c r="L118" i="5"/>
  <c r="L110" i="5"/>
  <c r="L108" i="5"/>
  <c r="L22" i="5"/>
  <c r="L29" i="5"/>
  <c r="L40" i="5"/>
  <c r="L37" i="5"/>
  <c r="L36" i="5"/>
  <c r="L7" i="5"/>
  <c r="L17" i="5"/>
  <c r="L25" i="5"/>
  <c r="L32" i="5"/>
  <c r="L23" i="5"/>
  <c r="L64" i="5"/>
  <c r="L30" i="5"/>
  <c r="L65" i="5"/>
  <c r="L62" i="5"/>
  <c r="L57" i="5"/>
  <c r="L53" i="5"/>
  <c r="L51" i="5"/>
  <c r="L50" i="5"/>
  <c r="L49" i="5"/>
  <c r="L48" i="5"/>
  <c r="L43" i="5"/>
  <c r="L42" i="5"/>
  <c r="L41" i="5"/>
  <c r="L39" i="5"/>
  <c r="L14" i="5"/>
  <c r="L16" i="5"/>
  <c r="L13" i="5"/>
  <c r="L6" i="5"/>
  <c r="L47" i="5"/>
  <c r="L46" i="5"/>
  <c r="L45" i="5"/>
  <c r="L44" i="5"/>
  <c r="L5" i="5"/>
  <c r="L115" i="5"/>
  <c r="L114" i="5"/>
  <c r="L113" i="5"/>
  <c r="L112" i="5"/>
  <c r="L111" i="5"/>
  <c r="L106" i="5"/>
  <c r="L104" i="5"/>
  <c r="L103" i="5"/>
  <c r="L102" i="5"/>
  <c r="L24" i="5"/>
  <c r="L56" i="5"/>
  <c r="L31" i="5"/>
  <c r="L94" i="5"/>
  <c r="L26" i="5"/>
  <c r="L33" i="5"/>
  <c r="L117" i="5"/>
  <c r="L109" i="5"/>
  <c r="L107" i="5"/>
  <c r="L78" i="5"/>
  <c r="L68" i="5"/>
  <c r="L38" i="5"/>
  <c r="L35" i="5"/>
  <c r="L34" i="5"/>
  <c r="L67" i="5"/>
  <c r="L55" i="5"/>
  <c r="L54" i="5"/>
  <c r="L4" i="5"/>
  <c r="L11" i="5"/>
  <c r="L10" i="5"/>
  <c r="L9" i="5"/>
  <c r="L19" i="5"/>
  <c r="L27" i="5"/>
  <c r="K3" i="5" l="1"/>
  <c r="M3" i="5" s="1"/>
  <c r="C3" i="5" s="1"/>
  <c r="D2" i="7" s="1"/>
  <c r="K116" i="5" l="1"/>
  <c r="M116" i="5" s="1"/>
  <c r="C116" i="5" s="1"/>
  <c r="D73" i="7" s="1"/>
  <c r="K118" i="5"/>
  <c r="M118" i="5" s="1"/>
  <c r="K117" i="5"/>
  <c r="M117" i="5" s="1"/>
  <c r="C117" i="5" l="1"/>
  <c r="D74" i="7" s="1"/>
  <c r="K115" i="5"/>
  <c r="M115" i="5" s="1"/>
  <c r="C115" i="5" s="1"/>
  <c r="D72" i="7" s="1"/>
  <c r="K114" i="5"/>
  <c r="M114" i="5" s="1"/>
  <c r="C114" i="5" s="1"/>
  <c r="D71" i="7" s="1"/>
  <c r="K113" i="5"/>
  <c r="M113" i="5" s="1"/>
  <c r="C113" i="5" s="1"/>
  <c r="D70" i="7" s="1"/>
  <c r="K112" i="5"/>
  <c r="M112" i="5" s="1"/>
  <c r="C112" i="5" s="1"/>
  <c r="D69" i="7" s="1"/>
  <c r="K111" i="5"/>
  <c r="M111" i="5" s="1"/>
  <c r="C111" i="5" s="1"/>
  <c r="D68" i="7" s="1"/>
  <c r="K110" i="5"/>
  <c r="M110" i="5" s="1"/>
  <c r="K109" i="5"/>
  <c r="M109" i="5" s="1"/>
  <c r="K108" i="5"/>
  <c r="M108" i="5" s="1"/>
  <c r="K107" i="5"/>
  <c r="M107" i="5" s="1"/>
  <c r="M106" i="5"/>
  <c r="C106" i="5" s="1"/>
  <c r="D65" i="7" s="1"/>
  <c r="K105" i="5"/>
  <c r="M105" i="5" s="1"/>
  <c r="C105" i="5" s="1"/>
  <c r="D64" i="7" s="1"/>
  <c r="K104" i="5"/>
  <c r="M104" i="5" s="1"/>
  <c r="C104" i="5" s="1"/>
  <c r="D63" i="7" s="1"/>
  <c r="K103" i="5"/>
  <c r="M103" i="5" s="1"/>
  <c r="C103" i="5" s="1"/>
  <c r="D62" i="7" s="1"/>
  <c r="K102" i="5"/>
  <c r="M102" i="5" s="1"/>
  <c r="C102" i="5" s="1"/>
  <c r="D61" i="7" s="1"/>
  <c r="K101" i="5"/>
  <c r="M101" i="5" s="1"/>
  <c r="C101" i="5" s="1"/>
  <c r="D60" i="7" s="1"/>
  <c r="K100" i="5"/>
  <c r="M100" i="5" s="1"/>
  <c r="C100" i="5" s="1"/>
  <c r="D59" i="7" s="1"/>
  <c r="K99" i="5"/>
  <c r="M99" i="5" s="1"/>
  <c r="C99" i="5" s="1"/>
  <c r="D58" i="7" s="1"/>
  <c r="K98" i="5"/>
  <c r="M98" i="5" s="1"/>
  <c r="C98" i="5" s="1"/>
  <c r="D57" i="7" s="1"/>
  <c r="K97" i="5"/>
  <c r="M97" i="5" s="1"/>
  <c r="K96" i="5"/>
  <c r="M96" i="5" s="1"/>
  <c r="C96" i="5" s="1"/>
  <c r="K95" i="5"/>
  <c r="M95" i="5" s="1"/>
  <c r="K94" i="5"/>
  <c r="M94" i="5" s="1"/>
  <c r="K93" i="5"/>
  <c r="M93" i="5" s="1"/>
  <c r="K92" i="5"/>
  <c r="M92" i="5" s="1"/>
  <c r="K91" i="5"/>
  <c r="M91" i="5" s="1"/>
  <c r="K90" i="5"/>
  <c r="M90" i="5" s="1"/>
  <c r="K89" i="5"/>
  <c r="M89" i="5" s="1"/>
  <c r="K88" i="5"/>
  <c r="M88" i="5" s="1"/>
  <c r="C88" i="5" s="1"/>
  <c r="D53" i="7" s="1"/>
  <c r="K87" i="5"/>
  <c r="M87" i="5" s="1"/>
  <c r="K86" i="5"/>
  <c r="M86" i="5" s="1"/>
  <c r="K85" i="5"/>
  <c r="M85" i="5" s="1"/>
  <c r="K84" i="5"/>
  <c r="M84" i="5" s="1"/>
  <c r="K83" i="5"/>
  <c r="M83" i="5" s="1"/>
  <c r="K82" i="5"/>
  <c r="M82" i="5" s="1"/>
  <c r="C82" i="5" s="1"/>
  <c r="D50" i="7" s="1"/>
  <c r="K81" i="5"/>
  <c r="M81" i="5" s="1"/>
  <c r="C81" i="5" s="1"/>
  <c r="D49" i="7" s="1"/>
  <c r="K80" i="5"/>
  <c r="M80" i="5" s="1"/>
  <c r="C80" i="5" s="1"/>
  <c r="D48" i="7" s="1"/>
  <c r="K79" i="5"/>
  <c r="M79" i="5" s="1"/>
  <c r="C79" i="5" s="1"/>
  <c r="D47" i="7" s="1"/>
  <c r="K78" i="5"/>
  <c r="M78" i="5" s="1"/>
  <c r="K77" i="5"/>
  <c r="M77" i="5" s="1"/>
  <c r="C77" i="5" s="1"/>
  <c r="D46" i="7" s="1"/>
  <c r="K76" i="5"/>
  <c r="M76" i="5" s="1"/>
  <c r="C76" i="5" s="1"/>
  <c r="D45" i="7" s="1"/>
  <c r="K75" i="5"/>
  <c r="M75" i="5" s="1"/>
  <c r="C75" i="5" s="1"/>
  <c r="D44" i="7" s="1"/>
  <c r="K74" i="5"/>
  <c r="M74" i="5" s="1"/>
  <c r="C74" i="5" s="1"/>
  <c r="D43" i="7" s="1"/>
  <c r="K73" i="5"/>
  <c r="M73" i="5" s="1"/>
  <c r="C73" i="5" s="1"/>
  <c r="D42" i="7" s="1"/>
  <c r="K72" i="5"/>
  <c r="M72" i="5" s="1"/>
  <c r="C72" i="5" s="1"/>
  <c r="D41" i="7" s="1"/>
  <c r="K71" i="5"/>
  <c r="M71" i="5" s="1"/>
  <c r="C71" i="5" s="1"/>
  <c r="D40" i="7" s="1"/>
  <c r="K69" i="5"/>
  <c r="M69" i="5" s="1"/>
  <c r="C69" i="5" s="1"/>
  <c r="D38" i="7" s="1"/>
  <c r="K68" i="5"/>
  <c r="M68" i="5" s="1"/>
  <c r="C68" i="5" s="1"/>
  <c r="D37" i="7" s="1"/>
  <c r="K26" i="5"/>
  <c r="M26" i="5" s="1"/>
  <c r="K25" i="5"/>
  <c r="M25" i="5" s="1"/>
  <c r="K24" i="5"/>
  <c r="M24" i="5" s="1"/>
  <c r="I23" i="5"/>
  <c r="K23" i="5" s="1"/>
  <c r="M23" i="5" s="1"/>
  <c r="I22" i="5"/>
  <c r="K22" i="5" s="1"/>
  <c r="M22" i="5" s="1"/>
  <c r="I21" i="5"/>
  <c r="K21" i="5" s="1"/>
  <c r="M21" i="5" s="1"/>
  <c r="I20" i="5"/>
  <c r="K20" i="5" s="1"/>
  <c r="M20" i="5" s="1"/>
  <c r="I19" i="5"/>
  <c r="K19" i="5" s="1"/>
  <c r="M19" i="5" s="1"/>
  <c r="K67" i="5"/>
  <c r="M67" i="5" s="1"/>
  <c r="K66" i="5"/>
  <c r="M66" i="5" s="1"/>
  <c r="K65" i="5"/>
  <c r="M65" i="5" s="1"/>
  <c r="K64" i="5"/>
  <c r="M64" i="5" s="1"/>
  <c r="K63" i="5"/>
  <c r="M63" i="5" s="1"/>
  <c r="K62" i="5"/>
  <c r="M62" i="5" s="1"/>
  <c r="K61" i="5"/>
  <c r="M61" i="5" s="1"/>
  <c r="K60" i="5"/>
  <c r="M60" i="5" s="1"/>
  <c r="C60" i="5" s="1"/>
  <c r="D33" i="7" s="1"/>
  <c r="K59" i="5"/>
  <c r="M59" i="5" s="1"/>
  <c r="C59" i="5" s="1"/>
  <c r="D32" i="7" s="1"/>
  <c r="K58" i="5"/>
  <c r="M58" i="5" s="1"/>
  <c r="C58" i="5" s="1"/>
  <c r="D31" i="7" s="1"/>
  <c r="K57" i="5"/>
  <c r="M57" i="5" s="1"/>
  <c r="C57" i="5" s="1"/>
  <c r="D30" i="7" s="1"/>
  <c r="K56" i="5"/>
  <c r="M56" i="5" s="1"/>
  <c r="K55" i="5"/>
  <c r="M55" i="5" s="1"/>
  <c r="C55" i="5" s="1"/>
  <c r="K54" i="5"/>
  <c r="M54" i="5" s="1"/>
  <c r="C54" i="5" s="1"/>
  <c r="D28" i="7" s="1"/>
  <c r="K33" i="5"/>
  <c r="M33" i="5" s="1"/>
  <c r="K32" i="5"/>
  <c r="M32" i="5" s="1"/>
  <c r="K31" i="5"/>
  <c r="M31" i="5" s="1"/>
  <c r="K30" i="5"/>
  <c r="M30" i="5" s="1"/>
  <c r="K29" i="5"/>
  <c r="M29" i="5" s="1"/>
  <c r="I28" i="5"/>
  <c r="K28" i="5" s="1"/>
  <c r="M28" i="5" s="1"/>
  <c r="I27" i="5"/>
  <c r="K27" i="5" s="1"/>
  <c r="M27" i="5" s="1"/>
  <c r="K53" i="5"/>
  <c r="M53" i="5" s="1"/>
  <c r="K52" i="5"/>
  <c r="M52" i="5" s="1"/>
  <c r="M51" i="5"/>
  <c r="K50" i="5"/>
  <c r="M50" i="5" s="1"/>
  <c r="K49" i="5"/>
  <c r="M49" i="5" s="1"/>
  <c r="K48" i="5"/>
  <c r="M48" i="5" s="1"/>
  <c r="C48" i="5" s="1"/>
  <c r="D25" i="7" s="1"/>
  <c r="K47" i="5"/>
  <c r="M47" i="5" s="1"/>
  <c r="C47" i="5" s="1"/>
  <c r="D24" i="7" s="1"/>
  <c r="K46" i="5"/>
  <c r="M46" i="5" s="1"/>
  <c r="C46" i="5" s="1"/>
  <c r="D23" i="7" s="1"/>
  <c r="K45" i="5"/>
  <c r="M45" i="5" s="1"/>
  <c r="C45" i="5" s="1"/>
  <c r="D22" i="7" s="1"/>
  <c r="K44" i="5"/>
  <c r="M44" i="5" s="1"/>
  <c r="C44" i="5" s="1"/>
  <c r="D21" i="7" s="1"/>
  <c r="K43" i="5"/>
  <c r="M43" i="5" s="1"/>
  <c r="C43" i="5" s="1"/>
  <c r="D20" i="7" s="1"/>
  <c r="K42" i="5"/>
  <c r="M42" i="5" s="1"/>
  <c r="C42" i="5" s="1"/>
  <c r="D19" i="7" s="1"/>
  <c r="K41" i="5"/>
  <c r="M41" i="5" s="1"/>
  <c r="C41" i="5" s="1"/>
  <c r="D18" i="7" s="1"/>
  <c r="K40" i="5"/>
  <c r="M40" i="5" s="1"/>
  <c r="K39" i="5"/>
  <c r="M39" i="5" s="1"/>
  <c r="C39" i="5" s="1"/>
  <c r="D17" i="7" s="1"/>
  <c r="K38" i="5"/>
  <c r="M38" i="5" s="1"/>
  <c r="K37" i="5"/>
  <c r="M37" i="5" s="1"/>
  <c r="K36" i="5"/>
  <c r="M36" i="5" s="1"/>
  <c r="K35" i="5"/>
  <c r="M35" i="5" s="1"/>
  <c r="C35" i="5" s="1"/>
  <c r="D15" i="7" s="1"/>
  <c r="K34" i="5"/>
  <c r="M34" i="5" s="1"/>
  <c r="C34" i="5" s="1"/>
  <c r="D14" i="7" s="1"/>
  <c r="K15" i="5"/>
  <c r="M15" i="5" s="1"/>
  <c r="K14" i="5"/>
  <c r="M14" i="5" s="1"/>
  <c r="K18" i="5"/>
  <c r="M18" i="5" s="1"/>
  <c r="K17" i="5"/>
  <c r="M17" i="5" s="1"/>
  <c r="K16" i="5"/>
  <c r="M16" i="5" s="1"/>
  <c r="K13" i="5"/>
  <c r="M13" i="5" s="1"/>
  <c r="K12" i="5"/>
  <c r="M12" i="5" s="1"/>
  <c r="C12" i="5" s="1"/>
  <c r="D9" i="7" s="1"/>
  <c r="K4" i="5"/>
  <c r="M4" i="5" s="1"/>
  <c r="C4" i="5" s="1"/>
  <c r="D3" i="7" s="1"/>
  <c r="K11" i="5"/>
  <c r="M11" i="5" s="1"/>
  <c r="K10" i="5"/>
  <c r="M10" i="5" s="1"/>
  <c r="K9" i="5"/>
  <c r="M9" i="5" s="1"/>
  <c r="K8" i="5"/>
  <c r="M8" i="5" s="1"/>
  <c r="K7" i="5"/>
  <c r="M7" i="5" s="1"/>
  <c r="K6" i="5"/>
  <c r="M6" i="5" s="1"/>
  <c r="K5" i="5"/>
  <c r="M5" i="5" s="1"/>
  <c r="C5" i="5" s="1"/>
  <c r="D4" i="7" s="1"/>
  <c r="C6" i="5" l="1"/>
  <c r="D5" i="7" s="1"/>
  <c r="C109" i="5"/>
  <c r="D67" i="7" s="1"/>
  <c r="C52" i="5"/>
  <c r="D27" i="7" s="1"/>
  <c r="C61" i="5"/>
  <c r="D34" i="7" s="1"/>
  <c r="C8" i="5"/>
  <c r="D6" i="7" s="1"/>
  <c r="C27" i="5"/>
  <c r="D13" i="7" s="1"/>
  <c r="D29" i="7"/>
  <c r="C19" i="5"/>
  <c r="D12" i="7" s="1"/>
  <c r="C85" i="5"/>
  <c r="D52" i="7" s="1"/>
  <c r="C89" i="5"/>
  <c r="D54" i="7" s="1"/>
  <c r="C93" i="5"/>
  <c r="D55" i="7" s="1"/>
  <c r="C10" i="5"/>
  <c r="D7" i="7" s="1"/>
  <c r="C11" i="5"/>
  <c r="D8" i="7" s="1"/>
  <c r="C63" i="5"/>
  <c r="D35" i="7" s="1"/>
  <c r="C37" i="5"/>
  <c r="D16" i="7" s="1"/>
  <c r="C66" i="5"/>
  <c r="D36" i="7" s="1"/>
  <c r="C83" i="5"/>
  <c r="D51" i="7" s="1"/>
  <c r="C107" i="5"/>
  <c r="D66" i="7" s="1"/>
  <c r="D56" i="7"/>
  <c r="C16" i="5"/>
  <c r="D11" i="7" s="1"/>
  <c r="C14" i="5"/>
  <c r="D10" i="7" s="1"/>
  <c r="C49" i="5"/>
  <c r="D26" i="7" s="1"/>
</calcChain>
</file>

<file path=xl/sharedStrings.xml><?xml version="1.0" encoding="utf-8"?>
<sst xmlns="http://schemas.openxmlformats.org/spreadsheetml/2006/main" count="691" uniqueCount="441">
  <si>
    <t>No.</t>
    <phoneticPr fontId="5" type="noConversion"/>
  </si>
  <si>
    <t>Molecular Formula</t>
    <phoneticPr fontId="5" type="noConversion"/>
  </si>
  <si>
    <t>Molecular Weight</t>
  </si>
  <si>
    <t>As</t>
    <phoneticPr fontId="5" type="noConversion"/>
  </si>
  <si>
    <t>--</t>
    <phoneticPr fontId="5" type="noConversion"/>
  </si>
  <si>
    <t>Atomic weight</t>
    <phoneticPr fontId="5" type="noConversion"/>
  </si>
  <si>
    <t>Na (Cr)</t>
    <phoneticPr fontId="5" type="noConversion"/>
  </si>
  <si>
    <t>Pb (Cr)</t>
    <phoneticPr fontId="5" type="noConversion"/>
  </si>
  <si>
    <t>Cr (Pb)</t>
    <phoneticPr fontId="5" type="noConversion"/>
  </si>
  <si>
    <t>Al (Si)</t>
    <phoneticPr fontId="5" type="noConversion"/>
  </si>
  <si>
    <t>Si (Al)</t>
    <phoneticPr fontId="5" type="noConversion"/>
  </si>
  <si>
    <t>B (Na)</t>
    <phoneticPr fontId="5" type="noConversion"/>
  </si>
  <si>
    <t>Na (B)</t>
    <phoneticPr fontId="5" type="noConversion"/>
  </si>
  <si>
    <t>Final result (%)</t>
    <phoneticPr fontId="5" type="noConversion"/>
  </si>
  <si>
    <t>Tested result (mg/kg)</t>
    <phoneticPr fontId="5" type="noConversion"/>
  </si>
  <si>
    <t>CoCl2</t>
  </si>
  <si>
    <t>Na2Cr2O7.2H2O</t>
  </si>
  <si>
    <t>CoSO4</t>
  </si>
  <si>
    <t>Co(NO3)2</t>
  </si>
  <si>
    <t>CoCO3</t>
  </si>
  <si>
    <t>Co(HAc)2</t>
  </si>
  <si>
    <t>Co</t>
  </si>
  <si>
    <t>Cr</t>
  </si>
  <si>
    <t>CrO3</t>
  </si>
  <si>
    <t>H2CrO4</t>
  </si>
  <si>
    <t>H2Cr2O7</t>
  </si>
  <si>
    <t>SrCrO4</t>
  </si>
  <si>
    <t>Pb (Cr, Mo)</t>
  </si>
  <si>
    <t>Cr(Pb)</t>
  </si>
  <si>
    <t>Cobalt Dichloride**</t>
  </si>
  <si>
    <t>Sodium dichromate, dihydrate**</t>
  </si>
  <si>
    <t>Lead chromate**</t>
  </si>
  <si>
    <t>Lead chromate molybdate sulphate red (C.I. Pigment Red 104)**</t>
  </si>
  <si>
    <t>Lead sulfochromate yellow (C.I. Pigment Yellow 34)**</t>
  </si>
  <si>
    <t>--</t>
  </si>
  <si>
    <t>Sodium chromate**</t>
  </si>
  <si>
    <t>Potassium chromate**</t>
  </si>
  <si>
    <t>Ammonium dichromate**</t>
  </si>
  <si>
    <t>Potassium dichromate**</t>
  </si>
  <si>
    <t>Cobalt(II) sulphate**</t>
  </si>
  <si>
    <t>Cobalt(II) dinitrate**</t>
  </si>
  <si>
    <t>Cobalt(II) carbonate**</t>
  </si>
  <si>
    <t>Cobalt(II) diacetate **</t>
  </si>
  <si>
    <t>Chromium trioxide**</t>
  </si>
  <si>
    <t>Acids generated from chromium trioxide and their oligomers:  
a. Chromic acid**</t>
  </si>
  <si>
    <t>Strontium chromate**</t>
  </si>
  <si>
    <t>Conversion factor</t>
  </si>
  <si>
    <t>Cr</t>
    <phoneticPr fontId="5" type="noConversion"/>
  </si>
  <si>
    <t>AsH3O4</t>
  </si>
  <si>
    <t>As</t>
  </si>
  <si>
    <t>As2O8Pb3</t>
  </si>
  <si>
    <t>Pb</t>
  </si>
  <si>
    <t>CrH8O12Zn5</t>
  </si>
  <si>
    <t>Cr5O12:CrH2O4=2/3Cr</t>
  </si>
  <si>
    <t>As2Ca3O8</t>
  </si>
  <si>
    <t>Ca</t>
  </si>
  <si>
    <t>Cr2HO9Zn2.K</t>
  </si>
  <si>
    <t>Na2O</t>
  </si>
  <si>
    <t>K2O</t>
  </si>
  <si>
    <t>CaO</t>
  </si>
  <si>
    <t>MgO</t>
  </si>
  <si>
    <t>BaO</t>
  </si>
  <si>
    <t>Na</t>
  </si>
  <si>
    <t>K</t>
  </si>
  <si>
    <t>Mg</t>
  </si>
  <si>
    <t>Ba</t>
  </si>
  <si>
    <t>C6HN3O8Pb</t>
  </si>
  <si>
    <t>C12H4N6O14Pb</t>
  </si>
  <si>
    <t>N6Pb</t>
  </si>
  <si>
    <t>Dichromium tris(chromate) **</t>
  </si>
  <si>
    <t>Lead dipicrate**</t>
  </si>
  <si>
    <t>Lead styphnate **</t>
  </si>
  <si>
    <t>Pentazinc chromate octahydroxide**</t>
  </si>
  <si>
    <t>Potassium hydroxyoctaoxodizincatedichromate**</t>
  </si>
  <si>
    <t>Al2O3</t>
  </si>
  <si>
    <t>SiO2</t>
  </si>
  <si>
    <t>ZrO2</t>
  </si>
  <si>
    <t>B2O3</t>
  </si>
  <si>
    <t>C2H6O6PbS2</t>
  </si>
  <si>
    <r>
      <t>PbHAsO</t>
    </r>
    <r>
      <rPr>
        <vertAlign val="subscript"/>
        <sz val="10"/>
        <color indexed="8"/>
        <rFont val="Arial"/>
        <family val="2"/>
      </rPr>
      <t>4</t>
    </r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</si>
  <si>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</si>
  <si>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r>
      <t>(C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H</t>
    </r>
    <r>
      <rPr>
        <vertAlign val="sub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>O)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AsO</t>
    </r>
    <phoneticPr fontId="5" type="noConversion"/>
  </si>
  <si>
    <r>
      <t>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·Pb (323.18, &gt;99%)
CrH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·2Na (161.97, 0.14%)
other (&lt;1%)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</si>
  <si>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
PbMoO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(367.1)
other</t>
    </r>
    <phoneticPr fontId="5" type="noConversion"/>
  </si>
  <si>
    <r>
      <t>PbCrO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(323.2)
PbSO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(303.4)</t>
    </r>
    <phoneticPr fontId="5" type="noConversion"/>
  </si>
  <si>
    <t>B</t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</si>
  <si>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 xml:space="preserve"> (201.22)
</t>
    </r>
    <phoneticPr fontId="5" type="noConversion"/>
  </si>
  <si>
    <r>
      <t>(NH</t>
    </r>
    <r>
      <rPr>
        <vertAlign val="sub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)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Cr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7</t>
    </r>
  </si>
  <si>
    <t>Zr (Al, Si)</t>
    <phoneticPr fontId="5" type="noConversion"/>
  </si>
  <si>
    <t>Pb</t>
    <phoneticPr fontId="5" type="noConversion"/>
  </si>
  <si>
    <t>CAS No.</t>
    <phoneticPr fontId="5" type="noConversion"/>
  </si>
  <si>
    <t>7784-40-9</t>
    <phoneticPr fontId="5" type="noConversion"/>
  </si>
  <si>
    <t>1303-28-2</t>
    <phoneticPr fontId="5" type="noConversion"/>
  </si>
  <si>
    <t>1327-53-3</t>
    <phoneticPr fontId="5" type="noConversion"/>
  </si>
  <si>
    <t>7758-97-6</t>
    <phoneticPr fontId="5" type="noConversion"/>
  </si>
  <si>
    <t>12656-85-8</t>
    <phoneticPr fontId="5" type="noConversion"/>
  </si>
  <si>
    <t>1344-37-2</t>
    <phoneticPr fontId="5" type="noConversion"/>
  </si>
  <si>
    <t>7789-00-6</t>
    <phoneticPr fontId="5" type="noConversion"/>
  </si>
  <si>
    <t>10124-43-3</t>
    <phoneticPr fontId="5" type="noConversion"/>
  </si>
  <si>
    <t>513-79-1</t>
    <phoneticPr fontId="5" type="noConversion"/>
  </si>
  <si>
    <t>71-48-7</t>
    <phoneticPr fontId="5" type="noConversion"/>
  </si>
  <si>
    <t>1333-82-0</t>
    <phoneticPr fontId="5" type="noConversion"/>
  </si>
  <si>
    <t>7778-44-1</t>
    <phoneticPr fontId="5" type="noConversion"/>
  </si>
  <si>
    <t>7778-39-4</t>
    <phoneticPr fontId="5" type="noConversion"/>
  </si>
  <si>
    <t>24613-89-6</t>
    <phoneticPr fontId="5" type="noConversion"/>
  </si>
  <si>
    <t>13424-46-9</t>
    <phoneticPr fontId="5" type="noConversion"/>
  </si>
  <si>
    <t>6477-64-1</t>
    <phoneticPr fontId="5" type="noConversion"/>
  </si>
  <si>
    <t>3687-31-8</t>
    <phoneticPr fontId="5" type="noConversion"/>
  </si>
  <si>
    <t>7789-06-2</t>
    <phoneticPr fontId="5" type="noConversion"/>
  </si>
  <si>
    <t>Evaluated heavy metal</t>
  </si>
  <si>
    <t>8012-00-8</t>
    <phoneticPr fontId="5" type="noConversion"/>
  </si>
  <si>
    <t>Pb(SbO3)2 (754.24)</t>
    <phoneticPr fontId="5" type="noConversion"/>
  </si>
  <si>
    <r>
      <t>Pb3(SbO4)3</t>
    </r>
    <r>
      <rPr>
        <sz val="10"/>
        <color indexed="8"/>
        <rFont val="Arial"/>
        <family val="2"/>
      </rPr>
      <t xml:space="preserve"> (926.36)
</t>
    </r>
    <phoneticPr fontId="5" type="noConversion"/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</si>
  <si>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B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  <r>
      <rPr>
        <sz val="10"/>
        <color indexed="8"/>
        <rFont val="Arial"/>
        <family val="2"/>
      </rPr>
      <t>•10H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O (381.37)
</t>
    </r>
    <phoneticPr fontId="5" type="noConversion"/>
  </si>
  <si>
    <t>C2H4O3Pb</t>
    <phoneticPr fontId="5" type="noConversion"/>
  </si>
  <si>
    <t>51404-69-4</t>
    <phoneticPr fontId="5" type="noConversion"/>
  </si>
  <si>
    <t>Pb3•(CO3)2•(OH)2</t>
    <phoneticPr fontId="5" type="noConversion"/>
  </si>
  <si>
    <t>1319-46-6</t>
    <phoneticPr fontId="5" type="noConversion"/>
  </si>
  <si>
    <t>PbSO4•PbO</t>
    <phoneticPr fontId="5" type="noConversion"/>
  </si>
  <si>
    <t>12036-76-9</t>
    <phoneticPr fontId="5" type="noConversion"/>
  </si>
  <si>
    <t>C8H4O6Pb3</t>
    <phoneticPr fontId="5" type="noConversion"/>
  </si>
  <si>
    <t>69011-06-9</t>
    <phoneticPr fontId="5" type="noConversion"/>
  </si>
  <si>
    <t>C36H70O6Pb3</t>
    <phoneticPr fontId="5" type="noConversion"/>
  </si>
  <si>
    <t>12578-12-0</t>
    <phoneticPr fontId="5" type="noConversion"/>
  </si>
  <si>
    <t>91031-62-8</t>
    <phoneticPr fontId="5" type="noConversion"/>
  </si>
  <si>
    <t>13814-96-5</t>
    <phoneticPr fontId="5" type="noConversion"/>
  </si>
  <si>
    <t>CH2N2•Pb</t>
    <phoneticPr fontId="5" type="noConversion"/>
  </si>
  <si>
    <t>20837-86-9</t>
    <phoneticPr fontId="5" type="noConversion"/>
  </si>
  <si>
    <t>Pb(NO3)2</t>
    <phoneticPr fontId="5" type="noConversion"/>
  </si>
  <si>
    <t>10099-74-8</t>
    <phoneticPr fontId="5" type="noConversion"/>
  </si>
  <si>
    <t>PbO</t>
    <phoneticPr fontId="5" type="noConversion"/>
  </si>
  <si>
    <t>1317-36-8</t>
    <phoneticPr fontId="5" type="noConversion"/>
  </si>
  <si>
    <t>Pb3O4</t>
    <phoneticPr fontId="5" type="noConversion"/>
  </si>
  <si>
    <t>1314-41-6</t>
    <phoneticPr fontId="5" type="noConversion"/>
  </si>
  <si>
    <t>12060-00-3</t>
    <phoneticPr fontId="5" type="noConversion"/>
  </si>
  <si>
    <t>12626-81-2</t>
    <phoneticPr fontId="5" type="noConversion"/>
  </si>
  <si>
    <t>PbSiO3</t>
    <phoneticPr fontId="5" type="noConversion"/>
  </si>
  <si>
    <t>11120-22-2</t>
    <phoneticPr fontId="5" type="noConversion"/>
  </si>
  <si>
    <t>Al (Si, Zr)</t>
    <phoneticPr fontId="5" type="noConversion"/>
  </si>
  <si>
    <t>Si (Al, Zr)</t>
    <phoneticPr fontId="5" type="noConversion"/>
  </si>
  <si>
    <t>C8H20Pb</t>
    <phoneticPr fontId="5" type="noConversion"/>
  </si>
  <si>
    <t>78-00-2</t>
    <phoneticPr fontId="5" type="noConversion"/>
  </si>
  <si>
    <t>PbSO4•3(PbO)</t>
    <phoneticPr fontId="5" type="noConversion"/>
  </si>
  <si>
    <t>12202-17-4</t>
    <phoneticPr fontId="5" type="noConversion"/>
  </si>
  <si>
    <t>Pb3O2(HPO3)</t>
    <phoneticPr fontId="5" type="noConversion"/>
  </si>
  <si>
    <t>12141-20-7</t>
    <phoneticPr fontId="5" type="noConversion"/>
  </si>
  <si>
    <t>H2Si2O5:BaSi2O5=1:1 with Pb</t>
    <phoneticPr fontId="5" type="noConversion"/>
  </si>
  <si>
    <t>Ba(Pb,Si)</t>
    <phoneticPr fontId="5" type="noConversion"/>
  </si>
  <si>
    <t>Pb•(BF4)2</t>
    <phoneticPr fontId="5" type="noConversion"/>
  </si>
  <si>
    <t>68784-75-8</t>
    <phoneticPr fontId="5" type="noConversion"/>
  </si>
  <si>
    <t>Pb2SO5</t>
    <phoneticPr fontId="5" type="noConversion"/>
  </si>
  <si>
    <t>PbTiZrO5</t>
    <phoneticPr fontId="5" type="noConversion"/>
  </si>
  <si>
    <t>PbSO3</t>
    <phoneticPr fontId="5" type="noConversion"/>
  </si>
  <si>
    <t>PbTiO3</t>
    <phoneticPr fontId="5" type="noConversion"/>
  </si>
  <si>
    <t>Cr (Pb,Mo)</t>
    <phoneticPr fontId="5" type="noConversion"/>
  </si>
  <si>
    <t>Mo (Pb,Cr)</t>
    <phoneticPr fontId="5" type="noConversion"/>
  </si>
  <si>
    <t>Sr (Cr)</t>
    <phoneticPr fontId="5" type="noConversion"/>
  </si>
  <si>
    <t>Cr (Sr)</t>
    <phoneticPr fontId="5" type="noConversion"/>
  </si>
  <si>
    <t>As (Ca)</t>
    <phoneticPr fontId="5" type="noConversion"/>
  </si>
  <si>
    <t>Ca (As)</t>
    <phoneticPr fontId="5" type="noConversion"/>
  </si>
  <si>
    <t>Zn (Cr)</t>
    <phoneticPr fontId="5" type="noConversion"/>
  </si>
  <si>
    <t>Cr (Zn)</t>
    <phoneticPr fontId="5" type="noConversion"/>
  </si>
  <si>
    <t>Zn (K,Cr)</t>
    <phoneticPr fontId="5" type="noConversion"/>
  </si>
  <si>
    <t>K (Zn,Cr)</t>
    <phoneticPr fontId="5" type="noConversion"/>
  </si>
  <si>
    <t>Cr (Zn,K)</t>
    <phoneticPr fontId="5" type="noConversion"/>
  </si>
  <si>
    <t>Pb (As)</t>
    <phoneticPr fontId="5" type="noConversion"/>
  </si>
  <si>
    <t>As (Pb)</t>
    <phoneticPr fontId="5" type="noConversion"/>
  </si>
  <si>
    <t>Pb (B)</t>
    <phoneticPr fontId="5" type="noConversion"/>
  </si>
  <si>
    <t>B (Pb)</t>
    <phoneticPr fontId="5" type="noConversion"/>
  </si>
  <si>
    <t>Pb (Ti)</t>
    <phoneticPr fontId="5" type="noConversion"/>
  </si>
  <si>
    <t>Ti (Pb)</t>
    <phoneticPr fontId="5" type="noConversion"/>
  </si>
  <si>
    <t>Pb (Ti,Zr)</t>
    <phoneticPr fontId="5" type="noConversion"/>
  </si>
  <si>
    <t>Ti (Pb,Zr)</t>
    <phoneticPr fontId="5" type="noConversion"/>
  </si>
  <si>
    <t>Zr (Pb,Ti)</t>
    <phoneticPr fontId="5" type="noConversion"/>
  </si>
  <si>
    <t>Pb (Si, Ba)</t>
    <phoneticPr fontId="5" type="noConversion"/>
  </si>
  <si>
    <t>Si (Pb,Ba)</t>
    <phoneticPr fontId="5" type="noConversion"/>
  </si>
  <si>
    <t>Pb (Si)</t>
    <phoneticPr fontId="5" type="noConversion"/>
  </si>
  <si>
    <t>Si (Pb)</t>
    <phoneticPr fontId="5" type="noConversion"/>
  </si>
  <si>
    <t>Pb (Sb)</t>
    <phoneticPr fontId="5" type="noConversion"/>
  </si>
  <si>
    <t>Sb (Pb)</t>
    <phoneticPr fontId="5" type="noConversion"/>
  </si>
  <si>
    <t>Cd</t>
    <phoneticPr fontId="5" type="noConversion"/>
  </si>
  <si>
    <t>CdO</t>
  </si>
  <si>
    <t>CdS</t>
    <phoneticPr fontId="5" type="noConversion"/>
  </si>
  <si>
    <t>C4H6O4Pb</t>
    <phoneticPr fontId="5" type="noConversion"/>
  </si>
  <si>
    <t>301-04-2</t>
    <phoneticPr fontId="18" type="noConversion"/>
  </si>
  <si>
    <t>Cadmium sulphide**</t>
  </si>
  <si>
    <t>Lead di(acetate)**</t>
  </si>
  <si>
    <t>Cd</t>
  </si>
  <si>
    <r>
      <t>CdF</t>
    </r>
    <r>
      <rPr>
        <vertAlign val="subscript"/>
        <sz val="11"/>
        <color theme="1"/>
        <rFont val="宋体"/>
        <family val="2"/>
        <scheme val="minor"/>
      </rPr>
      <t>2</t>
    </r>
  </si>
  <si>
    <r>
      <t>CdO</t>
    </r>
    <r>
      <rPr>
        <vertAlign val="subscript"/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S</t>
    </r>
  </si>
  <si>
    <r>
      <t>CdCl</t>
    </r>
    <r>
      <rPr>
        <vertAlign val="subscript"/>
        <sz val="11"/>
        <color theme="1"/>
        <rFont val="宋体"/>
        <family val="2"/>
        <scheme val="minor"/>
      </rPr>
      <t>2</t>
    </r>
  </si>
  <si>
    <r>
      <t>NaBO</t>
    </r>
    <r>
      <rPr>
        <sz val="8"/>
        <color theme="1"/>
        <rFont val="Arial"/>
        <family val="2"/>
      </rPr>
      <t>3</t>
    </r>
    <r>
      <rPr>
        <sz val="10"/>
        <color theme="1"/>
        <rFont val="Arial"/>
        <family val="2"/>
      </rPr>
      <t>.4(H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O)</t>
    </r>
  </si>
  <si>
    <r>
      <t>NaBO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.3H</t>
    </r>
    <r>
      <rPr>
        <sz val="8"/>
        <color theme="1"/>
        <rFont val="Arial"/>
        <family val="2"/>
      </rPr>
      <t>2</t>
    </r>
    <r>
      <rPr>
        <sz val="10"/>
        <color theme="1"/>
        <rFont val="Arial"/>
        <family val="2"/>
      </rPr>
      <t>O</t>
    </r>
  </si>
  <si>
    <t>Co</t>
    <phoneticPr fontId="5" type="noConversion"/>
  </si>
  <si>
    <t>Cr (Na)</t>
    <phoneticPr fontId="5" type="noConversion"/>
  </si>
  <si>
    <r>
      <t>As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5</t>
    </r>
  </si>
  <si>
    <r>
      <t>Na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</si>
  <si>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CrO</t>
    </r>
    <r>
      <rPr>
        <vertAlign val="subscript"/>
        <sz val="10"/>
        <color indexed="8"/>
        <rFont val="Arial"/>
        <family val="2"/>
      </rPr>
      <t>4</t>
    </r>
  </si>
  <si>
    <r>
      <t>K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Cr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7</t>
    </r>
  </si>
  <si>
    <t>Cadmium**</t>
  </si>
  <si>
    <t>Cadmium oxide**</t>
  </si>
  <si>
    <t>Cadmium chloride**</t>
  </si>
  <si>
    <t>Sodium perborate; perboric acid, sodium salt**</t>
  </si>
  <si>
    <t>Sodium peroxometaborate**</t>
  </si>
  <si>
    <t>Cadmium fluoride**</t>
  </si>
  <si>
    <t>Cadmium sulphate**</t>
  </si>
  <si>
    <t>Diarsenic pentaoxide**</t>
  </si>
  <si>
    <t>Diarsenic trioxide**</t>
  </si>
  <si>
    <t>Triethyl arsenate**</t>
  </si>
  <si>
    <t>Boric acid**</t>
  </si>
  <si>
    <t>Disodium tetraborate, anhydrous**</t>
  </si>
  <si>
    <t>Tetraboron disodium heptaoxide, hydrate(calculate as decahydrate)**</t>
  </si>
  <si>
    <t>Arsenic acid **</t>
  </si>
  <si>
    <t>Diboron trioxide**</t>
  </si>
  <si>
    <t xml:space="preserve">Aluminosilicate Refractory Ceramic Fibres
are fibres covered by index number 650-017-00-8 in Annex VI, part 3, table 3.1 of Regulation (EC) No 1272/2008, and fulfil the three following conditions: 
a) oxides of aluminium and silicon are the main components present (in the fibres) within variable concentration ranges 
b) fibres have a length weighted geometric mean diameter less two standard geometric errors of 6 or less micrometres (µm) 
c) alkaline oxide and alkali earth oxide (Na2O+K2O+CaO+MgO+BaO) content less or equal to 18% by weight **
</t>
  </si>
  <si>
    <t>Lead oxide sulfate (basic lead sulfate)**</t>
  </si>
  <si>
    <t>Substance Name</t>
  </si>
  <si>
    <t>Calcium arsenate**</t>
  </si>
  <si>
    <t>Trilead diarsenate**</t>
  </si>
  <si>
    <t>Zirconia Aluminosilicate Refractory Ceramic Fibres are fibres covered by index number 650-017-00-8 in Annex VI, part 3, table 3.1 of Regulation (EC) No 1272/2008 , and fulfil the three following conditions: 
a) oxides of aluminium, silicon and zirconium are the main components present (in the fibres) within variable concentration ranges 
b) fibres have a length weighted geometric mean diameter less two standard geometric errors of 6 or less micrometres (µm). 
c) alkaline oxide and alkali earth oxide (Na2O+K2O+CaO+MgO+BaO) content less or equal to 18% by weight **</t>
  </si>
  <si>
    <t>Lead(II)bis(methanesulfonate)**</t>
  </si>
  <si>
    <t>Acetic acid, lead salt, basic**</t>
  </si>
  <si>
    <t>Basic lead carbonate (trilead bis(carbonate)dihydroxide)**</t>
  </si>
  <si>
    <t>Dioxobis(stearato)trilead**</t>
  </si>
  <si>
    <t>Fatty acids, C16-18, lead salts**</t>
  </si>
  <si>
    <t>Lead bis(tetrafluoroborate)**</t>
  </si>
  <si>
    <t>Lead cynamidate**</t>
  </si>
  <si>
    <t>Lead dinitrate**</t>
  </si>
  <si>
    <t>Lead oxide (lead monoxide)**</t>
  </si>
  <si>
    <t>Lead tetroxide (orange lead)**</t>
  </si>
  <si>
    <t>Lead titanium trioxide**</t>
  </si>
  <si>
    <t>Lead Titanium Zirconium Oxide**</t>
  </si>
  <si>
    <t>Pentalead tetraoxide sulphate**</t>
  </si>
  <si>
    <t>Pyrochlore,antimony lead yellow**</t>
  </si>
  <si>
    <t>Silicic acid, barium salt, lead-doped**</t>
  </si>
  <si>
    <t>Silicic acid, lead salt**</t>
  </si>
  <si>
    <t>Sulfurous acid, lead salt, dibasic**</t>
  </si>
  <si>
    <t>Tetraethyllead**</t>
  </si>
  <si>
    <t>Tetralead trioxide sulphate**</t>
  </si>
  <si>
    <t>Trilead dioxide phosphonate**</t>
  </si>
  <si>
    <t>CcdO3</t>
  </si>
  <si>
    <t>CdH2O2</t>
  </si>
  <si>
    <t xml:space="preserve"> Cadmium nitrate**</t>
  </si>
  <si>
    <t xml:space="preserve"> Cadmium carbonate**</t>
  </si>
  <si>
    <t xml:space="preserve"> Cadmium hydroxide**</t>
  </si>
  <si>
    <t>Disodium octaborate**</t>
  </si>
  <si>
    <r>
      <t>B2H6Na2O</t>
    </r>
    <r>
      <rPr>
        <sz val="10"/>
        <color indexed="8"/>
        <rFont val="Arial"/>
        <family val="2"/>
      </rPr>
      <t xml:space="preserve">
</t>
    </r>
  </si>
  <si>
    <t xml:space="preserve">Lead </t>
  </si>
  <si>
    <t>Lead hydrogen arsenate**</t>
    <phoneticPr fontId="18" type="noConversion"/>
  </si>
  <si>
    <t>录结果页面No</t>
    <phoneticPr fontId="5" type="noConversion"/>
  </si>
  <si>
    <t>b.    Dichromic acid **</t>
  </si>
  <si>
    <t>c.   Oligomers of chromic acid and dichromic acid **</t>
  </si>
  <si>
    <t>Bis(tributyltin) Oxide</t>
    <phoneticPr fontId="18" type="noConversion"/>
  </si>
  <si>
    <t>C24H54OSn2</t>
    <phoneticPr fontId="18" type="noConversion"/>
  </si>
  <si>
    <t>CAS 56-35-9</t>
    <phoneticPr fontId="18" type="noConversion"/>
  </si>
  <si>
    <t>Sn</t>
    <phoneticPr fontId="18" type="noConversion"/>
  </si>
  <si>
    <t>Sample Conc.</t>
    <phoneticPr fontId="24" type="noConversion"/>
  </si>
  <si>
    <t>Zn</t>
    <phoneticPr fontId="24" type="noConversion"/>
  </si>
  <si>
    <t>B</t>
    <phoneticPr fontId="24" type="noConversion"/>
  </si>
  <si>
    <t>As</t>
    <phoneticPr fontId="24" type="noConversion"/>
  </si>
  <si>
    <t>Sb</t>
  </si>
  <si>
    <t>Cr</t>
    <phoneticPr fontId="24" type="noConversion"/>
  </si>
  <si>
    <t>Pb</t>
    <phoneticPr fontId="24" type="noConversion"/>
  </si>
  <si>
    <t>Co</t>
    <phoneticPr fontId="24" type="noConversion"/>
  </si>
  <si>
    <t>Si</t>
  </si>
  <si>
    <t>Sn</t>
    <phoneticPr fontId="24" type="noConversion"/>
  </si>
  <si>
    <t>Mo</t>
    <phoneticPr fontId="24" type="noConversion"/>
  </si>
  <si>
    <t>Zr</t>
    <phoneticPr fontId="24" type="noConversion"/>
  </si>
  <si>
    <t>Al</t>
    <phoneticPr fontId="24" type="noConversion"/>
  </si>
  <si>
    <t>Ti</t>
  </si>
  <si>
    <t>Cd</t>
    <phoneticPr fontId="24" type="noConversion"/>
  </si>
  <si>
    <t>Na</t>
    <phoneticPr fontId="24" type="noConversion"/>
  </si>
  <si>
    <t>K</t>
    <phoneticPr fontId="24" type="noConversion"/>
  </si>
  <si>
    <t>Sr</t>
    <phoneticPr fontId="24" type="noConversion"/>
  </si>
  <si>
    <t>Ca</t>
    <phoneticPr fontId="24" type="noConversion"/>
  </si>
  <si>
    <t>Dibutyltin dichloride(DBT)</t>
    <phoneticPr fontId="18" type="noConversion"/>
  </si>
  <si>
    <t>C8H18Cl2Sn</t>
    <phoneticPr fontId="18" type="noConversion"/>
  </si>
  <si>
    <t>CAS 683-18-1</t>
    <phoneticPr fontId="18" type="noConversion"/>
  </si>
  <si>
    <t>Solution Label</t>
    <phoneticPr fontId="26" type="noConversion"/>
  </si>
  <si>
    <t>Type</t>
  </si>
  <si>
    <t>Element</t>
  </si>
  <si>
    <t>Soln Conc</t>
  </si>
  <si>
    <t>Units</t>
  </si>
  <si>
    <t>强度</t>
  </si>
  <si>
    <t>重复项</t>
  </si>
  <si>
    <t>样品</t>
    <phoneticPr fontId="18" type="noConversion"/>
  </si>
  <si>
    <t>%</t>
    <phoneticPr fontId="18" type="noConversion"/>
  </si>
  <si>
    <t>[Phthalato(2-)]dioxotrilead (dibasic lead phthalate)**</t>
    <phoneticPr fontId="18" type="noConversion"/>
  </si>
  <si>
    <t>7789-12-0/10588-01-9</t>
    <phoneticPr fontId="18" type="noConversion"/>
  </si>
  <si>
    <t>12065-90-6</t>
    <phoneticPr fontId="5" type="noConversion"/>
  </si>
  <si>
    <t>62229-08-7</t>
    <phoneticPr fontId="5" type="noConversion"/>
  </si>
  <si>
    <t>1306-19-0</t>
    <phoneticPr fontId="18" type="noConversion"/>
  </si>
  <si>
    <t>1306-23-6</t>
    <phoneticPr fontId="18" type="noConversion"/>
  </si>
  <si>
    <t>10108-64-2</t>
    <phoneticPr fontId="18" type="noConversion"/>
  </si>
  <si>
    <t>7632-04-4</t>
    <phoneticPr fontId="18" type="noConversion"/>
  </si>
  <si>
    <t>7790-79-6</t>
    <phoneticPr fontId="18" type="noConversion"/>
  </si>
  <si>
    <t>10124-36-4/ 31119-53-6</t>
    <phoneticPr fontId="18" type="noConversion"/>
  </si>
  <si>
    <t xml:space="preserve">10022-68-1 10325-94-7  </t>
    <phoneticPr fontId="18" type="noConversion"/>
  </si>
  <si>
    <t xml:space="preserve">513-78-0 </t>
    <phoneticPr fontId="18" type="noConversion"/>
  </si>
  <si>
    <t xml:space="preserve">21041-95-2 </t>
    <phoneticPr fontId="18" type="noConversion"/>
  </si>
  <si>
    <t>7439-92-1</t>
    <phoneticPr fontId="18" type="noConversion"/>
  </si>
  <si>
    <t>12008-41-2</t>
    <phoneticPr fontId="18" type="noConversion"/>
  </si>
  <si>
    <t>10043-35-3/11113-50-1</t>
    <phoneticPr fontId="18" type="noConversion"/>
  </si>
  <si>
    <t>1330-43-4/12179-04-3</t>
    <phoneticPr fontId="18" type="noConversion"/>
  </si>
  <si>
    <t>12267-73-1</t>
    <phoneticPr fontId="5" type="noConversion"/>
  </si>
  <si>
    <t>7775-11-3</t>
    <phoneticPr fontId="18" type="noConversion"/>
  </si>
  <si>
    <t>7789-09-5</t>
    <phoneticPr fontId="5" type="noConversion"/>
  </si>
  <si>
    <t>7778-50-9</t>
    <phoneticPr fontId="5" type="noConversion"/>
  </si>
  <si>
    <t>10141-05-6</t>
    <phoneticPr fontId="5" type="noConversion"/>
  </si>
  <si>
    <t xml:space="preserve">7738-94-5/13530-68-2                 </t>
    <phoneticPr fontId="18" type="noConversion"/>
  </si>
  <si>
    <t>15606-95-8</t>
    <phoneticPr fontId="5" type="noConversion"/>
  </si>
  <si>
    <t>15245-44-0</t>
    <phoneticPr fontId="5" type="noConversion"/>
  </si>
  <si>
    <t>49663-84-5</t>
    <phoneticPr fontId="5" type="noConversion"/>
  </si>
  <si>
    <t>11103-86-9</t>
    <phoneticPr fontId="5" type="noConversion"/>
  </si>
  <si>
    <t>1303-86-2</t>
    <phoneticPr fontId="5" type="noConversion"/>
  </si>
  <si>
    <t>17570-76-2</t>
    <phoneticPr fontId="5" type="noConversion"/>
  </si>
  <si>
    <t>7646-79-9</t>
    <phoneticPr fontId="5" type="noConversion"/>
  </si>
  <si>
    <t>7440-43-9</t>
    <phoneticPr fontId="18" type="noConversion"/>
  </si>
  <si>
    <t>CdN2O6</t>
    <phoneticPr fontId="18" type="noConversion"/>
  </si>
  <si>
    <r>
      <t>BH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O</t>
    </r>
    <r>
      <rPr>
        <vertAlign val="subscript"/>
        <sz val="10"/>
        <color indexed="8"/>
        <rFont val="Arial"/>
        <family val="2"/>
      </rPr>
      <t>3</t>
    </r>
    <phoneticPr fontId="5" type="noConversion"/>
  </si>
  <si>
    <t>2</t>
  </si>
  <si>
    <t>2</t>
    <phoneticPr fontId="18" type="noConversion"/>
  </si>
  <si>
    <t>3</t>
  </si>
  <si>
    <t>3</t>
    <phoneticPr fontId="18" type="noConversion"/>
  </si>
  <si>
    <t>4</t>
  </si>
  <si>
    <t>4</t>
    <phoneticPr fontId="18" type="noConversion"/>
  </si>
  <si>
    <t>5</t>
  </si>
  <si>
    <t>5</t>
    <phoneticPr fontId="18" type="noConversion"/>
  </si>
  <si>
    <t>9</t>
  </si>
  <si>
    <t>6</t>
  </si>
  <si>
    <t>6</t>
    <phoneticPr fontId="18" type="noConversion"/>
  </si>
  <si>
    <t>7</t>
  </si>
  <si>
    <t>7</t>
    <phoneticPr fontId="18" type="noConversion"/>
  </si>
  <si>
    <t>8</t>
  </si>
  <si>
    <t>8</t>
    <phoneticPr fontId="18" type="noConversion"/>
  </si>
  <si>
    <t>9</t>
    <phoneticPr fontId="18" type="noConversion"/>
  </si>
  <si>
    <t>10</t>
  </si>
  <si>
    <t>10</t>
    <phoneticPr fontId="18" type="noConversion"/>
  </si>
  <si>
    <t>11</t>
  </si>
  <si>
    <t>11</t>
    <phoneticPr fontId="18" type="noConversion"/>
  </si>
  <si>
    <t>66</t>
  </si>
  <si>
    <t>55</t>
  </si>
  <si>
    <t>44</t>
  </si>
  <si>
    <t>12</t>
  </si>
  <si>
    <t>12</t>
    <phoneticPr fontId="18" type="noConversion"/>
  </si>
  <si>
    <t>62</t>
  </si>
  <si>
    <t>52</t>
  </si>
  <si>
    <t>13</t>
  </si>
  <si>
    <t>13</t>
    <phoneticPr fontId="18" type="noConversion"/>
  </si>
  <si>
    <t>43</t>
  </si>
  <si>
    <t>23</t>
  </si>
  <si>
    <t>14</t>
  </si>
  <si>
    <t>14</t>
    <phoneticPr fontId="18" type="noConversion"/>
  </si>
  <si>
    <t>15</t>
  </si>
  <si>
    <t>15</t>
    <phoneticPr fontId="18" type="noConversion"/>
  </si>
  <si>
    <t>16</t>
  </si>
  <si>
    <t>16</t>
    <phoneticPr fontId="18" type="noConversion"/>
  </si>
  <si>
    <t>26</t>
  </si>
  <si>
    <t>19</t>
  </si>
  <si>
    <t>25</t>
  </si>
  <si>
    <t>29</t>
  </si>
  <si>
    <t>18</t>
  </si>
  <si>
    <t>17</t>
  </si>
  <si>
    <t>17</t>
    <phoneticPr fontId="18" type="noConversion"/>
  </si>
  <si>
    <t>27</t>
  </si>
  <si>
    <t>48</t>
  </si>
  <si>
    <t>20</t>
  </si>
  <si>
    <t>21</t>
  </si>
  <si>
    <t>22</t>
  </si>
  <si>
    <t>24</t>
  </si>
  <si>
    <t>26</t>
    <phoneticPr fontId="18" type="noConversion"/>
  </si>
  <si>
    <t>27</t>
    <phoneticPr fontId="18" type="noConversion"/>
  </si>
  <si>
    <t>28</t>
  </si>
  <si>
    <t>29</t>
    <phoneticPr fontId="18" type="noConversion"/>
  </si>
  <si>
    <t>30</t>
  </si>
  <si>
    <t>31</t>
  </si>
  <si>
    <t>32</t>
  </si>
  <si>
    <t>33</t>
  </si>
  <si>
    <t>34</t>
  </si>
  <si>
    <t>34</t>
    <phoneticPr fontId="18" type="noConversion"/>
  </si>
  <si>
    <t>35</t>
  </si>
  <si>
    <t>35</t>
    <phoneticPr fontId="18" type="noConversion"/>
  </si>
  <si>
    <t>36</t>
  </si>
  <si>
    <t>36</t>
    <phoneticPr fontId="18" type="noConversion"/>
  </si>
  <si>
    <t>37</t>
  </si>
  <si>
    <t>37</t>
    <phoneticPr fontId="18" type="noConversion"/>
  </si>
  <si>
    <t>38</t>
  </si>
  <si>
    <t>39</t>
  </si>
  <si>
    <t>40</t>
  </si>
  <si>
    <t>41</t>
  </si>
  <si>
    <t>42</t>
  </si>
  <si>
    <t>45</t>
  </si>
  <si>
    <t>46</t>
  </si>
  <si>
    <t>46</t>
    <phoneticPr fontId="18" type="noConversion"/>
  </si>
  <si>
    <t>47</t>
  </si>
  <si>
    <t>49</t>
  </si>
  <si>
    <t>50</t>
  </si>
  <si>
    <t>51</t>
  </si>
  <si>
    <t>51</t>
    <phoneticPr fontId="18" type="noConversion"/>
  </si>
  <si>
    <t>52</t>
    <phoneticPr fontId="18" type="noConversion"/>
  </si>
  <si>
    <t>53</t>
  </si>
  <si>
    <t>53</t>
    <phoneticPr fontId="18" type="noConversion"/>
  </si>
  <si>
    <t>54</t>
  </si>
  <si>
    <t>54</t>
    <phoneticPr fontId="18" type="noConversion"/>
  </si>
  <si>
    <t>55</t>
    <phoneticPr fontId="18" type="noConversion"/>
  </si>
  <si>
    <t>56</t>
  </si>
  <si>
    <t>56</t>
    <phoneticPr fontId="18" type="noConversion"/>
  </si>
  <si>
    <t>57</t>
  </si>
  <si>
    <t>58</t>
  </si>
  <si>
    <t>59</t>
  </si>
  <si>
    <t>60</t>
  </si>
  <si>
    <t>61</t>
  </si>
  <si>
    <t>63</t>
  </si>
  <si>
    <t>64</t>
  </si>
  <si>
    <t>65</t>
  </si>
  <si>
    <t>66</t>
    <phoneticPr fontId="18" type="noConversion"/>
  </si>
  <si>
    <t>67</t>
  </si>
  <si>
    <t>67</t>
    <phoneticPr fontId="18" type="noConversion"/>
  </si>
  <si>
    <t>71</t>
  </si>
  <si>
    <t>68</t>
  </si>
  <si>
    <t>68</t>
    <phoneticPr fontId="18" type="noConversion"/>
  </si>
  <si>
    <t>69</t>
  </si>
  <si>
    <t>69</t>
    <phoneticPr fontId="18" type="noConversion"/>
  </si>
  <si>
    <t>70</t>
  </si>
  <si>
    <t>70</t>
    <phoneticPr fontId="18" type="noConversion"/>
  </si>
  <si>
    <t>71</t>
    <phoneticPr fontId="18" type="noConversion"/>
  </si>
  <si>
    <t>72</t>
  </si>
  <si>
    <t>72</t>
    <phoneticPr fontId="18" type="noConversion"/>
  </si>
  <si>
    <t>73</t>
  </si>
  <si>
    <t>73</t>
    <phoneticPr fontId="18" type="noConversion"/>
  </si>
  <si>
    <t>1</t>
    <phoneticPr fontId="18" type="noConversion"/>
  </si>
  <si>
    <t>Lead diazide**</t>
    <phoneticPr fontId="18" type="noConversion"/>
  </si>
  <si>
    <t>DCU No</t>
    <phoneticPr fontId="18" type="noConversion"/>
  </si>
  <si>
    <t>Sample ID</t>
    <phoneticPr fontId="18" type="noConversion"/>
  </si>
  <si>
    <t>No.</t>
    <phoneticPr fontId="18" type="noConversion"/>
  </si>
  <si>
    <t>说明</t>
    <phoneticPr fontId="18" type="noConversion"/>
  </si>
  <si>
    <t>1.同一个Sample ID需要添加测试元素直接在末行添加即可</t>
    <phoneticPr fontId="18" type="noConversion"/>
  </si>
  <si>
    <t>2.测试元素数据引用即可</t>
    <phoneticPr fontId="18" type="noConversion"/>
  </si>
  <si>
    <t>3.该sheets名字只能是Data，DCU模板sheets名字只能是DCU-Result</t>
    <phoneticPr fontId="18" type="noConversion"/>
  </si>
  <si>
    <t>Element</t>
    <phoneticPr fontId="24" type="noConversion"/>
  </si>
  <si>
    <t>4.第一行表名不能变，同时不能重复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</si>
</sst>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;_ȅ"/>
    <numFmt numFmtId="177" formatCode="[$-409]d\-mmm\-yyyy;@"/>
    <numFmt numFmtId="178" formatCode="0.000_);[Red]\(0.000\)"/>
    <numFmt numFmtId="179" formatCode="0.0"/>
    <numFmt numFmtId="180" formatCode="0_ "/>
  </numFmts>
  <fonts count="2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vertAlign val="subscript"/>
      <sz val="10"/>
      <color indexed="8"/>
      <name val="Arial"/>
      <family val="2"/>
    </font>
    <font>
      <vertAlign val="subscript"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2555"/>
      <name val="Arial"/>
      <family val="2"/>
    </font>
    <font>
      <sz val="9"/>
      <color theme="1"/>
      <name val="Arial"/>
      <family val="2"/>
    </font>
    <font>
      <sz val="9"/>
      <name val="宋体"/>
      <family val="3"/>
      <charset val="134"/>
      <scheme val="minor"/>
    </font>
    <font>
      <vertAlign val="subscript"/>
      <sz val="11"/>
      <color theme="1"/>
      <name val="宋体"/>
      <family val="2"/>
      <scheme val="minor"/>
    </font>
    <font>
      <sz val="8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name val="Arial"/>
      <family val="2"/>
    </font>
    <font>
      <b/>
      <sz val="11"/>
      <color theme="1"/>
      <name val="宋体"/>
      <family val="3"/>
      <charset val="134"/>
    </font>
    <font>
      <sz val="9"/>
      <name val="新細明體"/>
      <family val="1"/>
      <charset val="136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177" fontId="0" fillId="0" borderId="0">
      <alignment vertical="center"/>
    </xf>
    <xf numFmtId="177" fontId="4" fillId="0" borderId="0"/>
  </cellStyleXfs>
  <cellXfs count="134">
    <xf numFmtId="177" fontId="0" fillId="0" borderId="0" xfId="0">
      <alignment vertical="center"/>
    </xf>
    <xf numFmtId="177" fontId="7" fillId="0" borderId="0" xfId="0" applyFont="1">
      <alignment vertical="center"/>
    </xf>
    <xf numFmtId="177" fontId="8" fillId="0" borderId="0" xfId="0" applyFont="1" applyAlignment="1">
      <alignment horizontal="left" vertical="center"/>
    </xf>
    <xf numFmtId="177" fontId="8" fillId="0" borderId="0" xfId="0" applyFont="1">
      <alignment vertical="center"/>
    </xf>
    <xf numFmtId="177" fontId="10" fillId="0" borderId="1" xfId="0" applyFont="1" applyBorder="1" applyAlignment="1">
      <alignment horizontal="center" vertical="center"/>
    </xf>
    <xf numFmtId="177" fontId="10" fillId="0" borderId="1" xfId="0" applyFont="1" applyBorder="1" applyAlignment="1">
      <alignment horizontal="center" vertical="center" wrapText="1"/>
    </xf>
    <xf numFmtId="177" fontId="9" fillId="0" borderId="1" xfId="0" applyFont="1" applyBorder="1" applyAlignment="1">
      <alignment horizontal="left" vertical="center"/>
    </xf>
    <xf numFmtId="177" fontId="9" fillId="0" borderId="1" xfId="0" applyFont="1" applyBorder="1">
      <alignment vertical="center"/>
    </xf>
    <xf numFmtId="177" fontId="9" fillId="0" borderId="1" xfId="0" quotePrefix="1" applyFont="1" applyBorder="1" applyAlignment="1">
      <alignment horizontal="left" vertical="center"/>
    </xf>
    <xf numFmtId="177" fontId="11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left" vertical="center"/>
    </xf>
    <xf numFmtId="177" fontId="12" fillId="0" borderId="1" xfId="0" applyFont="1" applyBorder="1" applyAlignment="1">
      <alignment horizontal="left" vertical="center"/>
    </xf>
    <xf numFmtId="177" fontId="9" fillId="0" borderId="1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177" fontId="9" fillId="0" borderId="2" xfId="0" applyFont="1" applyBorder="1">
      <alignment vertical="center"/>
    </xf>
    <xf numFmtId="177" fontId="9" fillId="0" borderId="1" xfId="0" quotePrefix="1" applyFont="1" applyBorder="1">
      <alignment vertical="center"/>
    </xf>
    <xf numFmtId="177" fontId="16" fillId="0" borderId="1" xfId="0" applyFont="1" applyBorder="1">
      <alignment vertical="center"/>
    </xf>
    <xf numFmtId="177" fontId="17" fillId="0" borderId="1" xfId="0" applyFont="1" applyBorder="1">
      <alignment vertical="center"/>
    </xf>
    <xf numFmtId="177" fontId="11" fillId="0" borderId="1" xfId="1" applyNumberFormat="1" applyFont="1" applyBorder="1" applyAlignment="1" applyProtection="1">
      <alignment horizontal="left" vertical="center"/>
    </xf>
    <xf numFmtId="177" fontId="11" fillId="0" borderId="2" xfId="1" applyNumberFormat="1" applyFont="1" applyBorder="1" applyAlignment="1" applyProtection="1">
      <alignment horizontal="left" vertical="center"/>
    </xf>
    <xf numFmtId="177" fontId="11" fillId="3" borderId="1" xfId="1" applyNumberFormat="1" applyFont="1" applyFill="1" applyBorder="1" applyAlignment="1" applyProtection="1">
      <alignment horizontal="left" vertical="center" wrapText="1"/>
    </xf>
    <xf numFmtId="178" fontId="9" fillId="0" borderId="1" xfId="0" applyNumberFormat="1" applyFont="1" applyBorder="1">
      <alignment vertical="center"/>
    </xf>
    <xf numFmtId="49" fontId="11" fillId="0" borderId="1" xfId="1" applyNumberFormat="1" applyFont="1" applyBorder="1" applyAlignment="1" applyProtection="1">
      <alignment horizontal="left" vertical="center"/>
    </xf>
    <xf numFmtId="49" fontId="11" fillId="0" borderId="1" xfId="1" applyNumberFormat="1" applyFont="1" applyBorder="1" applyAlignment="1" applyProtection="1">
      <alignment horizontal="left" vertical="center" wrapText="1"/>
    </xf>
    <xf numFmtId="177" fontId="3" fillId="0" borderId="0" xfId="0" applyFont="1">
      <alignment vertical="center"/>
    </xf>
    <xf numFmtId="179" fontId="9" fillId="0" borderId="1" xfId="0" applyNumberFormat="1" applyFont="1" applyBorder="1" applyAlignment="1">
      <alignment horizontal="left" vertical="center"/>
    </xf>
    <xf numFmtId="179" fontId="12" fillId="0" borderId="1" xfId="0" applyNumberFormat="1" applyFont="1" applyBorder="1" applyAlignment="1">
      <alignment horizontal="left" vertical="center"/>
    </xf>
    <xf numFmtId="179" fontId="9" fillId="0" borderId="3" xfId="0" applyNumberFormat="1" applyFont="1" applyBorder="1" applyAlignment="1">
      <alignment horizontal="left" vertical="center"/>
    </xf>
    <xf numFmtId="179" fontId="9" fillId="0" borderId="5" xfId="0" applyNumberFormat="1" applyFont="1" applyBorder="1" applyAlignment="1">
      <alignment horizontal="left" vertical="center"/>
    </xf>
    <xf numFmtId="177" fontId="2" fillId="0" borderId="1" xfId="0" applyFont="1" applyBorder="1">
      <alignment vertical="center"/>
    </xf>
    <xf numFmtId="179" fontId="9" fillId="0" borderId="2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left" vertical="center"/>
    </xf>
    <xf numFmtId="0" fontId="9" fillId="0" borderId="3" xfId="0" applyNumberFormat="1" applyFont="1" applyBorder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>
      <alignment vertical="center"/>
    </xf>
    <xf numFmtId="0" fontId="12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>
      <alignment vertical="center"/>
    </xf>
    <xf numFmtId="177" fontId="15" fillId="0" borderId="1" xfId="0" applyFont="1" applyBorder="1" applyAlignment="1">
      <alignment horizontal="left" vertical="center"/>
    </xf>
    <xf numFmtId="177" fontId="9" fillId="3" borderId="1" xfId="0" applyFont="1" applyFill="1" applyBorder="1" applyAlignment="1">
      <alignment vertical="center"/>
    </xf>
    <xf numFmtId="177" fontId="6" fillId="0" borderId="0" xfId="0" applyFont="1">
      <alignment vertical="center"/>
    </xf>
    <xf numFmtId="177" fontId="9" fillId="0" borderId="2" xfId="0" applyFont="1" applyBorder="1" applyAlignment="1">
      <alignment vertical="center"/>
    </xf>
    <xf numFmtId="177" fontId="9" fillId="0" borderId="3" xfId="0" applyFont="1" applyBorder="1" applyAlignment="1">
      <alignment vertical="center"/>
    </xf>
    <xf numFmtId="177" fontId="9" fillId="0" borderId="2" xfId="0" applyFont="1" applyBorder="1" applyAlignment="1">
      <alignment vertical="center" wrapText="1"/>
    </xf>
    <xf numFmtId="177" fontId="9" fillId="0" borderId="3" xfId="0" applyFont="1" applyBorder="1" applyAlignment="1">
      <alignment vertical="center" wrapText="1"/>
    </xf>
    <xf numFmtId="0" fontId="8" fillId="0" borderId="1" xfId="0" applyNumberFormat="1" applyFont="1" applyBorder="1" applyAlignment="1">
      <alignment horizontal="left" vertical="center"/>
    </xf>
    <xf numFmtId="177" fontId="12" fillId="3" borderId="5" xfId="0" applyFont="1" applyFill="1" applyBorder="1" applyAlignment="1">
      <alignment vertical="center"/>
    </xf>
    <xf numFmtId="177" fontId="22" fillId="0" borderId="5" xfId="0" applyFont="1" applyBorder="1" applyAlignment="1">
      <alignment horizontal="center" vertical="center" wrapText="1"/>
    </xf>
    <xf numFmtId="177" fontId="12" fillId="2" borderId="5" xfId="0" applyFont="1" applyFill="1" applyBorder="1" applyAlignment="1">
      <alignment vertical="center" wrapText="1"/>
    </xf>
    <xf numFmtId="177" fontId="15" fillId="2" borderId="7" xfId="0" applyFont="1" applyFill="1" applyBorder="1" applyAlignment="1">
      <alignment vertical="center" wrapText="1"/>
    </xf>
    <xf numFmtId="177" fontId="12" fillId="2" borderId="6" xfId="0" applyFont="1" applyFill="1" applyBorder="1" applyAlignment="1">
      <alignment vertical="center" wrapText="1"/>
    </xf>
    <xf numFmtId="177" fontId="12" fillId="2" borderId="7" xfId="0" applyFont="1" applyFill="1" applyBorder="1" applyAlignment="1">
      <alignment vertical="center" wrapText="1"/>
    </xf>
    <xf numFmtId="177" fontId="12" fillId="2" borderId="5" xfId="0" applyFont="1" applyFill="1" applyBorder="1" applyAlignment="1">
      <alignment horizontal="left" vertical="center" wrapText="1"/>
    </xf>
    <xf numFmtId="177" fontId="12" fillId="2" borderId="5" xfId="0" applyFont="1" applyFill="1" applyBorder="1">
      <alignment vertical="center"/>
    </xf>
    <xf numFmtId="177" fontId="9" fillId="3" borderId="1" xfId="0" applyFont="1" applyFill="1" applyBorder="1" applyAlignment="1">
      <alignment horizontal="left" vertical="center"/>
    </xf>
    <xf numFmtId="0" fontId="21" fillId="0" borderId="1" xfId="0" applyNumberFormat="1" applyFont="1" applyBorder="1" applyAlignment="1">
      <alignment horizontal="left" vertical="center"/>
    </xf>
    <xf numFmtId="0" fontId="11" fillId="0" borderId="1" xfId="1" applyNumberFormat="1" applyFont="1" applyBorder="1" applyAlignment="1" applyProtection="1">
      <alignment horizontal="left" vertical="center"/>
    </xf>
    <xf numFmtId="0" fontId="9" fillId="3" borderId="1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vertical="center"/>
    </xf>
    <xf numFmtId="0" fontId="7" fillId="0" borderId="0" xfId="0" applyNumberFormat="1" applyFont="1">
      <alignment vertical="center"/>
    </xf>
    <xf numFmtId="0" fontId="23" fillId="0" borderId="0" xfId="0" applyNumberFormat="1" applyFont="1">
      <alignment vertical="center"/>
    </xf>
    <xf numFmtId="0" fontId="9" fillId="2" borderId="1" xfId="0" applyNumberFormat="1" applyFont="1" applyFill="1" applyBorder="1">
      <alignment vertical="center"/>
    </xf>
    <xf numFmtId="177" fontId="12" fillId="2" borderId="6" xfId="0" applyFont="1" applyFill="1" applyBorder="1" applyAlignment="1">
      <alignment horizontal="left" vertical="center" wrapText="1"/>
    </xf>
    <xf numFmtId="177" fontId="12" fillId="2" borderId="7" xfId="0" applyFont="1" applyFill="1" applyBorder="1" applyAlignment="1">
      <alignment horizontal="left" vertical="center" wrapText="1"/>
    </xf>
    <xf numFmtId="177" fontId="12" fillId="2" borderId="8" xfId="0" applyFont="1" applyFill="1" applyBorder="1" applyAlignment="1">
      <alignment horizontal="left" vertical="center" wrapText="1"/>
    </xf>
    <xf numFmtId="177" fontId="9" fillId="0" borderId="2" xfId="0" applyFont="1" applyBorder="1" applyAlignment="1">
      <alignment horizontal="left" vertical="center"/>
    </xf>
    <xf numFmtId="177" fontId="9" fillId="0" borderId="4" xfId="0" applyFont="1" applyBorder="1" applyAlignment="1">
      <alignment horizontal="left" vertical="center"/>
    </xf>
    <xf numFmtId="177" fontId="9" fillId="0" borderId="3" xfId="0" applyFont="1" applyBorder="1" applyAlignment="1">
      <alignment horizontal="left" vertical="center"/>
    </xf>
    <xf numFmtId="177" fontId="12" fillId="2" borderId="8" xfId="0" applyFont="1" applyFill="1" applyBorder="1" applyAlignment="1">
      <alignment vertical="center" wrapText="1"/>
    </xf>
    <xf numFmtId="177" fontId="9" fillId="0" borderId="4" xfId="0" applyFont="1" applyBorder="1" applyAlignment="1">
      <alignment vertical="center" wrapText="1"/>
    </xf>
    <xf numFmtId="177" fontId="9" fillId="0" borderId="4" xfId="0" applyFont="1" applyBorder="1" applyAlignment="1">
      <alignment vertical="center"/>
    </xf>
    <xf numFmtId="177" fontId="12" fillId="0" borderId="2" xfId="0" applyFont="1" applyBorder="1" applyAlignment="1">
      <alignment vertical="center"/>
    </xf>
    <xf numFmtId="177" fontId="12" fillId="0" borderId="3" xfId="0" applyFont="1" applyBorder="1" applyAlignment="1">
      <alignment vertical="center"/>
    </xf>
    <xf numFmtId="177" fontId="11" fillId="0" borderId="2" xfId="0" applyFont="1" applyBorder="1" applyAlignment="1">
      <alignment vertical="center" wrapText="1"/>
    </xf>
    <xf numFmtId="49" fontId="9" fillId="0" borderId="2" xfId="0" applyNumberFormat="1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12" fillId="2" borderId="6" xfId="0" applyNumberFormat="1" applyFont="1" applyFill="1" applyBorder="1" applyAlignment="1">
      <alignment vertical="center" wrapText="1"/>
    </xf>
    <xf numFmtId="177" fontId="9" fillId="0" borderId="2" xfId="0" quotePrefix="1" applyFont="1" applyBorder="1" applyAlignment="1">
      <alignment vertical="center" wrapText="1"/>
    </xf>
    <xf numFmtId="0" fontId="12" fillId="2" borderId="7" xfId="0" applyNumberFormat="1" applyFont="1" applyFill="1" applyBorder="1" applyAlignment="1">
      <alignment vertical="center" wrapText="1"/>
    </xf>
    <xf numFmtId="177" fontId="9" fillId="0" borderId="3" xfId="0" quotePrefix="1" applyFont="1" applyBorder="1" applyAlignment="1">
      <alignment vertical="center" wrapText="1"/>
    </xf>
    <xf numFmtId="177" fontId="16" fillId="0" borderId="2" xfId="0" quotePrefix="1" applyFont="1" applyBorder="1" applyAlignment="1">
      <alignment vertical="center"/>
    </xf>
    <xf numFmtId="177" fontId="16" fillId="0" borderId="3" xfId="0" quotePrefix="1" applyFont="1" applyBorder="1" applyAlignment="1">
      <alignment vertical="center"/>
    </xf>
    <xf numFmtId="49" fontId="11" fillId="0" borderId="2" xfId="1" applyNumberFormat="1" applyFont="1" applyBorder="1" applyAlignment="1" applyProtection="1">
      <alignment vertical="center"/>
    </xf>
    <xf numFmtId="49" fontId="11" fillId="0" borderId="3" xfId="1" applyNumberFormat="1" applyFont="1" applyBorder="1" applyAlignment="1" applyProtection="1">
      <alignment vertical="center"/>
    </xf>
    <xf numFmtId="177" fontId="9" fillId="0" borderId="2" xfId="0" applyFont="1" applyBorder="1" applyAlignment="1">
      <alignment vertical="top" wrapText="1"/>
    </xf>
    <xf numFmtId="177" fontId="9" fillId="0" borderId="3" xfId="0" applyFont="1" applyBorder="1" applyAlignment="1">
      <alignment vertical="top" wrapText="1"/>
    </xf>
    <xf numFmtId="0" fontId="12" fillId="2" borderId="5" xfId="0" applyNumberFormat="1" applyFont="1" applyFill="1" applyBorder="1" applyAlignment="1">
      <alignment vertical="center" wrapText="1"/>
    </xf>
    <xf numFmtId="177" fontId="9" fillId="0" borderId="1" xfId="0" applyFont="1" applyBorder="1" applyAlignment="1">
      <alignment vertical="center" wrapText="1"/>
    </xf>
    <xf numFmtId="177" fontId="9" fillId="0" borderId="3" xfId="0" applyFont="1" applyBorder="1">
      <alignment vertical="center"/>
    </xf>
    <xf numFmtId="177" fontId="9" fillId="0" borderId="1" xfId="0" applyFont="1" applyBorder="1" applyAlignment="1">
      <alignment vertical="center"/>
    </xf>
    <xf numFmtId="177" fontId="9" fillId="0" borderId="4" xfId="0" applyFont="1" applyBorder="1">
      <alignment vertical="center"/>
    </xf>
    <xf numFmtId="177" fontId="11" fillId="0" borderId="1" xfId="0" applyFont="1" applyBorder="1" applyAlignment="1">
      <alignment vertical="center" wrapText="1"/>
    </xf>
    <xf numFmtId="177" fontId="9" fillId="0" borderId="1" xfId="0" quotePrefix="1" applyFont="1" applyBorder="1" applyAlignment="1">
      <alignment vertical="center" wrapText="1"/>
    </xf>
    <xf numFmtId="49" fontId="9" fillId="0" borderId="4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5" fillId="0" borderId="1" xfId="0" applyNumberFormat="1" applyFont="1" applyBorder="1" applyAlignment="1">
      <alignment horizontal="left" vertical="center"/>
    </xf>
    <xf numFmtId="177" fontId="9" fillId="3" borderId="5" xfId="0" applyFont="1" applyFill="1" applyBorder="1" applyAlignment="1">
      <alignment horizontal="left" vertical="center"/>
    </xf>
    <xf numFmtId="0" fontId="21" fillId="0" borderId="5" xfId="0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/>
    </xf>
    <xf numFmtId="0" fontId="9" fillId="0" borderId="6" xfId="0" applyNumberFormat="1" applyFont="1" applyBorder="1" applyAlignment="1">
      <alignment horizontal="left" vertical="center"/>
    </xf>
    <xf numFmtId="0" fontId="9" fillId="0" borderId="7" xfId="0" applyNumberFormat="1" applyFont="1" applyBorder="1" applyAlignment="1">
      <alignment horizontal="left" vertical="center"/>
    </xf>
    <xf numFmtId="0" fontId="9" fillId="0" borderId="8" xfId="0" applyNumberFormat="1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left" vertical="center"/>
    </xf>
    <xf numFmtId="0" fontId="11" fillId="0" borderId="7" xfId="1" applyNumberFormat="1" applyFont="1" applyBorder="1" applyAlignment="1" applyProtection="1">
      <alignment horizontal="left" vertical="center"/>
    </xf>
    <xf numFmtId="0" fontId="8" fillId="0" borderId="0" xfId="0" applyNumberFormat="1" applyFont="1" applyBorder="1" applyAlignment="1">
      <alignment horizontal="left" vertical="center"/>
    </xf>
    <xf numFmtId="178" fontId="21" fillId="0" borderId="5" xfId="0" applyNumberFormat="1" applyFont="1" applyBorder="1" applyAlignment="1">
      <alignment horizontal="left" vertical="center"/>
    </xf>
    <xf numFmtId="178" fontId="9" fillId="0" borderId="5" xfId="0" applyNumberFormat="1" applyFont="1" applyBorder="1" applyAlignment="1">
      <alignment horizontal="left" vertical="center"/>
    </xf>
    <xf numFmtId="178" fontId="9" fillId="0" borderId="6" xfId="0" applyNumberFormat="1" applyFont="1" applyBorder="1" applyAlignment="1">
      <alignment horizontal="left" vertical="center"/>
    </xf>
    <xf numFmtId="178" fontId="9" fillId="0" borderId="7" xfId="0" applyNumberFormat="1" applyFont="1" applyBorder="1" applyAlignment="1">
      <alignment horizontal="left" vertical="center"/>
    </xf>
    <xf numFmtId="178" fontId="9" fillId="0" borderId="8" xfId="0" applyNumberFormat="1" applyFont="1" applyBorder="1" applyAlignment="1">
      <alignment horizontal="left" vertical="center"/>
    </xf>
    <xf numFmtId="178" fontId="15" fillId="0" borderId="6" xfId="0" applyNumberFormat="1" applyFont="1" applyBorder="1" applyAlignment="1">
      <alignment horizontal="left" vertical="center"/>
    </xf>
    <xf numFmtId="178" fontId="15" fillId="0" borderId="7" xfId="0" applyNumberFormat="1" applyFont="1" applyBorder="1" applyAlignment="1">
      <alignment horizontal="left" vertical="center"/>
    </xf>
    <xf numFmtId="178" fontId="15" fillId="0" borderId="8" xfId="0" applyNumberFormat="1" applyFont="1" applyBorder="1" applyAlignment="1">
      <alignment horizontal="left" vertical="center"/>
    </xf>
    <xf numFmtId="178" fontId="11" fillId="0" borderId="5" xfId="1" applyNumberFormat="1" applyFont="1" applyBorder="1" applyAlignment="1" applyProtection="1">
      <alignment horizontal="left" vertical="center"/>
    </xf>
    <xf numFmtId="178" fontId="11" fillId="0" borderId="6" xfId="1" applyNumberFormat="1" applyFont="1" applyBorder="1" applyAlignment="1" applyProtection="1">
      <alignment horizontal="left" vertical="center"/>
    </xf>
    <xf numFmtId="177" fontId="0" fillId="0" borderId="0" xfId="0" applyBorder="1">
      <alignment vertical="center"/>
    </xf>
    <xf numFmtId="177" fontId="25" fillId="0" borderId="0" xfId="0" applyFont="1" applyBorder="1" applyAlignment="1">
      <alignment horizontal="center" vertical="center"/>
    </xf>
    <xf numFmtId="177" fontId="0" fillId="0" borderId="0" xfId="0" applyBorder="1" applyAlignment="1">
      <alignment horizontal="center" vertical="center"/>
    </xf>
    <xf numFmtId="0" fontId="25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12" fillId="0" borderId="1" xfId="0" applyNumberFormat="1" applyFont="1" applyFill="1" applyBorder="1" applyAlignment="1" applyProtection="1">
      <alignment horizontal="center" vertical="center"/>
      <protection locked="0"/>
    </xf>
    <xf numFmtId="180" fontId="28" fillId="0" borderId="1" xfId="0" applyNumberFormat="1" applyFont="1" applyFill="1" applyBorder="1" applyAlignment="1">
      <alignment horizontal="center" vertical="center"/>
    </xf>
    <xf numFmtId="49" fontId="27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180" fontId="25" fillId="0" borderId="1" xfId="0" applyNumberFormat="1" applyFont="1" applyBorder="1" applyAlignment="1">
      <alignment horizontal="center" vertical="center"/>
    </xf>
    <xf numFmtId="180" fontId="25" fillId="0" borderId="1" xfId="0" applyNumberFormat="1" applyFont="1" applyBorder="1" applyAlignment="1">
      <alignment horizontal="left" vertical="center"/>
    </xf>
  </cellXfs>
  <cellStyles count="2">
    <cellStyle name="Normal 3" xfId="1" xr:uid="{00000000-0005-0000-0000-000000000000}"/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858951</xdr:colOff>
      <xdr:row>118</xdr:row>
      <xdr:rowOff>0</xdr:rowOff>
    </xdr:from>
    <xdr:to>
      <xdr:col>3</xdr:col>
      <xdr:colOff>2491808</xdr:colOff>
      <xdr:row>118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06626" y="75866625"/>
          <a:ext cx="1632857" cy="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911915</xdr:colOff>
          <xdr:row>111</xdr:row>
          <xdr:rowOff>110366</xdr:rowOff>
        </xdr:from>
        <xdr:to>
          <xdr:col>13</xdr:col>
          <xdr:colOff>38722</xdr:colOff>
          <xdr:row>112</xdr:row>
          <xdr:rowOff>119684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XFC120"/>
  <sheetViews>
    <sheetView topLeftCell="A103" zoomScale="115" zoomScaleNormal="115" workbookViewId="0">
      <selection activeCell="D121" sqref="D121"/>
    </sheetView>
  </sheetViews>
  <sheetFormatPr defaultColWidth="15.1328125" defaultRowHeight="20" customHeight="1" x14ac:dyDescent="0.3"/>
  <cols>
    <col min="1" max="1" width="8.33203125" style="3" customWidth="1"/>
    <col min="2" max="2" width="6.33203125" style="46" customWidth="1"/>
    <col min="3" max="3" width="10.33203125" style="105" customWidth="1"/>
    <col min="4" max="4" width="30.53125" style="41" customWidth="1"/>
    <col min="5" max="5" width="22.33203125" style="3" customWidth="1"/>
    <col min="6" max="6" width="19" style="2" customWidth="1"/>
    <col min="7" max="7" width="23.33203125" style="2" customWidth="1"/>
    <col min="8" max="8" width="8.33203125" style="2" customWidth="1"/>
    <col min="9" max="10" width="8.33203125" style="34" customWidth="1"/>
    <col min="11" max="11" width="10.46484375" style="35" customWidth="1"/>
    <col min="12" max="12" width="13.46484375" style="35" customWidth="1"/>
    <col min="13" max="13" width="13.53125" style="3" customWidth="1"/>
    <col min="14" max="14" width="15.1328125" style="35"/>
    <col min="15" max="16384" width="15.1328125" style="3"/>
  </cols>
  <sheetData>
    <row r="1" spans="1:16383" ht="20" customHeight="1" x14ac:dyDescent="0.3">
      <c r="B1" s="55"/>
      <c r="C1" s="97"/>
      <c r="D1" s="47"/>
      <c r="E1" s="40"/>
      <c r="F1" s="40"/>
      <c r="G1" s="40"/>
      <c r="H1" s="40"/>
      <c r="I1" s="40"/>
      <c r="J1" s="40"/>
      <c r="K1" s="40"/>
      <c r="L1" s="59"/>
      <c r="M1" s="40"/>
      <c r="N1" s="59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</row>
    <row r="2" spans="1:16383" s="1" customFormat="1" ht="20" customHeight="1" x14ac:dyDescent="0.3">
      <c r="A2" s="1" t="s">
        <v>432</v>
      </c>
      <c r="B2" s="56" t="s">
        <v>249</v>
      </c>
      <c r="C2" s="98"/>
      <c r="D2" s="48" t="s">
        <v>216</v>
      </c>
      <c r="E2" s="4" t="s">
        <v>1</v>
      </c>
      <c r="F2" s="4" t="s">
        <v>2</v>
      </c>
      <c r="G2" s="4" t="s">
        <v>90</v>
      </c>
      <c r="H2" s="5" t="s">
        <v>109</v>
      </c>
      <c r="I2" s="37" t="s">
        <v>0</v>
      </c>
      <c r="J2" s="31" t="s">
        <v>5</v>
      </c>
      <c r="K2" s="37" t="s">
        <v>46</v>
      </c>
      <c r="L2" s="37" t="s">
        <v>14</v>
      </c>
      <c r="M2" s="5" t="s">
        <v>13</v>
      </c>
      <c r="N2" s="61"/>
    </row>
    <row r="3" spans="1:16383" s="1" customFormat="1" ht="20" customHeight="1" x14ac:dyDescent="0.3">
      <c r="A3" s="124">
        <v>1</v>
      </c>
      <c r="B3" s="56">
        <v>2</v>
      </c>
      <c r="C3" s="106">
        <f>MIN(M3)</f>
        <v>0</v>
      </c>
      <c r="D3" s="49" t="s">
        <v>252</v>
      </c>
      <c r="E3" s="25" t="s">
        <v>253</v>
      </c>
      <c r="F3" s="25">
        <v>596.08000000000004</v>
      </c>
      <c r="G3" s="25" t="s">
        <v>254</v>
      </c>
      <c r="H3" s="25" t="s">
        <v>255</v>
      </c>
      <c r="I3" s="25">
        <v>2</v>
      </c>
      <c r="J3" s="25">
        <v>118.71</v>
      </c>
      <c r="K3" s="38">
        <f t="shared" ref="K3:K50" si="0">F3*100/(I3*J3*1000*1000)</f>
        <v>2.5106562210428781E-4</v>
      </c>
      <c r="L3" s="62">
        <f>Data!D11</f>
        <v>0</v>
      </c>
      <c r="M3" s="21">
        <f t="shared" ref="M3:M34" si="1">IF(L3="","ND",L3*K3)</f>
        <v>0</v>
      </c>
      <c r="N3" s="60"/>
    </row>
    <row r="4" spans="1:16383" s="1" customFormat="1" ht="20" customHeight="1" x14ac:dyDescent="0.3">
      <c r="A4" s="124" t="s">
        <v>321</v>
      </c>
      <c r="B4" s="32">
        <v>5</v>
      </c>
      <c r="C4" s="107">
        <f>MIN(M4)</f>
        <v>0</v>
      </c>
      <c r="D4" s="49" t="s">
        <v>208</v>
      </c>
      <c r="E4" s="7" t="s">
        <v>81</v>
      </c>
      <c r="F4" s="25">
        <v>226.1</v>
      </c>
      <c r="G4" s="10" t="s">
        <v>310</v>
      </c>
      <c r="H4" s="6" t="s">
        <v>3</v>
      </c>
      <c r="I4" s="32">
        <v>1</v>
      </c>
      <c r="J4" s="32">
        <v>74.92</v>
      </c>
      <c r="K4" s="38">
        <f t="shared" si="0"/>
        <v>3.0178857447944475E-4</v>
      </c>
      <c r="L4" s="62">
        <f>Data!D4</f>
        <v>0</v>
      </c>
      <c r="M4" s="21">
        <f t="shared" si="1"/>
        <v>0</v>
      </c>
      <c r="N4" s="60"/>
    </row>
    <row r="5" spans="1:16383" ht="20" customHeight="1" x14ac:dyDescent="0.3">
      <c r="A5" s="125" t="s">
        <v>323</v>
      </c>
      <c r="B5" s="32">
        <v>9</v>
      </c>
      <c r="C5" s="107">
        <f>MIN(M5)</f>
        <v>0</v>
      </c>
      <c r="D5" s="49" t="s">
        <v>29</v>
      </c>
      <c r="E5" s="9" t="s">
        <v>15</v>
      </c>
      <c r="F5" s="25">
        <v>129.84</v>
      </c>
      <c r="G5" s="6" t="s">
        <v>316</v>
      </c>
      <c r="H5" s="6" t="s">
        <v>193</v>
      </c>
      <c r="I5" s="32">
        <v>1</v>
      </c>
      <c r="J5" s="32">
        <v>58.93</v>
      </c>
      <c r="K5" s="38">
        <f t="shared" si="0"/>
        <v>2.2032920414050567E-4</v>
      </c>
      <c r="L5" s="62">
        <f>Data!D8</f>
        <v>0</v>
      </c>
      <c r="M5" s="21">
        <f t="shared" si="1"/>
        <v>0</v>
      </c>
      <c r="N5" s="60"/>
    </row>
    <row r="6" spans="1:16383" ht="20" customHeight="1" x14ac:dyDescent="0.3">
      <c r="A6" s="125" t="s">
        <v>325</v>
      </c>
      <c r="B6" s="32">
        <v>10</v>
      </c>
      <c r="C6" s="108">
        <f>MIN(M6:M7)</f>
        <v>0</v>
      </c>
      <c r="D6" s="51" t="s">
        <v>30</v>
      </c>
      <c r="E6" s="42" t="s">
        <v>16</v>
      </c>
      <c r="F6" s="25">
        <v>298</v>
      </c>
      <c r="G6" s="44" t="s">
        <v>288</v>
      </c>
      <c r="H6" s="6" t="s">
        <v>194</v>
      </c>
      <c r="I6" s="32">
        <v>2</v>
      </c>
      <c r="J6" s="32">
        <v>52</v>
      </c>
      <c r="K6" s="38">
        <f t="shared" si="0"/>
        <v>2.8653846153846156E-4</v>
      </c>
      <c r="L6" s="62">
        <f>Data!D6</f>
        <v>0</v>
      </c>
      <c r="M6" s="21">
        <f t="shared" si="1"/>
        <v>0</v>
      </c>
      <c r="N6" s="60"/>
    </row>
    <row r="7" spans="1:16383" ht="20" customHeight="1" x14ac:dyDescent="0.3">
      <c r="A7" s="125"/>
      <c r="B7" s="32">
        <v>10</v>
      </c>
      <c r="C7" s="101"/>
      <c r="D7" s="50"/>
      <c r="E7" s="43"/>
      <c r="F7" s="25">
        <v>298</v>
      </c>
      <c r="G7" s="45"/>
      <c r="H7" s="6" t="s">
        <v>6</v>
      </c>
      <c r="I7" s="32">
        <v>2</v>
      </c>
      <c r="J7" s="32">
        <v>22.99</v>
      </c>
      <c r="K7" s="38">
        <f t="shared" si="0"/>
        <v>6.4810787298825577E-4</v>
      </c>
      <c r="L7" s="62">
        <f>Data!D17</f>
        <v>0</v>
      </c>
      <c r="M7" s="21">
        <f t="shared" si="1"/>
        <v>0</v>
      </c>
      <c r="N7" s="60"/>
    </row>
    <row r="8" spans="1:16383" ht="20" customHeight="1" x14ac:dyDescent="0.3">
      <c r="A8" s="125" t="s">
        <v>327</v>
      </c>
      <c r="B8" s="32">
        <v>12</v>
      </c>
      <c r="C8" s="108">
        <f>MIN(M8:M9)</f>
        <v>0</v>
      </c>
      <c r="D8" s="51" t="s">
        <v>248</v>
      </c>
      <c r="E8" s="42" t="s">
        <v>79</v>
      </c>
      <c r="F8" s="25">
        <v>347.1</v>
      </c>
      <c r="G8" s="42" t="s">
        <v>91</v>
      </c>
      <c r="H8" s="6" t="s">
        <v>165</v>
      </c>
      <c r="I8" s="32">
        <v>1</v>
      </c>
      <c r="J8" s="32">
        <v>207.2</v>
      </c>
      <c r="K8" s="38">
        <f t="shared" si="0"/>
        <v>1.6751930501930501E-4</v>
      </c>
      <c r="L8" s="62">
        <f>Data!D7</f>
        <v>0</v>
      </c>
      <c r="M8" s="21">
        <f t="shared" si="1"/>
        <v>0</v>
      </c>
      <c r="N8" s="60"/>
    </row>
    <row r="9" spans="1:16383" ht="20" customHeight="1" x14ac:dyDescent="0.3">
      <c r="A9" s="125"/>
      <c r="B9" s="32">
        <v>12</v>
      </c>
      <c r="C9" s="101"/>
      <c r="D9" s="52"/>
      <c r="E9" s="43"/>
      <c r="F9" s="25">
        <v>347.1</v>
      </c>
      <c r="G9" s="43"/>
      <c r="H9" s="6" t="s">
        <v>166</v>
      </c>
      <c r="I9" s="32">
        <v>1</v>
      </c>
      <c r="J9" s="32">
        <v>74.92</v>
      </c>
      <c r="K9" s="38">
        <f t="shared" si="0"/>
        <v>4.6329418045915641E-4</v>
      </c>
      <c r="L9" s="62">
        <f>Data!D4</f>
        <v>0</v>
      </c>
      <c r="M9" s="21">
        <f t="shared" si="1"/>
        <v>0</v>
      </c>
      <c r="N9" s="60"/>
    </row>
    <row r="10" spans="1:16383" ht="20" customHeight="1" x14ac:dyDescent="0.3">
      <c r="A10" s="125" t="s">
        <v>330</v>
      </c>
      <c r="B10" s="32">
        <v>13</v>
      </c>
      <c r="C10" s="107">
        <f>MIN(M10)</f>
        <v>0</v>
      </c>
      <c r="D10" s="49" t="s">
        <v>206</v>
      </c>
      <c r="E10" s="7" t="s">
        <v>195</v>
      </c>
      <c r="F10" s="25">
        <v>229.84</v>
      </c>
      <c r="G10" s="6" t="s">
        <v>92</v>
      </c>
      <c r="H10" s="39" t="s">
        <v>49</v>
      </c>
      <c r="I10" s="32">
        <v>2</v>
      </c>
      <c r="J10" s="32">
        <v>74.92</v>
      </c>
      <c r="K10" s="38">
        <f t="shared" si="0"/>
        <v>1.5339028296849973E-4</v>
      </c>
      <c r="L10" s="62">
        <f>Data!D4</f>
        <v>0</v>
      </c>
      <c r="M10" s="21">
        <f t="shared" si="1"/>
        <v>0</v>
      </c>
      <c r="N10" s="60"/>
    </row>
    <row r="11" spans="1:16383" ht="20" customHeight="1" x14ac:dyDescent="0.3">
      <c r="A11" s="125" t="s">
        <v>332</v>
      </c>
      <c r="B11" s="32">
        <v>14</v>
      </c>
      <c r="C11" s="107">
        <f>MIN(M10)</f>
        <v>0</v>
      </c>
      <c r="D11" s="49" t="s">
        <v>207</v>
      </c>
      <c r="E11" s="7" t="s">
        <v>80</v>
      </c>
      <c r="F11" s="25">
        <v>197.84</v>
      </c>
      <c r="G11" s="6" t="s">
        <v>93</v>
      </c>
      <c r="H11" s="6" t="s">
        <v>3</v>
      </c>
      <c r="I11" s="32">
        <v>2</v>
      </c>
      <c r="J11" s="32">
        <v>74.92</v>
      </c>
      <c r="K11" s="38">
        <f t="shared" si="0"/>
        <v>1.3203416978109983E-4</v>
      </c>
      <c r="L11" s="62">
        <f>Data!D4</f>
        <v>0</v>
      </c>
      <c r="M11" s="21">
        <f t="shared" si="1"/>
        <v>0</v>
      </c>
      <c r="N11" s="60"/>
    </row>
    <row r="12" spans="1:16383" ht="20" customHeight="1" x14ac:dyDescent="0.3">
      <c r="A12" s="125" t="s">
        <v>334</v>
      </c>
      <c r="B12" s="32">
        <v>25</v>
      </c>
      <c r="C12" s="107">
        <f>MIN(M12:M13)</f>
        <v>0</v>
      </c>
      <c r="D12" s="49" t="s">
        <v>31</v>
      </c>
      <c r="E12" s="88" t="s">
        <v>82</v>
      </c>
      <c r="F12" s="25">
        <v>323.18</v>
      </c>
      <c r="G12" s="90" t="s">
        <v>94</v>
      </c>
      <c r="H12" s="6" t="s">
        <v>7</v>
      </c>
      <c r="I12" s="32">
        <v>1</v>
      </c>
      <c r="J12" s="32">
        <v>207.2</v>
      </c>
      <c r="K12" s="38">
        <f t="shared" si="0"/>
        <v>1.5597490347490347E-4</v>
      </c>
      <c r="L12" s="62">
        <f>Data!D7</f>
        <v>0</v>
      </c>
      <c r="M12" s="21">
        <f t="shared" si="1"/>
        <v>0</v>
      </c>
      <c r="N12" s="60"/>
    </row>
    <row r="13" spans="1:16383" ht="20" customHeight="1" x14ac:dyDescent="0.3">
      <c r="A13" s="125"/>
      <c r="B13" s="32">
        <v>25</v>
      </c>
      <c r="C13" s="100"/>
      <c r="D13" s="51"/>
      <c r="E13" s="44"/>
      <c r="F13" s="25">
        <v>323.18</v>
      </c>
      <c r="G13" s="42"/>
      <c r="H13" s="6" t="s">
        <v>8</v>
      </c>
      <c r="I13" s="32">
        <v>1</v>
      </c>
      <c r="J13" s="32">
        <v>52</v>
      </c>
      <c r="K13" s="38">
        <f t="shared" si="0"/>
        <v>6.2149999999999998E-4</v>
      </c>
      <c r="L13" s="62">
        <f>Data!D6</f>
        <v>0</v>
      </c>
      <c r="M13" s="21">
        <f t="shared" si="1"/>
        <v>0</v>
      </c>
      <c r="N13" s="60"/>
    </row>
    <row r="14" spans="1:16383" ht="20" customHeight="1" x14ac:dyDescent="0.3">
      <c r="A14" s="125" t="s">
        <v>335</v>
      </c>
      <c r="B14" s="32">
        <v>26</v>
      </c>
      <c r="C14" s="109">
        <f>MIN(M14:M15)</f>
        <v>0</v>
      </c>
      <c r="D14" s="52" t="s">
        <v>33</v>
      </c>
      <c r="E14" s="45" t="s">
        <v>84</v>
      </c>
      <c r="F14" s="26">
        <v>323.2</v>
      </c>
      <c r="G14" s="73" t="s">
        <v>96</v>
      </c>
      <c r="H14" s="11" t="s">
        <v>28</v>
      </c>
      <c r="I14" s="36">
        <v>1</v>
      </c>
      <c r="J14" s="36">
        <v>52</v>
      </c>
      <c r="K14" s="38">
        <f t="shared" si="0"/>
        <v>6.2153846153846157E-4</v>
      </c>
      <c r="L14" s="62">
        <f>Data!D6</f>
        <v>0</v>
      </c>
      <c r="M14" s="21">
        <f t="shared" si="1"/>
        <v>0</v>
      </c>
      <c r="N14" s="60"/>
    </row>
    <row r="15" spans="1:16383" ht="20" customHeight="1" x14ac:dyDescent="0.3">
      <c r="A15" s="125"/>
      <c r="B15" s="32">
        <v>26</v>
      </c>
      <c r="C15" s="100"/>
      <c r="D15" s="51"/>
      <c r="E15" s="44"/>
      <c r="F15" s="26">
        <v>323.2</v>
      </c>
      <c r="G15" s="72"/>
      <c r="H15" s="11" t="s">
        <v>7</v>
      </c>
      <c r="I15" s="36">
        <v>1</v>
      </c>
      <c r="J15" s="36">
        <v>207.2</v>
      </c>
      <c r="K15" s="38">
        <f t="shared" si="0"/>
        <v>1.5598455598455599E-4</v>
      </c>
      <c r="L15" s="62">
        <f>Data!D7</f>
        <v>0</v>
      </c>
      <c r="M15" s="21">
        <f t="shared" si="1"/>
        <v>0</v>
      </c>
      <c r="N15" s="60"/>
    </row>
    <row r="16" spans="1:16383" ht="20" customHeight="1" x14ac:dyDescent="0.3">
      <c r="A16" s="125" t="s">
        <v>337</v>
      </c>
      <c r="B16" s="32">
        <v>27</v>
      </c>
      <c r="C16" s="110">
        <f>MIN(M16:M18)</f>
        <v>0</v>
      </c>
      <c r="D16" s="69" t="s">
        <v>32</v>
      </c>
      <c r="E16" s="70" t="s">
        <v>83</v>
      </c>
      <c r="F16" s="25">
        <v>323.2</v>
      </c>
      <c r="G16" s="71" t="s">
        <v>95</v>
      </c>
      <c r="H16" s="6" t="s">
        <v>154</v>
      </c>
      <c r="I16" s="32">
        <v>1</v>
      </c>
      <c r="J16" s="32">
        <v>52</v>
      </c>
      <c r="K16" s="38">
        <f t="shared" si="0"/>
        <v>6.2153846153846157E-4</v>
      </c>
      <c r="L16" s="62">
        <f>Data!D6</f>
        <v>0</v>
      </c>
      <c r="M16" s="21">
        <f t="shared" si="1"/>
        <v>0</v>
      </c>
      <c r="N16" s="60"/>
    </row>
    <row r="17" spans="1:14" ht="20" customHeight="1" x14ac:dyDescent="0.3">
      <c r="A17" s="125"/>
      <c r="B17" s="32">
        <v>27</v>
      </c>
      <c r="C17" s="101"/>
      <c r="D17" s="52"/>
      <c r="E17" s="45"/>
      <c r="F17" s="25">
        <v>367.1</v>
      </c>
      <c r="G17" s="43"/>
      <c r="H17" s="6" t="s">
        <v>155</v>
      </c>
      <c r="I17" s="32">
        <v>1</v>
      </c>
      <c r="J17" s="32">
        <v>88</v>
      </c>
      <c r="K17" s="38">
        <f t="shared" si="0"/>
        <v>4.1715909090909092E-4</v>
      </c>
      <c r="L17" s="62">
        <f>Data!D12</f>
        <v>0</v>
      </c>
      <c r="M17" s="21">
        <f t="shared" si="1"/>
        <v>0</v>
      </c>
      <c r="N17" s="60"/>
    </row>
    <row r="18" spans="1:14" ht="20" customHeight="1" x14ac:dyDescent="0.3">
      <c r="A18" s="125"/>
      <c r="B18" s="32">
        <v>27</v>
      </c>
      <c r="C18" s="100"/>
      <c r="D18" s="51"/>
      <c r="E18" s="44"/>
      <c r="F18" s="26">
        <v>367.1</v>
      </c>
      <c r="G18" s="42"/>
      <c r="H18" s="11" t="s">
        <v>27</v>
      </c>
      <c r="I18" s="36">
        <v>1</v>
      </c>
      <c r="J18" s="36">
        <v>207.2</v>
      </c>
      <c r="K18" s="38">
        <f t="shared" si="0"/>
        <v>1.7717181467181468E-4</v>
      </c>
      <c r="L18" s="62">
        <f>Data!D7</f>
        <v>0</v>
      </c>
      <c r="M18" s="21">
        <f t="shared" si="1"/>
        <v>0</v>
      </c>
      <c r="N18" s="60"/>
    </row>
    <row r="19" spans="1:14" ht="20" customHeight="1" x14ac:dyDescent="0.3">
      <c r="A19" s="125" t="s">
        <v>339</v>
      </c>
      <c r="B19" s="32">
        <v>28</v>
      </c>
      <c r="C19" s="109">
        <f>MIN(M19,M21:M23,M25:M26)</f>
        <v>0</v>
      </c>
      <c r="D19" s="79" t="s">
        <v>219</v>
      </c>
      <c r="E19" s="89" t="s">
        <v>74</v>
      </c>
      <c r="F19" s="25">
        <v>101.96</v>
      </c>
      <c r="G19" s="80" t="s">
        <v>34</v>
      </c>
      <c r="H19" s="39" t="s">
        <v>138</v>
      </c>
      <c r="I19" s="32">
        <f>2*0.35</f>
        <v>0.7</v>
      </c>
      <c r="J19" s="32">
        <v>26.98</v>
      </c>
      <c r="K19" s="38">
        <f t="shared" si="0"/>
        <v>5.398708037699883E-4</v>
      </c>
      <c r="L19" s="62">
        <f>Data!D14</f>
        <v>0</v>
      </c>
      <c r="M19" s="21">
        <f t="shared" si="1"/>
        <v>0</v>
      </c>
    </row>
    <row r="20" spans="1:14" ht="20" customHeight="1" x14ac:dyDescent="0.3">
      <c r="A20" s="125"/>
      <c r="B20" s="32">
        <v>28</v>
      </c>
      <c r="C20" s="99"/>
      <c r="D20" s="87"/>
      <c r="E20" s="7" t="s">
        <v>75</v>
      </c>
      <c r="F20" s="25">
        <v>60.08</v>
      </c>
      <c r="G20" s="93"/>
      <c r="H20" s="6" t="s">
        <v>139</v>
      </c>
      <c r="I20" s="32">
        <f>1*0.475</f>
        <v>0.47499999999999998</v>
      </c>
      <c r="J20" s="32">
        <v>28.09</v>
      </c>
      <c r="K20" s="38">
        <f t="shared" si="0"/>
        <v>4.5028198834573091E-4</v>
      </c>
      <c r="L20" s="62">
        <f>Data!D9</f>
        <v>0</v>
      </c>
      <c r="M20" s="21">
        <f t="shared" si="1"/>
        <v>0</v>
      </c>
    </row>
    <row r="21" spans="1:14" ht="20" customHeight="1" x14ac:dyDescent="0.3">
      <c r="A21" s="125"/>
      <c r="B21" s="32">
        <v>28</v>
      </c>
      <c r="C21" s="100"/>
      <c r="D21" s="77"/>
      <c r="E21" s="14" t="s">
        <v>76</v>
      </c>
      <c r="F21" s="25">
        <v>123.22</v>
      </c>
      <c r="G21" s="78"/>
      <c r="H21" s="6" t="s">
        <v>88</v>
      </c>
      <c r="I21" s="32">
        <f>1*0.15</f>
        <v>0.15</v>
      </c>
      <c r="J21" s="32">
        <v>91.22</v>
      </c>
      <c r="K21" s="38">
        <f t="shared" si="0"/>
        <v>9.0053350873346488E-4</v>
      </c>
      <c r="L21" s="62">
        <f>Data!D13</f>
        <v>0</v>
      </c>
      <c r="M21" s="21">
        <f t="shared" si="1"/>
        <v>0</v>
      </c>
    </row>
    <row r="22" spans="1:14" ht="20" customHeight="1" x14ac:dyDescent="0.3">
      <c r="A22" s="125"/>
      <c r="B22" s="32">
        <v>28</v>
      </c>
      <c r="C22" s="101"/>
      <c r="D22" s="79"/>
      <c r="E22" s="89" t="s">
        <v>57</v>
      </c>
      <c r="F22" s="25">
        <v>62</v>
      </c>
      <c r="G22" s="80"/>
      <c r="H22" s="6" t="s">
        <v>62</v>
      </c>
      <c r="I22" s="32">
        <f>2*0.18</f>
        <v>0.36</v>
      </c>
      <c r="J22" s="32">
        <v>23</v>
      </c>
      <c r="K22" s="38">
        <f t="shared" si="0"/>
        <v>7.4879227053140096E-4</v>
      </c>
      <c r="L22" s="62">
        <f>Data!D17</f>
        <v>0</v>
      </c>
      <c r="M22" s="21">
        <f t="shared" si="1"/>
        <v>0</v>
      </c>
    </row>
    <row r="23" spans="1:14" ht="20" customHeight="1" x14ac:dyDescent="0.3">
      <c r="A23" s="125"/>
      <c r="B23" s="32">
        <v>28</v>
      </c>
      <c r="C23" s="100"/>
      <c r="D23" s="77"/>
      <c r="E23" s="14" t="s">
        <v>58</v>
      </c>
      <c r="F23" s="25">
        <v>94</v>
      </c>
      <c r="G23" s="78"/>
      <c r="H23" s="6" t="s">
        <v>63</v>
      </c>
      <c r="I23" s="32">
        <f>2*0.18</f>
        <v>0.36</v>
      </c>
      <c r="J23" s="32">
        <v>39</v>
      </c>
      <c r="K23" s="38">
        <f t="shared" si="0"/>
        <v>6.6951566951566955E-4</v>
      </c>
      <c r="L23" s="62">
        <f>Data!D18</f>
        <v>0</v>
      </c>
      <c r="M23" s="21">
        <f t="shared" si="1"/>
        <v>0</v>
      </c>
    </row>
    <row r="24" spans="1:14" ht="20" customHeight="1" x14ac:dyDescent="0.3">
      <c r="A24" s="125"/>
      <c r="B24" s="32">
        <v>28</v>
      </c>
      <c r="C24" s="101"/>
      <c r="D24" s="79"/>
      <c r="E24" s="89" t="s">
        <v>59</v>
      </c>
      <c r="F24" s="25">
        <v>56</v>
      </c>
      <c r="G24" s="80"/>
      <c r="H24" s="6" t="s">
        <v>55</v>
      </c>
      <c r="I24" s="32">
        <v>0.18</v>
      </c>
      <c r="J24" s="32">
        <v>40</v>
      </c>
      <c r="K24" s="38">
        <f t="shared" si="0"/>
        <v>7.7777777777777784E-4</v>
      </c>
      <c r="L24" s="62">
        <f>Data!D20</f>
        <v>0</v>
      </c>
      <c r="M24" s="21">
        <f t="shared" si="1"/>
        <v>0</v>
      </c>
    </row>
    <row r="25" spans="1:14" ht="20" customHeight="1" x14ac:dyDescent="0.3">
      <c r="A25" s="125"/>
      <c r="B25" s="32">
        <v>28</v>
      </c>
      <c r="C25" s="100"/>
      <c r="D25" s="77"/>
      <c r="E25" s="14" t="s">
        <v>60</v>
      </c>
      <c r="F25" s="25">
        <v>40</v>
      </c>
      <c r="G25" s="78"/>
      <c r="H25" s="6" t="s">
        <v>64</v>
      </c>
      <c r="I25" s="32">
        <v>0.18</v>
      </c>
      <c r="J25" s="32">
        <v>24</v>
      </c>
      <c r="K25" s="38">
        <f t="shared" si="0"/>
        <v>9.2592592592592596E-4</v>
      </c>
      <c r="L25" s="62">
        <f>Data!D21</f>
        <v>0</v>
      </c>
      <c r="M25" s="21">
        <f t="shared" si="1"/>
        <v>0</v>
      </c>
    </row>
    <row r="26" spans="1:14" ht="20" customHeight="1" x14ac:dyDescent="0.3">
      <c r="A26" s="125"/>
      <c r="B26" s="32">
        <v>28</v>
      </c>
      <c r="C26" s="101"/>
      <c r="D26" s="79"/>
      <c r="E26" s="89" t="s">
        <v>61</v>
      </c>
      <c r="F26" s="25">
        <v>153</v>
      </c>
      <c r="G26" s="80"/>
      <c r="H26" s="6" t="s">
        <v>65</v>
      </c>
      <c r="I26" s="32">
        <v>0.18</v>
      </c>
      <c r="J26" s="32">
        <v>137</v>
      </c>
      <c r="K26" s="38">
        <f t="shared" si="0"/>
        <v>6.2043795620437962E-4</v>
      </c>
      <c r="L26" s="62">
        <f>Data!D10</f>
        <v>0</v>
      </c>
      <c r="M26" s="21">
        <f t="shared" si="1"/>
        <v>0</v>
      </c>
    </row>
    <row r="27" spans="1:14" ht="20" customHeight="1" x14ac:dyDescent="0.3">
      <c r="A27" s="125" t="s">
        <v>344</v>
      </c>
      <c r="B27" s="32">
        <v>29</v>
      </c>
      <c r="C27" s="107">
        <f>MIN(M27,M29:M30,M32:M33)</f>
        <v>0</v>
      </c>
      <c r="D27" s="87" t="s">
        <v>214</v>
      </c>
      <c r="E27" s="7" t="s">
        <v>74</v>
      </c>
      <c r="F27" s="25">
        <v>101.96</v>
      </c>
      <c r="G27" s="93" t="s">
        <v>34</v>
      </c>
      <c r="H27" s="39" t="s">
        <v>9</v>
      </c>
      <c r="I27" s="32">
        <f>2*0.435</f>
        <v>0.87</v>
      </c>
      <c r="J27" s="32">
        <v>26.98</v>
      </c>
      <c r="K27" s="38">
        <f t="shared" si="0"/>
        <v>4.3437880763102512E-4</v>
      </c>
      <c r="L27" s="62">
        <f>Data!D14</f>
        <v>0</v>
      </c>
      <c r="M27" s="21">
        <f t="shared" si="1"/>
        <v>0</v>
      </c>
      <c r="N27" s="60"/>
    </row>
    <row r="28" spans="1:14" ht="20" customHeight="1" x14ac:dyDescent="0.3">
      <c r="A28" s="125"/>
      <c r="B28" s="32">
        <v>29</v>
      </c>
      <c r="C28" s="99"/>
      <c r="D28" s="87"/>
      <c r="E28" s="7" t="s">
        <v>75</v>
      </c>
      <c r="F28" s="25">
        <v>60.08</v>
      </c>
      <c r="G28" s="93"/>
      <c r="H28" s="6" t="s">
        <v>10</v>
      </c>
      <c r="I28" s="32">
        <f>1*0.485</f>
        <v>0.48499999999999999</v>
      </c>
      <c r="J28" s="32">
        <v>28.09</v>
      </c>
      <c r="K28" s="38">
        <f t="shared" si="0"/>
        <v>4.4099782363757144E-4</v>
      </c>
      <c r="L28" s="62">
        <f>Data!D9</f>
        <v>0</v>
      </c>
      <c r="M28" s="21">
        <f t="shared" si="1"/>
        <v>0</v>
      </c>
      <c r="N28" s="60"/>
    </row>
    <row r="29" spans="1:14" ht="20" customHeight="1" x14ac:dyDescent="0.3">
      <c r="A29" s="125"/>
      <c r="B29" s="32">
        <v>29</v>
      </c>
      <c r="C29" s="99"/>
      <c r="D29" s="87"/>
      <c r="E29" s="7" t="s">
        <v>57</v>
      </c>
      <c r="F29" s="25">
        <v>62</v>
      </c>
      <c r="G29" s="93"/>
      <c r="H29" s="6" t="s">
        <v>62</v>
      </c>
      <c r="I29" s="32">
        <v>0.36</v>
      </c>
      <c r="J29" s="32">
        <v>23</v>
      </c>
      <c r="K29" s="38">
        <f t="shared" si="0"/>
        <v>7.4879227053140096E-4</v>
      </c>
      <c r="L29" s="62">
        <f>Data!D17</f>
        <v>0</v>
      </c>
      <c r="M29" s="21">
        <f t="shared" si="1"/>
        <v>0</v>
      </c>
      <c r="N29" s="60"/>
    </row>
    <row r="30" spans="1:14" ht="20" customHeight="1" x14ac:dyDescent="0.3">
      <c r="A30" s="125"/>
      <c r="B30" s="32">
        <v>29</v>
      </c>
      <c r="C30" s="99"/>
      <c r="D30" s="87"/>
      <c r="E30" s="7" t="s">
        <v>58</v>
      </c>
      <c r="F30" s="25">
        <v>94</v>
      </c>
      <c r="G30" s="93"/>
      <c r="H30" s="6" t="s">
        <v>63</v>
      </c>
      <c r="I30" s="32">
        <v>0.36</v>
      </c>
      <c r="J30" s="32">
        <v>39</v>
      </c>
      <c r="K30" s="38">
        <f t="shared" si="0"/>
        <v>6.6951566951566955E-4</v>
      </c>
      <c r="L30" s="62">
        <f>Data!D18</f>
        <v>0</v>
      </c>
      <c r="M30" s="21">
        <f t="shared" si="1"/>
        <v>0</v>
      </c>
      <c r="N30" s="60"/>
    </row>
    <row r="31" spans="1:14" ht="20" customHeight="1" x14ac:dyDescent="0.3">
      <c r="A31" s="125"/>
      <c r="B31" s="32">
        <v>29</v>
      </c>
      <c r="C31" s="99"/>
      <c r="D31" s="87"/>
      <c r="E31" s="7" t="s">
        <v>59</v>
      </c>
      <c r="F31" s="25">
        <v>56</v>
      </c>
      <c r="G31" s="93"/>
      <c r="H31" s="6" t="s">
        <v>55</v>
      </c>
      <c r="I31" s="32">
        <v>0.18</v>
      </c>
      <c r="J31" s="32">
        <v>40</v>
      </c>
      <c r="K31" s="38">
        <f t="shared" si="0"/>
        <v>7.7777777777777784E-4</v>
      </c>
      <c r="L31" s="62">
        <f>Data!D20</f>
        <v>0</v>
      </c>
      <c r="M31" s="21">
        <f t="shared" si="1"/>
        <v>0</v>
      </c>
      <c r="N31" s="60"/>
    </row>
    <row r="32" spans="1:14" ht="20" customHeight="1" x14ac:dyDescent="0.3">
      <c r="A32" s="125"/>
      <c r="B32" s="32">
        <v>29</v>
      </c>
      <c r="C32" s="99"/>
      <c r="D32" s="87"/>
      <c r="E32" s="7" t="s">
        <v>60</v>
      </c>
      <c r="F32" s="25">
        <v>40</v>
      </c>
      <c r="G32" s="93"/>
      <c r="H32" s="6" t="s">
        <v>64</v>
      </c>
      <c r="I32" s="32">
        <v>0.18</v>
      </c>
      <c r="J32" s="32">
        <v>24</v>
      </c>
      <c r="K32" s="38">
        <f t="shared" si="0"/>
        <v>9.2592592592592596E-4</v>
      </c>
      <c r="L32" s="62">
        <f>Data!D21</f>
        <v>0</v>
      </c>
      <c r="M32" s="21">
        <f t="shared" si="1"/>
        <v>0</v>
      </c>
      <c r="N32" s="60"/>
    </row>
    <row r="33" spans="1:14" ht="20" customHeight="1" x14ac:dyDescent="0.3">
      <c r="A33" s="125"/>
      <c r="B33" s="32">
        <v>29</v>
      </c>
      <c r="C33" s="99"/>
      <c r="D33" s="87"/>
      <c r="E33" s="7" t="s">
        <v>61</v>
      </c>
      <c r="F33" s="25">
        <v>153</v>
      </c>
      <c r="G33" s="93"/>
      <c r="H33" s="6" t="s">
        <v>65</v>
      </c>
      <c r="I33" s="32">
        <v>0.18</v>
      </c>
      <c r="J33" s="32">
        <v>137</v>
      </c>
      <c r="K33" s="38">
        <f t="shared" si="0"/>
        <v>6.2043795620437962E-4</v>
      </c>
      <c r="L33" s="62">
        <f>Data!D10</f>
        <v>0</v>
      </c>
      <c r="M33" s="21">
        <f t="shared" si="1"/>
        <v>0</v>
      </c>
      <c r="N33" s="60"/>
    </row>
    <row r="34" spans="1:14" ht="20" customHeight="1" x14ac:dyDescent="0.3">
      <c r="A34" s="125" t="s">
        <v>348</v>
      </c>
      <c r="B34" s="32">
        <v>32</v>
      </c>
      <c r="C34" s="107">
        <f>MIN(M34)</f>
        <v>0</v>
      </c>
      <c r="D34" s="49" t="s">
        <v>209</v>
      </c>
      <c r="E34" s="7" t="s">
        <v>319</v>
      </c>
      <c r="F34" s="25">
        <v>61.83</v>
      </c>
      <c r="G34" s="12" t="s">
        <v>302</v>
      </c>
      <c r="H34" s="6" t="s">
        <v>85</v>
      </c>
      <c r="I34" s="32">
        <v>1</v>
      </c>
      <c r="J34" s="32">
        <v>10.81</v>
      </c>
      <c r="K34" s="38">
        <f t="shared" si="0"/>
        <v>5.7197039777983347E-4</v>
      </c>
      <c r="L34" s="62">
        <f>Data!D3</f>
        <v>0</v>
      </c>
      <c r="M34" s="21">
        <f t="shared" si="1"/>
        <v>0</v>
      </c>
      <c r="N34" s="60"/>
    </row>
    <row r="35" spans="1:14" ht="20" customHeight="1" x14ac:dyDescent="0.3">
      <c r="A35" s="125" t="s">
        <v>352</v>
      </c>
      <c r="B35" s="32">
        <v>33</v>
      </c>
      <c r="C35" s="107">
        <f>MIN(M35:M36)</f>
        <v>0</v>
      </c>
      <c r="D35" s="49" t="s">
        <v>210</v>
      </c>
      <c r="E35" s="88" t="s">
        <v>86</v>
      </c>
      <c r="F35" s="25">
        <v>201.22</v>
      </c>
      <c r="G35" s="44" t="s">
        <v>303</v>
      </c>
      <c r="H35" s="6" t="s">
        <v>11</v>
      </c>
      <c r="I35" s="32">
        <v>4</v>
      </c>
      <c r="J35" s="32">
        <v>10.81</v>
      </c>
      <c r="K35" s="38">
        <f t="shared" si="0"/>
        <v>4.6535615171137837E-4</v>
      </c>
      <c r="L35" s="62">
        <f>Data!D3</f>
        <v>0</v>
      </c>
      <c r="M35" s="21">
        <f t="shared" ref="M35:M66" si="2">IF(L35="","ND",L35*K35)</f>
        <v>0</v>
      </c>
      <c r="N35" s="60"/>
    </row>
    <row r="36" spans="1:14" ht="20" customHeight="1" x14ac:dyDescent="0.3">
      <c r="A36" s="125"/>
      <c r="B36" s="32">
        <v>33</v>
      </c>
      <c r="C36" s="99"/>
      <c r="D36" s="49"/>
      <c r="E36" s="88"/>
      <c r="F36" s="25">
        <v>201.22</v>
      </c>
      <c r="G36" s="70"/>
      <c r="H36" s="6" t="s">
        <v>12</v>
      </c>
      <c r="I36" s="32">
        <v>2</v>
      </c>
      <c r="J36" s="32">
        <v>22.99</v>
      </c>
      <c r="K36" s="38">
        <f t="shared" si="0"/>
        <v>4.3762505437146585E-4</v>
      </c>
      <c r="L36" s="62">
        <f>Data!D17</f>
        <v>0</v>
      </c>
      <c r="M36" s="21">
        <f t="shared" si="2"/>
        <v>0</v>
      </c>
      <c r="N36" s="60"/>
    </row>
    <row r="37" spans="1:14" ht="20" customHeight="1" x14ac:dyDescent="0.3">
      <c r="A37" s="125" t="s">
        <v>354</v>
      </c>
      <c r="B37" s="32">
        <v>34</v>
      </c>
      <c r="C37" s="107">
        <f>MIN(M37:M38)</f>
        <v>0</v>
      </c>
      <c r="D37" s="49" t="s">
        <v>211</v>
      </c>
      <c r="E37" s="92" t="s">
        <v>113</v>
      </c>
      <c r="F37" s="25">
        <v>381.37</v>
      </c>
      <c r="G37" s="43" t="s">
        <v>304</v>
      </c>
      <c r="H37" s="6" t="s">
        <v>12</v>
      </c>
      <c r="I37" s="32">
        <v>2</v>
      </c>
      <c r="J37" s="32">
        <v>22.99</v>
      </c>
      <c r="K37" s="38">
        <f t="shared" si="0"/>
        <v>8.2942583732057416E-4</v>
      </c>
      <c r="L37" s="62">
        <f>Data!D17</f>
        <v>0</v>
      </c>
      <c r="M37" s="21">
        <f t="shared" si="2"/>
        <v>0</v>
      </c>
      <c r="N37" s="60"/>
    </row>
    <row r="38" spans="1:14" ht="20" customHeight="1" x14ac:dyDescent="0.3">
      <c r="A38" s="125"/>
      <c r="B38" s="32">
        <v>34</v>
      </c>
      <c r="C38" s="100"/>
      <c r="D38" s="51"/>
      <c r="E38" s="74"/>
      <c r="F38" s="25">
        <v>381.37</v>
      </c>
      <c r="G38" s="42"/>
      <c r="H38" s="6" t="s">
        <v>11</v>
      </c>
      <c r="I38" s="32">
        <v>4</v>
      </c>
      <c r="J38" s="32">
        <v>10.81</v>
      </c>
      <c r="K38" s="38">
        <f t="shared" si="0"/>
        <v>8.8198427382053649E-4</v>
      </c>
      <c r="L38" s="62">
        <f>Data!D3</f>
        <v>0</v>
      </c>
      <c r="M38" s="21">
        <f t="shared" si="2"/>
        <v>0</v>
      </c>
      <c r="N38" s="60"/>
    </row>
    <row r="39" spans="1:14" ht="20" customHeight="1" x14ac:dyDescent="0.3">
      <c r="A39" s="125" t="s">
        <v>356</v>
      </c>
      <c r="B39" s="32">
        <v>35</v>
      </c>
      <c r="C39" s="109">
        <f>MIN(M39:M40)</f>
        <v>0</v>
      </c>
      <c r="D39" s="52" t="s">
        <v>35</v>
      </c>
      <c r="E39" s="43" t="s">
        <v>196</v>
      </c>
      <c r="F39" s="25">
        <v>161.99</v>
      </c>
      <c r="G39" s="76" t="s">
        <v>305</v>
      </c>
      <c r="H39" s="6" t="s">
        <v>194</v>
      </c>
      <c r="I39" s="32">
        <v>1</v>
      </c>
      <c r="J39" s="32">
        <v>52</v>
      </c>
      <c r="K39" s="38">
        <f t="shared" si="0"/>
        <v>3.1151923076923077E-4</v>
      </c>
      <c r="L39" s="62">
        <f>Data!D6</f>
        <v>0</v>
      </c>
      <c r="M39" s="21">
        <f t="shared" si="2"/>
        <v>0</v>
      </c>
      <c r="N39" s="60"/>
    </row>
    <row r="40" spans="1:14" ht="20" customHeight="1" x14ac:dyDescent="0.3">
      <c r="A40" s="125"/>
      <c r="B40" s="32">
        <v>35</v>
      </c>
      <c r="C40" s="100"/>
      <c r="D40" s="51"/>
      <c r="E40" s="90"/>
      <c r="F40" s="27">
        <v>161.99</v>
      </c>
      <c r="G40" s="75"/>
      <c r="H40" s="68" t="s">
        <v>6</v>
      </c>
      <c r="I40" s="33">
        <v>2</v>
      </c>
      <c r="J40" s="33">
        <v>22.99</v>
      </c>
      <c r="K40" s="38">
        <f t="shared" si="0"/>
        <v>3.5230535015224012E-4</v>
      </c>
      <c r="L40" s="62">
        <f>Data!D17</f>
        <v>0</v>
      </c>
      <c r="M40" s="21">
        <f t="shared" si="2"/>
        <v>0</v>
      </c>
      <c r="N40" s="60"/>
    </row>
    <row r="41" spans="1:14" ht="20" customHeight="1" x14ac:dyDescent="0.3">
      <c r="A41" s="125" t="s">
        <v>363</v>
      </c>
      <c r="B41" s="32">
        <v>36</v>
      </c>
      <c r="C41" s="110">
        <f>MIN(M41)</f>
        <v>0</v>
      </c>
      <c r="D41" s="69" t="s">
        <v>36</v>
      </c>
      <c r="E41" s="7" t="s">
        <v>197</v>
      </c>
      <c r="F41" s="25">
        <v>194.19</v>
      </c>
      <c r="G41" s="67" t="s">
        <v>97</v>
      </c>
      <c r="H41" s="6" t="s">
        <v>47</v>
      </c>
      <c r="I41" s="32">
        <v>1</v>
      </c>
      <c r="J41" s="32">
        <v>52</v>
      </c>
      <c r="K41" s="38">
        <f t="shared" si="0"/>
        <v>3.734423076923077E-4</v>
      </c>
      <c r="L41" s="62">
        <f>Data!D6</f>
        <v>0</v>
      </c>
      <c r="M41" s="21">
        <f t="shared" si="2"/>
        <v>0</v>
      </c>
      <c r="N41" s="60"/>
    </row>
    <row r="42" spans="1:14" ht="20" customHeight="1" x14ac:dyDescent="0.3">
      <c r="A42" s="125" t="s">
        <v>361</v>
      </c>
      <c r="B42" s="32">
        <v>37</v>
      </c>
      <c r="C42" s="110">
        <f>MIN(M42)</f>
        <v>0</v>
      </c>
      <c r="D42" s="69" t="s">
        <v>37</v>
      </c>
      <c r="E42" s="7" t="s">
        <v>87</v>
      </c>
      <c r="F42" s="25">
        <v>252.07</v>
      </c>
      <c r="G42" s="94" t="s">
        <v>306</v>
      </c>
      <c r="H42" s="6" t="s">
        <v>47</v>
      </c>
      <c r="I42" s="32">
        <v>2</v>
      </c>
      <c r="J42" s="32">
        <v>52</v>
      </c>
      <c r="K42" s="38">
        <f t="shared" si="0"/>
        <v>2.42375E-4</v>
      </c>
      <c r="L42" s="62">
        <f>Data!D6</f>
        <v>0</v>
      </c>
      <c r="M42" s="21">
        <f t="shared" si="2"/>
        <v>0</v>
      </c>
      <c r="N42" s="60"/>
    </row>
    <row r="43" spans="1:14" ht="20" customHeight="1" x14ac:dyDescent="0.3">
      <c r="A43" s="125" t="s">
        <v>358</v>
      </c>
      <c r="B43" s="32">
        <v>38</v>
      </c>
      <c r="C43" s="110">
        <f t="shared" ref="C43:C48" si="3">MIN(M43)</f>
        <v>0</v>
      </c>
      <c r="D43" s="69" t="s">
        <v>38</v>
      </c>
      <c r="E43" s="7" t="s">
        <v>198</v>
      </c>
      <c r="F43" s="25">
        <v>294.18</v>
      </c>
      <c r="G43" s="67" t="s">
        <v>307</v>
      </c>
      <c r="H43" s="6" t="s">
        <v>47</v>
      </c>
      <c r="I43" s="32">
        <v>2</v>
      </c>
      <c r="J43" s="32">
        <v>52</v>
      </c>
      <c r="K43" s="38">
        <f t="shared" si="0"/>
        <v>2.8286538461538461E-4</v>
      </c>
      <c r="L43" s="62">
        <f>Data!D6</f>
        <v>0</v>
      </c>
      <c r="M43" s="21">
        <f t="shared" si="2"/>
        <v>0</v>
      </c>
      <c r="N43" s="60"/>
    </row>
    <row r="44" spans="1:14" ht="20" customHeight="1" x14ac:dyDescent="0.3">
      <c r="A44" s="125" t="s">
        <v>366</v>
      </c>
      <c r="B44" s="32">
        <v>39</v>
      </c>
      <c r="C44" s="110">
        <f t="shared" si="3"/>
        <v>0</v>
      </c>
      <c r="D44" s="69" t="s">
        <v>39</v>
      </c>
      <c r="E44" s="7" t="s">
        <v>17</v>
      </c>
      <c r="F44" s="25">
        <v>155</v>
      </c>
      <c r="G44" s="67" t="s">
        <v>98</v>
      </c>
      <c r="H44" s="6" t="s">
        <v>21</v>
      </c>
      <c r="I44" s="32">
        <v>1</v>
      </c>
      <c r="J44" s="32">
        <v>58.93</v>
      </c>
      <c r="K44" s="38">
        <f t="shared" si="0"/>
        <v>2.6302392669268622E-4</v>
      </c>
      <c r="L44" s="62">
        <f>Data!D8</f>
        <v>0</v>
      </c>
      <c r="M44" s="21">
        <f t="shared" si="2"/>
        <v>0</v>
      </c>
      <c r="N44" s="60"/>
    </row>
    <row r="45" spans="1:14" ht="20" customHeight="1" x14ac:dyDescent="0.3">
      <c r="A45" s="125" t="s">
        <v>367</v>
      </c>
      <c r="B45" s="32">
        <v>40</v>
      </c>
      <c r="C45" s="110">
        <f t="shared" si="3"/>
        <v>0</v>
      </c>
      <c r="D45" s="69" t="s">
        <v>40</v>
      </c>
      <c r="E45" s="7" t="s">
        <v>18</v>
      </c>
      <c r="F45" s="25">
        <v>183</v>
      </c>
      <c r="G45" s="67" t="s">
        <v>308</v>
      </c>
      <c r="H45" s="6" t="s">
        <v>21</v>
      </c>
      <c r="I45" s="32">
        <v>1</v>
      </c>
      <c r="J45" s="32">
        <v>58.93</v>
      </c>
      <c r="K45" s="38">
        <f t="shared" si="0"/>
        <v>3.1053792635330054E-4</v>
      </c>
      <c r="L45" s="62">
        <f>Data!D8</f>
        <v>0</v>
      </c>
      <c r="M45" s="21">
        <f t="shared" si="2"/>
        <v>0</v>
      </c>
      <c r="N45" s="60"/>
    </row>
    <row r="46" spans="1:14" ht="20" customHeight="1" x14ac:dyDescent="0.3">
      <c r="A46" s="125" t="s">
        <v>368</v>
      </c>
      <c r="B46" s="32">
        <v>41</v>
      </c>
      <c r="C46" s="110">
        <f t="shared" si="3"/>
        <v>0</v>
      </c>
      <c r="D46" s="52" t="s">
        <v>41</v>
      </c>
      <c r="E46" s="7" t="s">
        <v>19</v>
      </c>
      <c r="F46" s="25">
        <v>119</v>
      </c>
      <c r="G46" s="68" t="s">
        <v>99</v>
      </c>
      <c r="H46" s="6" t="s">
        <v>21</v>
      </c>
      <c r="I46" s="32">
        <v>1</v>
      </c>
      <c r="J46" s="32">
        <v>58.93</v>
      </c>
      <c r="K46" s="38">
        <f t="shared" si="0"/>
        <v>2.0193449855761072E-4</v>
      </c>
      <c r="L46" s="62">
        <f>Data!D8</f>
        <v>0</v>
      </c>
      <c r="M46" s="21">
        <f t="shared" si="2"/>
        <v>0</v>
      </c>
      <c r="N46" s="60"/>
    </row>
    <row r="47" spans="1:14" ht="20" customHeight="1" x14ac:dyDescent="0.3">
      <c r="A47" s="125" t="s">
        <v>350</v>
      </c>
      <c r="B47" s="32">
        <v>42</v>
      </c>
      <c r="C47" s="110">
        <f t="shared" si="3"/>
        <v>0</v>
      </c>
      <c r="D47" s="49" t="s">
        <v>42</v>
      </c>
      <c r="E47" s="7" t="s">
        <v>20</v>
      </c>
      <c r="F47" s="25">
        <v>177</v>
      </c>
      <c r="G47" s="6" t="s">
        <v>100</v>
      </c>
      <c r="H47" s="6" t="s">
        <v>21</v>
      </c>
      <c r="I47" s="32">
        <v>1</v>
      </c>
      <c r="J47" s="32">
        <v>58.93</v>
      </c>
      <c r="K47" s="38">
        <f t="shared" si="0"/>
        <v>3.003563549974546E-4</v>
      </c>
      <c r="L47" s="62">
        <f>Data!D8</f>
        <v>0</v>
      </c>
      <c r="M47" s="21">
        <f t="shared" si="2"/>
        <v>0</v>
      </c>
      <c r="N47" s="60"/>
    </row>
    <row r="48" spans="1:14" ht="20" customHeight="1" x14ac:dyDescent="0.3">
      <c r="A48" s="125" t="s">
        <v>369</v>
      </c>
      <c r="B48" s="58">
        <v>45</v>
      </c>
      <c r="C48" s="110">
        <f t="shared" si="3"/>
        <v>0</v>
      </c>
      <c r="D48" s="51" t="s">
        <v>43</v>
      </c>
      <c r="E48" s="14" t="s">
        <v>23</v>
      </c>
      <c r="F48" s="25">
        <v>100</v>
      </c>
      <c r="G48" s="66" t="s">
        <v>101</v>
      </c>
      <c r="H48" s="6" t="s">
        <v>22</v>
      </c>
      <c r="I48" s="32">
        <v>1</v>
      </c>
      <c r="J48" s="32">
        <v>52</v>
      </c>
      <c r="K48" s="38">
        <f t="shared" si="0"/>
        <v>1.9230769230769231E-4</v>
      </c>
      <c r="L48" s="62">
        <f>Data!D6</f>
        <v>0</v>
      </c>
      <c r="M48" s="21">
        <f t="shared" si="2"/>
        <v>0</v>
      </c>
      <c r="N48" s="60"/>
    </row>
    <row r="49" spans="1:14" ht="20" customHeight="1" x14ac:dyDescent="0.3">
      <c r="A49" s="125" t="s">
        <v>359</v>
      </c>
      <c r="B49" s="32">
        <v>46</v>
      </c>
      <c r="C49" s="109">
        <f>MIN(M49:M51)</f>
        <v>0</v>
      </c>
      <c r="D49" s="52" t="s">
        <v>44</v>
      </c>
      <c r="E49" s="89" t="s">
        <v>24</v>
      </c>
      <c r="F49" s="25">
        <v>118</v>
      </c>
      <c r="G49" s="45" t="s">
        <v>309</v>
      </c>
      <c r="H49" s="6" t="s">
        <v>22</v>
      </c>
      <c r="I49" s="32">
        <v>1</v>
      </c>
      <c r="J49" s="32">
        <v>52</v>
      </c>
      <c r="K49" s="38">
        <f t="shared" si="0"/>
        <v>2.2692307692307693E-4</v>
      </c>
      <c r="L49" s="62">
        <f>Data!D6</f>
        <v>0</v>
      </c>
      <c r="M49" s="21">
        <f t="shared" si="2"/>
        <v>0</v>
      </c>
      <c r="N49" s="60"/>
    </row>
    <row r="50" spans="1:14" ht="20" customHeight="1" x14ac:dyDescent="0.3">
      <c r="A50" s="125"/>
      <c r="B50" s="32">
        <v>46</v>
      </c>
      <c r="C50" s="99"/>
      <c r="D50" s="49" t="s">
        <v>250</v>
      </c>
      <c r="E50" s="7" t="s">
        <v>25</v>
      </c>
      <c r="F50" s="25">
        <v>218</v>
      </c>
      <c r="G50" s="88"/>
      <c r="H50" s="6" t="s">
        <v>22</v>
      </c>
      <c r="I50" s="32">
        <v>1</v>
      </c>
      <c r="J50" s="32">
        <v>52</v>
      </c>
      <c r="K50" s="38">
        <f t="shared" si="0"/>
        <v>4.1923076923076923E-4</v>
      </c>
      <c r="L50" s="62">
        <f>Data!D6</f>
        <v>0</v>
      </c>
      <c r="M50" s="21">
        <f t="shared" si="2"/>
        <v>0</v>
      </c>
      <c r="N50" s="60"/>
    </row>
    <row r="51" spans="1:14" ht="20" customHeight="1" x14ac:dyDescent="0.3">
      <c r="A51" s="125"/>
      <c r="B51" s="32">
        <v>46</v>
      </c>
      <c r="C51" s="99"/>
      <c r="D51" s="49" t="s">
        <v>251</v>
      </c>
      <c r="E51" s="7"/>
      <c r="F51" s="25"/>
      <c r="G51" s="88"/>
      <c r="H51" s="6" t="s">
        <v>47</v>
      </c>
      <c r="I51" s="32">
        <v>1</v>
      </c>
      <c r="J51" s="32">
        <v>52</v>
      </c>
      <c r="K51" s="38">
        <v>8.0000000000000004E-4</v>
      </c>
      <c r="L51" s="62">
        <f>Data!D6</f>
        <v>0</v>
      </c>
      <c r="M51" s="21">
        <f t="shared" si="2"/>
        <v>0</v>
      </c>
      <c r="N51" s="60"/>
    </row>
    <row r="52" spans="1:14" ht="20" customHeight="1" x14ac:dyDescent="0.3">
      <c r="A52" s="125" t="s">
        <v>370</v>
      </c>
      <c r="B52" s="32">
        <v>48</v>
      </c>
      <c r="C52" s="107">
        <f>MIN(M52:M53)</f>
        <v>0</v>
      </c>
      <c r="D52" s="49" t="s">
        <v>45</v>
      </c>
      <c r="E52" s="90" t="s">
        <v>26</v>
      </c>
      <c r="F52" s="25">
        <v>204</v>
      </c>
      <c r="G52" s="95" t="s">
        <v>108</v>
      </c>
      <c r="H52" s="6" t="s">
        <v>156</v>
      </c>
      <c r="I52" s="32">
        <v>1</v>
      </c>
      <c r="J52" s="32">
        <v>88</v>
      </c>
      <c r="K52" s="38">
        <f t="shared" ref="K52:K83" si="4">F52*100/(I52*J52*1000*1000)</f>
        <v>2.3181818181818183E-4</v>
      </c>
      <c r="L52" s="62">
        <f>Data!D19</f>
        <v>0</v>
      </c>
      <c r="M52" s="21">
        <f t="shared" si="2"/>
        <v>0</v>
      </c>
      <c r="N52" s="60"/>
    </row>
    <row r="53" spans="1:14" ht="20" customHeight="1" x14ac:dyDescent="0.3">
      <c r="A53" s="125"/>
      <c r="B53" s="32">
        <v>48</v>
      </c>
      <c r="C53" s="99"/>
      <c r="D53" s="49"/>
      <c r="E53" s="90"/>
      <c r="F53" s="25">
        <v>204</v>
      </c>
      <c r="G53" s="95"/>
      <c r="H53" s="6" t="s">
        <v>157</v>
      </c>
      <c r="I53" s="32">
        <v>1</v>
      </c>
      <c r="J53" s="32">
        <v>52</v>
      </c>
      <c r="K53" s="38">
        <f t="shared" si="4"/>
        <v>3.9230769230769229E-4</v>
      </c>
      <c r="L53" s="62">
        <f>Data!D6</f>
        <v>0</v>
      </c>
      <c r="M53" s="21">
        <f t="shared" si="2"/>
        <v>0</v>
      </c>
      <c r="N53" s="60"/>
    </row>
    <row r="54" spans="1:14" ht="20" customHeight="1" x14ac:dyDescent="0.3">
      <c r="A54" s="125" t="s">
        <v>371</v>
      </c>
      <c r="B54" s="96">
        <v>58</v>
      </c>
      <c r="C54" s="111">
        <f>MIN(M54)</f>
        <v>0</v>
      </c>
      <c r="D54" s="51" t="s">
        <v>212</v>
      </c>
      <c r="E54" s="14" t="s">
        <v>48</v>
      </c>
      <c r="F54" s="25">
        <v>141.94</v>
      </c>
      <c r="G54" s="66" t="s">
        <v>103</v>
      </c>
      <c r="H54" s="6" t="s">
        <v>49</v>
      </c>
      <c r="I54" s="32">
        <v>1</v>
      </c>
      <c r="J54" s="32">
        <v>74.92</v>
      </c>
      <c r="K54" s="38">
        <f t="shared" si="4"/>
        <v>1.8945541911372132E-4</v>
      </c>
      <c r="L54" s="62">
        <f>Data!D4</f>
        <v>0</v>
      </c>
      <c r="M54" s="21">
        <f t="shared" si="2"/>
        <v>0</v>
      </c>
      <c r="N54" s="60"/>
    </row>
    <row r="55" spans="1:14" ht="20" customHeight="1" x14ac:dyDescent="0.3">
      <c r="A55" s="125" t="s">
        <v>372</v>
      </c>
      <c r="B55" s="96">
        <v>61</v>
      </c>
      <c r="C55" s="112">
        <f>MIN(M55)</f>
        <v>0</v>
      </c>
      <c r="D55" s="52" t="s">
        <v>217</v>
      </c>
      <c r="E55" s="43" t="s">
        <v>54</v>
      </c>
      <c r="F55" s="25">
        <v>398.1</v>
      </c>
      <c r="G55" s="43" t="s">
        <v>102</v>
      </c>
      <c r="H55" s="6" t="s">
        <v>158</v>
      </c>
      <c r="I55" s="32">
        <v>2</v>
      </c>
      <c r="J55" s="32">
        <v>74.92</v>
      </c>
      <c r="K55" s="38">
        <f t="shared" si="4"/>
        <v>2.6568339562199682E-4</v>
      </c>
      <c r="L55" s="62">
        <f>Data!D4</f>
        <v>0</v>
      </c>
      <c r="M55" s="21">
        <f t="shared" si="2"/>
        <v>0</v>
      </c>
      <c r="N55" s="60"/>
    </row>
    <row r="56" spans="1:14" ht="20" customHeight="1" x14ac:dyDescent="0.3">
      <c r="A56" s="125"/>
      <c r="B56" s="96">
        <v>61</v>
      </c>
      <c r="C56" s="103"/>
      <c r="D56" s="51"/>
      <c r="E56" s="42"/>
      <c r="F56" s="25">
        <v>398.1</v>
      </c>
      <c r="G56" s="42"/>
      <c r="H56" s="6" t="s">
        <v>159</v>
      </c>
      <c r="I56" s="32">
        <v>3</v>
      </c>
      <c r="J56" s="32">
        <v>40</v>
      </c>
      <c r="K56" s="38">
        <f t="shared" si="4"/>
        <v>3.3175000000000001E-4</v>
      </c>
      <c r="L56" s="62">
        <f>Data!D20</f>
        <v>0</v>
      </c>
      <c r="M56" s="21">
        <f t="shared" si="2"/>
        <v>0</v>
      </c>
      <c r="N56" s="60"/>
    </row>
    <row r="57" spans="1:14" ht="20" customHeight="1" x14ac:dyDescent="0.3">
      <c r="A57" s="125" t="s">
        <v>373</v>
      </c>
      <c r="B57" s="96">
        <v>62</v>
      </c>
      <c r="C57" s="113">
        <f>MIN(M57)</f>
        <v>0</v>
      </c>
      <c r="D57" s="69" t="s">
        <v>69</v>
      </c>
      <c r="E57" s="91" t="s">
        <v>53</v>
      </c>
      <c r="F57" s="25">
        <v>452</v>
      </c>
      <c r="G57" s="67" t="s">
        <v>104</v>
      </c>
      <c r="H57" s="6" t="s">
        <v>22</v>
      </c>
      <c r="I57" s="32">
        <v>1</v>
      </c>
      <c r="J57" s="32">
        <v>52</v>
      </c>
      <c r="K57" s="38">
        <f t="shared" si="4"/>
        <v>8.6923076923076928E-4</v>
      </c>
      <c r="L57" s="62">
        <f>Data!D6</f>
        <v>0</v>
      </c>
      <c r="M57" s="21">
        <f t="shared" si="2"/>
        <v>0</v>
      </c>
      <c r="N57" s="60"/>
    </row>
    <row r="58" spans="1:14" ht="20" customHeight="1" x14ac:dyDescent="0.3">
      <c r="A58" s="125" t="s">
        <v>374</v>
      </c>
      <c r="B58" s="32">
        <v>64</v>
      </c>
      <c r="C58" s="109">
        <f>MIN(M58)</f>
        <v>0</v>
      </c>
      <c r="D58" s="52" t="s">
        <v>431</v>
      </c>
      <c r="E58" s="89" t="s">
        <v>68</v>
      </c>
      <c r="F58" s="25">
        <v>291.2</v>
      </c>
      <c r="G58" s="68" t="s">
        <v>105</v>
      </c>
      <c r="H58" s="6" t="s">
        <v>51</v>
      </c>
      <c r="I58" s="32">
        <v>1</v>
      </c>
      <c r="J58" s="32">
        <v>207.2</v>
      </c>
      <c r="K58" s="38">
        <f t="shared" si="4"/>
        <v>1.4054054054054053E-4</v>
      </c>
      <c r="L58" s="62">
        <f>Data!D7</f>
        <v>0</v>
      </c>
      <c r="M58" s="21">
        <f t="shared" si="2"/>
        <v>0</v>
      </c>
      <c r="N58" s="60"/>
    </row>
    <row r="59" spans="1:14" ht="20" customHeight="1" x14ac:dyDescent="0.3">
      <c r="A59" s="125" t="s">
        <v>375</v>
      </c>
      <c r="B59" s="32">
        <v>65</v>
      </c>
      <c r="C59" s="109">
        <f>MIN(M59)</f>
        <v>0</v>
      </c>
      <c r="D59" s="51" t="s">
        <v>70</v>
      </c>
      <c r="E59" s="14" t="s">
        <v>67</v>
      </c>
      <c r="F59" s="25">
        <v>663.4</v>
      </c>
      <c r="G59" s="66" t="s">
        <v>106</v>
      </c>
      <c r="H59" s="6" t="s">
        <v>51</v>
      </c>
      <c r="I59" s="32">
        <v>1</v>
      </c>
      <c r="J59" s="32">
        <v>207.2</v>
      </c>
      <c r="K59" s="38">
        <f t="shared" si="4"/>
        <v>3.2017374517374518E-4</v>
      </c>
      <c r="L59" s="62">
        <f>Data!D7</f>
        <v>0</v>
      </c>
      <c r="M59" s="21">
        <f t="shared" si="2"/>
        <v>0</v>
      </c>
      <c r="N59" s="60"/>
    </row>
    <row r="60" spans="1:14" ht="20" customHeight="1" x14ac:dyDescent="0.3">
      <c r="A60" s="125" t="s">
        <v>376</v>
      </c>
      <c r="B60" s="32">
        <v>66</v>
      </c>
      <c r="C60" s="109">
        <f>MIN(M60)</f>
        <v>0</v>
      </c>
      <c r="D60" s="52" t="s">
        <v>71</v>
      </c>
      <c r="E60" s="89" t="s">
        <v>66</v>
      </c>
      <c r="F60" s="25">
        <v>450.3</v>
      </c>
      <c r="G60" s="68" t="s">
        <v>311</v>
      </c>
      <c r="H60" s="6" t="s">
        <v>51</v>
      </c>
      <c r="I60" s="32">
        <v>1</v>
      </c>
      <c r="J60" s="32">
        <v>207.2</v>
      </c>
      <c r="K60" s="38">
        <f t="shared" si="4"/>
        <v>2.1732625482625482E-4</v>
      </c>
      <c r="L60" s="62">
        <f>Data!D7</f>
        <v>0</v>
      </c>
      <c r="M60" s="21">
        <f t="shared" si="2"/>
        <v>0</v>
      </c>
      <c r="N60" s="60"/>
    </row>
    <row r="61" spans="1:14" ht="20" customHeight="1" x14ac:dyDescent="0.3">
      <c r="A61" s="125" t="s">
        <v>377</v>
      </c>
      <c r="B61" s="32">
        <v>68</v>
      </c>
      <c r="C61" s="108">
        <f>MIN(M61:M62)</f>
        <v>0</v>
      </c>
      <c r="D61" s="51" t="s">
        <v>72</v>
      </c>
      <c r="E61" s="90" t="s">
        <v>52</v>
      </c>
      <c r="F61" s="25">
        <v>579</v>
      </c>
      <c r="G61" s="42" t="s">
        <v>312</v>
      </c>
      <c r="H61" s="6" t="s">
        <v>160</v>
      </c>
      <c r="I61" s="32">
        <v>1</v>
      </c>
      <c r="J61" s="32">
        <v>65.400000000000006</v>
      </c>
      <c r="K61" s="38">
        <f t="shared" si="4"/>
        <v>8.853211009174311E-4</v>
      </c>
      <c r="L61" s="62">
        <f>Data!D2</f>
        <v>0</v>
      </c>
      <c r="M61" s="21">
        <f t="shared" si="2"/>
        <v>0</v>
      </c>
      <c r="N61" s="60"/>
    </row>
    <row r="62" spans="1:14" ht="20" customHeight="1" x14ac:dyDescent="0.3">
      <c r="A62" s="125"/>
      <c r="B62" s="32">
        <v>68</v>
      </c>
      <c r="C62" s="102"/>
      <c r="D62" s="69"/>
      <c r="E62" s="90"/>
      <c r="F62" s="25">
        <v>579</v>
      </c>
      <c r="G62" s="71"/>
      <c r="H62" s="6" t="s">
        <v>161</v>
      </c>
      <c r="I62" s="32">
        <v>1</v>
      </c>
      <c r="J62" s="32">
        <v>52</v>
      </c>
      <c r="K62" s="38">
        <f t="shared" si="4"/>
        <v>1.1134615384615384E-3</v>
      </c>
      <c r="L62" s="62">
        <f>Data!D6</f>
        <v>0</v>
      </c>
      <c r="M62" s="21">
        <f t="shared" si="2"/>
        <v>0</v>
      </c>
      <c r="N62" s="60"/>
    </row>
    <row r="63" spans="1:14" ht="20" customHeight="1" x14ac:dyDescent="0.3">
      <c r="A63" s="125" t="s">
        <v>379</v>
      </c>
      <c r="B63" s="32">
        <v>70</v>
      </c>
      <c r="C63" s="110">
        <f>MIN(M63:M65)</f>
        <v>0</v>
      </c>
      <c r="D63" s="69" t="s">
        <v>73</v>
      </c>
      <c r="E63" s="90" t="s">
        <v>56</v>
      </c>
      <c r="F63" s="25">
        <v>418.9</v>
      </c>
      <c r="G63" s="71" t="s">
        <v>313</v>
      </c>
      <c r="H63" s="6" t="s">
        <v>162</v>
      </c>
      <c r="I63" s="32">
        <v>2</v>
      </c>
      <c r="J63" s="32">
        <v>65.400000000000006</v>
      </c>
      <c r="K63" s="38">
        <f t="shared" si="4"/>
        <v>3.2025993883792048E-4</v>
      </c>
      <c r="L63" s="62">
        <f>Data!D2</f>
        <v>0</v>
      </c>
      <c r="M63" s="21">
        <f t="shared" si="2"/>
        <v>0</v>
      </c>
      <c r="N63" s="60"/>
    </row>
    <row r="64" spans="1:14" ht="20" customHeight="1" x14ac:dyDescent="0.3">
      <c r="A64" s="125"/>
      <c r="B64" s="32">
        <v>70</v>
      </c>
      <c r="C64" s="102"/>
      <c r="D64" s="69"/>
      <c r="E64" s="90"/>
      <c r="F64" s="25">
        <v>418.9</v>
      </c>
      <c r="G64" s="71"/>
      <c r="H64" s="6" t="s">
        <v>163</v>
      </c>
      <c r="I64" s="32">
        <v>2</v>
      </c>
      <c r="J64" s="32">
        <v>52</v>
      </c>
      <c r="K64" s="38">
        <f t="shared" si="4"/>
        <v>4.0278846153846154E-4</v>
      </c>
      <c r="L64" s="62">
        <f>Data!D18</f>
        <v>0</v>
      </c>
      <c r="M64" s="21">
        <f t="shared" si="2"/>
        <v>0</v>
      </c>
      <c r="N64" s="60"/>
    </row>
    <row r="65" spans="1:14" ht="20" customHeight="1" x14ac:dyDescent="0.3">
      <c r="A65" s="125"/>
      <c r="B65" s="32">
        <v>70</v>
      </c>
      <c r="C65" s="102"/>
      <c r="D65" s="69"/>
      <c r="E65" s="90"/>
      <c r="F65" s="25">
        <v>418.9</v>
      </c>
      <c r="G65" s="71"/>
      <c r="H65" s="6" t="s">
        <v>164</v>
      </c>
      <c r="I65" s="32">
        <v>1</v>
      </c>
      <c r="J65" s="32">
        <v>39</v>
      </c>
      <c r="K65" s="38">
        <f t="shared" si="4"/>
        <v>1.0741025641025641E-3</v>
      </c>
      <c r="L65" s="62">
        <f>Data!D6</f>
        <v>0</v>
      </c>
      <c r="M65" s="21">
        <f t="shared" si="2"/>
        <v>0</v>
      </c>
      <c r="N65" s="60"/>
    </row>
    <row r="66" spans="1:14" ht="20" customHeight="1" x14ac:dyDescent="0.3">
      <c r="A66" s="125" t="s">
        <v>381</v>
      </c>
      <c r="B66" s="32">
        <v>71</v>
      </c>
      <c r="C66" s="110">
        <f>MIN(M66:M67)</f>
        <v>0</v>
      </c>
      <c r="D66" s="69" t="s">
        <v>218</v>
      </c>
      <c r="E66" s="90" t="s">
        <v>50</v>
      </c>
      <c r="F66" s="25">
        <v>899.4</v>
      </c>
      <c r="G66" s="71" t="s">
        <v>107</v>
      </c>
      <c r="H66" s="6" t="s">
        <v>165</v>
      </c>
      <c r="I66" s="32">
        <v>3</v>
      </c>
      <c r="J66" s="32">
        <v>207.2</v>
      </c>
      <c r="K66" s="38">
        <f t="shared" si="4"/>
        <v>1.4469111969111971E-4</v>
      </c>
      <c r="L66" s="62">
        <f>Data!D7</f>
        <v>0</v>
      </c>
      <c r="M66" s="21">
        <f t="shared" si="2"/>
        <v>0</v>
      </c>
    </row>
    <row r="67" spans="1:14" ht="20" customHeight="1" x14ac:dyDescent="0.3">
      <c r="A67" s="125"/>
      <c r="B67" s="32">
        <v>71</v>
      </c>
      <c r="C67" s="102"/>
      <c r="D67" s="69"/>
      <c r="E67" s="90"/>
      <c r="F67" s="25">
        <v>899.4</v>
      </c>
      <c r="G67" s="71"/>
      <c r="H67" s="6" t="s">
        <v>166</v>
      </c>
      <c r="I67" s="32">
        <v>2</v>
      </c>
      <c r="J67" s="32">
        <v>74.92</v>
      </c>
      <c r="K67" s="38">
        <f t="shared" si="4"/>
        <v>6.0024025627335826E-4</v>
      </c>
      <c r="L67" s="62">
        <f>Data!D4</f>
        <v>0</v>
      </c>
      <c r="M67" s="21">
        <f t="shared" ref="M67:M98" si="5">IF(L67="","ND",L67*K67)</f>
        <v>0</v>
      </c>
    </row>
    <row r="68" spans="1:14" ht="20" customHeight="1" x14ac:dyDescent="0.3">
      <c r="A68" s="125" t="s">
        <v>383</v>
      </c>
      <c r="B68" s="32">
        <v>74</v>
      </c>
      <c r="C68" s="109">
        <f>MIN(M68)</f>
        <v>0</v>
      </c>
      <c r="D68" s="64" t="s">
        <v>213</v>
      </c>
      <c r="E68" s="7" t="s">
        <v>77</v>
      </c>
      <c r="F68" s="32">
        <v>69.62</v>
      </c>
      <c r="G68" s="68" t="s">
        <v>314</v>
      </c>
      <c r="H68" s="6" t="s">
        <v>85</v>
      </c>
      <c r="I68" s="32">
        <v>2</v>
      </c>
      <c r="J68" s="32">
        <v>10.81</v>
      </c>
      <c r="K68" s="38">
        <f t="shared" si="4"/>
        <v>3.2201665124884365E-4</v>
      </c>
      <c r="L68" s="62">
        <f>Data!D3</f>
        <v>0</v>
      </c>
      <c r="M68" s="21">
        <f t="shared" si="5"/>
        <v>0</v>
      </c>
    </row>
    <row r="69" spans="1:14" ht="20" customHeight="1" x14ac:dyDescent="0.3">
      <c r="A69" s="125" t="s">
        <v>385</v>
      </c>
      <c r="B69" s="32">
        <v>76</v>
      </c>
      <c r="C69" s="109">
        <f>MIN(M69)</f>
        <v>0</v>
      </c>
      <c r="D69" s="52" t="s">
        <v>220</v>
      </c>
      <c r="E69" s="7" t="s">
        <v>78</v>
      </c>
      <c r="F69" s="32">
        <v>397.4</v>
      </c>
      <c r="G69" s="13" t="s">
        <v>315</v>
      </c>
      <c r="H69" s="6" t="s">
        <v>89</v>
      </c>
      <c r="I69" s="32">
        <v>1</v>
      </c>
      <c r="J69" s="36">
        <v>207.2</v>
      </c>
      <c r="K69" s="38">
        <f t="shared" si="4"/>
        <v>1.9179536679536679E-4</v>
      </c>
      <c r="L69" s="62">
        <f>Data!D7</f>
        <v>0</v>
      </c>
      <c r="M69" s="21">
        <f t="shared" si="5"/>
        <v>0</v>
      </c>
    </row>
    <row r="70" spans="1:14" ht="20" customHeight="1" x14ac:dyDescent="0.3">
      <c r="A70" s="125" t="s">
        <v>386</v>
      </c>
      <c r="B70" s="56">
        <v>101</v>
      </c>
      <c r="C70" s="109">
        <f t="shared" ref="C70:C76" si="6">MIN(M70)</f>
        <v>0</v>
      </c>
      <c r="D70" s="49" t="s">
        <v>275</v>
      </c>
      <c r="E70" s="25" t="s">
        <v>276</v>
      </c>
      <c r="F70" s="25">
        <v>303.83999999999997</v>
      </c>
      <c r="G70" s="25" t="s">
        <v>277</v>
      </c>
      <c r="H70" s="25" t="s">
        <v>255</v>
      </c>
      <c r="I70" s="25">
        <v>1</v>
      </c>
      <c r="J70" s="25">
        <v>118.71</v>
      </c>
      <c r="K70" s="38">
        <f t="shared" si="4"/>
        <v>2.5595147839272173E-4</v>
      </c>
      <c r="L70" s="62">
        <f>Data!D11</f>
        <v>0</v>
      </c>
      <c r="M70" s="21">
        <f t="shared" si="5"/>
        <v>0</v>
      </c>
      <c r="N70" s="60"/>
    </row>
    <row r="71" spans="1:14" ht="20" customHeight="1" x14ac:dyDescent="0.3">
      <c r="A71" s="125" t="s">
        <v>387</v>
      </c>
      <c r="B71" s="32">
        <v>102</v>
      </c>
      <c r="C71" s="109">
        <f t="shared" si="6"/>
        <v>0</v>
      </c>
      <c r="D71" s="64" t="s">
        <v>221</v>
      </c>
      <c r="E71" s="7" t="s">
        <v>114</v>
      </c>
      <c r="F71" s="25">
        <v>283.25</v>
      </c>
      <c r="G71" s="6" t="s">
        <v>115</v>
      </c>
      <c r="H71" s="6" t="s">
        <v>89</v>
      </c>
      <c r="I71" s="32">
        <v>1</v>
      </c>
      <c r="J71" s="32">
        <v>207.2</v>
      </c>
      <c r="K71" s="38">
        <f t="shared" si="4"/>
        <v>1.3670366795366794E-4</v>
      </c>
      <c r="L71" s="62">
        <f>Data!D7</f>
        <v>0</v>
      </c>
      <c r="M71" s="21">
        <f t="shared" si="5"/>
        <v>0</v>
      </c>
    </row>
    <row r="72" spans="1:14" ht="20" customHeight="1" x14ac:dyDescent="0.3">
      <c r="A72" s="125" t="s">
        <v>388</v>
      </c>
      <c r="B72" s="32">
        <v>103</v>
      </c>
      <c r="C72" s="109">
        <f t="shared" si="6"/>
        <v>0</v>
      </c>
      <c r="D72" s="64" t="s">
        <v>222</v>
      </c>
      <c r="E72" s="7" t="s">
        <v>116</v>
      </c>
      <c r="F72" s="25">
        <v>775.6</v>
      </c>
      <c r="G72" s="6" t="s">
        <v>117</v>
      </c>
      <c r="H72" s="6" t="s">
        <v>89</v>
      </c>
      <c r="I72" s="32">
        <v>3</v>
      </c>
      <c r="J72" s="32">
        <v>207.2</v>
      </c>
      <c r="K72" s="38">
        <f t="shared" si="4"/>
        <v>1.2477477477477479E-4</v>
      </c>
      <c r="L72" s="62">
        <f>Data!D7</f>
        <v>0</v>
      </c>
      <c r="M72" s="21">
        <f t="shared" si="5"/>
        <v>0</v>
      </c>
    </row>
    <row r="73" spans="1:14" ht="20" customHeight="1" x14ac:dyDescent="0.3">
      <c r="A73" s="125" t="s">
        <v>389</v>
      </c>
      <c r="B73" s="32">
        <v>104</v>
      </c>
      <c r="C73" s="109">
        <f t="shared" si="6"/>
        <v>0</v>
      </c>
      <c r="D73" s="53" t="s">
        <v>215</v>
      </c>
      <c r="E73" s="14" t="s">
        <v>118</v>
      </c>
      <c r="F73" s="25">
        <v>526.46</v>
      </c>
      <c r="G73" s="66" t="s">
        <v>119</v>
      </c>
      <c r="H73" s="6" t="s">
        <v>89</v>
      </c>
      <c r="I73" s="32">
        <v>2</v>
      </c>
      <c r="J73" s="32">
        <v>207.2</v>
      </c>
      <c r="K73" s="38">
        <f t="shared" si="4"/>
        <v>1.2704150579150578E-4</v>
      </c>
      <c r="L73" s="62">
        <f>Data!D7</f>
        <v>0</v>
      </c>
      <c r="M73" s="21">
        <f t="shared" si="5"/>
        <v>0</v>
      </c>
    </row>
    <row r="74" spans="1:14" ht="20" customHeight="1" x14ac:dyDescent="0.3">
      <c r="A74" s="125" t="s">
        <v>390</v>
      </c>
      <c r="B74" s="32">
        <v>105</v>
      </c>
      <c r="C74" s="109">
        <f t="shared" si="6"/>
        <v>0</v>
      </c>
      <c r="D74" s="53" t="s">
        <v>287</v>
      </c>
      <c r="E74" s="14" t="s">
        <v>120</v>
      </c>
      <c r="F74" s="25">
        <v>817.6</v>
      </c>
      <c r="G74" s="66" t="s">
        <v>121</v>
      </c>
      <c r="H74" s="6" t="s">
        <v>89</v>
      </c>
      <c r="I74" s="32">
        <v>3</v>
      </c>
      <c r="J74" s="32">
        <v>207.2</v>
      </c>
      <c r="K74" s="38">
        <f t="shared" si="4"/>
        <v>1.3153153153153157E-4</v>
      </c>
      <c r="L74" s="62">
        <f>Data!D7</f>
        <v>0</v>
      </c>
      <c r="M74" s="21">
        <f t="shared" si="5"/>
        <v>0</v>
      </c>
    </row>
    <row r="75" spans="1:14" ht="20" customHeight="1" x14ac:dyDescent="0.3">
      <c r="A75" s="125" t="s">
        <v>349</v>
      </c>
      <c r="B75" s="32">
        <v>106</v>
      </c>
      <c r="C75" s="109">
        <f t="shared" si="6"/>
        <v>0</v>
      </c>
      <c r="D75" s="65" t="s">
        <v>223</v>
      </c>
      <c r="E75" s="14" t="s">
        <v>122</v>
      </c>
      <c r="F75" s="25">
        <v>1315.6</v>
      </c>
      <c r="G75" s="6" t="s">
        <v>123</v>
      </c>
      <c r="H75" s="6" t="s">
        <v>89</v>
      </c>
      <c r="I75" s="32">
        <v>3</v>
      </c>
      <c r="J75" s="32">
        <v>207.2</v>
      </c>
      <c r="K75" s="38">
        <f t="shared" si="4"/>
        <v>2.1164736164736169E-4</v>
      </c>
      <c r="L75" s="62">
        <f>Data!D7</f>
        <v>0</v>
      </c>
      <c r="M75" s="21">
        <f t="shared" si="5"/>
        <v>0</v>
      </c>
    </row>
    <row r="76" spans="1:14" ht="20" customHeight="1" x14ac:dyDescent="0.3">
      <c r="A76" s="125" t="s">
        <v>342</v>
      </c>
      <c r="B76" s="32">
        <v>107</v>
      </c>
      <c r="C76" s="109">
        <f t="shared" si="6"/>
        <v>0</v>
      </c>
      <c r="D76" s="54" t="s">
        <v>224</v>
      </c>
      <c r="E76" s="15" t="s">
        <v>4</v>
      </c>
      <c r="F76" s="25">
        <v>745.2</v>
      </c>
      <c r="G76" s="6" t="s">
        <v>124</v>
      </c>
      <c r="H76" s="6" t="s">
        <v>89</v>
      </c>
      <c r="I76" s="32">
        <v>1</v>
      </c>
      <c r="J76" s="32">
        <v>207.2</v>
      </c>
      <c r="K76" s="38">
        <f t="shared" si="4"/>
        <v>3.5965250965250967E-4</v>
      </c>
      <c r="L76" s="62">
        <f>Data!D7</f>
        <v>0</v>
      </c>
      <c r="M76" s="21">
        <f t="shared" si="5"/>
        <v>0</v>
      </c>
    </row>
    <row r="77" spans="1:14" ht="20" customHeight="1" x14ac:dyDescent="0.3">
      <c r="A77" s="125" t="s">
        <v>391</v>
      </c>
      <c r="B77" s="32">
        <v>108</v>
      </c>
      <c r="C77" s="108">
        <f>MIN(M77:M78)</f>
        <v>0</v>
      </c>
      <c r="D77" s="51" t="s">
        <v>225</v>
      </c>
      <c r="E77" s="42" t="s">
        <v>148</v>
      </c>
      <c r="F77" s="25">
        <v>380.81</v>
      </c>
      <c r="G77" s="42" t="s">
        <v>125</v>
      </c>
      <c r="H77" s="6" t="s">
        <v>167</v>
      </c>
      <c r="I77" s="32">
        <v>1</v>
      </c>
      <c r="J77" s="32">
        <v>207.2</v>
      </c>
      <c r="K77" s="38">
        <f t="shared" si="4"/>
        <v>1.8378861003861004E-4</v>
      </c>
      <c r="L77" s="62">
        <f>Data!D7</f>
        <v>0</v>
      </c>
      <c r="M77" s="21">
        <f t="shared" si="5"/>
        <v>0</v>
      </c>
    </row>
    <row r="78" spans="1:14" ht="20" customHeight="1" x14ac:dyDescent="0.3">
      <c r="A78" s="125"/>
      <c r="B78" s="32">
        <v>108</v>
      </c>
      <c r="C78" s="101"/>
      <c r="D78" s="52"/>
      <c r="E78" s="43"/>
      <c r="F78" s="25">
        <v>380.81</v>
      </c>
      <c r="G78" s="43"/>
      <c r="H78" s="6" t="s">
        <v>168</v>
      </c>
      <c r="I78" s="32">
        <v>2</v>
      </c>
      <c r="J78" s="32">
        <v>10.81</v>
      </c>
      <c r="K78" s="38">
        <f t="shared" si="4"/>
        <v>1.7613783533765033E-3</v>
      </c>
      <c r="L78" s="62">
        <f>Data!D3</f>
        <v>0</v>
      </c>
      <c r="M78" s="21">
        <f t="shared" si="5"/>
        <v>0</v>
      </c>
    </row>
    <row r="79" spans="1:14" ht="20" customHeight="1" x14ac:dyDescent="0.3">
      <c r="A79" s="125" t="s">
        <v>393</v>
      </c>
      <c r="B79" s="32">
        <v>109</v>
      </c>
      <c r="C79" s="108">
        <f>MIN(M79)</f>
        <v>0</v>
      </c>
      <c r="D79" s="63" t="s">
        <v>226</v>
      </c>
      <c r="E79" s="14" t="s">
        <v>126</v>
      </c>
      <c r="F79" s="25">
        <v>249.2</v>
      </c>
      <c r="G79" s="66" t="s">
        <v>127</v>
      </c>
      <c r="H79" s="6" t="s">
        <v>89</v>
      </c>
      <c r="I79" s="32">
        <v>1</v>
      </c>
      <c r="J79" s="32">
        <v>207.2</v>
      </c>
      <c r="K79" s="38">
        <f t="shared" si="4"/>
        <v>1.2027027027027027E-4</v>
      </c>
      <c r="L79" s="62">
        <f>Data!D7</f>
        <v>0</v>
      </c>
      <c r="M79" s="21">
        <f t="shared" si="5"/>
        <v>0</v>
      </c>
    </row>
    <row r="80" spans="1:14" ht="20" customHeight="1" x14ac:dyDescent="0.3">
      <c r="A80" s="125" t="s">
        <v>394</v>
      </c>
      <c r="B80" s="32">
        <v>110</v>
      </c>
      <c r="C80" s="108">
        <f t="shared" ref="C80:C82" si="7">MIN(M80)</f>
        <v>0</v>
      </c>
      <c r="D80" s="63" t="s">
        <v>227</v>
      </c>
      <c r="E80" s="14" t="s">
        <v>128</v>
      </c>
      <c r="F80" s="25">
        <v>331.2</v>
      </c>
      <c r="G80" s="66" t="s">
        <v>129</v>
      </c>
      <c r="H80" s="6" t="s">
        <v>89</v>
      </c>
      <c r="I80" s="32">
        <v>1</v>
      </c>
      <c r="J80" s="32">
        <v>207.2</v>
      </c>
      <c r="K80" s="38">
        <f t="shared" si="4"/>
        <v>1.5984555984555984E-4</v>
      </c>
      <c r="L80" s="62">
        <f>Data!D7</f>
        <v>0</v>
      </c>
      <c r="M80" s="21">
        <f t="shared" si="5"/>
        <v>0</v>
      </c>
    </row>
    <row r="81" spans="1:13" ht="20" customHeight="1" x14ac:dyDescent="0.3">
      <c r="A81" s="125" t="s">
        <v>365</v>
      </c>
      <c r="B81" s="32">
        <v>111</v>
      </c>
      <c r="C81" s="108">
        <f t="shared" si="7"/>
        <v>0</v>
      </c>
      <c r="D81" s="63" t="s">
        <v>228</v>
      </c>
      <c r="E81" s="14" t="s">
        <v>130</v>
      </c>
      <c r="F81" s="25">
        <v>239.2</v>
      </c>
      <c r="G81" s="66" t="s">
        <v>131</v>
      </c>
      <c r="H81" s="6" t="s">
        <v>89</v>
      </c>
      <c r="I81" s="32">
        <v>1</v>
      </c>
      <c r="J81" s="32">
        <v>207.2</v>
      </c>
      <c r="K81" s="38">
        <f t="shared" si="4"/>
        <v>1.1544401544401544E-4</v>
      </c>
      <c r="L81" s="62">
        <f>Data!D7</f>
        <v>0</v>
      </c>
      <c r="M81" s="21">
        <f t="shared" si="5"/>
        <v>0</v>
      </c>
    </row>
    <row r="82" spans="1:13" ht="20" customHeight="1" x14ac:dyDescent="0.3">
      <c r="A82" s="125" t="s">
        <v>395</v>
      </c>
      <c r="B82" s="32">
        <v>112</v>
      </c>
      <c r="C82" s="108">
        <f t="shared" si="7"/>
        <v>0</v>
      </c>
      <c r="D82" s="53" t="s">
        <v>229</v>
      </c>
      <c r="E82" s="7" t="s">
        <v>132</v>
      </c>
      <c r="F82" s="25">
        <v>685.6</v>
      </c>
      <c r="G82" s="6" t="s">
        <v>133</v>
      </c>
      <c r="H82" s="6" t="s">
        <v>89</v>
      </c>
      <c r="I82" s="32">
        <v>3</v>
      </c>
      <c r="J82" s="32">
        <v>207.2</v>
      </c>
      <c r="K82" s="38">
        <f t="shared" si="4"/>
        <v>1.1029601029601032E-4</v>
      </c>
      <c r="L82" s="62">
        <f>Data!D7</f>
        <v>0</v>
      </c>
      <c r="M82" s="21">
        <f t="shared" si="5"/>
        <v>0</v>
      </c>
    </row>
    <row r="83" spans="1:13" ht="20" customHeight="1" x14ac:dyDescent="0.3">
      <c r="A83" s="125" t="s">
        <v>396</v>
      </c>
      <c r="B83" s="32">
        <v>113</v>
      </c>
      <c r="C83" s="108">
        <f>MIN(M83:M84)</f>
        <v>0</v>
      </c>
      <c r="D83" s="51" t="s">
        <v>230</v>
      </c>
      <c r="E83" s="42" t="s">
        <v>153</v>
      </c>
      <c r="F83" s="25">
        <v>303.06</v>
      </c>
      <c r="G83" s="42" t="s">
        <v>134</v>
      </c>
      <c r="H83" s="6" t="s">
        <v>169</v>
      </c>
      <c r="I83" s="32">
        <v>1</v>
      </c>
      <c r="J83" s="32">
        <v>207.2</v>
      </c>
      <c r="K83" s="38">
        <f t="shared" si="4"/>
        <v>1.4626447876447875E-4</v>
      </c>
      <c r="L83" s="62">
        <f>Data!D7</f>
        <v>0</v>
      </c>
      <c r="M83" s="21">
        <f t="shared" si="5"/>
        <v>0</v>
      </c>
    </row>
    <row r="84" spans="1:13" ht="20" customHeight="1" x14ac:dyDescent="0.3">
      <c r="A84" s="125"/>
      <c r="B84" s="32">
        <v>113</v>
      </c>
      <c r="C84" s="101"/>
      <c r="D84" s="52"/>
      <c r="E84" s="43"/>
      <c r="F84" s="25">
        <v>303.06</v>
      </c>
      <c r="G84" s="43"/>
      <c r="H84" s="6" t="s">
        <v>170</v>
      </c>
      <c r="I84" s="32">
        <v>1</v>
      </c>
      <c r="J84" s="32">
        <v>47.87</v>
      </c>
      <c r="K84" s="38">
        <f t="shared" ref="K84:K115" si="8">F84*100/(I84*J84*1000*1000)</f>
        <v>6.3308961771464385E-4</v>
      </c>
      <c r="L84" s="62">
        <f>Data!D15</f>
        <v>0</v>
      </c>
      <c r="M84" s="21">
        <f t="shared" si="5"/>
        <v>0</v>
      </c>
    </row>
    <row r="85" spans="1:13" ht="20" customHeight="1" x14ac:dyDescent="0.3">
      <c r="A85" s="125" t="s">
        <v>398</v>
      </c>
      <c r="B85" s="32">
        <v>114</v>
      </c>
      <c r="C85" s="108">
        <f>MIN(M85:M87)</f>
        <v>0</v>
      </c>
      <c r="D85" s="51" t="s">
        <v>231</v>
      </c>
      <c r="E85" s="44" t="s">
        <v>151</v>
      </c>
      <c r="F85" s="25">
        <v>426.29</v>
      </c>
      <c r="G85" s="42" t="s">
        <v>135</v>
      </c>
      <c r="H85" s="6" t="s">
        <v>171</v>
      </c>
      <c r="I85" s="32">
        <v>1</v>
      </c>
      <c r="J85" s="32">
        <v>207.2</v>
      </c>
      <c r="K85" s="38">
        <f t="shared" si="8"/>
        <v>2.0573841698841698E-4</v>
      </c>
      <c r="L85" s="62">
        <f>Data!D7</f>
        <v>0</v>
      </c>
      <c r="M85" s="21">
        <f t="shared" si="5"/>
        <v>0</v>
      </c>
    </row>
    <row r="86" spans="1:13" ht="20" customHeight="1" x14ac:dyDescent="0.3">
      <c r="A86" s="125"/>
      <c r="B86" s="32">
        <v>114</v>
      </c>
      <c r="C86" s="102"/>
      <c r="D86" s="69"/>
      <c r="E86" s="70"/>
      <c r="F86" s="25">
        <v>426.29</v>
      </c>
      <c r="G86" s="71"/>
      <c r="H86" s="6" t="s">
        <v>172</v>
      </c>
      <c r="I86" s="32">
        <v>1</v>
      </c>
      <c r="J86" s="32">
        <v>47.87</v>
      </c>
      <c r="K86" s="38">
        <f t="shared" si="8"/>
        <v>8.9051598078128261E-4</v>
      </c>
      <c r="L86" s="62">
        <f>Data!D15</f>
        <v>0</v>
      </c>
      <c r="M86" s="21">
        <f t="shared" si="5"/>
        <v>0</v>
      </c>
    </row>
    <row r="87" spans="1:13" ht="20" customHeight="1" x14ac:dyDescent="0.3">
      <c r="A87" s="125"/>
      <c r="B87" s="32">
        <v>114</v>
      </c>
      <c r="C87" s="101"/>
      <c r="D87" s="52"/>
      <c r="E87" s="45"/>
      <c r="F87" s="26">
        <v>426.29</v>
      </c>
      <c r="G87" s="43"/>
      <c r="H87" s="11" t="s">
        <v>173</v>
      </c>
      <c r="I87" s="36">
        <v>1</v>
      </c>
      <c r="J87" s="36">
        <v>91.22</v>
      </c>
      <c r="K87" s="38">
        <f t="shared" si="8"/>
        <v>4.6732076299057222E-4</v>
      </c>
      <c r="L87" s="62">
        <f>Data!D13</f>
        <v>0</v>
      </c>
      <c r="M87" s="21">
        <f t="shared" si="5"/>
        <v>0</v>
      </c>
    </row>
    <row r="88" spans="1:13" ht="20" customHeight="1" x14ac:dyDescent="0.3">
      <c r="A88" s="125" t="s">
        <v>399</v>
      </c>
      <c r="B88" s="32">
        <v>115</v>
      </c>
      <c r="C88" s="108">
        <f>MIN(M88)</f>
        <v>0</v>
      </c>
      <c r="D88" s="63" t="s">
        <v>232</v>
      </c>
      <c r="E88" s="14" t="s">
        <v>150</v>
      </c>
      <c r="F88" s="25">
        <v>526.4</v>
      </c>
      <c r="G88" s="66" t="s">
        <v>289</v>
      </c>
      <c r="H88" s="6" t="s">
        <v>89</v>
      </c>
      <c r="I88" s="32">
        <v>2</v>
      </c>
      <c r="J88" s="32">
        <v>207.2</v>
      </c>
      <c r="K88" s="38">
        <f t="shared" si="8"/>
        <v>1.2702702702702703E-4</v>
      </c>
      <c r="L88" s="62">
        <f>Data!D7</f>
        <v>0</v>
      </c>
      <c r="M88" s="21">
        <f t="shared" si="5"/>
        <v>0</v>
      </c>
    </row>
    <row r="89" spans="1:13" ht="20" customHeight="1" x14ac:dyDescent="0.3">
      <c r="A89" s="125" t="s">
        <v>401</v>
      </c>
      <c r="B89" s="32">
        <v>116</v>
      </c>
      <c r="C89" s="108">
        <f>MIN(M89:M92)</f>
        <v>0</v>
      </c>
      <c r="D89" s="51" t="s">
        <v>233</v>
      </c>
      <c r="E89" s="44" t="s">
        <v>112</v>
      </c>
      <c r="F89" s="25">
        <v>926.36</v>
      </c>
      <c r="G89" s="42" t="s">
        <v>110</v>
      </c>
      <c r="H89" s="6" t="s">
        <v>178</v>
      </c>
      <c r="I89" s="32">
        <v>3</v>
      </c>
      <c r="J89" s="32">
        <v>207.2</v>
      </c>
      <c r="K89" s="38">
        <f t="shared" si="8"/>
        <v>1.4902831402831406E-4</v>
      </c>
      <c r="L89" s="62">
        <f>Data!D7</f>
        <v>0</v>
      </c>
      <c r="M89" s="21">
        <f t="shared" si="5"/>
        <v>0</v>
      </c>
    </row>
    <row r="90" spans="1:13" ht="20" customHeight="1" x14ac:dyDescent="0.3">
      <c r="A90" s="125"/>
      <c r="B90" s="32">
        <v>116</v>
      </c>
      <c r="C90" s="102"/>
      <c r="D90" s="69"/>
      <c r="E90" s="45"/>
      <c r="F90" s="27">
        <v>926.36</v>
      </c>
      <c r="G90" s="71"/>
      <c r="H90" s="6" t="s">
        <v>179</v>
      </c>
      <c r="I90" s="32">
        <v>3</v>
      </c>
      <c r="J90" s="32">
        <v>112.76</v>
      </c>
      <c r="K90" s="38">
        <f t="shared" si="8"/>
        <v>2.7384415277285082E-4</v>
      </c>
      <c r="L90" s="62">
        <f>Data!D5</f>
        <v>0</v>
      </c>
      <c r="M90" s="21">
        <f t="shared" si="5"/>
        <v>0</v>
      </c>
    </row>
    <row r="91" spans="1:13" ht="20" customHeight="1" x14ac:dyDescent="0.3">
      <c r="A91" s="125"/>
      <c r="B91" s="32">
        <v>116</v>
      </c>
      <c r="C91" s="102"/>
      <c r="D91" s="69"/>
      <c r="E91" s="44" t="s">
        <v>111</v>
      </c>
      <c r="F91" s="25">
        <v>754.24</v>
      </c>
      <c r="G91" s="71"/>
      <c r="H91" s="6" t="s">
        <v>178</v>
      </c>
      <c r="I91" s="32">
        <v>1</v>
      </c>
      <c r="J91" s="32">
        <v>207.2</v>
      </c>
      <c r="K91" s="38">
        <f t="shared" si="8"/>
        <v>3.6401544401544402E-4</v>
      </c>
      <c r="L91" s="62">
        <f>Data!D7</f>
        <v>0</v>
      </c>
      <c r="M91" s="21">
        <f t="shared" si="5"/>
        <v>0</v>
      </c>
    </row>
    <row r="92" spans="1:13" ht="20" customHeight="1" x14ac:dyDescent="0.3">
      <c r="A92" s="125"/>
      <c r="B92" s="32">
        <v>116</v>
      </c>
      <c r="C92" s="101"/>
      <c r="D92" s="52"/>
      <c r="E92" s="45"/>
      <c r="F92" s="27">
        <v>754.24</v>
      </c>
      <c r="G92" s="43"/>
      <c r="H92" s="6" t="s">
        <v>179</v>
      </c>
      <c r="I92" s="32">
        <v>2</v>
      </c>
      <c r="J92" s="32">
        <v>112.76</v>
      </c>
      <c r="K92" s="38">
        <f t="shared" si="8"/>
        <v>3.3444483859524656E-4</v>
      </c>
      <c r="L92" s="62">
        <f>Data!D5</f>
        <v>0</v>
      </c>
      <c r="M92" s="21">
        <f t="shared" si="5"/>
        <v>0</v>
      </c>
    </row>
    <row r="93" spans="1:13" ht="20" customHeight="1" x14ac:dyDescent="0.3">
      <c r="A93" s="125" t="s">
        <v>403</v>
      </c>
      <c r="B93" s="32">
        <v>117</v>
      </c>
      <c r="C93" s="108">
        <f>MIN(M93:M94)</f>
        <v>0</v>
      </c>
      <c r="D93" s="51" t="s">
        <v>234</v>
      </c>
      <c r="E93" s="44" t="s">
        <v>146</v>
      </c>
      <c r="F93" s="25">
        <v>205.6</v>
      </c>
      <c r="G93" s="42" t="s">
        <v>149</v>
      </c>
      <c r="H93" s="6" t="s">
        <v>174</v>
      </c>
      <c r="I93" s="32">
        <v>1</v>
      </c>
      <c r="J93" s="32">
        <v>207.2</v>
      </c>
      <c r="K93" s="38">
        <f t="shared" si="8"/>
        <v>9.9227799227799234E-5</v>
      </c>
      <c r="L93" s="62">
        <f>Data!D7</f>
        <v>0</v>
      </c>
      <c r="M93" s="21">
        <f t="shared" si="5"/>
        <v>0</v>
      </c>
    </row>
    <row r="94" spans="1:13" ht="20" customHeight="1" x14ac:dyDescent="0.3">
      <c r="A94" s="125"/>
      <c r="B94" s="32">
        <v>117</v>
      </c>
      <c r="C94" s="102"/>
      <c r="D94" s="69"/>
      <c r="E94" s="70"/>
      <c r="F94" s="25">
        <v>205.6</v>
      </c>
      <c r="G94" s="71"/>
      <c r="H94" s="6" t="s">
        <v>147</v>
      </c>
      <c r="I94" s="32">
        <v>1</v>
      </c>
      <c r="J94" s="32">
        <v>137.30000000000001</v>
      </c>
      <c r="K94" s="38">
        <f t="shared" si="8"/>
        <v>1.4974508375819372E-4</v>
      </c>
      <c r="L94" s="62">
        <f>Data!D10</f>
        <v>0</v>
      </c>
      <c r="M94" s="21">
        <f t="shared" si="5"/>
        <v>0</v>
      </c>
    </row>
    <row r="95" spans="1:13" ht="20" customHeight="1" x14ac:dyDescent="0.3">
      <c r="A95" s="125"/>
      <c r="B95" s="32">
        <v>117</v>
      </c>
      <c r="C95" s="101"/>
      <c r="D95" s="52"/>
      <c r="E95" s="45"/>
      <c r="F95" s="26">
        <v>205.6</v>
      </c>
      <c r="G95" s="43"/>
      <c r="H95" s="11" t="s">
        <v>175</v>
      </c>
      <c r="I95" s="36">
        <v>1</v>
      </c>
      <c r="J95" s="36">
        <v>28</v>
      </c>
      <c r="K95" s="38">
        <f t="shared" si="8"/>
        <v>7.3428571428571434E-4</v>
      </c>
      <c r="L95" s="62">
        <f>Data!D9</f>
        <v>0</v>
      </c>
      <c r="M95" s="21">
        <f t="shared" si="5"/>
        <v>0</v>
      </c>
    </row>
    <row r="96" spans="1:13" ht="20" customHeight="1" x14ac:dyDescent="0.3">
      <c r="A96" s="125" t="s">
        <v>404</v>
      </c>
      <c r="B96" s="32">
        <v>118</v>
      </c>
      <c r="C96" s="108">
        <f>MIN(M96)</f>
        <v>0</v>
      </c>
      <c r="D96" s="51" t="s">
        <v>235</v>
      </c>
      <c r="E96" s="42" t="s">
        <v>136</v>
      </c>
      <c r="F96" s="25">
        <v>283.2</v>
      </c>
      <c r="G96" s="42" t="s">
        <v>137</v>
      </c>
      <c r="H96" s="6" t="s">
        <v>176</v>
      </c>
      <c r="I96" s="32">
        <v>1</v>
      </c>
      <c r="J96" s="32">
        <v>207.2</v>
      </c>
      <c r="K96" s="38">
        <f t="shared" si="8"/>
        <v>1.3667953667953668E-4</v>
      </c>
      <c r="L96" s="62">
        <f>Data!D7</f>
        <v>0</v>
      </c>
      <c r="M96" s="21">
        <f t="shared" si="5"/>
        <v>0</v>
      </c>
    </row>
    <row r="97" spans="1:13" ht="20" customHeight="1" x14ac:dyDescent="0.3">
      <c r="A97" s="125"/>
      <c r="B97" s="32">
        <v>118</v>
      </c>
      <c r="C97" s="101"/>
      <c r="D97" s="52"/>
      <c r="E97" s="43"/>
      <c r="F97" s="25">
        <v>283.2</v>
      </c>
      <c r="G97" s="43"/>
      <c r="H97" s="6" t="s">
        <v>177</v>
      </c>
      <c r="I97" s="32">
        <v>1</v>
      </c>
      <c r="J97" s="32">
        <v>28</v>
      </c>
      <c r="K97" s="38">
        <f t="shared" si="8"/>
        <v>1.0114285714285713E-3</v>
      </c>
      <c r="L97" s="62">
        <f>Data!D9</f>
        <v>0</v>
      </c>
      <c r="M97" s="21">
        <f t="shared" si="5"/>
        <v>0</v>
      </c>
    </row>
    <row r="98" spans="1:13" ht="20" customHeight="1" x14ac:dyDescent="0.3">
      <c r="A98" s="125" t="s">
        <v>406</v>
      </c>
      <c r="B98" s="32">
        <v>119</v>
      </c>
      <c r="C98" s="109">
        <f>MIN(M98)</f>
        <v>0</v>
      </c>
      <c r="D98" s="64" t="s">
        <v>236</v>
      </c>
      <c r="E98" s="68" t="s">
        <v>152</v>
      </c>
      <c r="F98" s="25">
        <v>287.26</v>
      </c>
      <c r="G98" s="68" t="s">
        <v>290</v>
      </c>
      <c r="H98" s="6" t="s">
        <v>89</v>
      </c>
      <c r="I98" s="32">
        <v>1</v>
      </c>
      <c r="J98" s="32">
        <v>207.2</v>
      </c>
      <c r="K98" s="38">
        <f t="shared" si="8"/>
        <v>1.3863899613899614E-4</v>
      </c>
      <c r="L98" s="62">
        <f>Data!D7</f>
        <v>0</v>
      </c>
      <c r="M98" s="21">
        <f t="shared" si="5"/>
        <v>0</v>
      </c>
    </row>
    <row r="99" spans="1:13" ht="20" customHeight="1" x14ac:dyDescent="0.3">
      <c r="A99" s="125" t="s">
        <v>407</v>
      </c>
      <c r="B99" s="32">
        <v>120</v>
      </c>
      <c r="C99" s="109">
        <f t="shared" ref="C99:C106" si="9">MIN(M99)</f>
        <v>0</v>
      </c>
      <c r="D99" s="64" t="s">
        <v>237</v>
      </c>
      <c r="E99" s="68" t="s">
        <v>140</v>
      </c>
      <c r="F99" s="25">
        <v>323.2</v>
      </c>
      <c r="G99" s="68" t="s">
        <v>141</v>
      </c>
      <c r="H99" s="6" t="s">
        <v>89</v>
      </c>
      <c r="I99" s="32">
        <v>1</v>
      </c>
      <c r="J99" s="32">
        <v>207.2</v>
      </c>
      <c r="K99" s="38">
        <f t="shared" si="8"/>
        <v>1.5598455598455599E-4</v>
      </c>
      <c r="L99" s="62">
        <f>Data!D7</f>
        <v>0</v>
      </c>
      <c r="M99" s="21">
        <f t="shared" ref="M99:M118" si="10">IF(L99="","ND",L99*K99)</f>
        <v>0</v>
      </c>
    </row>
    <row r="100" spans="1:13" ht="20" customHeight="1" x14ac:dyDescent="0.3">
      <c r="A100" s="125" t="s">
        <v>408</v>
      </c>
      <c r="B100" s="32">
        <v>121</v>
      </c>
      <c r="C100" s="109">
        <f t="shared" si="9"/>
        <v>0</v>
      </c>
      <c r="D100" s="64" t="s">
        <v>238</v>
      </c>
      <c r="E100" s="68" t="s">
        <v>142</v>
      </c>
      <c r="F100" s="25">
        <v>972.85</v>
      </c>
      <c r="G100" s="68" t="s">
        <v>143</v>
      </c>
      <c r="H100" s="6" t="s">
        <v>89</v>
      </c>
      <c r="I100" s="32">
        <v>4</v>
      </c>
      <c r="J100" s="32">
        <v>207.2</v>
      </c>
      <c r="K100" s="38">
        <f t="shared" si="8"/>
        <v>1.173805501930502E-4</v>
      </c>
      <c r="L100" s="62">
        <f>Data!D7</f>
        <v>0</v>
      </c>
      <c r="M100" s="21">
        <f t="shared" si="10"/>
        <v>0</v>
      </c>
    </row>
    <row r="101" spans="1:13" ht="20" customHeight="1" x14ac:dyDescent="0.3">
      <c r="A101" s="125" t="s">
        <v>409</v>
      </c>
      <c r="B101" s="32">
        <v>122</v>
      </c>
      <c r="C101" s="109">
        <f t="shared" si="9"/>
        <v>0</v>
      </c>
      <c r="D101" s="64" t="s">
        <v>239</v>
      </c>
      <c r="E101" s="68" t="s">
        <v>144</v>
      </c>
      <c r="F101" s="25">
        <v>733.6</v>
      </c>
      <c r="G101" s="68" t="s">
        <v>145</v>
      </c>
      <c r="H101" s="6" t="s">
        <v>89</v>
      </c>
      <c r="I101" s="32">
        <v>3</v>
      </c>
      <c r="J101" s="32">
        <v>207.2</v>
      </c>
      <c r="K101" s="38">
        <f t="shared" si="8"/>
        <v>1.1801801801801803E-4</v>
      </c>
      <c r="L101" s="62">
        <f>Data!D7</f>
        <v>0</v>
      </c>
      <c r="M101" s="21">
        <f t="shared" si="10"/>
        <v>0</v>
      </c>
    </row>
    <row r="102" spans="1:13" ht="20" customHeight="1" x14ac:dyDescent="0.3">
      <c r="A102" s="125" t="s">
        <v>410</v>
      </c>
      <c r="B102" s="32">
        <v>139</v>
      </c>
      <c r="C102" s="109">
        <f t="shared" si="9"/>
        <v>0</v>
      </c>
      <c r="D102" s="63" t="s">
        <v>199</v>
      </c>
      <c r="E102" s="7" t="s">
        <v>180</v>
      </c>
      <c r="F102" s="32">
        <v>112.4</v>
      </c>
      <c r="G102" s="6" t="s">
        <v>317</v>
      </c>
      <c r="H102" s="6" t="s">
        <v>180</v>
      </c>
      <c r="I102" s="32">
        <v>1</v>
      </c>
      <c r="J102" s="32">
        <v>112.4</v>
      </c>
      <c r="K102" s="38">
        <f t="shared" si="8"/>
        <v>1E-4</v>
      </c>
      <c r="L102" s="62">
        <f>Data!D16</f>
        <v>0</v>
      </c>
      <c r="M102" s="21">
        <f t="shared" si="10"/>
        <v>0</v>
      </c>
    </row>
    <row r="103" spans="1:13" ht="20" customHeight="1" x14ac:dyDescent="0.3">
      <c r="A103" s="125" t="s">
        <v>411</v>
      </c>
      <c r="B103" s="32">
        <v>140</v>
      </c>
      <c r="C103" s="109">
        <f t="shared" si="9"/>
        <v>0</v>
      </c>
      <c r="D103" s="63" t="s">
        <v>200</v>
      </c>
      <c r="E103" s="17" t="s">
        <v>181</v>
      </c>
      <c r="F103" s="32">
        <v>128.4</v>
      </c>
      <c r="G103" s="16" t="s">
        <v>291</v>
      </c>
      <c r="H103" s="6" t="s">
        <v>180</v>
      </c>
      <c r="I103" s="32">
        <v>1</v>
      </c>
      <c r="J103" s="32">
        <v>112.4</v>
      </c>
      <c r="K103" s="38">
        <f t="shared" si="8"/>
        <v>1.1423487544483986E-4</v>
      </c>
      <c r="L103" s="62">
        <f>Data!D16</f>
        <v>0</v>
      </c>
      <c r="M103" s="21">
        <f t="shared" si="10"/>
        <v>0</v>
      </c>
    </row>
    <row r="104" spans="1:13" ht="20" customHeight="1" x14ac:dyDescent="0.3">
      <c r="A104" s="125" t="s">
        <v>345</v>
      </c>
      <c r="B104" s="32">
        <v>145</v>
      </c>
      <c r="C104" s="109">
        <f t="shared" si="9"/>
        <v>0</v>
      </c>
      <c r="D104" s="63" t="s">
        <v>185</v>
      </c>
      <c r="E104" s="7" t="s">
        <v>182</v>
      </c>
      <c r="F104" s="25">
        <v>144.47999999999999</v>
      </c>
      <c r="G104" s="19" t="s">
        <v>292</v>
      </c>
      <c r="H104" s="6" t="s">
        <v>180</v>
      </c>
      <c r="I104" s="32">
        <v>1</v>
      </c>
      <c r="J104" s="32">
        <v>112.4</v>
      </c>
      <c r="K104" s="38">
        <f t="shared" si="8"/>
        <v>1.2854092526690391E-4</v>
      </c>
      <c r="L104" s="62">
        <f>Data!D16</f>
        <v>0</v>
      </c>
      <c r="M104" s="21">
        <f t="shared" si="10"/>
        <v>0</v>
      </c>
    </row>
    <row r="105" spans="1:13" ht="20" customHeight="1" x14ac:dyDescent="0.3">
      <c r="A105" s="125" t="s">
        <v>412</v>
      </c>
      <c r="B105" s="32">
        <v>150</v>
      </c>
      <c r="C105" s="109">
        <f t="shared" si="9"/>
        <v>0</v>
      </c>
      <c r="D105" s="49" t="s">
        <v>186</v>
      </c>
      <c r="E105" s="7" t="s">
        <v>183</v>
      </c>
      <c r="F105" s="25">
        <v>325.29000000000002</v>
      </c>
      <c r="G105" s="18" t="s">
        <v>184</v>
      </c>
      <c r="H105" s="8" t="s">
        <v>51</v>
      </c>
      <c r="I105" s="32">
        <v>1</v>
      </c>
      <c r="J105" s="32">
        <v>207.2</v>
      </c>
      <c r="K105" s="38">
        <f t="shared" si="8"/>
        <v>1.5699324324324325E-4</v>
      </c>
      <c r="L105" s="62">
        <f>Data!D7</f>
        <v>0</v>
      </c>
      <c r="M105" s="21">
        <f t="shared" si="10"/>
        <v>0</v>
      </c>
    </row>
    <row r="106" spans="1:13" ht="20" customHeight="1" x14ac:dyDescent="0.3">
      <c r="A106" s="125" t="s">
        <v>413</v>
      </c>
      <c r="B106" s="57">
        <v>153</v>
      </c>
      <c r="C106" s="109">
        <f t="shared" si="9"/>
        <v>0</v>
      </c>
      <c r="D106" s="49" t="s">
        <v>201</v>
      </c>
      <c r="E106" s="29" t="s">
        <v>190</v>
      </c>
      <c r="F106" s="28">
        <v>183.32</v>
      </c>
      <c r="G106" s="20" t="s">
        <v>293</v>
      </c>
      <c r="H106" s="6" t="s">
        <v>187</v>
      </c>
      <c r="I106" s="32">
        <v>1</v>
      </c>
      <c r="J106" s="32">
        <v>112.4</v>
      </c>
      <c r="K106" s="38">
        <f t="shared" si="8"/>
        <v>1.6309608540925267E-4</v>
      </c>
      <c r="L106" s="62">
        <f>Data!D16</f>
        <v>0</v>
      </c>
      <c r="M106" s="21">
        <f t="shared" si="10"/>
        <v>0</v>
      </c>
    </row>
    <row r="107" spans="1:13" ht="20" customHeight="1" x14ac:dyDescent="0.3">
      <c r="A107" s="125" t="s">
        <v>414</v>
      </c>
      <c r="B107" s="57">
        <v>154</v>
      </c>
      <c r="C107" s="115">
        <f>MIN(M107:M108)</f>
        <v>0</v>
      </c>
      <c r="D107" s="51" t="s">
        <v>202</v>
      </c>
      <c r="E107" s="42" t="s">
        <v>192</v>
      </c>
      <c r="F107" s="30">
        <v>153.86000000000001</v>
      </c>
      <c r="G107" s="81" t="s">
        <v>4</v>
      </c>
      <c r="H107" s="6" t="s">
        <v>11</v>
      </c>
      <c r="I107" s="32">
        <v>1</v>
      </c>
      <c r="J107" s="32">
        <v>10.8</v>
      </c>
      <c r="K107" s="38">
        <f t="shared" si="8"/>
        <v>1.4246296296296299E-3</v>
      </c>
      <c r="L107" s="62">
        <f>Data!D3</f>
        <v>0</v>
      </c>
      <c r="M107" s="21">
        <f t="shared" si="10"/>
        <v>0</v>
      </c>
    </row>
    <row r="108" spans="1:13" ht="20" customHeight="1" x14ac:dyDescent="0.3">
      <c r="A108" s="125"/>
      <c r="B108" s="57">
        <v>154</v>
      </c>
      <c r="C108" s="104"/>
      <c r="D108" s="52"/>
      <c r="E108" s="43"/>
      <c r="F108" s="30">
        <v>153.86000000000001</v>
      </c>
      <c r="G108" s="82"/>
      <c r="H108" s="6" t="s">
        <v>12</v>
      </c>
      <c r="I108" s="32">
        <v>1</v>
      </c>
      <c r="J108" s="32">
        <v>23</v>
      </c>
      <c r="K108" s="38">
        <f t="shared" si="8"/>
        <v>6.6895652173913048E-4</v>
      </c>
      <c r="L108" s="62">
        <f>Data!D17</f>
        <v>0</v>
      </c>
      <c r="M108" s="21">
        <f t="shared" si="10"/>
        <v>0</v>
      </c>
    </row>
    <row r="109" spans="1:13" ht="20" customHeight="1" x14ac:dyDescent="0.3">
      <c r="A109" s="125" t="s">
        <v>415</v>
      </c>
      <c r="B109" s="57">
        <v>155</v>
      </c>
      <c r="C109" s="115">
        <f>MIN(M109:M110)</f>
        <v>0</v>
      </c>
      <c r="D109" s="51" t="s">
        <v>203</v>
      </c>
      <c r="E109" s="42" t="s">
        <v>191</v>
      </c>
      <c r="F109" s="30">
        <v>153.86000000000001</v>
      </c>
      <c r="G109" s="83" t="s">
        <v>294</v>
      </c>
      <c r="H109" s="6" t="s">
        <v>11</v>
      </c>
      <c r="I109" s="32">
        <v>1</v>
      </c>
      <c r="J109" s="32">
        <v>10.8</v>
      </c>
      <c r="K109" s="38">
        <f t="shared" si="8"/>
        <v>1.4246296296296299E-3</v>
      </c>
      <c r="L109" s="62">
        <f>Data!D3</f>
        <v>0</v>
      </c>
      <c r="M109" s="21">
        <f t="shared" si="10"/>
        <v>0</v>
      </c>
    </row>
    <row r="110" spans="1:13" ht="20" customHeight="1" x14ac:dyDescent="0.3">
      <c r="A110" s="125"/>
      <c r="B110" s="57">
        <v>155</v>
      </c>
      <c r="C110" s="104"/>
      <c r="D110" s="52"/>
      <c r="E110" s="43"/>
      <c r="F110" s="30">
        <v>153.86000000000001</v>
      </c>
      <c r="G110" s="84"/>
      <c r="H110" s="6" t="s">
        <v>12</v>
      </c>
      <c r="I110" s="32">
        <v>1</v>
      </c>
      <c r="J110" s="32">
        <v>23</v>
      </c>
      <c r="K110" s="38">
        <f t="shared" si="8"/>
        <v>6.6895652173913048E-4</v>
      </c>
      <c r="L110" s="62">
        <f>Data!D17</f>
        <v>0</v>
      </c>
      <c r="M110" s="21">
        <f t="shared" si="10"/>
        <v>0</v>
      </c>
    </row>
    <row r="111" spans="1:13" ht="20" customHeight="1" x14ac:dyDescent="0.3">
      <c r="A111" s="125" t="s">
        <v>417</v>
      </c>
      <c r="B111" s="57">
        <v>156</v>
      </c>
      <c r="C111" s="114">
        <f>MIN(M111)</f>
        <v>0</v>
      </c>
      <c r="D111" s="49" t="s">
        <v>204</v>
      </c>
      <c r="E111" s="29" t="s">
        <v>188</v>
      </c>
      <c r="F111" s="25">
        <v>150.41</v>
      </c>
      <c r="G111" s="22" t="s">
        <v>295</v>
      </c>
      <c r="H111" s="6" t="s">
        <v>187</v>
      </c>
      <c r="I111" s="32">
        <v>1</v>
      </c>
      <c r="J111" s="32">
        <v>112.4</v>
      </c>
      <c r="K111" s="38">
        <f t="shared" si="8"/>
        <v>1.3381672597864768E-4</v>
      </c>
      <c r="L111" s="62">
        <f>Data!D16</f>
        <v>0</v>
      </c>
      <c r="M111" s="21">
        <f t="shared" si="10"/>
        <v>0</v>
      </c>
    </row>
    <row r="112" spans="1:13" ht="20" customHeight="1" x14ac:dyDescent="0.3">
      <c r="A112" s="125" t="s">
        <v>420</v>
      </c>
      <c r="B112" s="57">
        <v>157</v>
      </c>
      <c r="C112" s="114">
        <f t="shared" ref="C112:C116" si="11">MIN(M112)</f>
        <v>0</v>
      </c>
      <c r="D112" s="49" t="s">
        <v>205</v>
      </c>
      <c r="E112" s="24" t="s">
        <v>189</v>
      </c>
      <c r="F112" s="25">
        <v>208.47</v>
      </c>
      <c r="G112" s="23" t="s">
        <v>296</v>
      </c>
      <c r="H112" s="6" t="s">
        <v>187</v>
      </c>
      <c r="I112" s="32">
        <v>1</v>
      </c>
      <c r="J112" s="32">
        <v>112.4</v>
      </c>
      <c r="K112" s="38">
        <f t="shared" si="8"/>
        <v>1.8547153024911031E-4</v>
      </c>
      <c r="L112" s="62">
        <f>Data!D16</f>
        <v>0</v>
      </c>
      <c r="M112" s="21">
        <f t="shared" si="10"/>
        <v>0</v>
      </c>
    </row>
    <row r="113" spans="1:13" ht="20" customHeight="1" x14ac:dyDescent="0.3">
      <c r="A113" s="125" t="s">
        <v>422</v>
      </c>
      <c r="B113" s="96">
        <v>180</v>
      </c>
      <c r="C113" s="114">
        <f t="shared" si="11"/>
        <v>0</v>
      </c>
      <c r="D113" s="49" t="s">
        <v>242</v>
      </c>
      <c r="E113" s="7" t="s">
        <v>318</v>
      </c>
      <c r="F113" s="32">
        <v>236.42</v>
      </c>
      <c r="G113" s="12" t="s">
        <v>297</v>
      </c>
      <c r="H113" s="8" t="s">
        <v>187</v>
      </c>
      <c r="I113" s="32">
        <v>1</v>
      </c>
      <c r="J113" s="32">
        <v>112.4</v>
      </c>
      <c r="K113" s="38">
        <f t="shared" si="8"/>
        <v>2.1033807829181494E-4</v>
      </c>
      <c r="L113" s="62">
        <f>Data!D16</f>
        <v>0</v>
      </c>
      <c r="M113" s="21">
        <f t="shared" si="10"/>
        <v>0</v>
      </c>
    </row>
    <row r="114" spans="1:13" ht="20" customHeight="1" x14ac:dyDescent="0.3">
      <c r="A114" s="125" t="s">
        <v>424</v>
      </c>
      <c r="B114" s="96">
        <v>181</v>
      </c>
      <c r="C114" s="114">
        <f t="shared" si="11"/>
        <v>0</v>
      </c>
      <c r="D114" s="49" t="s">
        <v>243</v>
      </c>
      <c r="E114" s="7" t="s">
        <v>240</v>
      </c>
      <c r="F114" s="32">
        <v>172.42</v>
      </c>
      <c r="G114" s="6" t="s">
        <v>298</v>
      </c>
      <c r="H114" s="8" t="s">
        <v>187</v>
      </c>
      <c r="I114" s="32">
        <v>1</v>
      </c>
      <c r="J114" s="32">
        <v>112.4</v>
      </c>
      <c r="K114" s="38">
        <f t="shared" si="8"/>
        <v>1.5339857651245552E-4</v>
      </c>
      <c r="L114" s="62">
        <f>Data!D16</f>
        <v>0</v>
      </c>
      <c r="M114" s="21">
        <f t="shared" si="10"/>
        <v>0</v>
      </c>
    </row>
    <row r="115" spans="1:13" ht="20" customHeight="1" x14ac:dyDescent="0.3">
      <c r="A115" s="125" t="s">
        <v>425</v>
      </c>
      <c r="B115" s="96">
        <v>182</v>
      </c>
      <c r="C115" s="114">
        <f t="shared" si="11"/>
        <v>0</v>
      </c>
      <c r="D115" s="49" t="s">
        <v>244</v>
      </c>
      <c r="E115" s="7" t="s">
        <v>241</v>
      </c>
      <c r="F115" s="32">
        <v>146.43</v>
      </c>
      <c r="G115" s="6" t="s">
        <v>299</v>
      </c>
      <c r="H115" s="8" t="s">
        <v>187</v>
      </c>
      <c r="I115" s="32">
        <v>1</v>
      </c>
      <c r="J115" s="32">
        <v>112.4</v>
      </c>
      <c r="K115" s="38">
        <f t="shared" si="8"/>
        <v>1.3027580071174377E-4</v>
      </c>
      <c r="L115" s="62">
        <f>Data!D16</f>
        <v>0</v>
      </c>
      <c r="M115" s="21">
        <f t="shared" si="10"/>
        <v>0</v>
      </c>
    </row>
    <row r="116" spans="1:13" ht="20" customHeight="1" x14ac:dyDescent="0.3">
      <c r="A116" s="125" t="s">
        <v>427</v>
      </c>
      <c r="B116" s="32">
        <v>190</v>
      </c>
      <c r="C116" s="114">
        <f t="shared" si="11"/>
        <v>0</v>
      </c>
      <c r="D116" s="49" t="s">
        <v>247</v>
      </c>
      <c r="E116" s="7" t="s">
        <v>51</v>
      </c>
      <c r="F116" s="25">
        <v>207.2</v>
      </c>
      <c r="G116" s="18" t="s">
        <v>300</v>
      </c>
      <c r="H116" s="8" t="s">
        <v>51</v>
      </c>
      <c r="I116" s="32">
        <v>1</v>
      </c>
      <c r="J116" s="32">
        <v>207.2</v>
      </c>
      <c r="K116" s="38">
        <f t="shared" ref="K116:K118" si="12">F116*100/(I116*J116*1000*1000)</f>
        <v>1E-4</v>
      </c>
      <c r="L116" s="62">
        <f>Data!D7</f>
        <v>0</v>
      </c>
      <c r="M116" s="21">
        <f t="shared" si="10"/>
        <v>0</v>
      </c>
    </row>
    <row r="117" spans="1:13" ht="20" customHeight="1" x14ac:dyDescent="0.3">
      <c r="A117" s="125" t="s">
        <v>429</v>
      </c>
      <c r="B117" s="32">
        <v>191</v>
      </c>
      <c r="C117" s="114">
        <f>MIN(M117:M118)</f>
        <v>0</v>
      </c>
      <c r="D117" s="51" t="s">
        <v>245</v>
      </c>
      <c r="E117" s="85" t="s">
        <v>246</v>
      </c>
      <c r="F117" s="25">
        <v>89.65</v>
      </c>
      <c r="G117" s="44" t="s">
        <v>301</v>
      </c>
      <c r="H117" s="6" t="s">
        <v>11</v>
      </c>
      <c r="I117" s="32">
        <v>2</v>
      </c>
      <c r="J117" s="32">
        <v>10.81</v>
      </c>
      <c r="K117" s="38">
        <f t="shared" si="12"/>
        <v>4.1466234967622574E-4</v>
      </c>
      <c r="L117" s="62">
        <f>Data!D3</f>
        <v>0</v>
      </c>
      <c r="M117" s="21">
        <f t="shared" si="10"/>
        <v>0</v>
      </c>
    </row>
    <row r="118" spans="1:13" ht="20" customHeight="1" x14ac:dyDescent="0.3">
      <c r="A118" s="125"/>
      <c r="B118" s="32">
        <v>191</v>
      </c>
      <c r="C118" s="101"/>
      <c r="D118" s="52"/>
      <c r="E118" s="86"/>
      <c r="F118" s="25">
        <v>89.65</v>
      </c>
      <c r="G118" s="45"/>
      <c r="H118" s="6" t="s">
        <v>12</v>
      </c>
      <c r="I118" s="32">
        <v>2</v>
      </c>
      <c r="J118" s="32">
        <v>22.99</v>
      </c>
      <c r="K118" s="38">
        <f t="shared" si="12"/>
        <v>1.9497607655502393E-4</v>
      </c>
      <c r="L118" s="62">
        <f>Data!D17</f>
        <v>0</v>
      </c>
      <c r="M118" s="21">
        <f t="shared" si="10"/>
        <v>0</v>
      </c>
    </row>
    <row r="119" spans="1:13" s="35" customFormat="1" ht="20" customHeight="1" x14ac:dyDescent="0.3">
      <c r="B119" s="46"/>
      <c r="C119" s="105"/>
      <c r="D119" s="41"/>
      <c r="E119" s="3"/>
      <c r="F119" s="2"/>
      <c r="G119" s="2"/>
      <c r="H119" s="2"/>
      <c r="I119" s="34"/>
      <c r="J119" s="34"/>
      <c r="M119" s="3"/>
    </row>
    <row r="120" spans="1:13" s="35" customFormat="1" ht="20" customHeight="1" x14ac:dyDescent="0.3">
      <c r="B120" s="46"/>
      <c r="C120" s="105"/>
      <c r="D120" s="41"/>
      <c r="E120" s="3"/>
      <c r="F120" s="2"/>
      <c r="G120" s="2"/>
      <c r="H120" s="2"/>
      <c r="I120" s="34"/>
      <c r="J120" s="34"/>
      <c r="M120" s="3"/>
    </row>
  </sheetData>
  <phoneticPr fontId="18" type="noConversion"/>
  <conditionalFormatting sqref="M3:M33 M60:M69 M71:M86">
    <cfRule type="cellIs" dxfId="4" priority="4" operator="greaterThan">
      <formula>0.008</formula>
    </cfRule>
  </conditionalFormatting>
  <conditionalFormatting sqref="M34:M59">
    <cfRule type="cellIs" dxfId="3" priority="3" operator="greaterThan">
      <formula>0.008</formula>
    </cfRule>
  </conditionalFormatting>
  <conditionalFormatting sqref="M70">
    <cfRule type="cellIs" dxfId="2" priority="1" operator="greaterThan">
      <formula>0.008</formula>
    </cfRule>
  </conditionalFormatting>
  <pageMargins left="0.511811023622047" right="0.41427083333333298" top="1.20889136904762" bottom="1.02362204724409" header="0.31496062992126" footer="0.31496062992126"/>
  <pageSetup paperSize="9" scale="97" orientation="portrait" r:id="rId1"/>
  <headerFooter>
    <oddHeader xml:space="preserve">&amp;LTC_OF_C045E
Revision: B/9&amp;C&amp;"Arial,Bold"&amp;20REACH SVHCs Worksheet
(Sample ID: )            </oddHeader>
    <oddFooter>&amp;LPrepared by: Wang Qing     Reviewed by: Xu Ming        Approved by: Fan Haijun        Effective Date: Jan.18, 2019
Page &amp;P of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Control 1">
          <controlPr defaultSize="0" r:id="rId5">
            <anchor moveWithCells="1">
              <from>
                <xdr:col>11</xdr:col>
                <xdr:colOff>909638</xdr:colOff>
                <xdr:row>111</xdr:row>
                <xdr:rowOff>109538</xdr:rowOff>
              </from>
              <to>
                <xdr:col>13</xdr:col>
                <xdr:colOff>38100</xdr:colOff>
                <xdr:row>112</xdr:row>
                <xdr:rowOff>119063</xdr:rowOff>
              </to>
            </anchor>
          </controlPr>
        </control>
      </mc:Choice>
      <mc:Fallback>
        <control shapeId="5121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1"/>
  <sheetViews>
    <sheetView tabSelected="1" workbookViewId="0">
      <selection activeCell="L15" sqref="L15"/>
    </sheetView>
  </sheetViews>
  <sheetFormatPr defaultRowHeight="13.5" x14ac:dyDescent="0.3"/>
  <cols>
    <col min="1" max="1" width="8.73046875" style="126" customWidth="1"/>
    <col min="2" max="2" width="12.06640625" style="131" customWidth="1"/>
    <col min="3" max="3" width="10" customWidth="1"/>
    <col min="4" max="4" width="14.796875" customWidth="1"/>
  </cols>
  <sheetData>
    <row r="1" spans="1:4" ht="15" x14ac:dyDescent="0.3">
      <c r="A1" s="128" t="s">
        <v>434</v>
      </c>
      <c r="B1" s="129" t="s">
        <v>433</v>
      </c>
      <c r="C1" s="127" t="s">
        <v>439</v>
      </c>
      <c r="D1" s="127" t="s">
        <v>256</v>
      </c>
    </row>
    <row r="2" spans="1:4" x14ac:dyDescent="0.3">
      <c r="A2" s="128">
        <v>1</v>
      </c>
      <c r="B2" s="130"/>
      <c r="C2" s="127" t="s">
        <v>257</v>
      </c>
      <c r="D2" s="127"/>
    </row>
    <row r="3" spans="1:4" x14ac:dyDescent="0.3">
      <c r="A3" s="128">
        <v>2</v>
      </c>
      <c r="B3" s="130">
        <f>B2</f>
        <v>0</v>
      </c>
      <c r="C3" s="127" t="s">
        <v>258</v>
      </c>
      <c r="D3" s="127"/>
    </row>
    <row r="4" spans="1:4" x14ac:dyDescent="0.3">
      <c r="A4" s="128">
        <v>3</v>
      </c>
      <c r="B4" s="130">
        <f t="shared" ref="B4:B21" si="0">B3</f>
        <v>0</v>
      </c>
      <c r="C4" s="127" t="s">
        <v>259</v>
      </c>
      <c r="D4" s="127"/>
    </row>
    <row r="5" spans="1:4" x14ac:dyDescent="0.3">
      <c r="A5" s="128">
        <v>4</v>
      </c>
      <c r="B5" s="130">
        <f t="shared" si="0"/>
        <v>0</v>
      </c>
      <c r="C5" s="127" t="s">
        <v>260</v>
      </c>
      <c r="D5" s="127"/>
    </row>
    <row r="6" spans="1:4" x14ac:dyDescent="0.3">
      <c r="A6" s="128">
        <v>5</v>
      </c>
      <c r="B6" s="130">
        <f t="shared" si="0"/>
        <v>0</v>
      </c>
      <c r="C6" s="127" t="s">
        <v>261</v>
      </c>
      <c r="D6" s="127"/>
    </row>
    <row r="7" spans="1:4" x14ac:dyDescent="0.3">
      <c r="A7" s="128">
        <v>6</v>
      </c>
      <c r="B7" s="130">
        <f t="shared" si="0"/>
        <v>0</v>
      </c>
      <c r="C7" s="127" t="s">
        <v>262</v>
      </c>
      <c r="D7" s="127"/>
    </row>
    <row r="8" spans="1:4" x14ac:dyDescent="0.3">
      <c r="A8" s="128">
        <v>7</v>
      </c>
      <c r="B8" s="130">
        <f t="shared" si="0"/>
        <v>0</v>
      </c>
      <c r="C8" s="127" t="s">
        <v>263</v>
      </c>
      <c r="D8" s="127"/>
    </row>
    <row r="9" spans="1:4" x14ac:dyDescent="0.3">
      <c r="A9" s="128">
        <v>8</v>
      </c>
      <c r="B9" s="130">
        <f t="shared" si="0"/>
        <v>0</v>
      </c>
      <c r="C9" s="127" t="s">
        <v>264</v>
      </c>
      <c r="D9" s="127"/>
    </row>
    <row r="10" spans="1:4" x14ac:dyDescent="0.3">
      <c r="A10" s="128">
        <v>9</v>
      </c>
      <c r="B10" s="130">
        <f t="shared" si="0"/>
        <v>0</v>
      </c>
      <c r="C10" s="127" t="s">
        <v>65</v>
      </c>
      <c r="D10" s="127"/>
    </row>
    <row r="11" spans="1:4" x14ac:dyDescent="0.3">
      <c r="A11" s="128">
        <v>10</v>
      </c>
      <c r="B11" s="130">
        <f t="shared" si="0"/>
        <v>0</v>
      </c>
      <c r="C11" s="127" t="s">
        <v>265</v>
      </c>
      <c r="D11" s="127"/>
    </row>
    <row r="12" spans="1:4" x14ac:dyDescent="0.3">
      <c r="A12" s="128">
        <v>11</v>
      </c>
      <c r="B12" s="130">
        <f t="shared" si="0"/>
        <v>0</v>
      </c>
      <c r="C12" s="127" t="s">
        <v>266</v>
      </c>
      <c r="D12" s="127"/>
    </row>
    <row r="13" spans="1:4" x14ac:dyDescent="0.3">
      <c r="A13" s="128">
        <v>12</v>
      </c>
      <c r="B13" s="130">
        <f t="shared" si="0"/>
        <v>0</v>
      </c>
      <c r="C13" s="127" t="s">
        <v>267</v>
      </c>
      <c r="D13" s="127"/>
    </row>
    <row r="14" spans="1:4" x14ac:dyDescent="0.3">
      <c r="A14" s="128">
        <v>13</v>
      </c>
      <c r="B14" s="130">
        <f t="shared" si="0"/>
        <v>0</v>
      </c>
      <c r="C14" s="127" t="s">
        <v>268</v>
      </c>
      <c r="D14" s="127"/>
    </row>
    <row r="15" spans="1:4" x14ac:dyDescent="0.3">
      <c r="A15" s="128">
        <v>14</v>
      </c>
      <c r="B15" s="130">
        <f t="shared" si="0"/>
        <v>0</v>
      </c>
      <c r="C15" s="127" t="s">
        <v>269</v>
      </c>
      <c r="D15" s="127"/>
    </row>
    <row r="16" spans="1:4" x14ac:dyDescent="0.3">
      <c r="A16" s="128">
        <v>15</v>
      </c>
      <c r="B16" s="130">
        <f t="shared" si="0"/>
        <v>0</v>
      </c>
      <c r="C16" s="127" t="s">
        <v>270</v>
      </c>
      <c r="D16" s="127"/>
    </row>
    <row r="17" spans="1:6" x14ac:dyDescent="0.3">
      <c r="A17" s="128">
        <v>16</v>
      </c>
      <c r="B17" s="130">
        <f t="shared" si="0"/>
        <v>0</v>
      </c>
      <c r="C17" s="127" t="s">
        <v>271</v>
      </c>
      <c r="D17" s="127"/>
    </row>
    <row r="18" spans="1:6" x14ac:dyDescent="0.3">
      <c r="A18" s="128">
        <v>17</v>
      </c>
      <c r="B18" s="130">
        <f t="shared" si="0"/>
        <v>0</v>
      </c>
      <c r="C18" s="127" t="s">
        <v>272</v>
      </c>
      <c r="D18" s="127"/>
    </row>
    <row r="19" spans="1:6" x14ac:dyDescent="0.3">
      <c r="A19" s="128">
        <v>18</v>
      </c>
      <c r="B19" s="130">
        <f t="shared" si="0"/>
        <v>0</v>
      </c>
      <c r="C19" s="127" t="s">
        <v>273</v>
      </c>
      <c r="D19" s="127"/>
    </row>
    <row r="20" spans="1:6" x14ac:dyDescent="0.3">
      <c r="A20" s="128">
        <v>19</v>
      </c>
      <c r="B20" s="130">
        <f t="shared" si="0"/>
        <v>0</v>
      </c>
      <c r="C20" s="127" t="s">
        <v>274</v>
      </c>
      <c r="D20" s="127"/>
    </row>
    <row r="21" spans="1:6" x14ac:dyDescent="0.3">
      <c r="A21" s="128">
        <v>20</v>
      </c>
      <c r="B21" s="130">
        <f t="shared" si="0"/>
        <v>0</v>
      </c>
      <c r="C21" s="127" t="s">
        <v>64</v>
      </c>
      <c r="D21" s="127"/>
    </row>
    <row r="27" spans="1:6" x14ac:dyDescent="0.3">
      <c r="A27" s="132" t="s">
        <v>435</v>
      </c>
      <c r="B27" s="132"/>
      <c r="C27" s="132"/>
      <c r="D27" s="132"/>
      <c r="E27" s="132"/>
      <c r="F27" s="132"/>
    </row>
    <row r="28" spans="1:6" x14ac:dyDescent="0.3">
      <c r="A28" s="133" t="s">
        <v>436</v>
      </c>
      <c r="B28" s="133"/>
      <c r="C28" s="133"/>
      <c r="D28" s="133"/>
      <c r="E28" s="133"/>
      <c r="F28" s="133"/>
    </row>
    <row r="29" spans="1:6" x14ac:dyDescent="0.3">
      <c r="A29" s="133" t="s">
        <v>437</v>
      </c>
      <c r="B29" s="133"/>
      <c r="C29" s="133"/>
      <c r="D29" s="133"/>
      <c r="E29" s="133"/>
      <c r="F29" s="133"/>
    </row>
    <row r="30" spans="1:6" x14ac:dyDescent="0.3">
      <c r="A30" s="133" t="s">
        <v>438</v>
      </c>
      <c r="B30" s="133"/>
      <c r="C30" s="133"/>
      <c r="D30" s="133"/>
      <c r="E30" s="133"/>
      <c r="F30" s="133"/>
    </row>
    <row r="31" spans="1:6" x14ac:dyDescent="0.3">
      <c r="A31" s="133" t="s">
        <v>440</v>
      </c>
      <c r="B31" s="133"/>
      <c r="C31" s="133"/>
      <c r="D31" s="133"/>
      <c r="E31" s="133"/>
      <c r="F31" s="133"/>
    </row>
  </sheetData>
  <mergeCells count="5">
    <mergeCell ref="A27:F27"/>
    <mergeCell ref="A28:F28"/>
    <mergeCell ref="A29:F29"/>
    <mergeCell ref="A30:F30"/>
    <mergeCell ref="A31:F31"/>
  </mergeCells>
  <phoneticPr fontId="18" type="noConversion"/>
  <conditionalFormatting sqref="B1">
    <cfRule type="cellIs" dxfId="1" priority="1" operator="between">
      <formula>$D$23</formula>
      <formula>$D$24</formula>
    </cfRule>
  </conditionalFormatting>
  <pageMargins left="0.7" right="0.7" top="0.75" bottom="0.75" header="0.3" footer="0.3"/>
  <pageSetup paperSize="0" orientation="portrait" horizontalDpi="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74"/>
  <sheetViews>
    <sheetView workbookViewId="0">
      <selection activeCell="H12" sqref="H12"/>
    </sheetView>
  </sheetViews>
  <sheetFormatPr defaultColWidth="8.86328125" defaultRowHeight="13.5" x14ac:dyDescent="0.3"/>
  <cols>
    <col min="1" max="1" width="26.33203125" style="118" customWidth="1"/>
    <col min="2" max="2" width="24.86328125" style="122" customWidth="1"/>
    <col min="3" max="3" width="23.6640625" style="118" customWidth="1"/>
    <col min="4" max="4" width="18.46484375" style="118" customWidth="1"/>
    <col min="5" max="7" width="8.86328125" style="118"/>
    <col min="8" max="16384" width="8.86328125" style="116"/>
  </cols>
  <sheetData>
    <row r="1" spans="1:7" x14ac:dyDescent="0.3">
      <c r="A1" s="117" t="s">
        <v>278</v>
      </c>
      <c r="B1" s="118" t="s">
        <v>279</v>
      </c>
      <c r="C1" s="118" t="s">
        <v>280</v>
      </c>
      <c r="D1" s="118" t="s">
        <v>281</v>
      </c>
      <c r="E1" s="118" t="s">
        <v>282</v>
      </c>
      <c r="F1" s="118" t="s">
        <v>283</v>
      </c>
      <c r="G1" s="118" t="s">
        <v>284</v>
      </c>
    </row>
    <row r="2" spans="1:7" x14ac:dyDescent="0.3">
      <c r="A2" s="119">
        <f>Data!B2</f>
        <v>0</v>
      </c>
      <c r="B2" s="120" t="s">
        <v>285</v>
      </c>
      <c r="C2" s="123" t="s">
        <v>430</v>
      </c>
      <c r="D2" s="121">
        <f>SVHC!C3</f>
        <v>0</v>
      </c>
      <c r="E2" s="117" t="s">
        <v>286</v>
      </c>
    </row>
    <row r="3" spans="1:7" x14ac:dyDescent="0.3">
      <c r="A3" s="119">
        <f>A2</f>
        <v>0</v>
      </c>
      <c r="B3" s="120" t="s">
        <v>285</v>
      </c>
      <c r="C3" s="123" t="s">
        <v>320</v>
      </c>
      <c r="D3" s="121">
        <f>SVHC!C4</f>
        <v>0</v>
      </c>
      <c r="E3" s="117" t="s">
        <v>286</v>
      </c>
    </row>
    <row r="4" spans="1:7" x14ac:dyDescent="0.3">
      <c r="A4" s="121">
        <f>A2</f>
        <v>0</v>
      </c>
      <c r="B4" s="120" t="s">
        <v>285</v>
      </c>
      <c r="C4" s="123" t="s">
        <v>322</v>
      </c>
      <c r="D4" s="121">
        <f>SVHC!C5</f>
        <v>0</v>
      </c>
      <c r="E4" s="117" t="s">
        <v>286</v>
      </c>
    </row>
    <row r="5" spans="1:7" x14ac:dyDescent="0.3">
      <c r="A5" s="121">
        <f t="shared" ref="A5:A68" si="0">A3</f>
        <v>0</v>
      </c>
      <c r="B5" s="120" t="s">
        <v>285</v>
      </c>
      <c r="C5" s="123" t="s">
        <v>324</v>
      </c>
      <c r="D5" s="121">
        <f>SVHC!C6</f>
        <v>0</v>
      </c>
      <c r="E5" s="117" t="s">
        <v>286</v>
      </c>
    </row>
    <row r="6" spans="1:7" x14ac:dyDescent="0.3">
      <c r="A6" s="121">
        <f>A4</f>
        <v>0</v>
      </c>
      <c r="B6" s="120" t="s">
        <v>285</v>
      </c>
      <c r="C6" s="123" t="s">
        <v>326</v>
      </c>
      <c r="D6" s="121">
        <f>SVHC!C8</f>
        <v>0</v>
      </c>
      <c r="E6" s="117" t="s">
        <v>286</v>
      </c>
    </row>
    <row r="7" spans="1:7" x14ac:dyDescent="0.3">
      <c r="A7" s="121">
        <f t="shared" si="0"/>
        <v>0</v>
      </c>
      <c r="B7" s="120" t="s">
        <v>285</v>
      </c>
      <c r="C7" s="123" t="s">
        <v>329</v>
      </c>
      <c r="D7" s="121">
        <f>SVHC!C10</f>
        <v>0</v>
      </c>
      <c r="E7" s="117" t="s">
        <v>286</v>
      </c>
    </row>
    <row r="8" spans="1:7" x14ac:dyDescent="0.3">
      <c r="A8" s="121">
        <f t="shared" si="0"/>
        <v>0</v>
      </c>
      <c r="B8" s="120" t="s">
        <v>285</v>
      </c>
      <c r="C8" s="123" t="s">
        <v>331</v>
      </c>
      <c r="D8" s="121">
        <f>SVHC!C11</f>
        <v>0</v>
      </c>
      <c r="E8" s="117" t="s">
        <v>286</v>
      </c>
    </row>
    <row r="9" spans="1:7" x14ac:dyDescent="0.3">
      <c r="A9" s="121">
        <f t="shared" si="0"/>
        <v>0</v>
      </c>
      <c r="B9" s="120" t="s">
        <v>285</v>
      </c>
      <c r="C9" s="123" t="s">
        <v>333</v>
      </c>
      <c r="D9" s="121">
        <f>SVHC!C12</f>
        <v>0</v>
      </c>
      <c r="E9" s="117" t="s">
        <v>286</v>
      </c>
    </row>
    <row r="10" spans="1:7" x14ac:dyDescent="0.3">
      <c r="A10" s="121">
        <f t="shared" si="0"/>
        <v>0</v>
      </c>
      <c r="B10" s="120" t="s">
        <v>285</v>
      </c>
      <c r="C10" s="123" t="s">
        <v>328</v>
      </c>
      <c r="D10" s="121">
        <f>SVHC!C14</f>
        <v>0</v>
      </c>
      <c r="E10" s="117" t="s">
        <v>286</v>
      </c>
    </row>
    <row r="11" spans="1:7" x14ac:dyDescent="0.3">
      <c r="A11" s="121">
        <f t="shared" si="0"/>
        <v>0</v>
      </c>
      <c r="B11" s="120" t="s">
        <v>285</v>
      </c>
      <c r="C11" s="123" t="s">
        <v>336</v>
      </c>
      <c r="D11" s="121">
        <f>SVHC!C16</f>
        <v>0</v>
      </c>
      <c r="E11" s="117" t="s">
        <v>286</v>
      </c>
    </row>
    <row r="12" spans="1:7" x14ac:dyDescent="0.3">
      <c r="A12" s="121">
        <f t="shared" si="0"/>
        <v>0</v>
      </c>
      <c r="B12" s="120" t="s">
        <v>285</v>
      </c>
      <c r="C12" s="123" t="s">
        <v>338</v>
      </c>
      <c r="D12" s="121">
        <f>SVHC!C19</f>
        <v>0</v>
      </c>
      <c r="E12" s="117" t="s">
        <v>286</v>
      </c>
    </row>
    <row r="13" spans="1:7" x14ac:dyDescent="0.3">
      <c r="A13" s="121">
        <f t="shared" si="0"/>
        <v>0</v>
      </c>
      <c r="B13" s="120" t="s">
        <v>285</v>
      </c>
      <c r="C13" s="123" t="s">
        <v>343</v>
      </c>
      <c r="D13" s="121">
        <f>SVHC!C27</f>
        <v>0</v>
      </c>
      <c r="E13" s="117" t="s">
        <v>286</v>
      </c>
    </row>
    <row r="14" spans="1:7" x14ac:dyDescent="0.3">
      <c r="A14" s="121">
        <f t="shared" si="0"/>
        <v>0</v>
      </c>
      <c r="B14" s="120" t="s">
        <v>285</v>
      </c>
      <c r="C14" s="123" t="s">
        <v>347</v>
      </c>
      <c r="D14" s="121">
        <f>SVHC!C34</f>
        <v>0</v>
      </c>
      <c r="E14" s="117" t="s">
        <v>286</v>
      </c>
    </row>
    <row r="15" spans="1:7" x14ac:dyDescent="0.3">
      <c r="A15" s="121">
        <f t="shared" si="0"/>
        <v>0</v>
      </c>
      <c r="B15" s="120" t="s">
        <v>285</v>
      </c>
      <c r="C15" s="123" t="s">
        <v>351</v>
      </c>
      <c r="D15" s="121">
        <f>SVHC!C35</f>
        <v>0</v>
      </c>
      <c r="E15" s="117" t="s">
        <v>286</v>
      </c>
    </row>
    <row r="16" spans="1:7" x14ac:dyDescent="0.3">
      <c r="A16" s="121">
        <f t="shared" si="0"/>
        <v>0</v>
      </c>
      <c r="B16" s="120" t="s">
        <v>285</v>
      </c>
      <c r="C16" s="123" t="s">
        <v>353</v>
      </c>
      <c r="D16" s="121">
        <f>SVHC!C37</f>
        <v>0</v>
      </c>
      <c r="E16" s="117" t="s">
        <v>286</v>
      </c>
    </row>
    <row r="17" spans="1:5" x14ac:dyDescent="0.3">
      <c r="A17" s="121">
        <f t="shared" si="0"/>
        <v>0</v>
      </c>
      <c r="B17" s="120" t="s">
        <v>285</v>
      </c>
      <c r="C17" s="123" t="s">
        <v>355</v>
      </c>
      <c r="D17" s="121">
        <f>SVHC!C39</f>
        <v>0</v>
      </c>
      <c r="E17" s="117" t="s">
        <v>286</v>
      </c>
    </row>
    <row r="18" spans="1:5" x14ac:dyDescent="0.3">
      <c r="A18" s="121">
        <f t="shared" si="0"/>
        <v>0</v>
      </c>
      <c r="B18" s="120" t="s">
        <v>285</v>
      </c>
      <c r="C18" s="123" t="s">
        <v>362</v>
      </c>
      <c r="D18" s="121">
        <f>SVHC!C41</f>
        <v>0</v>
      </c>
      <c r="E18" s="117" t="s">
        <v>286</v>
      </c>
    </row>
    <row r="19" spans="1:5" x14ac:dyDescent="0.3">
      <c r="A19" s="121">
        <f t="shared" si="0"/>
        <v>0</v>
      </c>
      <c r="B19" s="120" t="s">
        <v>285</v>
      </c>
      <c r="C19" s="123" t="s">
        <v>361</v>
      </c>
      <c r="D19" s="121">
        <f>SVHC!C42</f>
        <v>0</v>
      </c>
      <c r="E19" s="117" t="s">
        <v>286</v>
      </c>
    </row>
    <row r="20" spans="1:5" x14ac:dyDescent="0.3">
      <c r="A20" s="121">
        <f t="shared" si="0"/>
        <v>0</v>
      </c>
      <c r="B20" s="120" t="s">
        <v>285</v>
      </c>
      <c r="C20" s="123" t="s">
        <v>358</v>
      </c>
      <c r="D20" s="121">
        <f>SVHC!C43</f>
        <v>0</v>
      </c>
      <c r="E20" s="117" t="s">
        <v>286</v>
      </c>
    </row>
    <row r="21" spans="1:5" x14ac:dyDescent="0.3">
      <c r="A21" s="121">
        <f t="shared" si="0"/>
        <v>0</v>
      </c>
      <c r="B21" s="120" t="s">
        <v>285</v>
      </c>
      <c r="C21" s="123" t="s">
        <v>366</v>
      </c>
      <c r="D21" s="121">
        <f>SVHC!C44</f>
        <v>0</v>
      </c>
      <c r="E21" s="117" t="s">
        <v>286</v>
      </c>
    </row>
    <row r="22" spans="1:5" x14ac:dyDescent="0.3">
      <c r="A22" s="121">
        <f t="shared" si="0"/>
        <v>0</v>
      </c>
      <c r="B22" s="120" t="s">
        <v>285</v>
      </c>
      <c r="C22" s="123" t="s">
        <v>367</v>
      </c>
      <c r="D22" s="121">
        <f>SVHC!C45</f>
        <v>0</v>
      </c>
      <c r="E22" s="117" t="s">
        <v>286</v>
      </c>
    </row>
    <row r="23" spans="1:5" x14ac:dyDescent="0.3">
      <c r="A23" s="121">
        <f t="shared" si="0"/>
        <v>0</v>
      </c>
      <c r="B23" s="120" t="s">
        <v>285</v>
      </c>
      <c r="C23" s="123" t="s">
        <v>368</v>
      </c>
      <c r="D23" s="121">
        <f>SVHC!C46</f>
        <v>0</v>
      </c>
      <c r="E23" s="117" t="s">
        <v>286</v>
      </c>
    </row>
    <row r="24" spans="1:5" x14ac:dyDescent="0.3">
      <c r="A24" s="121">
        <f t="shared" si="0"/>
        <v>0</v>
      </c>
      <c r="B24" s="120" t="s">
        <v>285</v>
      </c>
      <c r="C24" s="123" t="s">
        <v>350</v>
      </c>
      <c r="D24" s="121">
        <f>SVHC!C47</f>
        <v>0</v>
      </c>
      <c r="E24" s="117" t="s">
        <v>286</v>
      </c>
    </row>
    <row r="25" spans="1:5" x14ac:dyDescent="0.3">
      <c r="A25" s="121">
        <f t="shared" si="0"/>
        <v>0</v>
      </c>
      <c r="B25" s="120" t="s">
        <v>285</v>
      </c>
      <c r="C25" s="123" t="s">
        <v>369</v>
      </c>
      <c r="D25" s="121">
        <f>SVHC!C48</f>
        <v>0</v>
      </c>
      <c r="E25" s="117" t="s">
        <v>286</v>
      </c>
    </row>
    <row r="26" spans="1:5" x14ac:dyDescent="0.3">
      <c r="A26" s="121">
        <f t="shared" si="0"/>
        <v>0</v>
      </c>
      <c r="B26" s="120" t="s">
        <v>285</v>
      </c>
      <c r="C26" s="123" t="s">
        <v>359</v>
      </c>
      <c r="D26" s="121">
        <f>SVHC!C49</f>
        <v>0</v>
      </c>
      <c r="E26" s="117" t="s">
        <v>286</v>
      </c>
    </row>
    <row r="27" spans="1:5" x14ac:dyDescent="0.3">
      <c r="A27" s="121">
        <f t="shared" si="0"/>
        <v>0</v>
      </c>
      <c r="B27" s="120" t="s">
        <v>285</v>
      </c>
      <c r="C27" s="123" t="s">
        <v>357</v>
      </c>
      <c r="D27" s="121">
        <f>SVHC!C52</f>
        <v>0</v>
      </c>
      <c r="E27" s="117" t="s">
        <v>286</v>
      </c>
    </row>
    <row r="28" spans="1:5" x14ac:dyDescent="0.3">
      <c r="A28" s="121">
        <f t="shared" si="0"/>
        <v>0</v>
      </c>
      <c r="B28" s="120" t="s">
        <v>285</v>
      </c>
      <c r="C28" s="123" t="s">
        <v>364</v>
      </c>
      <c r="D28" s="121">
        <f>SVHC!C54</f>
        <v>0</v>
      </c>
      <c r="E28" s="117" t="s">
        <v>286</v>
      </c>
    </row>
    <row r="29" spans="1:5" x14ac:dyDescent="0.3">
      <c r="A29" s="121">
        <f t="shared" si="0"/>
        <v>0</v>
      </c>
      <c r="B29" s="120" t="s">
        <v>285</v>
      </c>
      <c r="C29" s="123" t="s">
        <v>372</v>
      </c>
      <c r="D29" s="121">
        <f>SVHC!C55</f>
        <v>0</v>
      </c>
      <c r="E29" s="117" t="s">
        <v>286</v>
      </c>
    </row>
    <row r="30" spans="1:5" x14ac:dyDescent="0.3">
      <c r="A30" s="121">
        <f t="shared" si="0"/>
        <v>0</v>
      </c>
      <c r="B30" s="120" t="s">
        <v>285</v>
      </c>
      <c r="C30" s="123" t="s">
        <v>360</v>
      </c>
      <c r="D30" s="121">
        <f>SVHC!C57</f>
        <v>0</v>
      </c>
      <c r="E30" s="117" t="s">
        <v>286</v>
      </c>
    </row>
    <row r="31" spans="1:5" x14ac:dyDescent="0.3">
      <c r="A31" s="121">
        <f t="shared" si="0"/>
        <v>0</v>
      </c>
      <c r="B31" s="120" t="s">
        <v>285</v>
      </c>
      <c r="C31" s="123" t="s">
        <v>374</v>
      </c>
      <c r="D31" s="121">
        <f>SVHC!C58</f>
        <v>0</v>
      </c>
      <c r="E31" s="117" t="s">
        <v>286</v>
      </c>
    </row>
    <row r="32" spans="1:5" x14ac:dyDescent="0.3">
      <c r="A32" s="121">
        <f t="shared" si="0"/>
        <v>0</v>
      </c>
      <c r="B32" s="120" t="s">
        <v>285</v>
      </c>
      <c r="C32" s="123" t="s">
        <v>375</v>
      </c>
      <c r="D32" s="121">
        <f>SVHC!C59</f>
        <v>0</v>
      </c>
      <c r="E32" s="117" t="s">
        <v>286</v>
      </c>
    </row>
    <row r="33" spans="1:5" x14ac:dyDescent="0.3">
      <c r="A33" s="121">
        <f t="shared" si="0"/>
        <v>0</v>
      </c>
      <c r="B33" s="120" t="s">
        <v>285</v>
      </c>
      <c r="C33" s="123" t="s">
        <v>376</v>
      </c>
      <c r="D33" s="121">
        <f>SVHC!C60</f>
        <v>0</v>
      </c>
      <c r="E33" s="117" t="s">
        <v>286</v>
      </c>
    </row>
    <row r="34" spans="1:5" x14ac:dyDescent="0.3">
      <c r="A34" s="121">
        <f t="shared" si="0"/>
        <v>0</v>
      </c>
      <c r="B34" s="120" t="s">
        <v>285</v>
      </c>
      <c r="C34" s="123" t="s">
        <v>377</v>
      </c>
      <c r="D34" s="121">
        <f>SVHC!C61</f>
        <v>0</v>
      </c>
      <c r="E34" s="117" t="s">
        <v>286</v>
      </c>
    </row>
    <row r="35" spans="1:5" x14ac:dyDescent="0.3">
      <c r="A35" s="121">
        <f t="shared" si="0"/>
        <v>0</v>
      </c>
      <c r="B35" s="120" t="s">
        <v>285</v>
      </c>
      <c r="C35" s="123" t="s">
        <v>378</v>
      </c>
      <c r="D35" s="121">
        <f>SVHC!C63</f>
        <v>0</v>
      </c>
      <c r="E35" s="117" t="s">
        <v>286</v>
      </c>
    </row>
    <row r="36" spans="1:5" x14ac:dyDescent="0.3">
      <c r="A36" s="121">
        <f t="shared" si="0"/>
        <v>0</v>
      </c>
      <c r="B36" s="120" t="s">
        <v>285</v>
      </c>
      <c r="C36" s="123" t="s">
        <v>380</v>
      </c>
      <c r="D36" s="121">
        <f>SVHC!C66</f>
        <v>0</v>
      </c>
      <c r="E36" s="117" t="s">
        <v>286</v>
      </c>
    </row>
    <row r="37" spans="1:5" x14ac:dyDescent="0.3">
      <c r="A37" s="121">
        <f t="shared" si="0"/>
        <v>0</v>
      </c>
      <c r="B37" s="120" t="s">
        <v>285</v>
      </c>
      <c r="C37" s="123" t="s">
        <v>382</v>
      </c>
      <c r="D37" s="121">
        <f>SVHC!C68</f>
        <v>0</v>
      </c>
      <c r="E37" s="117" t="s">
        <v>286</v>
      </c>
    </row>
    <row r="38" spans="1:5" x14ac:dyDescent="0.3">
      <c r="A38" s="121">
        <f t="shared" si="0"/>
        <v>0</v>
      </c>
      <c r="B38" s="120" t="s">
        <v>285</v>
      </c>
      <c r="C38" s="123" t="s">
        <v>384</v>
      </c>
      <c r="D38" s="121">
        <f>SVHC!C69</f>
        <v>0</v>
      </c>
      <c r="E38" s="117" t="s">
        <v>286</v>
      </c>
    </row>
    <row r="39" spans="1:5" x14ac:dyDescent="0.3">
      <c r="A39" s="121">
        <f t="shared" si="0"/>
        <v>0</v>
      </c>
      <c r="B39" s="120" t="s">
        <v>285</v>
      </c>
      <c r="C39" s="123" t="s">
        <v>386</v>
      </c>
      <c r="D39" s="121">
        <f>SVHC!C70</f>
        <v>0</v>
      </c>
      <c r="E39" s="117" t="s">
        <v>286</v>
      </c>
    </row>
    <row r="40" spans="1:5" x14ac:dyDescent="0.3">
      <c r="A40" s="121">
        <f t="shared" si="0"/>
        <v>0</v>
      </c>
      <c r="B40" s="120" t="s">
        <v>285</v>
      </c>
      <c r="C40" s="123" t="s">
        <v>387</v>
      </c>
      <c r="D40" s="121">
        <f>SVHC!C71</f>
        <v>0</v>
      </c>
      <c r="E40" s="117" t="s">
        <v>286</v>
      </c>
    </row>
    <row r="41" spans="1:5" x14ac:dyDescent="0.3">
      <c r="A41" s="121">
        <f t="shared" si="0"/>
        <v>0</v>
      </c>
      <c r="B41" s="120" t="s">
        <v>285</v>
      </c>
      <c r="C41" s="123" t="s">
        <v>388</v>
      </c>
      <c r="D41" s="121">
        <f>SVHC!C72</f>
        <v>0</v>
      </c>
      <c r="E41" s="117" t="s">
        <v>286</v>
      </c>
    </row>
    <row r="42" spans="1:5" x14ac:dyDescent="0.3">
      <c r="A42" s="121">
        <f t="shared" si="0"/>
        <v>0</v>
      </c>
      <c r="B42" s="120" t="s">
        <v>285</v>
      </c>
      <c r="C42" s="123" t="s">
        <v>389</v>
      </c>
      <c r="D42" s="121">
        <f>SVHC!C73</f>
        <v>0</v>
      </c>
      <c r="E42" s="117" t="s">
        <v>286</v>
      </c>
    </row>
    <row r="43" spans="1:5" x14ac:dyDescent="0.3">
      <c r="A43" s="121">
        <f t="shared" si="0"/>
        <v>0</v>
      </c>
      <c r="B43" s="120" t="s">
        <v>285</v>
      </c>
      <c r="C43" s="123" t="s">
        <v>390</v>
      </c>
      <c r="D43" s="121">
        <f>SVHC!C74</f>
        <v>0</v>
      </c>
      <c r="E43" s="117" t="s">
        <v>286</v>
      </c>
    </row>
    <row r="44" spans="1:5" x14ac:dyDescent="0.3">
      <c r="A44" s="121">
        <f t="shared" si="0"/>
        <v>0</v>
      </c>
      <c r="B44" s="120" t="s">
        <v>285</v>
      </c>
      <c r="C44" s="123" t="s">
        <v>349</v>
      </c>
      <c r="D44" s="121">
        <f>SVHC!C75</f>
        <v>0</v>
      </c>
      <c r="E44" s="117" t="s">
        <v>286</v>
      </c>
    </row>
    <row r="45" spans="1:5" x14ac:dyDescent="0.3">
      <c r="A45" s="121">
        <f t="shared" si="0"/>
        <v>0</v>
      </c>
      <c r="B45" s="120" t="s">
        <v>285</v>
      </c>
      <c r="C45" s="123" t="s">
        <v>342</v>
      </c>
      <c r="D45" s="121">
        <f>SVHC!C76</f>
        <v>0</v>
      </c>
      <c r="E45" s="117" t="s">
        <v>286</v>
      </c>
    </row>
    <row r="46" spans="1:5" x14ac:dyDescent="0.3">
      <c r="A46" s="121">
        <f t="shared" si="0"/>
        <v>0</v>
      </c>
      <c r="B46" s="120" t="s">
        <v>285</v>
      </c>
      <c r="C46" s="123" t="s">
        <v>391</v>
      </c>
      <c r="D46" s="121">
        <f>SVHC!C77</f>
        <v>0</v>
      </c>
      <c r="E46" s="117" t="s">
        <v>286</v>
      </c>
    </row>
    <row r="47" spans="1:5" x14ac:dyDescent="0.3">
      <c r="A47" s="121">
        <f t="shared" si="0"/>
        <v>0</v>
      </c>
      <c r="B47" s="120" t="s">
        <v>285</v>
      </c>
      <c r="C47" s="123" t="s">
        <v>392</v>
      </c>
      <c r="D47" s="121">
        <f>SVHC!C79</f>
        <v>0</v>
      </c>
      <c r="E47" s="117" t="s">
        <v>286</v>
      </c>
    </row>
    <row r="48" spans="1:5" x14ac:dyDescent="0.3">
      <c r="A48" s="121">
        <f t="shared" si="0"/>
        <v>0</v>
      </c>
      <c r="B48" s="120" t="s">
        <v>285</v>
      </c>
      <c r="C48" s="123" t="s">
        <v>394</v>
      </c>
      <c r="D48" s="121">
        <f>SVHC!C80</f>
        <v>0</v>
      </c>
      <c r="E48" s="117" t="s">
        <v>286</v>
      </c>
    </row>
    <row r="49" spans="1:5" x14ac:dyDescent="0.3">
      <c r="A49" s="121">
        <f t="shared" si="0"/>
        <v>0</v>
      </c>
      <c r="B49" s="120" t="s">
        <v>285</v>
      </c>
      <c r="C49" s="123" t="s">
        <v>365</v>
      </c>
      <c r="D49" s="121">
        <f>SVHC!C81</f>
        <v>0</v>
      </c>
      <c r="E49" s="117" t="s">
        <v>286</v>
      </c>
    </row>
    <row r="50" spans="1:5" x14ac:dyDescent="0.3">
      <c r="A50" s="121">
        <f t="shared" si="0"/>
        <v>0</v>
      </c>
      <c r="B50" s="120" t="s">
        <v>285</v>
      </c>
      <c r="C50" s="123" t="s">
        <v>395</v>
      </c>
      <c r="D50" s="121">
        <f>SVHC!C82</f>
        <v>0</v>
      </c>
      <c r="E50" s="117" t="s">
        <v>286</v>
      </c>
    </row>
    <row r="51" spans="1:5" x14ac:dyDescent="0.3">
      <c r="A51" s="121">
        <f t="shared" si="0"/>
        <v>0</v>
      </c>
      <c r="B51" s="120" t="s">
        <v>285</v>
      </c>
      <c r="C51" s="123" t="s">
        <v>396</v>
      </c>
      <c r="D51" s="121">
        <f>SVHC!C83</f>
        <v>0</v>
      </c>
      <c r="E51" s="117" t="s">
        <v>286</v>
      </c>
    </row>
    <row r="52" spans="1:5" x14ac:dyDescent="0.3">
      <c r="A52" s="121">
        <f t="shared" si="0"/>
        <v>0</v>
      </c>
      <c r="B52" s="120" t="s">
        <v>285</v>
      </c>
      <c r="C52" s="123" t="s">
        <v>397</v>
      </c>
      <c r="D52" s="121">
        <f>SVHC!C85</f>
        <v>0</v>
      </c>
      <c r="E52" s="117" t="s">
        <v>286</v>
      </c>
    </row>
    <row r="53" spans="1:5" x14ac:dyDescent="0.3">
      <c r="A53" s="121">
        <f t="shared" si="0"/>
        <v>0</v>
      </c>
      <c r="B53" s="120" t="s">
        <v>285</v>
      </c>
      <c r="C53" s="123" t="s">
        <v>346</v>
      </c>
      <c r="D53" s="121">
        <f>SVHC!C88</f>
        <v>0</v>
      </c>
      <c r="E53" s="117" t="s">
        <v>286</v>
      </c>
    </row>
    <row r="54" spans="1:5" x14ac:dyDescent="0.3">
      <c r="A54" s="121">
        <f t="shared" si="0"/>
        <v>0</v>
      </c>
      <c r="B54" s="120" t="s">
        <v>285</v>
      </c>
      <c r="C54" s="123" t="s">
        <v>400</v>
      </c>
      <c r="D54" s="121">
        <f>SVHC!C89</f>
        <v>0</v>
      </c>
      <c r="E54" s="117" t="s">
        <v>286</v>
      </c>
    </row>
    <row r="55" spans="1:5" x14ac:dyDescent="0.3">
      <c r="A55" s="121">
        <f t="shared" si="0"/>
        <v>0</v>
      </c>
      <c r="B55" s="120" t="s">
        <v>285</v>
      </c>
      <c r="C55" s="123" t="s">
        <v>402</v>
      </c>
      <c r="D55" s="121">
        <f>SVHC!C93</f>
        <v>0</v>
      </c>
      <c r="E55" s="117" t="s">
        <v>286</v>
      </c>
    </row>
    <row r="56" spans="1:5" x14ac:dyDescent="0.3">
      <c r="A56" s="121">
        <f t="shared" si="0"/>
        <v>0</v>
      </c>
      <c r="B56" s="120" t="s">
        <v>285</v>
      </c>
      <c r="C56" s="123" t="s">
        <v>341</v>
      </c>
      <c r="D56" s="121">
        <f>SVHC!C96</f>
        <v>0</v>
      </c>
      <c r="E56" s="117" t="s">
        <v>286</v>
      </c>
    </row>
    <row r="57" spans="1:5" x14ac:dyDescent="0.3">
      <c r="A57" s="121">
        <f t="shared" si="0"/>
        <v>0</v>
      </c>
      <c r="B57" s="120" t="s">
        <v>285</v>
      </c>
      <c r="C57" s="123" t="s">
        <v>405</v>
      </c>
      <c r="D57" s="121">
        <f>SVHC!C98</f>
        <v>0</v>
      </c>
      <c r="E57" s="117" t="s">
        <v>286</v>
      </c>
    </row>
    <row r="58" spans="1:5" x14ac:dyDescent="0.3">
      <c r="A58" s="121">
        <f t="shared" si="0"/>
        <v>0</v>
      </c>
      <c r="B58" s="120" t="s">
        <v>285</v>
      </c>
      <c r="C58" s="123" t="s">
        <v>407</v>
      </c>
      <c r="D58" s="121">
        <f>SVHC!C99</f>
        <v>0</v>
      </c>
      <c r="E58" s="117" t="s">
        <v>286</v>
      </c>
    </row>
    <row r="59" spans="1:5" x14ac:dyDescent="0.3">
      <c r="A59" s="121">
        <f t="shared" si="0"/>
        <v>0</v>
      </c>
      <c r="B59" s="120" t="s">
        <v>285</v>
      </c>
      <c r="C59" s="123" t="s">
        <v>408</v>
      </c>
      <c r="D59" s="121">
        <f>SVHC!C100</f>
        <v>0</v>
      </c>
      <c r="E59" s="117" t="s">
        <v>286</v>
      </c>
    </row>
    <row r="60" spans="1:5" x14ac:dyDescent="0.3">
      <c r="A60" s="121">
        <f t="shared" si="0"/>
        <v>0</v>
      </c>
      <c r="B60" s="120" t="s">
        <v>285</v>
      </c>
      <c r="C60" s="123" t="s">
        <v>409</v>
      </c>
      <c r="D60" s="121">
        <f>SVHC!C101</f>
        <v>0</v>
      </c>
      <c r="E60" s="117" t="s">
        <v>286</v>
      </c>
    </row>
    <row r="61" spans="1:5" x14ac:dyDescent="0.3">
      <c r="A61" s="121">
        <f t="shared" si="0"/>
        <v>0</v>
      </c>
      <c r="B61" s="120" t="s">
        <v>285</v>
      </c>
      <c r="C61" s="123" t="s">
        <v>410</v>
      </c>
      <c r="D61" s="121">
        <f>SVHC!C102</f>
        <v>0</v>
      </c>
      <c r="E61" s="117" t="s">
        <v>286</v>
      </c>
    </row>
    <row r="62" spans="1:5" x14ac:dyDescent="0.3">
      <c r="A62" s="121">
        <f t="shared" si="0"/>
        <v>0</v>
      </c>
      <c r="B62" s="120" t="s">
        <v>285</v>
      </c>
      <c r="C62" s="123" t="s">
        <v>411</v>
      </c>
      <c r="D62" s="121">
        <f>SVHC!C103</f>
        <v>0</v>
      </c>
      <c r="E62" s="117" t="s">
        <v>286</v>
      </c>
    </row>
    <row r="63" spans="1:5" x14ac:dyDescent="0.3">
      <c r="A63" s="121">
        <f t="shared" si="0"/>
        <v>0</v>
      </c>
      <c r="B63" s="120" t="s">
        <v>285</v>
      </c>
      <c r="C63" s="123" t="s">
        <v>345</v>
      </c>
      <c r="D63" s="121">
        <f>SVHC!C104</f>
        <v>0</v>
      </c>
      <c r="E63" s="117" t="s">
        <v>286</v>
      </c>
    </row>
    <row r="64" spans="1:5" x14ac:dyDescent="0.3">
      <c r="A64" s="121">
        <f t="shared" si="0"/>
        <v>0</v>
      </c>
      <c r="B64" s="120" t="s">
        <v>285</v>
      </c>
      <c r="C64" s="123" t="s">
        <v>412</v>
      </c>
      <c r="D64" s="121">
        <f>SVHC!C105</f>
        <v>0</v>
      </c>
      <c r="E64" s="117" t="s">
        <v>286</v>
      </c>
    </row>
    <row r="65" spans="1:5" x14ac:dyDescent="0.3">
      <c r="A65" s="121">
        <f t="shared" si="0"/>
        <v>0</v>
      </c>
      <c r="B65" s="120" t="s">
        <v>285</v>
      </c>
      <c r="C65" s="123" t="s">
        <v>413</v>
      </c>
      <c r="D65" s="121">
        <f>SVHC!C106</f>
        <v>0</v>
      </c>
      <c r="E65" s="117" t="s">
        <v>286</v>
      </c>
    </row>
    <row r="66" spans="1:5" x14ac:dyDescent="0.3">
      <c r="A66" s="121">
        <f t="shared" si="0"/>
        <v>0</v>
      </c>
      <c r="B66" s="120" t="s">
        <v>285</v>
      </c>
      <c r="C66" s="123" t="s">
        <v>414</v>
      </c>
      <c r="D66" s="121">
        <f>SVHC!C107</f>
        <v>0</v>
      </c>
      <c r="E66" s="117" t="s">
        <v>286</v>
      </c>
    </row>
    <row r="67" spans="1:5" x14ac:dyDescent="0.3">
      <c r="A67" s="121">
        <f t="shared" si="0"/>
        <v>0</v>
      </c>
      <c r="B67" s="120" t="s">
        <v>285</v>
      </c>
      <c r="C67" s="123" t="s">
        <v>340</v>
      </c>
      <c r="D67" s="121">
        <f>SVHC!C109</f>
        <v>0</v>
      </c>
      <c r="E67" s="117" t="s">
        <v>286</v>
      </c>
    </row>
    <row r="68" spans="1:5" x14ac:dyDescent="0.3">
      <c r="A68" s="121">
        <f t="shared" si="0"/>
        <v>0</v>
      </c>
      <c r="B68" s="120" t="s">
        <v>285</v>
      </c>
      <c r="C68" s="123" t="s">
        <v>416</v>
      </c>
      <c r="D68" s="121">
        <f>SVHC!C111</f>
        <v>0</v>
      </c>
      <c r="E68" s="117" t="s">
        <v>286</v>
      </c>
    </row>
    <row r="69" spans="1:5" x14ac:dyDescent="0.3">
      <c r="A69" s="121">
        <f t="shared" ref="A69:A74" si="1">A67</f>
        <v>0</v>
      </c>
      <c r="B69" s="120" t="s">
        <v>285</v>
      </c>
      <c r="C69" s="123" t="s">
        <v>419</v>
      </c>
      <c r="D69" s="121">
        <f>SVHC!C112</f>
        <v>0</v>
      </c>
      <c r="E69" s="117" t="s">
        <v>286</v>
      </c>
    </row>
    <row r="70" spans="1:5" x14ac:dyDescent="0.3">
      <c r="A70" s="121">
        <f t="shared" si="1"/>
        <v>0</v>
      </c>
      <c r="B70" s="120" t="s">
        <v>285</v>
      </c>
      <c r="C70" s="123" t="s">
        <v>421</v>
      </c>
      <c r="D70" s="121">
        <f>SVHC!C113</f>
        <v>0</v>
      </c>
      <c r="E70" s="117" t="s">
        <v>286</v>
      </c>
    </row>
    <row r="71" spans="1:5" x14ac:dyDescent="0.3">
      <c r="A71" s="121">
        <f t="shared" si="1"/>
        <v>0</v>
      </c>
      <c r="B71" s="120" t="s">
        <v>285</v>
      </c>
      <c r="C71" s="123" t="s">
        <v>423</v>
      </c>
      <c r="D71" s="121">
        <f>SVHC!C114</f>
        <v>0</v>
      </c>
      <c r="E71" s="117" t="s">
        <v>286</v>
      </c>
    </row>
    <row r="72" spans="1:5" x14ac:dyDescent="0.3">
      <c r="A72" s="121">
        <f t="shared" si="1"/>
        <v>0</v>
      </c>
      <c r="B72" s="120" t="s">
        <v>285</v>
      </c>
      <c r="C72" s="123" t="s">
        <v>418</v>
      </c>
      <c r="D72" s="121">
        <f>SVHC!C115</f>
        <v>0</v>
      </c>
      <c r="E72" s="117" t="s">
        <v>286</v>
      </c>
    </row>
    <row r="73" spans="1:5" x14ac:dyDescent="0.3">
      <c r="A73" s="121">
        <f t="shared" si="1"/>
        <v>0</v>
      </c>
      <c r="B73" s="120" t="s">
        <v>285</v>
      </c>
      <c r="C73" s="123" t="s">
        <v>426</v>
      </c>
      <c r="D73" s="121">
        <f>SVHC!C116</f>
        <v>0</v>
      </c>
      <c r="E73" s="117" t="s">
        <v>286</v>
      </c>
    </row>
    <row r="74" spans="1:5" x14ac:dyDescent="0.3">
      <c r="A74" s="121">
        <f t="shared" si="1"/>
        <v>0</v>
      </c>
      <c r="B74" s="120" t="s">
        <v>285</v>
      </c>
      <c r="C74" s="123" t="s">
        <v>428</v>
      </c>
      <c r="D74" s="121">
        <f>SVHC!C117</f>
        <v>0</v>
      </c>
      <c r="E74" s="117" t="s">
        <v>286</v>
      </c>
    </row>
  </sheetData>
  <protectedRanges>
    <protectedRange sqref="A1:A1048576" name="区域1"/>
  </protectedRanges>
  <phoneticPr fontId="18" type="noConversion"/>
  <conditionalFormatting sqref="C1: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SVHC</vt:lpstr>
      <vt:lpstr>Data</vt:lpstr>
      <vt:lpstr>DCU-Result</vt:lpstr>
      <vt:lpstr>SVHC!Print_Area</vt:lpstr>
      <vt:lpstr>SVHC!Print_Titles</vt:lpstr>
    </vt:vector>
  </TitlesOfParts>
  <Company>TUV Asia Pacific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 Asia Pacific</dc:creator>
  <cp:lastModifiedBy>陈淮</cp:lastModifiedBy>
  <cp:lastPrinted>2018-07-04T02:09:49Z</cp:lastPrinted>
  <dcterms:created xsi:type="dcterms:W3CDTF">2010-07-12T02:06:46Z</dcterms:created>
  <dcterms:modified xsi:type="dcterms:W3CDTF">2020-03-12T12:12:07Z</dcterms:modified>
</cp:coreProperties>
</file>