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ny\Desktop\Methane yield from organic components\"/>
    </mc:Choice>
  </mc:AlternateContent>
  <xr:revisionPtr revIDLastSave="0" documentId="8_{875B1678-71E0-40AE-814A-1C93D4D19959}" xr6:coauthVersionLast="46" xr6:coauthVersionMax="46" xr10:uidLastSave="{00000000-0000-0000-0000-000000000000}"/>
  <bookViews>
    <workbookView xWindow="-108" yWindow="-108" windowWidth="41496" windowHeight="16896" xr2:uid="{79AA1AAD-C3A7-4384-94FC-220C993804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N47" i="1"/>
  <c r="M47" i="1"/>
  <c r="L47" i="1"/>
  <c r="K47" i="1"/>
  <c r="J47" i="1"/>
  <c r="I47" i="1"/>
  <c r="B47" i="1"/>
  <c r="O47" i="1" s="1"/>
  <c r="R47" i="1" s="1"/>
  <c r="P46" i="1"/>
  <c r="O46" i="1"/>
  <c r="R46" i="1" s="1"/>
  <c r="M46" i="1"/>
  <c r="L46" i="1"/>
  <c r="K46" i="1"/>
  <c r="J46" i="1"/>
  <c r="N46" i="1" s="1"/>
  <c r="I46" i="1"/>
  <c r="H46" i="1"/>
  <c r="P45" i="1"/>
  <c r="M45" i="1"/>
  <c r="L45" i="1"/>
  <c r="K45" i="1"/>
  <c r="J45" i="1"/>
  <c r="N45" i="1" s="1"/>
  <c r="I45" i="1"/>
  <c r="H45" i="1"/>
  <c r="B45" i="1"/>
  <c r="O45" i="1" s="1"/>
  <c r="R45" i="1" s="1"/>
  <c r="P44" i="1"/>
  <c r="O44" i="1"/>
  <c r="R44" i="1" s="1"/>
  <c r="M44" i="1"/>
  <c r="L44" i="1"/>
  <c r="K44" i="1"/>
  <c r="J44" i="1"/>
  <c r="N44" i="1" s="1"/>
  <c r="I44" i="1"/>
  <c r="B44" i="1"/>
  <c r="H44" i="1" s="1"/>
  <c r="P43" i="1"/>
  <c r="O43" i="1"/>
  <c r="R43" i="1" s="1"/>
  <c r="N43" i="1"/>
  <c r="M43" i="1"/>
  <c r="L43" i="1"/>
  <c r="K43" i="1"/>
  <c r="J43" i="1"/>
  <c r="I43" i="1"/>
  <c r="H43" i="1"/>
  <c r="B43" i="1"/>
  <c r="P42" i="1"/>
  <c r="N42" i="1"/>
  <c r="M42" i="1"/>
  <c r="L42" i="1"/>
  <c r="K42" i="1"/>
  <c r="J42" i="1"/>
  <c r="I42" i="1"/>
  <c r="B42" i="1"/>
  <c r="O42" i="1" s="1"/>
  <c r="R42" i="1" s="1"/>
  <c r="P41" i="1"/>
  <c r="M41" i="1"/>
  <c r="L41" i="1"/>
  <c r="K41" i="1"/>
  <c r="J41" i="1"/>
  <c r="N41" i="1" s="1"/>
  <c r="I41" i="1"/>
  <c r="B41" i="1"/>
  <c r="H41" i="1" s="1"/>
  <c r="R40" i="1"/>
  <c r="P40" i="1"/>
  <c r="O40" i="1"/>
  <c r="N40" i="1"/>
  <c r="M40" i="1"/>
  <c r="L40" i="1"/>
  <c r="K40" i="1"/>
  <c r="J40" i="1"/>
  <c r="I40" i="1"/>
  <c r="H40" i="1"/>
  <c r="B40" i="1"/>
  <c r="P39" i="1"/>
  <c r="M39" i="1"/>
  <c r="L39" i="1"/>
  <c r="K39" i="1"/>
  <c r="J39" i="1"/>
  <c r="N39" i="1" s="1"/>
  <c r="I39" i="1"/>
  <c r="H39" i="1"/>
  <c r="B39" i="1"/>
  <c r="O39" i="1" s="1"/>
  <c r="R39" i="1" s="1"/>
  <c r="P38" i="1"/>
  <c r="O38" i="1"/>
  <c r="R38" i="1" s="1"/>
  <c r="M38" i="1"/>
  <c r="L38" i="1"/>
  <c r="K38" i="1"/>
  <c r="J38" i="1"/>
  <c r="N38" i="1" s="1"/>
  <c r="I38" i="1"/>
  <c r="B38" i="1"/>
  <c r="H38" i="1" s="1"/>
  <c r="P37" i="1"/>
  <c r="O37" i="1"/>
  <c r="R37" i="1" s="1"/>
  <c r="N37" i="1"/>
  <c r="M37" i="1"/>
  <c r="L37" i="1"/>
  <c r="K37" i="1"/>
  <c r="J37" i="1"/>
  <c r="I37" i="1"/>
  <c r="H37" i="1"/>
  <c r="B37" i="1"/>
  <c r="P36" i="1"/>
  <c r="N36" i="1"/>
  <c r="M36" i="1"/>
  <c r="L36" i="1"/>
  <c r="K36" i="1"/>
  <c r="J36" i="1"/>
  <c r="I36" i="1"/>
  <c r="B36" i="1"/>
  <c r="O36" i="1" s="1"/>
  <c r="R36" i="1" s="1"/>
  <c r="P35" i="1"/>
  <c r="O35" i="1"/>
  <c r="R35" i="1" s="1"/>
  <c r="M35" i="1"/>
  <c r="L35" i="1"/>
  <c r="K35" i="1"/>
  <c r="J35" i="1"/>
  <c r="N35" i="1" s="1"/>
  <c r="I35" i="1"/>
  <c r="H35" i="1"/>
  <c r="R34" i="1"/>
  <c r="P34" i="1"/>
  <c r="O34" i="1"/>
  <c r="M34" i="1"/>
  <c r="L34" i="1"/>
  <c r="K34" i="1"/>
  <c r="J34" i="1"/>
  <c r="N34" i="1" s="1"/>
  <c r="I34" i="1"/>
  <c r="H34" i="1"/>
  <c r="P33" i="1"/>
  <c r="O33" i="1"/>
  <c r="R33" i="1" s="1"/>
  <c r="N33" i="1"/>
  <c r="M33" i="1"/>
  <c r="L33" i="1"/>
  <c r="K33" i="1"/>
  <c r="J33" i="1"/>
  <c r="I33" i="1"/>
  <c r="H33" i="1"/>
  <c r="P32" i="1"/>
  <c r="O32" i="1"/>
  <c r="R32" i="1" s="1"/>
  <c r="M32" i="1"/>
  <c r="L32" i="1"/>
  <c r="K32" i="1"/>
  <c r="J32" i="1"/>
  <c r="N32" i="1" s="1"/>
  <c r="I32" i="1"/>
  <c r="H32" i="1"/>
  <c r="R31" i="1"/>
  <c r="P31" i="1"/>
  <c r="O31" i="1"/>
  <c r="M31" i="1"/>
  <c r="L31" i="1"/>
  <c r="K31" i="1"/>
  <c r="J31" i="1"/>
  <c r="N31" i="1" s="1"/>
  <c r="I31" i="1"/>
  <c r="H31" i="1"/>
  <c r="P30" i="1"/>
  <c r="O30" i="1"/>
  <c r="R30" i="1" s="1"/>
  <c r="N30" i="1"/>
  <c r="M30" i="1"/>
  <c r="L30" i="1"/>
  <c r="K30" i="1"/>
  <c r="J30" i="1"/>
  <c r="I30" i="1"/>
  <c r="H30" i="1"/>
  <c r="B30" i="1"/>
  <c r="R29" i="1"/>
  <c r="P29" i="1"/>
  <c r="O29" i="1"/>
  <c r="N29" i="1"/>
  <c r="M29" i="1"/>
  <c r="L29" i="1"/>
  <c r="K29" i="1"/>
  <c r="J29" i="1"/>
  <c r="I29" i="1"/>
  <c r="H29" i="1"/>
  <c r="R28" i="1"/>
  <c r="P28" i="1"/>
  <c r="O28" i="1"/>
  <c r="N28" i="1"/>
  <c r="M28" i="1"/>
  <c r="L28" i="1"/>
  <c r="K28" i="1"/>
  <c r="J28" i="1"/>
  <c r="I28" i="1"/>
  <c r="H28" i="1"/>
  <c r="P27" i="1"/>
  <c r="O27" i="1"/>
  <c r="R27" i="1" s="1"/>
  <c r="M27" i="1"/>
  <c r="L27" i="1"/>
  <c r="K27" i="1"/>
  <c r="J27" i="1"/>
  <c r="N27" i="1" s="1"/>
  <c r="I27" i="1"/>
  <c r="B27" i="1"/>
  <c r="H27" i="1" s="1"/>
  <c r="P26" i="1"/>
  <c r="O26" i="1"/>
  <c r="R26" i="1" s="1"/>
  <c r="N26" i="1"/>
  <c r="M26" i="1"/>
  <c r="L26" i="1"/>
  <c r="K26" i="1"/>
  <c r="J26" i="1"/>
  <c r="I26" i="1"/>
  <c r="H26" i="1"/>
  <c r="B26" i="1"/>
  <c r="R25" i="1"/>
  <c r="P25" i="1"/>
  <c r="O25" i="1"/>
  <c r="N25" i="1"/>
  <c r="M25" i="1"/>
  <c r="L25" i="1"/>
  <c r="K25" i="1"/>
  <c r="J25" i="1"/>
  <c r="I25" i="1"/>
  <c r="H25" i="1"/>
  <c r="R24" i="1"/>
  <c r="P24" i="1"/>
  <c r="O24" i="1"/>
  <c r="N24" i="1"/>
  <c r="M24" i="1"/>
  <c r="L24" i="1"/>
  <c r="K24" i="1"/>
  <c r="J24" i="1"/>
  <c r="I24" i="1"/>
  <c r="H24" i="1"/>
  <c r="P23" i="1"/>
  <c r="O23" i="1"/>
  <c r="R23" i="1" s="1"/>
  <c r="M23" i="1"/>
  <c r="L23" i="1"/>
  <c r="K23" i="1"/>
  <c r="J23" i="1"/>
  <c r="N23" i="1" s="1"/>
  <c r="I23" i="1"/>
  <c r="H23" i="1"/>
  <c r="P22" i="1"/>
  <c r="M22" i="1"/>
  <c r="L22" i="1"/>
  <c r="K22" i="1"/>
  <c r="J22" i="1"/>
  <c r="I22" i="1"/>
  <c r="H22" i="1"/>
  <c r="P21" i="1"/>
  <c r="M21" i="1"/>
  <c r="L21" i="1"/>
  <c r="K21" i="1"/>
  <c r="J21" i="1"/>
  <c r="I21" i="1"/>
  <c r="H21" i="1"/>
  <c r="P20" i="1"/>
  <c r="M20" i="1"/>
  <c r="L20" i="1"/>
  <c r="K20" i="1"/>
  <c r="J20" i="1"/>
  <c r="I20" i="1"/>
  <c r="H20" i="1"/>
  <c r="P19" i="1"/>
  <c r="M19" i="1"/>
  <c r="L19" i="1"/>
  <c r="K19" i="1"/>
  <c r="J19" i="1"/>
  <c r="I19" i="1"/>
  <c r="H19" i="1"/>
  <c r="P18" i="1"/>
  <c r="M18" i="1"/>
  <c r="L18" i="1"/>
  <c r="K18" i="1"/>
  <c r="J18" i="1"/>
  <c r="I18" i="1"/>
  <c r="H18" i="1"/>
  <c r="P17" i="1"/>
  <c r="M17" i="1"/>
  <c r="L17" i="1"/>
  <c r="K17" i="1"/>
  <c r="J17" i="1"/>
  <c r="I17" i="1"/>
  <c r="H17" i="1"/>
  <c r="P16" i="1"/>
  <c r="M16" i="1"/>
  <c r="L16" i="1"/>
  <c r="K16" i="1"/>
  <c r="J16" i="1"/>
  <c r="I16" i="1"/>
  <c r="H16" i="1"/>
  <c r="P15" i="1"/>
  <c r="O15" i="1"/>
  <c r="R15" i="1" s="1"/>
  <c r="N15" i="1"/>
  <c r="M15" i="1"/>
  <c r="L15" i="1"/>
  <c r="K15" i="1"/>
  <c r="J15" i="1"/>
  <c r="I15" i="1"/>
  <c r="H15" i="1"/>
  <c r="P14" i="1"/>
  <c r="M14" i="1"/>
  <c r="L14" i="1"/>
  <c r="K14" i="1"/>
  <c r="J14" i="1"/>
  <c r="I14" i="1"/>
  <c r="H14" i="1"/>
  <c r="P13" i="1"/>
  <c r="M13" i="1"/>
  <c r="L13" i="1"/>
  <c r="K13" i="1"/>
  <c r="J13" i="1"/>
  <c r="I13" i="1"/>
  <c r="H13" i="1"/>
  <c r="P12" i="1"/>
  <c r="O12" i="1"/>
  <c r="R12" i="1" s="1"/>
  <c r="N12" i="1"/>
  <c r="M12" i="1"/>
  <c r="L12" i="1"/>
  <c r="K12" i="1"/>
  <c r="J12" i="1"/>
  <c r="I12" i="1"/>
  <c r="H12" i="1"/>
  <c r="B12" i="1"/>
  <c r="P11" i="1"/>
  <c r="N11" i="1"/>
  <c r="M11" i="1"/>
  <c r="L11" i="1"/>
  <c r="K11" i="1"/>
  <c r="J11" i="1"/>
  <c r="I11" i="1"/>
  <c r="B11" i="1"/>
  <c r="O11" i="1" s="1"/>
  <c r="R11" i="1" s="1"/>
  <c r="P10" i="1"/>
  <c r="M10" i="1"/>
  <c r="L10" i="1"/>
  <c r="K10" i="1"/>
  <c r="J10" i="1"/>
  <c r="N10" i="1" s="1"/>
  <c r="I10" i="1"/>
  <c r="B10" i="1"/>
  <c r="H10" i="1" s="1"/>
  <c r="R9" i="1"/>
  <c r="P9" i="1"/>
  <c r="O9" i="1"/>
  <c r="M9" i="1"/>
  <c r="L9" i="1"/>
  <c r="K9" i="1"/>
  <c r="J9" i="1"/>
  <c r="N9" i="1" s="1"/>
  <c r="I9" i="1"/>
  <c r="H9" i="1"/>
  <c r="P8" i="1"/>
  <c r="O8" i="1"/>
  <c r="R8" i="1" s="1"/>
  <c r="M8" i="1"/>
  <c r="L8" i="1"/>
  <c r="K8" i="1"/>
  <c r="J8" i="1"/>
  <c r="N8" i="1" s="1"/>
  <c r="I8" i="1"/>
  <c r="B8" i="1"/>
  <c r="H8" i="1" s="1"/>
  <c r="P7" i="1"/>
  <c r="O7" i="1"/>
  <c r="R7" i="1" s="1"/>
  <c r="N7" i="1"/>
  <c r="M7" i="1"/>
  <c r="L7" i="1"/>
  <c r="K7" i="1"/>
  <c r="J7" i="1"/>
  <c r="I7" i="1"/>
  <c r="H7" i="1"/>
  <c r="P6" i="1"/>
  <c r="O6" i="1"/>
  <c r="R6" i="1" s="1"/>
  <c r="M6" i="1"/>
  <c r="L6" i="1"/>
  <c r="K6" i="1"/>
  <c r="J6" i="1"/>
  <c r="N6" i="1" s="1"/>
  <c r="I6" i="1"/>
  <c r="H6" i="1"/>
  <c r="P5" i="1"/>
  <c r="M5" i="1"/>
  <c r="L5" i="1"/>
  <c r="K5" i="1"/>
  <c r="J5" i="1"/>
  <c r="N5" i="1" s="1"/>
  <c r="I5" i="1"/>
  <c r="H5" i="1"/>
  <c r="B5" i="1"/>
  <c r="O5" i="1" s="1"/>
  <c r="R5" i="1" s="1"/>
  <c r="P4" i="1"/>
  <c r="O4" i="1"/>
  <c r="R4" i="1" s="1"/>
  <c r="M4" i="1"/>
  <c r="L4" i="1"/>
  <c r="K4" i="1"/>
  <c r="J4" i="1"/>
  <c r="N4" i="1" s="1"/>
  <c r="I4" i="1"/>
  <c r="B4" i="1"/>
  <c r="H4" i="1" s="1"/>
  <c r="P3" i="1"/>
  <c r="O3" i="1"/>
  <c r="R3" i="1" s="1"/>
  <c r="N3" i="1"/>
  <c r="M3" i="1"/>
  <c r="L3" i="1"/>
  <c r="K3" i="1"/>
  <c r="J3" i="1"/>
  <c r="I3" i="1"/>
  <c r="H3" i="1"/>
  <c r="B3" i="1"/>
  <c r="P2" i="1"/>
  <c r="N2" i="1"/>
  <c r="M2" i="1"/>
  <c r="L2" i="1"/>
  <c r="K2" i="1"/>
  <c r="J2" i="1"/>
  <c r="I2" i="1"/>
  <c r="B2" i="1"/>
  <c r="O2" i="1" s="1"/>
  <c r="R2" i="1" s="1"/>
  <c r="H11" i="1" l="1"/>
  <c r="O10" i="1"/>
  <c r="R10" i="1" s="1"/>
  <c r="O41" i="1"/>
  <c r="R41" i="1" s="1"/>
  <c r="H36" i="1"/>
  <c r="H42" i="1"/>
  <c r="H47" i="1"/>
  <c r="H2" i="1"/>
</calcChain>
</file>

<file path=xl/sharedStrings.xml><?xml version="1.0" encoding="utf-8"?>
<sst xmlns="http://schemas.openxmlformats.org/spreadsheetml/2006/main" count="102" uniqueCount="65">
  <si>
    <t>substrates</t>
  </si>
  <si>
    <t>CHO (g/L)</t>
  </si>
  <si>
    <t>Protein (g/L)</t>
  </si>
  <si>
    <t>cellulose
 (g/L)</t>
  </si>
  <si>
    <t>Fats (g/L)</t>
  </si>
  <si>
    <t>lignin
 (g/L)</t>
  </si>
  <si>
    <t>hemicellulose
 (g/L)</t>
  </si>
  <si>
    <t>F</t>
  </si>
  <si>
    <t>B-theor
(m3 /kg VS)</t>
  </si>
  <si>
    <t>B-exp</t>
  </si>
  <si>
    <t>Bd</t>
  </si>
  <si>
    <t>tomato skin and seeds</t>
  </si>
  <si>
    <t>GENERAL CHARACTE~STICS OF THE PROTEINS OF TOMATO SEED FLOUR AND TOMATO SKIN FLOUR</t>
  </si>
  <si>
    <t>barley straw</t>
  </si>
  <si>
    <t>Nutrient Composition of Straw Used in Dairy Cattle Diets</t>
  </si>
  <si>
    <t>grape marcs</t>
  </si>
  <si>
    <t>East coast stockfeeds</t>
  </si>
  <si>
    <t>wheat straw (g/KG)</t>
  </si>
  <si>
    <t>(+NFC in CHO)Stefan Heiske 2013</t>
  </si>
  <si>
    <t>Heike Sträuber 2015</t>
  </si>
  <si>
    <t>Flourmill waste</t>
  </si>
  <si>
    <t>Zhang Y., Banks C. (2010)</t>
  </si>
  <si>
    <t>Spinach</t>
  </si>
  <si>
    <t>Yan et al. (2017)</t>
  </si>
  <si>
    <t>Lettuce</t>
  </si>
  <si>
    <t>Zheng et 1l. (2013)</t>
  </si>
  <si>
    <t>Crowndaisy chrysanthemum</t>
  </si>
  <si>
    <t>Maize PR38F70</t>
  </si>
  <si>
    <t>Peter Vindis etc., 2010</t>
  </si>
  <si>
    <t>Maize NKTHERMO</t>
  </si>
  <si>
    <t>Banana peel</t>
  </si>
  <si>
    <t xml:space="preserve">Summer radish </t>
  </si>
  <si>
    <t>Coriander</t>
  </si>
  <si>
    <t xml:space="preserve">Broccoli </t>
  </si>
  <si>
    <t>Office paper</t>
  </si>
  <si>
    <t xml:space="preserve">Lettuce </t>
  </si>
  <si>
    <t xml:space="preserve">Water spinach </t>
  </si>
  <si>
    <t xml:space="preserve">Romaine lettuce </t>
  </si>
  <si>
    <t xml:space="preserve">Purple cabbage </t>
  </si>
  <si>
    <t xml:space="preserve">Young garlic shoot </t>
  </si>
  <si>
    <t>Cattle slurry</t>
  </si>
  <si>
    <t xml:space="preserve">Leek </t>
  </si>
  <si>
    <t xml:space="preserve">Amaranth wood </t>
  </si>
  <si>
    <t>Cynodon dactylon</t>
  </si>
  <si>
    <t>Reed</t>
  </si>
  <si>
    <t>Bleached newspaper</t>
  </si>
  <si>
    <t xml:space="preserve">Cabbage </t>
  </si>
  <si>
    <t>Bamboo leaf</t>
  </si>
  <si>
    <t xml:space="preserve">Mint </t>
  </si>
  <si>
    <t xml:space="preserve">Schizonepeta </t>
  </si>
  <si>
    <t xml:space="preserve">Chinese toon sprout </t>
  </si>
  <si>
    <t xml:space="preserve">Common andrographis </t>
  </si>
  <si>
    <t xml:space="preserve">Chinese cabbage </t>
  </si>
  <si>
    <t>Peanut shell</t>
  </si>
  <si>
    <t>Zheng et al. (2013)</t>
  </si>
  <si>
    <t>Camphor tree branch</t>
  </si>
  <si>
    <t>Camphor tree leaf</t>
  </si>
  <si>
    <t>Metasequoia branch</t>
  </si>
  <si>
    <t>Metasequoia leaf</t>
  </si>
  <si>
    <t xml:space="preserve">Celery </t>
  </si>
  <si>
    <t>tea residue</t>
  </si>
  <si>
    <t>sugarcane residue</t>
  </si>
  <si>
    <t>Watermelon peel</t>
  </si>
  <si>
    <t>potato waste</t>
  </si>
  <si>
    <t>dairy manure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</si>
</sst>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1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1F8FA-EE03-4E61-90E1-FC79851E2B7D}">
  <dimension ref="A1:T56"/>
  <sheetViews>
    <sheetView tabSelected="1" workbookViewId="0">
      <selection activeCell="H54" sqref="H54"/>
    </sheetView>
  </sheetViews>
  <sheetFormatPr defaultRowHeight="14.4" x14ac:dyDescent="0.3"/>
  <cols>
    <col min="1" max="1" width="40.5546875" customWidth="1"/>
    <col min="2" max="2" width="15" customWidth="1"/>
    <col min="3" max="3" width="12" customWidth="1"/>
    <col min="4" max="4" width="14.33203125" customWidth="1"/>
    <col min="5" max="5" width="11.88671875" customWidth="1"/>
    <col min="6" max="6" width="16.88671875" customWidth="1"/>
    <col min="7" max="8" width="18.44140625" customWidth="1"/>
    <col min="9" max="9" width="11.44140625" bestFit="1" customWidth="1"/>
    <col min="10" max="10" width="9" bestFit="1" customWidth="1"/>
    <col min="11" max="11" width="13.21875" bestFit="1" customWidth="1"/>
    <col min="12" max="12" width="10.33203125" bestFit="1" customWidth="1"/>
    <col min="13" max="13" width="17.44140625" bestFit="1" customWidth="1"/>
    <col min="15" max="16" width="21.109375" customWidth="1"/>
    <col min="18" max="18" width="5.5546875" bestFit="1" customWidth="1"/>
    <col min="19" max="19" width="30" bestFit="1" customWidth="1"/>
  </cols>
  <sheetData>
    <row r="1" spans="1:20" s="2" customFormat="1" x14ac:dyDescent="0.3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</v>
      </c>
      <c r="I1" s="1" t="s">
        <v>2</v>
      </c>
      <c r="J1" s="1" t="s">
        <v>4</v>
      </c>
      <c r="K1" s="1" t="s">
        <v>3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9</v>
      </c>
      <c r="R1" s="1" t="s">
        <v>10</v>
      </c>
      <c r="S1"/>
    </row>
    <row r="2" spans="1:20" s="2" customFormat="1" ht="14.4" customHeight="1" x14ac:dyDescent="0.3">
      <c r="A2" s="2" t="s">
        <v>11</v>
      </c>
      <c r="B2" s="1">
        <f>D2+G2</f>
        <v>0.42700000000000005</v>
      </c>
      <c r="C2" s="1">
        <v>0.29099999999999998</v>
      </c>
      <c r="D2" s="1">
        <v>0.34</v>
      </c>
      <c r="E2" s="1">
        <v>0.11899999999999999</v>
      </c>
      <c r="F2" s="1">
        <v>3.56E-2</v>
      </c>
      <c r="G2" s="1">
        <v>8.6999999999999994E-2</v>
      </c>
      <c r="H2" s="1">
        <f>LN(B2)</f>
        <v>-0.85097126575351234</v>
      </c>
      <c r="I2" s="1">
        <f>LN(C2)</f>
        <v>-1.2344320118106447</v>
      </c>
      <c r="J2" s="1">
        <f t="shared" ref="J2:J47" si="0">LN(E2)</f>
        <v>-2.1286317858706076</v>
      </c>
      <c r="K2" s="1">
        <f t="shared" ref="K2:M17" si="1">LN(D2)</f>
        <v>-1.0788096613719298</v>
      </c>
      <c r="L2" s="1">
        <f t="shared" si="1"/>
        <v>-2.1286317858706076</v>
      </c>
      <c r="M2" s="1">
        <f t="shared" si="1"/>
        <v>-3.3354096411241523</v>
      </c>
      <c r="N2" s="1">
        <f t="shared" ref="N2:N12" si="2">E2/J2</f>
        <v>-5.5904455054131941E-2</v>
      </c>
      <c r="O2" s="1">
        <f t="shared" ref="O2:O12" si="3">(0.415*B2+0.496*C2+1.014*E2)</f>
        <v>0.44220699999999996</v>
      </c>
      <c r="P2" s="1">
        <f>LN(Q2)</f>
        <v>-1.523260216193048</v>
      </c>
      <c r="Q2" s="1">
        <v>0.218</v>
      </c>
      <c r="R2" s="1">
        <f t="shared" ref="R2:R12" si="4">Q2/O2</f>
        <v>0.49298179359440264</v>
      </c>
      <c r="S2"/>
      <c r="T2" s="2" t="s">
        <v>12</v>
      </c>
    </row>
    <row r="3" spans="1:20" s="2" customFormat="1" ht="15" customHeight="1" x14ac:dyDescent="0.3">
      <c r="A3" s="2" t="s">
        <v>13</v>
      </c>
      <c r="B3" s="1">
        <f>D3+G3</f>
        <v>0.76800000000000002</v>
      </c>
      <c r="C3" s="1">
        <v>4.3999999999999997E-2</v>
      </c>
      <c r="D3" s="1">
        <v>0.46800000000000003</v>
      </c>
      <c r="E3" s="1">
        <v>0.02</v>
      </c>
      <c r="F3" s="1">
        <v>9.6000000000000002E-2</v>
      </c>
      <c r="G3" s="1">
        <v>0.3</v>
      </c>
      <c r="H3" s="1">
        <f t="shared" ref="H3:I47" si="5">LN(B3)</f>
        <v>-0.26396554583446485</v>
      </c>
      <c r="I3" s="1">
        <f t="shared" si="5"/>
        <v>-3.1235656450638758</v>
      </c>
      <c r="J3" s="1">
        <f t="shared" si="0"/>
        <v>-3.912023005428146</v>
      </c>
      <c r="K3" s="1">
        <f t="shared" si="1"/>
        <v>-0.75928698306449027</v>
      </c>
      <c r="L3" s="1">
        <f t="shared" si="1"/>
        <v>-3.912023005428146</v>
      </c>
      <c r="M3" s="1">
        <f t="shared" si="1"/>
        <v>-2.3434070875143007</v>
      </c>
      <c r="N3" s="1">
        <f t="shared" si="2"/>
        <v>-5.1124443727066293E-3</v>
      </c>
      <c r="O3" s="3">
        <f t="shared" si="3"/>
        <v>0.36082400000000003</v>
      </c>
      <c r="P3" s="1">
        <f t="shared" ref="P3:P47" si="6">LN(Q3)</f>
        <v>-1.4740332754278973</v>
      </c>
      <c r="Q3" s="1">
        <v>0.22900000000000001</v>
      </c>
      <c r="R3" s="1">
        <f t="shared" si="4"/>
        <v>0.63465844844023678</v>
      </c>
      <c r="S3"/>
      <c r="T3" t="s">
        <v>14</v>
      </c>
    </row>
    <row r="4" spans="1:20" s="2" customFormat="1" x14ac:dyDescent="0.3">
      <c r="A4" s="2" t="s">
        <v>15</v>
      </c>
      <c r="B4" s="1">
        <f>D4+G4</f>
        <v>0.36499999999999999</v>
      </c>
      <c r="C4" s="1">
        <v>0.125</v>
      </c>
      <c r="D4" s="1">
        <v>0.155</v>
      </c>
      <c r="E4" s="1">
        <v>8.8999999999999996E-2</v>
      </c>
      <c r="F4" s="1">
        <v>0.23899999999999999</v>
      </c>
      <c r="G4" s="1">
        <v>0.21</v>
      </c>
      <c r="H4" s="1">
        <f t="shared" si="5"/>
        <v>-1.0078579253996456</v>
      </c>
      <c r="I4" s="1">
        <f t="shared" si="5"/>
        <v>-2.0794415416798357</v>
      </c>
      <c r="J4" s="1">
        <f t="shared" si="0"/>
        <v>-2.4191189092499972</v>
      </c>
      <c r="K4" s="1">
        <f t="shared" si="1"/>
        <v>-1.8643301620628905</v>
      </c>
      <c r="L4" s="1">
        <f t="shared" si="1"/>
        <v>-2.4191189092499972</v>
      </c>
      <c r="M4" s="1">
        <f t="shared" si="1"/>
        <v>-1.4312917270506265</v>
      </c>
      <c r="N4" s="1">
        <f t="shared" si="2"/>
        <v>-3.6790254360664229E-2</v>
      </c>
      <c r="O4" s="3">
        <f t="shared" si="3"/>
        <v>0.30372100000000002</v>
      </c>
      <c r="P4" s="1">
        <f t="shared" si="6"/>
        <v>-2.1541650878757723</v>
      </c>
      <c r="Q4" s="1">
        <v>0.11600000000000001</v>
      </c>
      <c r="R4" s="1">
        <f t="shared" si="4"/>
        <v>0.3819294681632156</v>
      </c>
      <c r="S4"/>
      <c r="T4" s="2" t="s">
        <v>16</v>
      </c>
    </row>
    <row r="5" spans="1:20" s="2" customFormat="1" x14ac:dyDescent="0.3">
      <c r="A5" s="2" t="s">
        <v>17</v>
      </c>
      <c r="B5" s="1">
        <f>D5+G5+0.0331</f>
        <v>0.73709999999999998</v>
      </c>
      <c r="C5" s="1">
        <v>6.3E-2</v>
      </c>
      <c r="D5" s="1">
        <v>0.46600000000000003</v>
      </c>
      <c r="E5" s="1">
        <v>1.7000000000000001E-2</v>
      </c>
      <c r="F5" s="1">
        <v>9.5000000000000001E-2</v>
      </c>
      <c r="G5" s="1">
        <v>0.23799999999999999</v>
      </c>
      <c r="H5" s="1">
        <f t="shared" si="5"/>
        <v>-0.30503171078689395</v>
      </c>
      <c r="I5" s="1">
        <f t="shared" si="5"/>
        <v>-2.7646205525906042</v>
      </c>
      <c r="J5" s="1">
        <f t="shared" si="0"/>
        <v>-4.0745419349259206</v>
      </c>
      <c r="K5" s="1">
        <f t="shared" si="1"/>
        <v>-0.76356964485649115</v>
      </c>
      <c r="L5" s="1">
        <f t="shared" si="1"/>
        <v>-4.0745419349259206</v>
      </c>
      <c r="M5" s="1">
        <f t="shared" si="1"/>
        <v>-2.353878387381596</v>
      </c>
      <c r="N5" s="1">
        <f t="shared" si="2"/>
        <v>-4.17224813770608E-3</v>
      </c>
      <c r="O5" s="3">
        <f t="shared" si="3"/>
        <v>0.35438249999999993</v>
      </c>
      <c r="P5" s="1">
        <f t="shared" si="6"/>
        <v>-1.6982691261407161</v>
      </c>
      <c r="Q5" s="1">
        <v>0.183</v>
      </c>
      <c r="R5" s="1">
        <f t="shared" si="4"/>
        <v>0.51639118748809554</v>
      </c>
      <c r="S5" s="1" t="s">
        <v>18</v>
      </c>
      <c r="T5" s="2" t="s">
        <v>19</v>
      </c>
    </row>
    <row r="6" spans="1:20" s="4" customFormat="1" x14ac:dyDescent="0.3">
      <c r="A6" s="4" t="s">
        <v>20</v>
      </c>
      <c r="B6" s="3">
        <v>0.497</v>
      </c>
      <c r="C6" s="3">
        <v>9.8000000000000004E-2</v>
      </c>
      <c r="D6" s="3">
        <v>0.109</v>
      </c>
      <c r="E6" s="3">
        <v>1.5100000000000001E-2</v>
      </c>
      <c r="F6" s="3">
        <v>0.122</v>
      </c>
      <c r="G6" s="3">
        <v>0.18</v>
      </c>
      <c r="H6" s="1">
        <f t="shared" si="5"/>
        <v>-0.69916525288550835</v>
      </c>
      <c r="I6" s="1">
        <f t="shared" si="5"/>
        <v>-2.322787800311565</v>
      </c>
      <c r="J6" s="1">
        <f t="shared" si="0"/>
        <v>-4.1930605351612584</v>
      </c>
      <c r="K6" s="1">
        <f t="shared" si="1"/>
        <v>-2.2164073967529934</v>
      </c>
      <c r="L6" s="1">
        <f t="shared" si="1"/>
        <v>-4.1930605351612584</v>
      </c>
      <c r="M6" s="1">
        <f t="shared" si="1"/>
        <v>-2.1037342342488805</v>
      </c>
      <c r="N6" s="3">
        <f t="shared" si="2"/>
        <v>-3.6011881711169426E-3</v>
      </c>
      <c r="O6" s="3">
        <f t="shared" si="3"/>
        <v>0.27017439999999998</v>
      </c>
      <c r="P6" s="1">
        <f t="shared" si="6"/>
        <v>-1.3318061758358208</v>
      </c>
      <c r="Q6" s="3">
        <v>0.26400000000000001</v>
      </c>
      <c r="R6" s="3">
        <f t="shared" si="4"/>
        <v>0.97714661344672193</v>
      </c>
      <c r="S6" s="4" t="s">
        <v>21</v>
      </c>
    </row>
    <row r="7" spans="1:20" s="2" customFormat="1" x14ac:dyDescent="0.3">
      <c r="A7" s="2" t="s">
        <v>22</v>
      </c>
      <c r="B7" s="1">
        <v>0.32719999999999999</v>
      </c>
      <c r="C7" s="1">
        <v>2.3E-3</v>
      </c>
      <c r="D7" s="1">
        <v>7.8700000000000006E-2</v>
      </c>
      <c r="E7" s="1">
        <v>3.3700000000000001E-2</v>
      </c>
      <c r="F7" s="1">
        <v>9.4299999999999995E-2</v>
      </c>
      <c r="G7" s="1">
        <v>0.2485</v>
      </c>
      <c r="H7" s="1">
        <f t="shared" si="5"/>
        <v>-1.117183674253545</v>
      </c>
      <c r="I7" s="1">
        <f t="shared" si="5"/>
        <v>-6.074846156047033</v>
      </c>
      <c r="J7" s="1">
        <f t="shared" si="0"/>
        <v>-3.3902574416238211</v>
      </c>
      <c r="K7" s="1">
        <f t="shared" si="1"/>
        <v>-2.5421121235587796</v>
      </c>
      <c r="L7" s="1">
        <f t="shared" si="1"/>
        <v>-3.3902574416238211</v>
      </c>
      <c r="M7" s="1">
        <f t="shared" si="1"/>
        <v>-2.3612740893427251</v>
      </c>
      <c r="N7" s="1">
        <f t="shared" si="2"/>
        <v>-9.9402480726828862E-3</v>
      </c>
      <c r="O7" s="1">
        <f t="shared" si="3"/>
        <v>0.17110059999999999</v>
      </c>
      <c r="P7" s="1">
        <f t="shared" si="6"/>
        <v>-1.8451602459551701</v>
      </c>
      <c r="Q7" s="1">
        <v>0.158</v>
      </c>
      <c r="R7" s="1">
        <f t="shared" si="4"/>
        <v>0.92343334856803549</v>
      </c>
      <c r="S7" s="2" t="s">
        <v>23</v>
      </c>
    </row>
    <row r="8" spans="1:20" s="4" customFormat="1" x14ac:dyDescent="0.3">
      <c r="A8" s="4" t="s">
        <v>24</v>
      </c>
      <c r="B8" s="3">
        <f>D8+G8</f>
        <v>0.27800000000000002</v>
      </c>
      <c r="C8" s="3">
        <v>0.29899999999999999</v>
      </c>
      <c r="D8" s="3">
        <v>0.14899999999999999</v>
      </c>
      <c r="E8" s="3">
        <v>7.0000000000000007E-2</v>
      </c>
      <c r="F8" s="3">
        <v>4.1000000000000002E-2</v>
      </c>
      <c r="G8" s="3">
        <v>0.129</v>
      </c>
      <c r="H8" s="1">
        <f t="shared" si="5"/>
        <v>-1.2801341652914999</v>
      </c>
      <c r="I8" s="1">
        <f t="shared" si="5"/>
        <v>-1.2073117055914506</v>
      </c>
      <c r="J8" s="1">
        <f t="shared" si="0"/>
        <v>-2.6592600369327779</v>
      </c>
      <c r="K8" s="1">
        <f t="shared" si="1"/>
        <v>-1.9038089730366781</v>
      </c>
      <c r="L8" s="1">
        <f t="shared" si="1"/>
        <v>-2.6592600369327779</v>
      </c>
      <c r="M8" s="1">
        <f t="shared" si="1"/>
        <v>-3.1941832122778293</v>
      </c>
      <c r="N8" s="1">
        <f t="shared" si="2"/>
        <v>-2.6323112079230444E-2</v>
      </c>
      <c r="O8" s="1">
        <f t="shared" si="3"/>
        <v>0.33465399999999995</v>
      </c>
      <c r="P8" s="1">
        <f t="shared" si="6"/>
        <v>-1.2241755116434554</v>
      </c>
      <c r="Q8" s="3">
        <v>0.29399999999999998</v>
      </c>
      <c r="R8" s="3">
        <f t="shared" si="4"/>
        <v>0.87851930650761689</v>
      </c>
      <c r="S8" s="4" t="s">
        <v>25</v>
      </c>
    </row>
    <row r="9" spans="1:20" s="2" customFormat="1" x14ac:dyDescent="0.3">
      <c r="A9" s="2" t="s">
        <v>26</v>
      </c>
      <c r="B9" s="1">
        <v>0.48659999999999998</v>
      </c>
      <c r="C9" s="1">
        <v>1.1999999999999999E-3</v>
      </c>
      <c r="D9" s="1">
        <v>0.19</v>
      </c>
      <c r="E9" s="1">
        <v>2.1399999999999999E-2</v>
      </c>
      <c r="F9" s="1">
        <v>8.5300000000000001E-2</v>
      </c>
      <c r="G9" s="1">
        <v>0.29699999999999999</v>
      </c>
      <c r="H9" s="1">
        <f t="shared" si="5"/>
        <v>-0.72031284863271483</v>
      </c>
      <c r="I9" s="1">
        <f t="shared" si="5"/>
        <v>-6.7254337221881828</v>
      </c>
      <c r="J9" s="1">
        <f t="shared" si="0"/>
        <v>-3.8443643569543311</v>
      </c>
      <c r="K9" s="1">
        <f t="shared" si="1"/>
        <v>-1.6607312068216509</v>
      </c>
      <c r="L9" s="1">
        <f t="shared" si="1"/>
        <v>-3.8443643569543311</v>
      </c>
      <c r="M9" s="1">
        <f t="shared" si="1"/>
        <v>-2.4615808244845034</v>
      </c>
      <c r="N9" s="1">
        <f t="shared" si="2"/>
        <v>-5.5665899516751287E-3</v>
      </c>
      <c r="O9" s="1">
        <f t="shared" si="3"/>
        <v>0.22423379999999998</v>
      </c>
      <c r="P9" s="1">
        <f t="shared" si="6"/>
        <v>-1.6660082639224947</v>
      </c>
      <c r="Q9" s="1">
        <v>0.189</v>
      </c>
      <c r="R9" s="1">
        <f t="shared" si="4"/>
        <v>0.84287025417220784</v>
      </c>
      <c r="S9" s="2" t="s">
        <v>23</v>
      </c>
    </row>
    <row r="10" spans="1:20" s="2" customFormat="1" x14ac:dyDescent="0.3">
      <c r="A10" s="2" t="s">
        <v>27</v>
      </c>
      <c r="B10" s="1">
        <f>G10+D10</f>
        <v>0.64</v>
      </c>
      <c r="C10" s="1">
        <v>9.1999999999999998E-2</v>
      </c>
      <c r="D10" s="1">
        <v>0.33600000000000002</v>
      </c>
      <c r="E10" s="1">
        <v>1.7000000000000001E-2</v>
      </c>
      <c r="F10" s="1">
        <v>7.0999999999999994E-2</v>
      </c>
      <c r="G10" s="1">
        <v>0.30399999999999999</v>
      </c>
      <c r="H10" s="1">
        <f t="shared" si="5"/>
        <v>-0.44628710262841947</v>
      </c>
      <c r="I10" s="1">
        <f t="shared" si="5"/>
        <v>-2.3859667019330968</v>
      </c>
      <c r="J10" s="1">
        <f t="shared" si="0"/>
        <v>-4.0745419349259206</v>
      </c>
      <c r="K10" s="1">
        <f t="shared" si="1"/>
        <v>-1.0906441190189327</v>
      </c>
      <c r="L10" s="1">
        <f t="shared" si="1"/>
        <v>-4.0745419349259206</v>
      </c>
      <c r="M10" s="1">
        <f t="shared" si="1"/>
        <v>-2.6450754019408218</v>
      </c>
      <c r="N10" s="1">
        <f t="shared" si="2"/>
        <v>-4.17224813770608E-3</v>
      </c>
      <c r="O10" s="3">
        <f t="shared" si="3"/>
        <v>0.32846999999999998</v>
      </c>
      <c r="P10" s="1">
        <f t="shared" si="6"/>
        <v>-1.1647520911726548</v>
      </c>
      <c r="Q10" s="1">
        <v>0.312</v>
      </c>
      <c r="R10" s="1">
        <f t="shared" si="4"/>
        <v>0.94985843456023389</v>
      </c>
      <c r="S10" s="2" t="s">
        <v>28</v>
      </c>
    </row>
    <row r="11" spans="1:20" s="2" customFormat="1" x14ac:dyDescent="0.3">
      <c r="A11" s="2" t="s">
        <v>29</v>
      </c>
      <c r="B11" s="1">
        <f>G11+D11</f>
        <v>0.56000000000000005</v>
      </c>
      <c r="C11" s="1">
        <v>7.6999999999999999E-2</v>
      </c>
      <c r="D11" s="1">
        <v>0.28399999999999997</v>
      </c>
      <c r="E11" s="1">
        <v>2.1000000000000001E-2</v>
      </c>
      <c r="F11" s="1">
        <v>7.6999999999999999E-2</v>
      </c>
      <c r="G11" s="1">
        <v>0.27600000000000002</v>
      </c>
      <c r="H11" s="1">
        <f t="shared" si="5"/>
        <v>-0.57981849525294205</v>
      </c>
      <c r="I11" s="1">
        <f t="shared" si="5"/>
        <v>-2.5639498571284531</v>
      </c>
      <c r="J11" s="1">
        <f t="shared" si="0"/>
        <v>-3.8632328412587138</v>
      </c>
      <c r="K11" s="1">
        <f t="shared" si="1"/>
        <v>-1.258781040820931</v>
      </c>
      <c r="L11" s="1">
        <f t="shared" si="1"/>
        <v>-3.8632328412587138</v>
      </c>
      <c r="M11" s="1">
        <f t="shared" si="1"/>
        <v>-2.5639498571284531</v>
      </c>
      <c r="N11" s="1">
        <f t="shared" si="2"/>
        <v>-5.435861844961384E-3</v>
      </c>
      <c r="O11" s="3">
        <f t="shared" si="3"/>
        <v>0.29188599999999998</v>
      </c>
      <c r="P11" s="1">
        <f t="shared" si="6"/>
        <v>-1.3704210119636004</v>
      </c>
      <c r="Q11" s="1">
        <v>0.254</v>
      </c>
      <c r="R11" s="1">
        <f t="shared" si="4"/>
        <v>0.87020275038885053</v>
      </c>
      <c r="S11" s="2" t="s">
        <v>28</v>
      </c>
    </row>
    <row r="12" spans="1:20" s="4" customFormat="1" x14ac:dyDescent="0.3">
      <c r="A12" s="4" t="s">
        <v>30</v>
      </c>
      <c r="B12" s="3">
        <f>G12+F12</f>
        <v>0.28999999999999998</v>
      </c>
      <c r="C12" s="3">
        <v>9.0999999999999998E-2</v>
      </c>
      <c r="D12" s="3">
        <v>0.19</v>
      </c>
      <c r="E12" s="3">
        <v>8.5999999999999993E-2</v>
      </c>
      <c r="F12" s="3">
        <v>0.11600000000000001</v>
      </c>
      <c r="G12" s="3">
        <v>0.17399999999999999</v>
      </c>
      <c r="H12" s="1">
        <f t="shared" si="5"/>
        <v>-1.2378743560016174</v>
      </c>
      <c r="I12" s="1">
        <f t="shared" si="5"/>
        <v>-2.3968957724652871</v>
      </c>
      <c r="J12" s="1">
        <f t="shared" si="0"/>
        <v>-2.4534079827286295</v>
      </c>
      <c r="K12" s="1">
        <f t="shared" si="1"/>
        <v>-1.6607312068216509</v>
      </c>
      <c r="L12" s="1">
        <f t="shared" si="1"/>
        <v>-2.4534079827286295</v>
      </c>
      <c r="M12" s="1">
        <f t="shared" si="1"/>
        <v>-2.1541650878757723</v>
      </c>
      <c r="N12" s="1">
        <f t="shared" si="2"/>
        <v>-3.5053281233866605E-2</v>
      </c>
      <c r="O12" s="1">
        <f t="shared" si="3"/>
        <v>0.25268999999999997</v>
      </c>
      <c r="P12" s="1">
        <f t="shared" si="6"/>
        <v>-1.4828052615007343</v>
      </c>
      <c r="Q12" s="3">
        <v>0.22700000000000001</v>
      </c>
      <c r="R12" s="3">
        <f t="shared" si="4"/>
        <v>0.89833392694606051</v>
      </c>
      <c r="S12" s="4" t="s">
        <v>25</v>
      </c>
    </row>
    <row r="13" spans="1:20" s="2" customFormat="1" x14ac:dyDescent="0.3">
      <c r="A13" s="2" t="s">
        <v>31</v>
      </c>
      <c r="B13" s="1">
        <v>0.52549999999999997</v>
      </c>
      <c r="C13" s="1">
        <v>3.0000000000000001E-3</v>
      </c>
      <c r="D13" s="1">
        <v>0.15640000000000001</v>
      </c>
      <c r="E13" s="1">
        <v>1.0999999999999999E-2</v>
      </c>
      <c r="F13" s="1">
        <v>4.41E-2</v>
      </c>
      <c r="G13" s="1">
        <v>0.36909999999999998</v>
      </c>
      <c r="H13" s="1">
        <f t="shared" si="5"/>
        <v>-0.64340508866513135</v>
      </c>
      <c r="I13" s="1">
        <f t="shared" si="5"/>
        <v>-5.8091429903140277</v>
      </c>
      <c r="J13" s="1">
        <f t="shared" si="0"/>
        <v>-4.5098600061837661</v>
      </c>
      <c r="K13" s="1">
        <f t="shared" si="1"/>
        <v>-1.8553384508709263</v>
      </c>
      <c r="L13" s="1">
        <f t="shared" si="1"/>
        <v>-4.5098600061837661</v>
      </c>
      <c r="M13" s="1">
        <f t="shared" si="1"/>
        <v>-3.1212954965293367</v>
      </c>
      <c r="N13" s="1">
        <v>1.884852638793694E-2</v>
      </c>
      <c r="O13" s="3">
        <v>0.23072449999999997</v>
      </c>
      <c r="P13" s="1">
        <f t="shared" si="6"/>
        <v>-1.6928195213731514</v>
      </c>
      <c r="Q13" s="1">
        <v>0.184</v>
      </c>
      <c r="R13" s="1">
        <v>0.79748791307381761</v>
      </c>
      <c r="S13" s="2" t="s">
        <v>23</v>
      </c>
    </row>
    <row r="14" spans="1:20" s="2" customFormat="1" x14ac:dyDescent="0.3">
      <c r="A14" s="2" t="s">
        <v>32</v>
      </c>
      <c r="B14" s="1">
        <v>0.46500000000000002</v>
      </c>
      <c r="C14" s="1">
        <v>8.8000000000000005E-3</v>
      </c>
      <c r="D14" s="1">
        <v>0.14549999999999999</v>
      </c>
      <c r="E14" s="1">
        <v>5.3499999999999999E-2</v>
      </c>
      <c r="F14" s="1">
        <v>5.96E-2</v>
      </c>
      <c r="G14" s="1">
        <v>0.31950000000000001</v>
      </c>
      <c r="H14" s="1">
        <f t="shared" si="5"/>
        <v>-0.7657178733947807</v>
      </c>
      <c r="I14" s="1">
        <f t="shared" si="5"/>
        <v>-4.7330035574979759</v>
      </c>
      <c r="J14" s="1">
        <f t="shared" si="0"/>
        <v>-2.928073625080176</v>
      </c>
      <c r="K14" s="1">
        <f t="shared" si="1"/>
        <v>-1.9275791923705898</v>
      </c>
      <c r="L14" s="1">
        <f t="shared" si="1"/>
        <v>-2.928073625080176</v>
      </c>
      <c r="M14" s="1">
        <f t="shared" si="1"/>
        <v>-2.8200997049108332</v>
      </c>
      <c r="N14" s="1">
        <v>9.1156926222525136E-2</v>
      </c>
      <c r="O14" s="1">
        <v>0.2515888</v>
      </c>
      <c r="P14" s="1">
        <f t="shared" si="6"/>
        <v>-1.6114399151047734</v>
      </c>
      <c r="Q14" s="1">
        <v>0.1996</v>
      </c>
      <c r="R14" s="1">
        <v>0.79335805091482614</v>
      </c>
      <c r="S14" s="2" t="s">
        <v>23</v>
      </c>
    </row>
    <row r="15" spans="1:20" s="2" customFormat="1" x14ac:dyDescent="0.3">
      <c r="A15" s="2" t="s">
        <v>33</v>
      </c>
      <c r="B15" s="1">
        <v>0.69320000000000004</v>
      </c>
      <c r="C15" s="1">
        <v>7.1000000000000004E-3</v>
      </c>
      <c r="D15" s="1">
        <v>0.14430000000000001</v>
      </c>
      <c r="E15" s="1">
        <v>2.98E-2</v>
      </c>
      <c r="F15" s="1">
        <v>3.9E-2</v>
      </c>
      <c r="G15" s="1">
        <v>0.54890000000000005</v>
      </c>
      <c r="H15" s="1">
        <f t="shared" si="5"/>
        <v>-0.36643672114068598</v>
      </c>
      <c r="I15" s="1">
        <f t="shared" si="5"/>
        <v>-4.9476604949348673</v>
      </c>
      <c r="J15" s="1">
        <f t="shared" si="0"/>
        <v>-3.5132468854707781</v>
      </c>
      <c r="K15" s="1">
        <f t="shared" si="1"/>
        <v>-1.9358608132023118</v>
      </c>
      <c r="L15" s="1">
        <f t="shared" si="1"/>
        <v>-3.5132468854707781</v>
      </c>
      <c r="M15" s="1">
        <f t="shared" si="1"/>
        <v>-3.2441936328524905</v>
      </c>
      <c r="N15" s="1">
        <f>E15/J15</f>
        <v>-8.4821821441696879E-3</v>
      </c>
      <c r="O15" s="3">
        <f>(0.415*B15+0.496*C15+1.014*E15)</f>
        <v>0.3214168</v>
      </c>
      <c r="P15" s="1">
        <f t="shared" si="6"/>
        <v>-1.3983669423541598</v>
      </c>
      <c r="Q15" s="1">
        <v>0.247</v>
      </c>
      <c r="R15" s="1">
        <f>Q15/O15</f>
        <v>0.76847258761831982</v>
      </c>
      <c r="S15" s="2" t="s">
        <v>23</v>
      </c>
    </row>
    <row r="16" spans="1:20" s="2" customFormat="1" x14ac:dyDescent="0.3">
      <c r="A16" s="2" t="s">
        <v>33</v>
      </c>
      <c r="B16" s="1">
        <v>0.69320000000000004</v>
      </c>
      <c r="C16" s="1">
        <v>7.1000000000000004E-3</v>
      </c>
      <c r="D16" s="1">
        <v>0.14430000000000001</v>
      </c>
      <c r="E16" s="1">
        <v>2.98E-2</v>
      </c>
      <c r="F16" s="1">
        <v>3.9E-2</v>
      </c>
      <c r="G16" s="1">
        <v>0.54890000000000005</v>
      </c>
      <c r="H16" s="1">
        <f t="shared" si="5"/>
        <v>-0.36643672114068598</v>
      </c>
      <c r="I16" s="1">
        <f t="shared" si="5"/>
        <v>-4.9476604949348673</v>
      </c>
      <c r="J16" s="1">
        <f t="shared" si="0"/>
        <v>-3.5132468854707781</v>
      </c>
      <c r="K16" s="1">
        <f t="shared" si="1"/>
        <v>-1.9358608132023118</v>
      </c>
      <c r="L16" s="1">
        <f t="shared" si="1"/>
        <v>-3.5132468854707781</v>
      </c>
      <c r="M16" s="1">
        <f t="shared" si="1"/>
        <v>-3.2441936328524905</v>
      </c>
      <c r="N16" s="1">
        <v>3.8746586919776359E-2</v>
      </c>
      <c r="O16" s="3">
        <v>0.3214168</v>
      </c>
      <c r="P16" s="1">
        <f t="shared" si="6"/>
        <v>-1.3983669423541598</v>
      </c>
      <c r="Q16" s="1">
        <v>0.247</v>
      </c>
      <c r="R16" s="1">
        <v>0.76847258761831982</v>
      </c>
      <c r="S16" s="2" t="s">
        <v>23</v>
      </c>
    </row>
    <row r="17" spans="1:19" s="2" customFormat="1" x14ac:dyDescent="0.3">
      <c r="A17" s="2" t="s">
        <v>34</v>
      </c>
      <c r="B17" s="1">
        <v>0.86499999999999999</v>
      </c>
      <c r="C17" s="1">
        <v>9.8000000000000004E-2</v>
      </c>
      <c r="D17" s="1">
        <v>0.63600000000000001</v>
      </c>
      <c r="E17" s="1">
        <v>9.9900000000000003E-2</v>
      </c>
      <c r="F17" s="1">
        <v>0.14499999999999999</v>
      </c>
      <c r="G17" s="1">
        <v>0.125</v>
      </c>
      <c r="H17" s="1">
        <f t="shared" si="5"/>
        <v>-0.14502577205025774</v>
      </c>
      <c r="I17" s="1">
        <f t="shared" si="5"/>
        <v>-2.322787800311565</v>
      </c>
      <c r="J17" s="1">
        <f t="shared" si="0"/>
        <v>-2.3035855933276292</v>
      </c>
      <c r="K17" s="1">
        <f t="shared" si="1"/>
        <v>-0.45255671564201488</v>
      </c>
      <c r="L17" s="1">
        <f t="shared" si="1"/>
        <v>-2.3035855933276292</v>
      </c>
      <c r="M17" s="1">
        <f t="shared" si="1"/>
        <v>-1.9310215365615626</v>
      </c>
      <c r="N17" s="1">
        <v>8.270552198029639E-2</v>
      </c>
      <c r="O17" s="3">
        <v>0.50888159999999993</v>
      </c>
      <c r="P17" s="1">
        <f t="shared" si="6"/>
        <v>-0.98886142470899052</v>
      </c>
      <c r="Q17" s="1">
        <v>0.372</v>
      </c>
      <c r="R17" s="1">
        <v>0.73101483724308369</v>
      </c>
      <c r="S17" s="2" t="s">
        <v>21</v>
      </c>
    </row>
    <row r="18" spans="1:19" s="2" customFormat="1" x14ac:dyDescent="0.3">
      <c r="A18" s="2" t="s">
        <v>35</v>
      </c>
      <c r="B18" s="1">
        <v>0.56120000000000003</v>
      </c>
      <c r="C18" s="1">
        <v>1.21E-2</v>
      </c>
      <c r="D18" s="1">
        <v>0.20669999999999999</v>
      </c>
      <c r="E18" s="1">
        <v>4.02E-2</v>
      </c>
      <c r="F18" s="1">
        <v>6.1600000000000002E-2</v>
      </c>
      <c r="G18" s="1">
        <v>0.35449999999999998</v>
      </c>
      <c r="H18" s="1">
        <f t="shared" si="5"/>
        <v>-0.57767793075383111</v>
      </c>
      <c r="I18" s="1">
        <f t="shared" si="5"/>
        <v>-4.4145498263794414</v>
      </c>
      <c r="J18" s="1">
        <f t="shared" si="0"/>
        <v>-3.2138882833571616</v>
      </c>
      <c r="K18" s="1">
        <f t="shared" ref="K18:M57" si="7">LN(D18)</f>
        <v>-1.5764868122944145</v>
      </c>
      <c r="L18" s="1">
        <f t="shared" si="7"/>
        <v>-3.2138882833571616</v>
      </c>
      <c r="M18" s="1">
        <f t="shared" si="7"/>
        <v>-2.7870934084426628</v>
      </c>
      <c r="N18" s="1">
        <v>5.9546733817212261E-2</v>
      </c>
      <c r="O18" s="3">
        <v>0.27966239999999998</v>
      </c>
      <c r="P18" s="1">
        <f t="shared" si="6"/>
        <v>-1.6144504542576446</v>
      </c>
      <c r="Q18" s="1">
        <v>0.19900000000000001</v>
      </c>
      <c r="R18" s="1">
        <v>0.71157223852759621</v>
      </c>
      <c r="S18" s="2" t="s">
        <v>23</v>
      </c>
    </row>
    <row r="19" spans="1:19" s="2" customFormat="1" x14ac:dyDescent="0.3">
      <c r="A19" s="2" t="s">
        <v>36</v>
      </c>
      <c r="B19" s="1">
        <v>0.55659999999999998</v>
      </c>
      <c r="C19" s="1">
        <v>4.1999999999999997E-3</v>
      </c>
      <c r="D19" s="1">
        <v>0.14610000000000001</v>
      </c>
      <c r="E19" s="1">
        <v>1.0200000000000001E-2</v>
      </c>
      <c r="F19" s="1">
        <v>0.1042</v>
      </c>
      <c r="G19" s="1">
        <v>0.41049999999999998</v>
      </c>
      <c r="H19" s="1">
        <f t="shared" si="5"/>
        <v>-0.58590842989034664</v>
      </c>
      <c r="I19" s="1">
        <f t="shared" si="5"/>
        <v>-5.4726707536928147</v>
      </c>
      <c r="J19" s="1">
        <f t="shared" si="0"/>
        <v>-4.5853675586919111</v>
      </c>
      <c r="K19" s="1">
        <f t="shared" si="7"/>
        <v>-1.9234639602254833</v>
      </c>
      <c r="L19" s="1">
        <f t="shared" si="7"/>
        <v>-4.5853675586919111</v>
      </c>
      <c r="M19" s="1">
        <f t="shared" si="7"/>
        <v>-2.2614431496628704</v>
      </c>
      <c r="N19" s="1">
        <v>1.5106635071090051E-2</v>
      </c>
      <c r="O19" s="3">
        <v>0.24341499999999999</v>
      </c>
      <c r="P19" s="1">
        <f t="shared" si="6"/>
        <v>-1.7602608021686841</v>
      </c>
      <c r="Q19" s="1">
        <v>0.17199999999999999</v>
      </c>
      <c r="R19" s="1">
        <v>0.70661216441057451</v>
      </c>
      <c r="S19" s="2" t="s">
        <v>23</v>
      </c>
    </row>
    <row r="20" spans="1:19" s="2" customFormat="1" x14ac:dyDescent="0.3">
      <c r="A20" s="2" t="s">
        <v>37</v>
      </c>
      <c r="B20" s="1">
        <v>0.70440000000000003</v>
      </c>
      <c r="C20" s="1">
        <v>1.35E-2</v>
      </c>
      <c r="D20" s="1">
        <v>0.14080000000000001</v>
      </c>
      <c r="E20" s="1">
        <v>4.7899999999999998E-2</v>
      </c>
      <c r="F20" s="1">
        <v>4.8800000000000003E-2</v>
      </c>
      <c r="G20" s="1">
        <v>0.56359999999999999</v>
      </c>
      <c r="H20" s="1">
        <f t="shared" si="5"/>
        <v>-0.35040890236008593</v>
      </c>
      <c r="I20" s="1">
        <f t="shared" si="5"/>
        <v>-4.3050655935377531</v>
      </c>
      <c r="J20" s="1">
        <f t="shared" si="0"/>
        <v>-3.0386397745652673</v>
      </c>
      <c r="K20" s="1">
        <f t="shared" si="7"/>
        <v>-1.9604148352581949</v>
      </c>
      <c r="L20" s="1">
        <f t="shared" si="7"/>
        <v>-3.0386397745652673</v>
      </c>
      <c r="M20" s="1">
        <f t="shared" si="7"/>
        <v>-3.0200249661230356</v>
      </c>
      <c r="N20" s="1">
        <v>5.8801865946476795E-2</v>
      </c>
      <c r="O20" s="1">
        <v>0.34759259999999997</v>
      </c>
      <c r="P20" s="1">
        <f t="shared" si="6"/>
        <v>-1.4105870536889351</v>
      </c>
      <c r="Q20" s="1">
        <v>0.24399999999999999</v>
      </c>
      <c r="R20" s="1">
        <v>0.70197121572783772</v>
      </c>
      <c r="S20" s="2" t="s">
        <v>23</v>
      </c>
    </row>
    <row r="21" spans="1:19" s="2" customFormat="1" x14ac:dyDescent="0.3">
      <c r="A21" s="2" t="s">
        <v>38</v>
      </c>
      <c r="B21" s="1">
        <v>0.7258</v>
      </c>
      <c r="C21" s="1">
        <v>5.7000000000000002E-3</v>
      </c>
      <c r="D21" s="1">
        <v>0.1104</v>
      </c>
      <c r="E21" s="1">
        <v>3.5299999999999998E-2</v>
      </c>
      <c r="F21" s="1">
        <v>5.2600000000000001E-2</v>
      </c>
      <c r="G21" s="1">
        <v>0.61539999999999995</v>
      </c>
      <c r="H21" s="1">
        <f t="shared" si="5"/>
        <v>-0.32048078420316711</v>
      </c>
      <c r="I21" s="1">
        <f t="shared" si="5"/>
        <v>-5.1672891041416324</v>
      </c>
      <c r="J21" s="1">
        <f t="shared" si="0"/>
        <v>-3.3438723150428862</v>
      </c>
      <c r="K21" s="1">
        <f t="shared" si="7"/>
        <v>-2.2036451451391423</v>
      </c>
      <c r="L21" s="1">
        <f t="shared" si="7"/>
        <v>-3.3438723150428862</v>
      </c>
      <c r="M21" s="1">
        <f t="shared" si="7"/>
        <v>-2.945039159238473</v>
      </c>
      <c r="N21" s="1">
        <v>4.308030266048328E-2</v>
      </c>
      <c r="O21" s="3">
        <v>0.33982839999999997</v>
      </c>
      <c r="P21" s="1">
        <f t="shared" si="6"/>
        <v>-1.4567168254164364</v>
      </c>
      <c r="Q21" s="1">
        <v>0.23300000000000001</v>
      </c>
      <c r="R21" s="1">
        <v>0.68564016427114405</v>
      </c>
      <c r="S21" s="2" t="s">
        <v>23</v>
      </c>
    </row>
    <row r="22" spans="1:19" s="2" customFormat="1" x14ac:dyDescent="0.3">
      <c r="A22" s="2" t="s">
        <v>39</v>
      </c>
      <c r="B22" s="1">
        <v>0.75149999999999995</v>
      </c>
      <c r="C22" s="1">
        <v>5.4999999999999997E-3</v>
      </c>
      <c r="D22" s="1">
        <v>0.12870000000000001</v>
      </c>
      <c r="E22" s="1">
        <v>4.3299999999999998E-2</v>
      </c>
      <c r="F22" s="1">
        <v>3.8600000000000001E-3</v>
      </c>
      <c r="G22" s="1">
        <v>0.62280000000000002</v>
      </c>
      <c r="H22" s="1">
        <f t="shared" si="5"/>
        <v>-0.28568406978910793</v>
      </c>
      <c r="I22" s="1">
        <f t="shared" si="5"/>
        <v>-5.2030071867437115</v>
      </c>
      <c r="J22" s="1">
        <f t="shared" si="0"/>
        <v>-3.139602643973693</v>
      </c>
      <c r="K22" s="1">
        <f t="shared" si="7"/>
        <v>-2.0502711643800562</v>
      </c>
      <c r="L22" s="1">
        <f t="shared" si="7"/>
        <v>-3.139602643973693</v>
      </c>
      <c r="M22" s="1">
        <f t="shared" si="7"/>
        <v>-5.5570880955053976</v>
      </c>
      <c r="N22" s="1">
        <v>5.3845005968961406E-2</v>
      </c>
      <c r="O22" s="3">
        <v>0.35850669999999996</v>
      </c>
      <c r="P22" s="1">
        <f t="shared" si="6"/>
        <v>-1.4784096500276962</v>
      </c>
      <c r="Q22" s="1">
        <v>0.22800000000000001</v>
      </c>
      <c r="R22" s="1">
        <v>0.63597137794077496</v>
      </c>
      <c r="S22" s="2" t="s">
        <v>23</v>
      </c>
    </row>
    <row r="23" spans="1:19" s="2" customFormat="1" x14ac:dyDescent="0.3">
      <c r="A23" s="2" t="s">
        <v>40</v>
      </c>
      <c r="B23" s="1">
        <v>0.32269999999999999</v>
      </c>
      <c r="C23" s="1">
        <v>0.27600000000000002</v>
      </c>
      <c r="D23" s="1">
        <v>9.6699999999999994E-2</v>
      </c>
      <c r="E23" s="1">
        <v>9.3600000000000003E-2</v>
      </c>
      <c r="F23" s="1">
        <v>0.22600000000000001</v>
      </c>
      <c r="G23" s="1">
        <v>0.22600000000000001</v>
      </c>
      <c r="H23" s="1">
        <f t="shared" si="5"/>
        <v>-1.1310321799242209</v>
      </c>
      <c r="I23" s="1">
        <f t="shared" si="5"/>
        <v>-1.287354413264987</v>
      </c>
      <c r="J23" s="1">
        <f t="shared" si="0"/>
        <v>-2.3687248954985907</v>
      </c>
      <c r="K23" s="1">
        <f t="shared" si="7"/>
        <v>-2.3361418765228885</v>
      </c>
      <c r="L23" s="1">
        <f t="shared" si="7"/>
        <v>-2.3687248954985907</v>
      </c>
      <c r="M23" s="1">
        <f t="shared" si="7"/>
        <v>-1.487220279709851</v>
      </c>
      <c r="N23" s="1">
        <f t="shared" ref="N23:N47" si="8">E23/J23</f>
        <v>-3.9514930660741937E-2</v>
      </c>
      <c r="O23" s="1">
        <f t="shared" ref="O23:O47" si="9">(0.415*B23+0.496*C23+1.014*E23)</f>
        <v>0.36572690000000002</v>
      </c>
      <c r="P23" s="1">
        <f t="shared" si="6"/>
        <v>-1.5050778971098575</v>
      </c>
      <c r="Q23" s="1">
        <v>0.222</v>
      </c>
      <c r="R23" s="1">
        <f t="shared" ref="R23:R45" si="10">Q23/O23</f>
        <v>0.60701031288647345</v>
      </c>
      <c r="S23" s="2" t="s">
        <v>21</v>
      </c>
    </row>
    <row r="24" spans="1:19" s="2" customFormat="1" x14ac:dyDescent="0.3">
      <c r="A24" s="2" t="s">
        <v>41</v>
      </c>
      <c r="B24" s="1">
        <v>0.68510000000000004</v>
      </c>
      <c r="C24" s="1">
        <v>8.0000000000000002E-3</v>
      </c>
      <c r="D24" s="1">
        <v>0.1361</v>
      </c>
      <c r="E24" s="1">
        <v>1.54E-2</v>
      </c>
      <c r="F24" s="1">
        <v>4.8099999999999997E-2</v>
      </c>
      <c r="G24" s="1">
        <v>0.54900000000000004</v>
      </c>
      <c r="H24" s="1">
        <f t="shared" si="5"/>
        <v>-0.3781904659732836</v>
      </c>
      <c r="I24" s="1">
        <f t="shared" si="5"/>
        <v>-4.8283137373023015</v>
      </c>
      <c r="J24" s="1">
        <f t="shared" si="0"/>
        <v>-4.1733877695625532</v>
      </c>
      <c r="K24" s="1">
        <f t="shared" si="7"/>
        <v>-1.9943653693247168</v>
      </c>
      <c r="L24" s="1">
        <f t="shared" si="7"/>
        <v>-4.1733877695625532</v>
      </c>
      <c r="M24" s="1">
        <f t="shared" si="7"/>
        <v>-3.0344731018704216</v>
      </c>
      <c r="N24" s="1">
        <f t="shared" si="8"/>
        <v>-3.6900477143091354E-3</v>
      </c>
      <c r="O24" s="1">
        <f t="shared" si="9"/>
        <v>0.30390010000000006</v>
      </c>
      <c r="P24" s="1">
        <f t="shared" si="6"/>
        <v>-1.6982691261407161</v>
      </c>
      <c r="Q24" s="1">
        <v>0.183</v>
      </c>
      <c r="R24" s="1">
        <f t="shared" si="10"/>
        <v>0.60217156888069456</v>
      </c>
      <c r="S24" s="2" t="s">
        <v>23</v>
      </c>
    </row>
    <row r="25" spans="1:19" s="2" customFormat="1" x14ac:dyDescent="0.3">
      <c r="A25" s="2" t="s">
        <v>42</v>
      </c>
      <c r="B25" s="1">
        <v>0.48480000000000001</v>
      </c>
      <c r="C25" s="1">
        <v>1.2800000000000001E-2</v>
      </c>
      <c r="D25" s="1">
        <v>0.105</v>
      </c>
      <c r="E25" s="1">
        <v>1.0200000000000001E-2</v>
      </c>
      <c r="F25" s="1">
        <v>0.1113</v>
      </c>
      <c r="G25" s="1">
        <v>0.37980000000000003</v>
      </c>
      <c r="H25" s="1">
        <f t="shared" si="5"/>
        <v>-0.72401884422703233</v>
      </c>
      <c r="I25" s="1">
        <f t="shared" si="5"/>
        <v>-4.3583101080565658</v>
      </c>
      <c r="J25" s="1">
        <f t="shared" si="0"/>
        <v>-4.5853675586919111</v>
      </c>
      <c r="K25" s="1">
        <f t="shared" si="7"/>
        <v>-2.2537949288246137</v>
      </c>
      <c r="L25" s="1">
        <f t="shared" si="7"/>
        <v>-4.5853675586919111</v>
      </c>
      <c r="M25" s="1">
        <f t="shared" si="7"/>
        <v>-2.1955260207006377</v>
      </c>
      <c r="N25" s="1">
        <f t="shared" si="8"/>
        <v>-2.2244672579551728E-3</v>
      </c>
      <c r="O25" s="1">
        <f t="shared" si="9"/>
        <v>0.21788359999999998</v>
      </c>
      <c r="P25" s="1">
        <f t="shared" si="6"/>
        <v>-2.0325579557809856</v>
      </c>
      <c r="Q25" s="1">
        <v>0.13100000000000001</v>
      </c>
      <c r="R25" s="1">
        <f t="shared" si="10"/>
        <v>0.60123845943430354</v>
      </c>
      <c r="S25" s="2" t="s">
        <v>23</v>
      </c>
    </row>
    <row r="26" spans="1:19" s="4" customFormat="1" x14ac:dyDescent="0.3">
      <c r="A26" s="4" t="s">
        <v>43</v>
      </c>
      <c r="B26" s="3">
        <f>D26+G26</f>
        <v>0.751</v>
      </c>
      <c r="C26" s="3">
        <v>0.09</v>
      </c>
      <c r="D26" s="3">
        <v>0.28599999999999998</v>
      </c>
      <c r="E26" s="3">
        <v>0.03</v>
      </c>
      <c r="F26" s="3">
        <v>6.0999999999999999E-2</v>
      </c>
      <c r="G26" s="3">
        <v>0.46500000000000002</v>
      </c>
      <c r="H26" s="1">
        <f t="shared" si="5"/>
        <v>-0.28634962721800233</v>
      </c>
      <c r="I26" s="1">
        <f t="shared" si="5"/>
        <v>-2.4079456086518722</v>
      </c>
      <c r="J26" s="1">
        <f t="shared" si="0"/>
        <v>-3.5065578973199818</v>
      </c>
      <c r="K26" s="1">
        <f t="shared" si="7"/>
        <v>-1.2517634681622845</v>
      </c>
      <c r="L26" s="1">
        <f t="shared" si="7"/>
        <v>-3.5065578973199818</v>
      </c>
      <c r="M26" s="1">
        <f t="shared" si="7"/>
        <v>-2.7968814148088259</v>
      </c>
      <c r="N26" s="1">
        <f t="shared" si="8"/>
        <v>-8.5553984501235882E-3</v>
      </c>
      <c r="O26" s="1">
        <f t="shared" si="9"/>
        <v>0.38672499999999999</v>
      </c>
      <c r="P26" s="1">
        <f t="shared" si="6"/>
        <v>-1.523260216193048</v>
      </c>
      <c r="Q26" s="3">
        <v>0.218</v>
      </c>
      <c r="R26" s="3">
        <f t="shared" si="10"/>
        <v>0.56370806128385809</v>
      </c>
      <c r="S26" s="4" t="s">
        <v>25</v>
      </c>
    </row>
    <row r="27" spans="1:19" s="4" customFormat="1" x14ac:dyDescent="0.3">
      <c r="A27" s="4" t="s">
        <v>44</v>
      </c>
      <c r="B27" s="3">
        <f>D27+G27</f>
        <v>0.71100000000000008</v>
      </c>
      <c r="C27" s="3">
        <v>6.0999999999999999E-2</v>
      </c>
      <c r="D27" s="3">
        <v>0.38100000000000001</v>
      </c>
      <c r="E27" s="3">
        <v>1.0999999999999999E-2</v>
      </c>
      <c r="F27" s="3">
        <v>0.09</v>
      </c>
      <c r="G27" s="3">
        <v>0.33</v>
      </c>
      <c r="H27" s="1">
        <f t="shared" si="5"/>
        <v>-0.34108284917889609</v>
      </c>
      <c r="I27" s="1">
        <f t="shared" si="5"/>
        <v>-2.7968814148088259</v>
      </c>
      <c r="J27" s="1">
        <f t="shared" si="0"/>
        <v>-4.5098600061837661</v>
      </c>
      <c r="K27" s="1">
        <f t="shared" si="7"/>
        <v>-0.96495590385543606</v>
      </c>
      <c r="L27" s="1">
        <f t="shared" si="7"/>
        <v>-4.5098600061837661</v>
      </c>
      <c r="M27" s="1">
        <f t="shared" si="7"/>
        <v>-2.4079456086518722</v>
      </c>
      <c r="N27" s="1">
        <f t="shared" si="8"/>
        <v>-2.4391001017586298E-3</v>
      </c>
      <c r="O27" s="3">
        <f t="shared" si="9"/>
        <v>0.33647500000000002</v>
      </c>
      <c r="P27" s="1">
        <f t="shared" si="6"/>
        <v>-1.6928195213731514</v>
      </c>
      <c r="Q27" s="3">
        <v>0.184</v>
      </c>
      <c r="R27" s="3">
        <f t="shared" si="10"/>
        <v>0.54684597666988632</v>
      </c>
      <c r="S27" s="4" t="s">
        <v>25</v>
      </c>
    </row>
    <row r="28" spans="1:19" s="2" customFormat="1" x14ac:dyDescent="0.3">
      <c r="A28" s="2" t="s">
        <v>45</v>
      </c>
      <c r="B28" s="1">
        <v>0.74923200000000001</v>
      </c>
      <c r="C28" s="1">
        <v>6.7759999999999999E-3</v>
      </c>
      <c r="D28" s="1">
        <v>0.64081600000000005</v>
      </c>
      <c r="E28" s="1">
        <v>7.744E-3</v>
      </c>
      <c r="F28" s="1">
        <v>0.160688</v>
      </c>
      <c r="G28" s="1">
        <v>0.108416</v>
      </c>
      <c r="H28" s="1">
        <f t="shared" si="5"/>
        <v>-0.28870659709796997</v>
      </c>
      <c r="I28" s="1">
        <f t="shared" si="5"/>
        <v>-4.9943683216323835</v>
      </c>
      <c r="J28" s="1">
        <f t="shared" si="0"/>
        <v>-4.8608369290078608</v>
      </c>
      <c r="K28" s="1">
        <f t="shared" si="7"/>
        <v>-0.44501291475068877</v>
      </c>
      <c r="L28" s="1">
        <f t="shared" si="7"/>
        <v>-4.8608369290078608</v>
      </c>
      <c r="M28" s="1">
        <f t="shared" si="7"/>
        <v>-1.8282906823311538</v>
      </c>
      <c r="N28" s="1">
        <f t="shared" si="8"/>
        <v>-1.5931412867990654E-3</v>
      </c>
      <c r="O28" s="1">
        <f t="shared" si="9"/>
        <v>0.32214459200000001</v>
      </c>
      <c r="P28" s="1">
        <f t="shared" si="6"/>
        <v>-1.7092582477163114</v>
      </c>
      <c r="Q28" s="1">
        <v>0.18099999999999999</v>
      </c>
      <c r="R28" s="1">
        <f t="shared" si="10"/>
        <v>0.56185950189721012</v>
      </c>
      <c r="S28" s="2" t="s">
        <v>25</v>
      </c>
    </row>
    <row r="29" spans="1:19" s="2" customFormat="1" x14ac:dyDescent="0.3">
      <c r="A29" s="2" t="s">
        <v>46</v>
      </c>
      <c r="B29" s="1">
        <v>0.81759999999999999</v>
      </c>
      <c r="C29" s="1">
        <v>1.04E-2</v>
      </c>
      <c r="D29" s="1">
        <v>0.13519999999999999</v>
      </c>
      <c r="E29" s="1">
        <v>2.1100000000000001E-2</v>
      </c>
      <c r="F29" s="1">
        <v>4.4000000000000003E-3</v>
      </c>
      <c r="G29" s="1">
        <v>0.68240000000000001</v>
      </c>
      <c r="H29" s="1">
        <f t="shared" si="5"/>
        <v>-0.20138205953269708</v>
      </c>
      <c r="I29" s="1">
        <f t="shared" si="5"/>
        <v>-4.5659494728348102</v>
      </c>
      <c r="J29" s="1">
        <f t="shared" si="0"/>
        <v>-3.8584822385001161</v>
      </c>
      <c r="K29" s="1">
        <f t="shared" si="7"/>
        <v>-2.0010001153732735</v>
      </c>
      <c r="L29" s="1">
        <f t="shared" si="7"/>
        <v>-3.8584822385001161</v>
      </c>
      <c r="M29" s="1">
        <f t="shared" si="7"/>
        <v>-5.4261507380579213</v>
      </c>
      <c r="N29" s="1">
        <f t="shared" si="8"/>
        <v>-5.4684714599598817E-3</v>
      </c>
      <c r="O29" s="3">
        <f t="shared" si="9"/>
        <v>0.36585780000000001</v>
      </c>
      <c r="P29" s="1">
        <f t="shared" si="6"/>
        <v>-1.5896352851379207</v>
      </c>
      <c r="Q29" s="1">
        <v>0.20399999999999999</v>
      </c>
      <c r="R29" s="1">
        <f t="shared" si="10"/>
        <v>0.55759368803945131</v>
      </c>
      <c r="S29" s="2" t="s">
        <v>23</v>
      </c>
    </row>
    <row r="30" spans="1:19" s="4" customFormat="1" x14ac:dyDescent="0.3">
      <c r="A30" s="4" t="s">
        <v>47</v>
      </c>
      <c r="B30" s="3">
        <f>D30+G30</f>
        <v>0.64400000000000002</v>
      </c>
      <c r="C30" s="3">
        <v>0.14000000000000001</v>
      </c>
      <c r="D30" s="3">
        <v>0.25800000000000001</v>
      </c>
      <c r="E30" s="3">
        <v>4.3999999999999997E-2</v>
      </c>
      <c r="F30" s="3">
        <v>0.05</v>
      </c>
      <c r="G30" s="3">
        <v>0.38600000000000001</v>
      </c>
      <c r="H30" s="1">
        <f t="shared" si="5"/>
        <v>-0.44005655287778339</v>
      </c>
      <c r="I30" s="1">
        <f t="shared" si="5"/>
        <v>-1.9661128563728327</v>
      </c>
      <c r="J30" s="1">
        <f t="shared" si="0"/>
        <v>-3.1235656450638758</v>
      </c>
      <c r="K30" s="1">
        <f t="shared" si="7"/>
        <v>-1.3547956940605197</v>
      </c>
      <c r="L30" s="1">
        <f t="shared" si="7"/>
        <v>-3.1235656450638758</v>
      </c>
      <c r="M30" s="1">
        <f t="shared" si="7"/>
        <v>-2.9957322735539909</v>
      </c>
      <c r="N30" s="1">
        <f t="shared" si="8"/>
        <v>-1.4086465597267834E-2</v>
      </c>
      <c r="O30" s="3">
        <f t="shared" si="9"/>
        <v>0.38131599999999999</v>
      </c>
      <c r="P30" s="1">
        <f t="shared" si="6"/>
        <v>-1.5896352851379207</v>
      </c>
      <c r="Q30" s="3">
        <v>0.20399999999999999</v>
      </c>
      <c r="R30" s="3">
        <f t="shared" si="10"/>
        <v>0.53498935266288328</v>
      </c>
      <c r="S30" s="4" t="s">
        <v>25</v>
      </c>
    </row>
    <row r="31" spans="1:19" s="2" customFormat="1" x14ac:dyDescent="0.3">
      <c r="A31" s="2" t="s">
        <v>48</v>
      </c>
      <c r="B31" s="1">
        <v>0.5</v>
      </c>
      <c r="C31" s="1">
        <v>4.1999999999999997E-3</v>
      </c>
      <c r="D31" s="1">
        <v>0.16619999999999999</v>
      </c>
      <c r="E31" s="1">
        <v>5.5100000000000003E-2</v>
      </c>
      <c r="F31" s="1">
        <v>0.10340000000000001</v>
      </c>
      <c r="G31" s="1">
        <v>0.33379999999999999</v>
      </c>
      <c r="H31" s="1">
        <f t="shared" si="5"/>
        <v>-0.69314718055994529</v>
      </c>
      <c r="I31" s="1">
        <f t="shared" si="5"/>
        <v>-5.4726707536928147</v>
      </c>
      <c r="J31" s="1">
        <f t="shared" si="0"/>
        <v>-2.8986055628232683</v>
      </c>
      <c r="K31" s="1">
        <f t="shared" si="7"/>
        <v>-1.7945633965607892</v>
      </c>
      <c r="L31" s="1">
        <f t="shared" si="7"/>
        <v>-2.8986055628232683</v>
      </c>
      <c r="M31" s="1">
        <f t="shared" si="7"/>
        <v>-2.2691503169078082</v>
      </c>
      <c r="N31" s="1">
        <f t="shared" si="8"/>
        <v>-1.9009140362765364E-2</v>
      </c>
      <c r="O31" s="3">
        <f t="shared" si="9"/>
        <v>0.26545459999999999</v>
      </c>
      <c r="P31" s="1">
        <f t="shared" si="6"/>
        <v>-2.0325579557809856</v>
      </c>
      <c r="Q31" s="1">
        <v>0.13100000000000001</v>
      </c>
      <c r="R31" s="1">
        <f t="shared" si="10"/>
        <v>0.49349304928225018</v>
      </c>
      <c r="S31" s="2" t="s">
        <v>23</v>
      </c>
    </row>
    <row r="32" spans="1:19" s="2" customFormat="1" x14ac:dyDescent="0.3">
      <c r="A32" s="2" t="s">
        <v>49</v>
      </c>
      <c r="B32" s="1">
        <v>0.33900000000000002</v>
      </c>
      <c r="C32" s="1">
        <v>1.5E-3</v>
      </c>
      <c r="D32" s="1">
        <v>0.1953</v>
      </c>
      <c r="E32" s="1">
        <v>3.5200000000000002E-2</v>
      </c>
      <c r="F32" s="1">
        <v>0.1212</v>
      </c>
      <c r="G32" s="1">
        <v>0.14369999999999999</v>
      </c>
      <c r="H32" s="1">
        <f t="shared" si="5"/>
        <v>-1.0817551716016867</v>
      </c>
      <c r="I32" s="1">
        <f t="shared" si="5"/>
        <v>-6.5022901708739722</v>
      </c>
      <c r="J32" s="1">
        <f t="shared" si="0"/>
        <v>-3.3467091963780855</v>
      </c>
      <c r="K32" s="1">
        <f t="shared" si="7"/>
        <v>-1.6332184410995039</v>
      </c>
      <c r="L32" s="1">
        <f t="shared" si="7"/>
        <v>-3.3467091963780855</v>
      </c>
      <c r="M32" s="1">
        <f t="shared" si="7"/>
        <v>-2.1103132053469231</v>
      </c>
      <c r="N32" s="1">
        <f t="shared" si="8"/>
        <v>-1.0517794625865478E-2</v>
      </c>
      <c r="O32" s="5">
        <f t="shared" si="9"/>
        <v>0.1771218</v>
      </c>
      <c r="P32" s="1">
        <f t="shared" si="6"/>
        <v>-2.5010360317178839</v>
      </c>
      <c r="Q32" s="1">
        <v>8.2000000000000003E-2</v>
      </c>
      <c r="R32" s="1">
        <f t="shared" si="10"/>
        <v>0.46295825810261643</v>
      </c>
      <c r="S32" s="2" t="s">
        <v>23</v>
      </c>
    </row>
    <row r="33" spans="1:19" s="2" customFormat="1" x14ac:dyDescent="0.3">
      <c r="A33" s="2" t="s">
        <v>50</v>
      </c>
      <c r="B33" s="1">
        <v>0.55410000000000004</v>
      </c>
      <c r="C33" s="1">
        <v>5.5999999999999999E-3</v>
      </c>
      <c r="D33" s="1">
        <v>0.17269999999999999</v>
      </c>
      <c r="E33" s="1">
        <v>5.0700000000000002E-2</v>
      </c>
      <c r="F33" s="1">
        <v>0.10299999999999999</v>
      </c>
      <c r="G33" s="1">
        <v>0.38140000000000002</v>
      </c>
      <c r="H33" s="1">
        <f t="shared" si="5"/>
        <v>-0.59041010310883302</v>
      </c>
      <c r="I33" s="1">
        <f t="shared" si="5"/>
        <v>-5.1849886812410331</v>
      </c>
      <c r="J33" s="1">
        <f t="shared" si="0"/>
        <v>-2.9818293683849997</v>
      </c>
      <c r="K33" s="1">
        <f t="shared" si="7"/>
        <v>-1.7561992938295041</v>
      </c>
      <c r="L33" s="1">
        <f t="shared" si="7"/>
        <v>-2.9818293683849997</v>
      </c>
      <c r="M33" s="1">
        <f t="shared" si="7"/>
        <v>-2.2730262907525014</v>
      </c>
      <c r="N33" s="1">
        <f t="shared" si="8"/>
        <v>-1.7002984992216315E-2</v>
      </c>
      <c r="O33" s="5">
        <f t="shared" si="9"/>
        <v>0.28413889999999997</v>
      </c>
      <c r="P33" s="1">
        <f t="shared" si="6"/>
        <v>-2.0479428746204649</v>
      </c>
      <c r="Q33" s="1">
        <v>0.129</v>
      </c>
      <c r="R33" s="1">
        <f t="shared" si="10"/>
        <v>0.45400330612950224</v>
      </c>
      <c r="S33" s="2" t="s">
        <v>23</v>
      </c>
    </row>
    <row r="34" spans="1:19" s="2" customFormat="1" x14ac:dyDescent="0.3">
      <c r="A34" s="2" t="s">
        <v>51</v>
      </c>
      <c r="B34" s="1">
        <v>0.63049999999999995</v>
      </c>
      <c r="C34" s="1">
        <v>7.7999999999999996E-3</v>
      </c>
      <c r="D34" s="1">
        <v>0.1208</v>
      </c>
      <c r="E34" s="1">
        <v>2.64E-2</v>
      </c>
      <c r="F34" s="1">
        <v>5.7599999999999998E-2</v>
      </c>
      <c r="G34" s="1">
        <v>0.50970000000000004</v>
      </c>
      <c r="H34" s="1">
        <f t="shared" si="5"/>
        <v>-0.46124212357716288</v>
      </c>
      <c r="I34" s="1">
        <f t="shared" si="5"/>
        <v>-4.853631545286591</v>
      </c>
      <c r="J34" s="1">
        <f t="shared" si="0"/>
        <v>-3.6343912688298667</v>
      </c>
      <c r="K34" s="1">
        <f t="shared" si="7"/>
        <v>-2.1136189934814222</v>
      </c>
      <c r="L34" s="1">
        <f t="shared" si="7"/>
        <v>-3.6343912688298667</v>
      </c>
      <c r="M34" s="1">
        <f t="shared" si="7"/>
        <v>-2.8542327112802917</v>
      </c>
      <c r="N34" s="1">
        <f t="shared" si="8"/>
        <v>-7.2639399688244838E-3</v>
      </c>
      <c r="O34" s="3">
        <f t="shared" si="9"/>
        <v>0.2922959</v>
      </c>
      <c r="P34" s="1">
        <f t="shared" si="6"/>
        <v>-2.1370706545164722</v>
      </c>
      <c r="Q34" s="1">
        <v>0.11799999999999999</v>
      </c>
      <c r="R34" s="1">
        <f t="shared" si="10"/>
        <v>0.40370049665424657</v>
      </c>
      <c r="S34" s="2" t="s">
        <v>23</v>
      </c>
    </row>
    <row r="35" spans="1:19" s="2" customFormat="1" x14ac:dyDescent="0.3">
      <c r="A35" s="2" t="s">
        <v>52</v>
      </c>
      <c r="B35" s="1">
        <v>0.76680000000000004</v>
      </c>
      <c r="C35" s="1">
        <v>1.1299999999999999E-2</v>
      </c>
      <c r="D35" s="1">
        <v>0.1646</v>
      </c>
      <c r="E35" s="1">
        <v>1.26E-2</v>
      </c>
      <c r="F35" s="1">
        <v>6.5299999999999997E-2</v>
      </c>
      <c r="G35" s="1">
        <v>0.60219999999999996</v>
      </c>
      <c r="H35" s="1">
        <f t="shared" si="5"/>
        <v>-0.26552926781064756</v>
      </c>
      <c r="I35" s="1">
        <f t="shared" si="5"/>
        <v>-4.4829525532638419</v>
      </c>
      <c r="J35" s="1">
        <f t="shared" si="0"/>
        <v>-4.3740584650247047</v>
      </c>
      <c r="K35" s="1">
        <f t="shared" si="7"/>
        <v>-1.8042369907391675</v>
      </c>
      <c r="L35" s="1">
        <f t="shared" si="7"/>
        <v>-4.3740584650247047</v>
      </c>
      <c r="M35" s="1">
        <f t="shared" si="7"/>
        <v>-2.7287632426997517</v>
      </c>
      <c r="N35" s="1">
        <f t="shared" si="8"/>
        <v>-2.8806199324381541E-3</v>
      </c>
      <c r="O35" s="3">
        <f t="shared" si="9"/>
        <v>0.33660320000000005</v>
      </c>
      <c r="P35" s="1">
        <f t="shared" si="6"/>
        <v>-2.0479428746204649</v>
      </c>
      <c r="Q35" s="1">
        <v>0.129</v>
      </c>
      <c r="R35" s="1">
        <f t="shared" si="10"/>
        <v>0.3832405633695698</v>
      </c>
      <c r="S35" s="2" t="s">
        <v>23</v>
      </c>
    </row>
    <row r="36" spans="1:19" s="6" customFormat="1" x14ac:dyDescent="0.3">
      <c r="A36" s="6" t="s">
        <v>53</v>
      </c>
      <c r="B36" s="5">
        <f t="shared" ref="B36:B45" si="11">D36+G36</f>
        <v>0.52900000000000003</v>
      </c>
      <c r="C36" s="5">
        <v>4.7E-2</v>
      </c>
      <c r="D36" s="5">
        <v>0.4</v>
      </c>
      <c r="E36" s="5">
        <v>6.0000000000000001E-3</v>
      </c>
      <c r="F36" s="5">
        <v>0.33800000000000002</v>
      </c>
      <c r="G36" s="5">
        <v>0.129</v>
      </c>
      <c r="H36" s="1">
        <f t="shared" si="5"/>
        <v>-0.63676684712383758</v>
      </c>
      <c r="I36" s="1">
        <f t="shared" si="5"/>
        <v>-3.0576076772720784</v>
      </c>
      <c r="J36" s="1">
        <f t="shared" si="0"/>
        <v>-5.1159958097540823</v>
      </c>
      <c r="K36" s="1">
        <f t="shared" si="7"/>
        <v>-0.916290731874155</v>
      </c>
      <c r="L36" s="1">
        <f t="shared" si="7"/>
        <v>-5.1159958097540823</v>
      </c>
      <c r="M36" s="1">
        <f t="shared" si="7"/>
        <v>-1.0847093834991182</v>
      </c>
      <c r="N36" s="5">
        <f t="shared" si="8"/>
        <v>-1.17279220373099E-3</v>
      </c>
      <c r="O36" s="5">
        <f t="shared" si="9"/>
        <v>0.24893100000000001</v>
      </c>
      <c r="P36" s="1">
        <f t="shared" si="6"/>
        <v>-3.4420193761824103</v>
      </c>
      <c r="Q36" s="5">
        <v>3.2000000000000001E-2</v>
      </c>
      <c r="R36" s="5">
        <f t="shared" si="10"/>
        <v>0.12854967842494505</v>
      </c>
      <c r="S36" s="6" t="s">
        <v>25</v>
      </c>
    </row>
    <row r="37" spans="1:19" s="2" customFormat="1" x14ac:dyDescent="0.3">
      <c r="A37" s="2" t="s">
        <v>45</v>
      </c>
      <c r="B37" s="1">
        <f t="shared" si="11"/>
        <v>0.77400000000000002</v>
      </c>
      <c r="C37" s="1">
        <v>7.0000000000000001E-3</v>
      </c>
      <c r="D37" s="1">
        <v>0.66200000000000003</v>
      </c>
      <c r="E37" s="1">
        <v>8.0000000000000002E-3</v>
      </c>
      <c r="F37" s="1">
        <v>0.16600000000000001</v>
      </c>
      <c r="G37" s="1">
        <v>0.112</v>
      </c>
      <c r="H37" s="1">
        <f t="shared" si="5"/>
        <v>-0.25618340539240991</v>
      </c>
      <c r="I37" s="1">
        <f t="shared" si="5"/>
        <v>-4.9618451299268234</v>
      </c>
      <c r="J37" s="1">
        <f t="shared" si="0"/>
        <v>-4.8283137373023015</v>
      </c>
      <c r="K37" s="1">
        <f t="shared" si="7"/>
        <v>-0.41248972304512882</v>
      </c>
      <c r="L37" s="1">
        <f t="shared" si="7"/>
        <v>-4.8283137373023015</v>
      </c>
      <c r="M37" s="1">
        <f t="shared" si="7"/>
        <v>-1.7957674906255938</v>
      </c>
      <c r="N37" s="1">
        <f t="shared" si="8"/>
        <v>-1.6568931588256315E-3</v>
      </c>
      <c r="O37" s="1">
        <f t="shared" si="9"/>
        <v>0.33279399999999998</v>
      </c>
      <c r="P37" s="1">
        <f t="shared" si="6"/>
        <v>-1.7147984280919266</v>
      </c>
      <c r="Q37" s="1">
        <v>0.18</v>
      </c>
      <c r="R37" s="1">
        <f t="shared" si="10"/>
        <v>0.54087513596999948</v>
      </c>
      <c r="S37" s="7" t="s">
        <v>54</v>
      </c>
    </row>
    <row r="38" spans="1:19" s="2" customFormat="1" x14ac:dyDescent="0.3">
      <c r="A38" s="2" t="s">
        <v>55</v>
      </c>
      <c r="B38" s="1">
        <f t="shared" si="11"/>
        <v>0.61299999999999999</v>
      </c>
      <c r="C38" s="1">
        <v>1.7999999999999999E-2</v>
      </c>
      <c r="D38" s="1">
        <v>0.42599999999999999</v>
      </c>
      <c r="E38" s="1">
        <v>2.8000000000000001E-2</v>
      </c>
      <c r="F38" s="1">
        <v>0.20499999999999999</v>
      </c>
      <c r="G38" s="1">
        <v>0.187</v>
      </c>
      <c r="H38" s="1">
        <f t="shared" si="5"/>
        <v>-0.48939034304592566</v>
      </c>
      <c r="I38" s="1">
        <f t="shared" si="5"/>
        <v>-4.0173835210859723</v>
      </c>
      <c r="J38" s="1">
        <f t="shared" si="0"/>
        <v>-3.575550768806933</v>
      </c>
      <c r="K38" s="1">
        <f t="shared" si="7"/>
        <v>-0.85331593271276662</v>
      </c>
      <c r="L38" s="1">
        <f t="shared" si="7"/>
        <v>-3.575550768806933</v>
      </c>
      <c r="M38" s="1">
        <f t="shared" si="7"/>
        <v>-1.584745299843729</v>
      </c>
      <c r="N38" s="1">
        <f t="shared" si="8"/>
        <v>-7.8309613848226416E-3</v>
      </c>
      <c r="O38" s="3">
        <f t="shared" si="9"/>
        <v>0.29171499999999995</v>
      </c>
      <c r="P38" s="1">
        <f t="shared" si="6"/>
        <v>-2.0402208285265546</v>
      </c>
      <c r="Q38" s="1">
        <v>0.13</v>
      </c>
      <c r="R38" s="1">
        <f t="shared" si="10"/>
        <v>0.4456404367276281</v>
      </c>
      <c r="S38" s="7"/>
    </row>
    <row r="39" spans="1:19" s="6" customFormat="1" x14ac:dyDescent="0.3">
      <c r="A39" s="6" t="s">
        <v>56</v>
      </c>
      <c r="B39" s="5">
        <f t="shared" si="11"/>
        <v>0.36299999999999999</v>
      </c>
      <c r="C39" s="5">
        <v>9.2999999999999999E-2</v>
      </c>
      <c r="D39" s="5">
        <v>0.188</v>
      </c>
      <c r="E39" s="5">
        <v>0.06</v>
      </c>
      <c r="F39" s="5">
        <v>0.20100000000000001</v>
      </c>
      <c r="G39" s="5">
        <v>0.17499999999999999</v>
      </c>
      <c r="H39" s="1">
        <f t="shared" si="5"/>
        <v>-1.0133524447172864</v>
      </c>
      <c r="I39" s="1">
        <f t="shared" si="5"/>
        <v>-2.375155785828881</v>
      </c>
      <c r="J39" s="1">
        <f t="shared" si="0"/>
        <v>-2.8134107167600364</v>
      </c>
      <c r="K39" s="1">
        <f t="shared" si="7"/>
        <v>-1.6713133161521878</v>
      </c>
      <c r="L39" s="1">
        <f t="shared" si="7"/>
        <v>-2.8134107167600364</v>
      </c>
      <c r="M39" s="1">
        <f t="shared" si="7"/>
        <v>-1.6044503709230613</v>
      </c>
      <c r="N39" s="5">
        <f t="shared" si="8"/>
        <v>-2.1326427614200904E-2</v>
      </c>
      <c r="O39" s="3">
        <f t="shared" si="9"/>
        <v>0.25761299999999998</v>
      </c>
      <c r="P39" s="1">
        <f t="shared" si="6"/>
        <v>-1.8643301620628905</v>
      </c>
      <c r="Q39" s="5">
        <v>0.155</v>
      </c>
      <c r="R39" s="5">
        <f t="shared" si="10"/>
        <v>0.60167771036399564</v>
      </c>
      <c r="S39" s="7"/>
    </row>
    <row r="40" spans="1:19" s="6" customFormat="1" x14ac:dyDescent="0.3">
      <c r="A40" s="6" t="s">
        <v>57</v>
      </c>
      <c r="B40" s="5">
        <f t="shared" si="11"/>
        <v>0.47499999999999998</v>
      </c>
      <c r="C40" s="5">
        <v>3.3000000000000002E-2</v>
      </c>
      <c r="D40" s="5">
        <v>0.34899999999999998</v>
      </c>
      <c r="E40" s="5">
        <v>3.2000000000000001E-2</v>
      </c>
      <c r="F40" s="5">
        <v>0.33700000000000002</v>
      </c>
      <c r="G40" s="5">
        <v>0.126</v>
      </c>
      <c r="H40" s="1">
        <f t="shared" si="5"/>
        <v>-0.74444047494749588</v>
      </c>
      <c r="I40" s="1">
        <f t="shared" si="5"/>
        <v>-3.4112477175156566</v>
      </c>
      <c r="J40" s="1">
        <f t="shared" si="0"/>
        <v>-3.4420193761824103</v>
      </c>
      <c r="K40" s="1">
        <f t="shared" si="7"/>
        <v>-1.05268335677971</v>
      </c>
      <c r="L40" s="1">
        <f t="shared" si="7"/>
        <v>-3.4420193761824103</v>
      </c>
      <c r="M40" s="1">
        <f t="shared" si="7"/>
        <v>-1.0876723486297752</v>
      </c>
      <c r="N40" s="5">
        <f t="shared" si="8"/>
        <v>-9.2968680599037276E-3</v>
      </c>
      <c r="O40" s="3">
        <f t="shared" si="9"/>
        <v>0.24594099999999999</v>
      </c>
      <c r="P40" s="1">
        <f t="shared" si="6"/>
        <v>-3.0576076772720784</v>
      </c>
      <c r="Q40" s="5">
        <v>4.7E-2</v>
      </c>
      <c r="R40" s="5">
        <f t="shared" si="10"/>
        <v>0.19110274415408574</v>
      </c>
      <c r="S40" s="7"/>
    </row>
    <row r="41" spans="1:19" s="2" customFormat="1" x14ac:dyDescent="0.3">
      <c r="A41" s="2" t="s">
        <v>58</v>
      </c>
      <c r="B41" s="1">
        <f t="shared" si="11"/>
        <v>0.23399999999999999</v>
      </c>
      <c r="C41" s="1">
        <v>0.113</v>
      </c>
      <c r="D41" s="1">
        <v>0.113</v>
      </c>
      <c r="E41" s="1">
        <v>0.09</v>
      </c>
      <c r="F41" s="1">
        <v>0.108</v>
      </c>
      <c r="G41" s="1">
        <v>0.121</v>
      </c>
      <c r="H41" s="1">
        <f t="shared" si="5"/>
        <v>-1.4524341636244358</v>
      </c>
      <c r="I41" s="1">
        <f t="shared" si="5"/>
        <v>-2.1803674602697964</v>
      </c>
      <c r="J41" s="1">
        <f t="shared" si="0"/>
        <v>-2.4079456086518722</v>
      </c>
      <c r="K41" s="1">
        <f t="shared" si="7"/>
        <v>-2.1803674602697964</v>
      </c>
      <c r="L41" s="1">
        <f t="shared" si="7"/>
        <v>-2.4079456086518722</v>
      </c>
      <c r="M41" s="1">
        <f t="shared" si="7"/>
        <v>-2.2256240518579173</v>
      </c>
      <c r="N41" s="1">
        <f t="shared" si="8"/>
        <v>-3.7376259528714179E-2</v>
      </c>
      <c r="O41" s="3">
        <f t="shared" si="9"/>
        <v>0.24441799999999997</v>
      </c>
      <c r="P41" s="1">
        <f t="shared" si="6"/>
        <v>-2.1370706545164722</v>
      </c>
      <c r="Q41" s="1">
        <v>0.11799999999999999</v>
      </c>
      <c r="R41" s="1">
        <f t="shared" si="10"/>
        <v>0.48277950069143849</v>
      </c>
      <c r="S41" s="7"/>
    </row>
    <row r="42" spans="1:19" s="2" customFormat="1" x14ac:dyDescent="0.3">
      <c r="A42" s="2" t="s">
        <v>59</v>
      </c>
      <c r="B42" s="1">
        <f t="shared" si="11"/>
        <v>0.34699999999999998</v>
      </c>
      <c r="C42" s="1">
        <v>0.19700000000000001</v>
      </c>
      <c r="D42" s="1">
        <v>0.23699999999999999</v>
      </c>
      <c r="E42" s="1">
        <v>6.3E-2</v>
      </c>
      <c r="F42" s="1">
        <v>4.2000000000000003E-2</v>
      </c>
      <c r="G42" s="1">
        <v>0.11</v>
      </c>
      <c r="H42" s="1">
        <f t="shared" si="5"/>
        <v>-1.058430499035278</v>
      </c>
      <c r="I42" s="1">
        <f t="shared" si="5"/>
        <v>-1.6245515502441485</v>
      </c>
      <c r="J42" s="1">
        <f t="shared" si="0"/>
        <v>-2.7646205525906042</v>
      </c>
      <c r="K42" s="1">
        <f t="shared" si="7"/>
        <v>-1.439695137847006</v>
      </c>
      <c r="L42" s="1">
        <f t="shared" si="7"/>
        <v>-2.7646205525906042</v>
      </c>
      <c r="M42" s="1">
        <f t="shared" si="7"/>
        <v>-3.1700856606987688</v>
      </c>
      <c r="N42" s="1">
        <f t="shared" si="8"/>
        <v>-2.2787937368462907E-2</v>
      </c>
      <c r="O42" s="1">
        <f t="shared" si="9"/>
        <v>0.30559900000000001</v>
      </c>
      <c r="P42" s="1">
        <f t="shared" si="6"/>
        <v>-1.3743657902546169</v>
      </c>
      <c r="Q42" s="1">
        <v>0.253</v>
      </c>
      <c r="R42" s="1">
        <f t="shared" si="10"/>
        <v>0.82788229019074011</v>
      </c>
      <c r="S42" s="7"/>
    </row>
    <row r="43" spans="1:19" s="2" customFormat="1" x14ac:dyDescent="0.3">
      <c r="A43" s="2" t="s">
        <v>60</v>
      </c>
      <c r="B43" s="1">
        <f t="shared" si="11"/>
        <v>0.48799999999999999</v>
      </c>
      <c r="C43" s="1">
        <v>0.23899999999999999</v>
      </c>
      <c r="D43" s="1">
        <v>0.152</v>
      </c>
      <c r="E43" s="1">
        <v>3.7999999999999999E-2</v>
      </c>
      <c r="F43" s="1">
        <v>0.113</v>
      </c>
      <c r="G43" s="1">
        <v>0.33600000000000002</v>
      </c>
      <c r="H43" s="1">
        <f t="shared" si="5"/>
        <v>-0.71743987312898994</v>
      </c>
      <c r="I43" s="1">
        <f t="shared" si="5"/>
        <v>-1.4312917270506265</v>
      </c>
      <c r="J43" s="1">
        <f t="shared" si="0"/>
        <v>-3.2701691192557512</v>
      </c>
      <c r="K43" s="1">
        <f t="shared" si="7"/>
        <v>-1.8838747581358606</v>
      </c>
      <c r="L43" s="1">
        <f t="shared" si="7"/>
        <v>-3.2701691192557512</v>
      </c>
      <c r="M43" s="1">
        <f t="shared" si="7"/>
        <v>-2.1803674602697964</v>
      </c>
      <c r="N43" s="1">
        <f t="shared" si="8"/>
        <v>-1.1620194128873773E-2</v>
      </c>
      <c r="O43" s="5">
        <f t="shared" si="9"/>
        <v>0.35959599999999997</v>
      </c>
      <c r="P43" s="1">
        <f t="shared" si="6"/>
        <v>-1.8325814637483102</v>
      </c>
      <c r="Q43" s="1">
        <v>0.16</v>
      </c>
      <c r="R43" s="1">
        <f t="shared" si="10"/>
        <v>0.44494377023103709</v>
      </c>
      <c r="S43" s="7"/>
    </row>
    <row r="44" spans="1:19" s="2" customFormat="1" x14ac:dyDescent="0.3">
      <c r="A44" s="2" t="s">
        <v>61</v>
      </c>
      <c r="B44" s="1">
        <f t="shared" si="11"/>
        <v>0.49</v>
      </c>
      <c r="C44" s="1">
        <v>3.4000000000000002E-2</v>
      </c>
      <c r="D44" s="1">
        <v>0.27900000000000003</v>
      </c>
      <c r="E44" s="1">
        <v>3.5000000000000003E-2</v>
      </c>
      <c r="F44" s="1">
        <v>4.4999999999999998E-2</v>
      </c>
      <c r="G44" s="1">
        <v>0.21099999999999999</v>
      </c>
      <c r="H44" s="1">
        <f t="shared" si="5"/>
        <v>-0.71334988787746478</v>
      </c>
      <c r="I44" s="1">
        <f t="shared" si="5"/>
        <v>-3.3813947543659757</v>
      </c>
      <c r="J44" s="1">
        <f t="shared" si="0"/>
        <v>-3.3524072174927233</v>
      </c>
      <c r="K44" s="1">
        <f t="shared" si="7"/>
        <v>-1.2765434971607714</v>
      </c>
      <c r="L44" s="1">
        <f t="shared" si="7"/>
        <v>-3.3524072174927233</v>
      </c>
      <c r="M44" s="1">
        <f t="shared" si="7"/>
        <v>-3.1010927892118172</v>
      </c>
      <c r="N44" s="1">
        <f t="shared" si="8"/>
        <v>-1.0440259112130364E-2</v>
      </c>
      <c r="O44" s="1">
        <f t="shared" si="9"/>
        <v>0.25570399999999999</v>
      </c>
      <c r="P44" s="1">
        <f t="shared" si="6"/>
        <v>-1.3743657902546169</v>
      </c>
      <c r="Q44" s="1">
        <v>0.253</v>
      </c>
      <c r="R44" s="1">
        <f t="shared" si="10"/>
        <v>0.98942527297187377</v>
      </c>
      <c r="S44" s="7"/>
    </row>
    <row r="45" spans="1:19" s="4" customFormat="1" x14ac:dyDescent="0.3">
      <c r="A45" s="4" t="s">
        <v>62</v>
      </c>
      <c r="B45" s="3">
        <f t="shared" si="11"/>
        <v>0.38300000000000001</v>
      </c>
      <c r="C45" s="3">
        <v>0.27600000000000002</v>
      </c>
      <c r="D45" s="3">
        <v>0.26500000000000001</v>
      </c>
      <c r="E45" s="3">
        <v>5.5E-2</v>
      </c>
      <c r="F45" s="3">
        <v>3.3000000000000002E-2</v>
      </c>
      <c r="G45" s="3">
        <v>0.11799999999999999</v>
      </c>
      <c r="H45" s="1">
        <f t="shared" si="5"/>
        <v>-0.95972028980149104</v>
      </c>
      <c r="I45" s="1">
        <f t="shared" si="5"/>
        <v>-1.287354413264987</v>
      </c>
      <c r="J45" s="1">
        <f t="shared" si="0"/>
        <v>-2.9004220937496661</v>
      </c>
      <c r="K45" s="1">
        <f t="shared" si="7"/>
        <v>-1.3280254529959148</v>
      </c>
      <c r="L45" s="1">
        <f t="shared" si="7"/>
        <v>-2.9004220937496661</v>
      </c>
      <c r="M45" s="1">
        <f t="shared" si="7"/>
        <v>-3.4112477175156566</v>
      </c>
      <c r="N45" s="1">
        <f t="shared" si="8"/>
        <v>-1.896275722024169E-2</v>
      </c>
      <c r="O45" s="3">
        <f t="shared" si="9"/>
        <v>0.35161100000000001</v>
      </c>
      <c r="P45" s="1">
        <f t="shared" si="6"/>
        <v>-1.3242589702004379</v>
      </c>
      <c r="Q45" s="3">
        <v>0.26600000000000001</v>
      </c>
      <c r="R45" s="3">
        <f t="shared" si="10"/>
        <v>0.75651785638105751</v>
      </c>
      <c r="S45" s="4" t="s">
        <v>25</v>
      </c>
    </row>
    <row r="46" spans="1:19" s="2" customFormat="1" x14ac:dyDescent="0.3">
      <c r="A46" s="2" t="s">
        <v>63</v>
      </c>
      <c r="B46" s="1">
        <v>0.83299999999999996</v>
      </c>
      <c r="C46" s="1">
        <v>0.01</v>
      </c>
      <c r="D46" s="1">
        <v>2.1999999999999999E-2</v>
      </c>
      <c r="E46" s="1">
        <v>0.10299999999999999</v>
      </c>
      <c r="F46" s="1">
        <v>1.0999999999999999E-2</v>
      </c>
      <c r="G46" s="1">
        <v>2.1999999999999999E-2</v>
      </c>
      <c r="H46" s="1">
        <f t="shared" si="5"/>
        <v>-0.18272163681529441</v>
      </c>
      <c r="I46" s="1">
        <f t="shared" si="5"/>
        <v>-4.6051701859880909</v>
      </c>
      <c r="J46" s="1">
        <f t="shared" si="0"/>
        <v>-2.2730262907525014</v>
      </c>
      <c r="K46" s="1">
        <f t="shared" si="7"/>
        <v>-3.8167128256238212</v>
      </c>
      <c r="L46" s="1">
        <f t="shared" si="7"/>
        <v>-2.2730262907525014</v>
      </c>
      <c r="M46" s="1">
        <f t="shared" si="7"/>
        <v>-4.5098600061837661</v>
      </c>
      <c r="N46" s="1">
        <f t="shared" si="8"/>
        <v>-4.5314038125753978E-2</v>
      </c>
      <c r="O46" s="3">
        <f t="shared" si="9"/>
        <v>0.45509699999999997</v>
      </c>
      <c r="P46" s="1">
        <f t="shared" si="6"/>
        <v>-1.0412872220488403</v>
      </c>
      <c r="Q46" s="2">
        <v>0.35299999999999998</v>
      </c>
      <c r="R46" s="3">
        <f>Q46/O46</f>
        <v>0.7756588155931593</v>
      </c>
    </row>
    <row r="47" spans="1:19" s="2" customFormat="1" x14ac:dyDescent="0.3">
      <c r="A47" s="2" t="s">
        <v>64</v>
      </c>
      <c r="B47" s="1">
        <f>D47+G47+0.165</f>
        <v>0.58700000000000008</v>
      </c>
      <c r="C47" s="1">
        <v>5.7000000000000002E-2</v>
      </c>
      <c r="D47" s="1">
        <v>0.32600000000000001</v>
      </c>
      <c r="E47" s="1">
        <v>0.161</v>
      </c>
      <c r="F47" s="1">
        <v>0.13800000000000001</v>
      </c>
      <c r="G47" s="1">
        <v>9.6000000000000002E-2</v>
      </c>
      <c r="H47" s="1">
        <f t="shared" si="5"/>
        <v>-0.53273045915404049</v>
      </c>
      <c r="I47" s="1">
        <f t="shared" si="5"/>
        <v>-2.864704011147587</v>
      </c>
      <c r="J47" s="1">
        <f t="shared" si="0"/>
        <v>-1.8263509139976741</v>
      </c>
      <c r="K47" s="1">
        <f t="shared" si="7"/>
        <v>-1.1208578976154293</v>
      </c>
      <c r="L47" s="1">
        <f t="shared" si="7"/>
        <v>-1.8263509139976741</v>
      </c>
      <c r="M47" s="1">
        <f t="shared" si="7"/>
        <v>-1.9805015938249322</v>
      </c>
      <c r="N47" s="1">
        <f t="shared" si="8"/>
        <v>-8.8153924180753046E-2</v>
      </c>
      <c r="O47" s="3">
        <f t="shared" si="9"/>
        <v>0.43513100000000005</v>
      </c>
      <c r="P47" s="1">
        <f t="shared" si="6"/>
        <v>-1.4146938356415886</v>
      </c>
      <c r="Q47" s="2">
        <v>0.24299999999999999</v>
      </c>
      <c r="R47" s="3">
        <f>Q47/O47</f>
        <v>0.55845251200213264</v>
      </c>
      <c r="S47"/>
    </row>
    <row r="49" spans="2:19" s="2" customFormat="1" x14ac:dyDescent="0.3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3"/>
      <c r="P49" s="1"/>
      <c r="R49" s="3"/>
    </row>
    <row r="50" spans="2:19" s="4" customFormat="1" x14ac:dyDescent="0.3">
      <c r="B50" s="3"/>
      <c r="C50" s="3"/>
      <c r="D50" s="3"/>
      <c r="E50" s="3"/>
      <c r="F50" s="3"/>
      <c r="G50" s="3"/>
      <c r="H50" s="3"/>
      <c r="I50" s="2"/>
      <c r="J50" s="2"/>
      <c r="K50" s="2"/>
      <c r="L50" s="2"/>
      <c r="M50" s="2"/>
      <c r="N50" s="1"/>
      <c r="O50" s="3"/>
      <c r="P50" s="1"/>
      <c r="Q50" s="3"/>
      <c r="R50" s="3"/>
    </row>
    <row r="51" spans="2:19" s="4" customFormat="1" x14ac:dyDescent="0.3">
      <c r="B51" s="3"/>
      <c r="C51" s="3"/>
      <c r="D51" s="3"/>
      <c r="E51" s="3"/>
      <c r="F51" s="3"/>
      <c r="G51" s="3"/>
      <c r="H51" s="3"/>
      <c r="I51" s="2"/>
      <c r="J51" s="2"/>
      <c r="K51" s="2"/>
      <c r="L51" s="2"/>
      <c r="M51" s="2"/>
      <c r="N51" s="1"/>
      <c r="O51" s="3"/>
      <c r="P51" s="1"/>
      <c r="Q51" s="3"/>
      <c r="R51" s="3"/>
    </row>
    <row r="52" spans="2:19" s="4" customFormat="1" x14ac:dyDescent="0.3">
      <c r="B52" s="3"/>
      <c r="C52" s="3"/>
      <c r="D52" s="3"/>
      <c r="E52" s="3"/>
      <c r="F52" s="3"/>
      <c r="G52" s="3"/>
      <c r="H52" s="3"/>
      <c r="I52" s="2"/>
      <c r="J52" s="2"/>
      <c r="K52" s="2"/>
      <c r="L52" s="2"/>
      <c r="M52" s="2"/>
      <c r="N52" s="1"/>
      <c r="O52" s="1"/>
      <c r="P52" s="1"/>
      <c r="Q52" s="3"/>
      <c r="R52" s="3"/>
    </row>
    <row r="53" spans="2:19" s="2" customFormat="1" x14ac:dyDescent="0.3">
      <c r="B53" s="1"/>
      <c r="C53" s="1"/>
      <c r="D53" s="1"/>
      <c r="E53" s="1"/>
      <c r="F53" s="1"/>
      <c r="G53" s="1"/>
      <c r="H53" s="1"/>
      <c r="N53" s="1"/>
      <c r="O53" s="3"/>
      <c r="P53" s="1"/>
      <c r="Q53" s="1"/>
      <c r="R53" s="1"/>
    </row>
    <row r="54" spans="2:19" s="2" customFormat="1" x14ac:dyDescent="0.3">
      <c r="B54" s="1"/>
      <c r="C54" s="1"/>
      <c r="D54" s="1"/>
      <c r="E54" s="1"/>
      <c r="F54" s="1"/>
      <c r="G54" s="1"/>
      <c r="H54" s="1"/>
      <c r="N54" s="1"/>
      <c r="O54" s="3"/>
      <c r="P54" s="1"/>
      <c r="Q54" s="1"/>
      <c r="R54" s="1"/>
    </row>
    <row r="55" spans="2:19" s="4" customFormat="1" x14ac:dyDescent="0.3">
      <c r="B55" s="3"/>
      <c r="C55" s="3"/>
      <c r="D55" s="3"/>
      <c r="E55" s="3"/>
      <c r="F55" s="3"/>
      <c r="G55" s="3"/>
      <c r="H55" s="3"/>
      <c r="I55" s="2"/>
      <c r="J55" s="2"/>
      <c r="K55" s="2"/>
      <c r="L55" s="2"/>
      <c r="M55" s="2"/>
      <c r="N55" s="1"/>
      <c r="O55" s="1"/>
      <c r="P55" s="1"/>
      <c r="Q55" s="3"/>
      <c r="R55" s="3"/>
    </row>
    <row r="56" spans="2:19" s="2" customFormat="1" x14ac:dyDescent="0.3">
      <c r="B56" s="1"/>
      <c r="C56" s="1"/>
      <c r="D56" s="1"/>
      <c r="E56" s="1"/>
      <c r="F56" s="1"/>
      <c r="G56" s="1"/>
      <c r="H56" s="1"/>
      <c r="N56" s="1"/>
      <c r="O56" s="3"/>
      <c r="P56" s="1"/>
      <c r="Q56" s="1"/>
      <c r="R56" s="1"/>
      <c r="S56"/>
    </row>
  </sheetData>
  <mergeCells count="1">
    <mergeCell ref="S37:S44"/>
  </mergeCells>
  <conditionalFormatting sqref="C1:E1 G1 B13:E14 G13:G14 B16:E22 G16:G22 B53:E55 G53:H55 B31:E44 G31:G44 I1:K1 G2:M2 H3:M47 H49:M49">
    <cfRule type="cellIs" dxfId="214" priority="204" operator="greaterThan">
      <formula>1</formula>
    </cfRule>
  </conditionalFormatting>
  <conditionalFormatting sqref="C1">
    <cfRule type="aboveAverage" dxfId="213" priority="203"/>
  </conditionalFormatting>
  <conditionalFormatting sqref="B1">
    <cfRule type="aboveAverage" dxfId="212" priority="201"/>
    <cfRule type="aboveAverage" dxfId="211" priority="202"/>
  </conditionalFormatting>
  <conditionalFormatting sqref="E1">
    <cfRule type="aboveAverage" dxfId="210" priority="200"/>
  </conditionalFormatting>
  <conditionalFormatting sqref="O1 O13:O14 O16:O22 O53:P55 O31:O44 P3:P47 P49:P52">
    <cfRule type="cellIs" dxfId="209" priority="199" operator="lessThan">
      <formula>0.2</formula>
    </cfRule>
  </conditionalFormatting>
  <conditionalFormatting sqref="Q1 Q13:Q14 Q16:Q22 Q53:Q55 Q31:Q44">
    <cfRule type="cellIs" dxfId="208" priority="198" operator="lessThan">
      <formula>0.15</formula>
    </cfRule>
  </conditionalFormatting>
  <conditionalFormatting sqref="N1">
    <cfRule type="aboveAverage" dxfId="207" priority="205"/>
  </conditionalFormatting>
  <conditionalFormatting sqref="B2:E2">
    <cfRule type="cellIs" dxfId="206" priority="196" operator="greaterThan">
      <formula>1</formula>
    </cfRule>
  </conditionalFormatting>
  <conditionalFormatting sqref="C2">
    <cfRule type="aboveAverage" dxfId="205" priority="195"/>
  </conditionalFormatting>
  <conditionalFormatting sqref="B2">
    <cfRule type="aboveAverage" dxfId="204" priority="193"/>
    <cfRule type="aboveAverage" dxfId="203" priority="194"/>
  </conditionalFormatting>
  <conditionalFormatting sqref="E2">
    <cfRule type="aboveAverage" dxfId="202" priority="192"/>
  </conditionalFormatting>
  <conditionalFormatting sqref="O2:P2">
    <cfRule type="cellIs" dxfId="201" priority="191" operator="lessThan">
      <formula>0.2</formula>
    </cfRule>
  </conditionalFormatting>
  <conditionalFormatting sqref="Q2">
    <cfRule type="cellIs" dxfId="200" priority="190" operator="lessThan">
      <formula>0.15</formula>
    </cfRule>
  </conditionalFormatting>
  <conditionalFormatting sqref="N2">
    <cfRule type="aboveAverage" dxfId="199" priority="197"/>
  </conditionalFormatting>
  <conditionalFormatting sqref="B3:E3 G3">
    <cfRule type="cellIs" dxfId="198" priority="188" operator="greaterThan">
      <formula>1</formula>
    </cfRule>
  </conditionalFormatting>
  <conditionalFormatting sqref="C3">
    <cfRule type="aboveAverage" dxfId="197" priority="187"/>
  </conditionalFormatting>
  <conditionalFormatting sqref="B3">
    <cfRule type="aboveAverage" dxfId="196" priority="185"/>
    <cfRule type="aboveAverage" dxfId="195" priority="186"/>
  </conditionalFormatting>
  <conditionalFormatting sqref="E3">
    <cfRule type="aboveAverage" dxfId="194" priority="184"/>
  </conditionalFormatting>
  <conditionalFormatting sqref="O3">
    <cfRule type="cellIs" dxfId="193" priority="183" operator="lessThan">
      <formula>0.2</formula>
    </cfRule>
  </conditionalFormatting>
  <conditionalFormatting sqref="Q3">
    <cfRule type="cellIs" dxfId="192" priority="182" operator="lessThan">
      <formula>0.15</formula>
    </cfRule>
  </conditionalFormatting>
  <conditionalFormatting sqref="N3">
    <cfRule type="aboveAverage" dxfId="191" priority="189"/>
  </conditionalFormatting>
  <conditionalFormatting sqref="B4:E4 G4">
    <cfRule type="cellIs" dxfId="190" priority="180" operator="greaterThan">
      <formula>1</formula>
    </cfRule>
  </conditionalFormatting>
  <conditionalFormatting sqref="C4">
    <cfRule type="aboveAverage" dxfId="189" priority="179"/>
  </conditionalFormatting>
  <conditionalFormatting sqref="B4">
    <cfRule type="aboveAverage" dxfId="188" priority="177"/>
    <cfRule type="aboveAverage" dxfId="187" priority="178"/>
  </conditionalFormatting>
  <conditionalFormatting sqref="E4">
    <cfRule type="aboveAverage" dxfId="186" priority="176"/>
  </conditionalFormatting>
  <conditionalFormatting sqref="O4">
    <cfRule type="cellIs" dxfId="185" priority="175" operator="lessThan">
      <formula>0.2</formula>
    </cfRule>
  </conditionalFormatting>
  <conditionalFormatting sqref="Q4">
    <cfRule type="cellIs" dxfId="184" priority="174" operator="lessThan">
      <formula>0.15</formula>
    </cfRule>
  </conditionalFormatting>
  <conditionalFormatting sqref="N4">
    <cfRule type="aboveAverage" dxfId="183" priority="181"/>
  </conditionalFormatting>
  <conditionalFormatting sqref="B5:E5 G5">
    <cfRule type="cellIs" dxfId="182" priority="172" operator="greaterThan">
      <formula>1</formula>
    </cfRule>
  </conditionalFormatting>
  <conditionalFormatting sqref="C5">
    <cfRule type="aboveAverage" dxfId="181" priority="171"/>
  </conditionalFormatting>
  <conditionalFormatting sqref="B5">
    <cfRule type="aboveAverage" dxfId="180" priority="169"/>
    <cfRule type="aboveAverage" dxfId="179" priority="170"/>
  </conditionalFormatting>
  <conditionalFormatting sqref="E5">
    <cfRule type="aboveAverage" dxfId="178" priority="168"/>
  </conditionalFormatting>
  <conditionalFormatting sqref="O5">
    <cfRule type="cellIs" dxfId="177" priority="167" operator="lessThan">
      <formula>0.2</formula>
    </cfRule>
  </conditionalFormatting>
  <conditionalFormatting sqref="Q5">
    <cfRule type="cellIs" dxfId="176" priority="166" operator="lessThan">
      <formula>0.15</formula>
    </cfRule>
  </conditionalFormatting>
  <conditionalFormatting sqref="N5">
    <cfRule type="aboveAverage" dxfId="175" priority="173"/>
  </conditionalFormatting>
  <conditionalFormatting sqref="B50:E50 G50:H50">
    <cfRule type="cellIs" dxfId="174" priority="164" operator="greaterThan">
      <formula>1</formula>
    </cfRule>
  </conditionalFormatting>
  <conditionalFormatting sqref="C50">
    <cfRule type="aboveAverage" dxfId="173" priority="163"/>
  </conditionalFormatting>
  <conditionalFormatting sqref="B50">
    <cfRule type="aboveAverage" dxfId="172" priority="161"/>
    <cfRule type="aboveAverage" dxfId="171" priority="162"/>
  </conditionalFormatting>
  <conditionalFormatting sqref="E50">
    <cfRule type="aboveAverage" dxfId="170" priority="160"/>
  </conditionalFormatting>
  <conditionalFormatting sqref="O50">
    <cfRule type="cellIs" dxfId="169" priority="159" operator="lessThan">
      <formula>0.2</formula>
    </cfRule>
  </conditionalFormatting>
  <conditionalFormatting sqref="Q50">
    <cfRule type="cellIs" dxfId="168" priority="158" operator="lessThan">
      <formula>0.15</formula>
    </cfRule>
  </conditionalFormatting>
  <conditionalFormatting sqref="N50">
    <cfRule type="aboveAverage" dxfId="167" priority="165"/>
  </conditionalFormatting>
  <conditionalFormatting sqref="B51:E51 G51:H51">
    <cfRule type="cellIs" dxfId="166" priority="156" operator="greaterThan">
      <formula>1</formula>
    </cfRule>
  </conditionalFormatting>
  <conditionalFormatting sqref="C51">
    <cfRule type="aboveAverage" dxfId="165" priority="155"/>
  </conditionalFormatting>
  <conditionalFormatting sqref="B51">
    <cfRule type="aboveAverage" dxfId="164" priority="153"/>
    <cfRule type="aboveAverage" dxfId="163" priority="154"/>
  </conditionalFormatting>
  <conditionalFormatting sqref="E51">
    <cfRule type="aboveAverage" dxfId="162" priority="152"/>
  </conditionalFormatting>
  <conditionalFormatting sqref="O51">
    <cfRule type="cellIs" dxfId="161" priority="151" operator="lessThan">
      <formula>0.2</formula>
    </cfRule>
  </conditionalFormatting>
  <conditionalFormatting sqref="Q51">
    <cfRule type="cellIs" dxfId="160" priority="150" operator="lessThan">
      <formula>0.15</formula>
    </cfRule>
  </conditionalFormatting>
  <conditionalFormatting sqref="N51">
    <cfRule type="aboveAverage" dxfId="159" priority="157"/>
  </conditionalFormatting>
  <conditionalFormatting sqref="B6:E6 G6">
    <cfRule type="cellIs" dxfId="158" priority="148" operator="greaterThan">
      <formula>1</formula>
    </cfRule>
  </conditionalFormatting>
  <conditionalFormatting sqref="C6">
    <cfRule type="aboveAverage" dxfId="157" priority="147"/>
  </conditionalFormatting>
  <conditionalFormatting sqref="B6">
    <cfRule type="aboveAverage" dxfId="156" priority="145"/>
    <cfRule type="aboveAverage" dxfId="155" priority="146"/>
  </conditionalFormatting>
  <conditionalFormatting sqref="E6">
    <cfRule type="aboveAverage" dxfId="154" priority="144"/>
  </conditionalFormatting>
  <conditionalFormatting sqref="O6">
    <cfRule type="cellIs" dxfId="153" priority="143" operator="lessThan">
      <formula>0.2</formula>
    </cfRule>
  </conditionalFormatting>
  <conditionalFormatting sqref="Q6">
    <cfRule type="cellIs" dxfId="152" priority="142" operator="lessThan">
      <formula>0.15</formula>
    </cfRule>
  </conditionalFormatting>
  <conditionalFormatting sqref="N6">
    <cfRule type="aboveAverage" dxfId="151" priority="149"/>
  </conditionalFormatting>
  <conditionalFormatting sqref="B52:E52 G52:H52">
    <cfRule type="cellIs" dxfId="150" priority="140" operator="greaterThan">
      <formula>1</formula>
    </cfRule>
  </conditionalFormatting>
  <conditionalFormatting sqref="C52">
    <cfRule type="aboveAverage" dxfId="149" priority="139"/>
  </conditionalFormatting>
  <conditionalFormatting sqref="B52">
    <cfRule type="aboveAverage" dxfId="148" priority="137"/>
    <cfRule type="aboveAverage" dxfId="147" priority="138"/>
  </conditionalFormatting>
  <conditionalFormatting sqref="E52">
    <cfRule type="aboveAverage" dxfId="146" priority="136"/>
  </conditionalFormatting>
  <conditionalFormatting sqref="O52">
    <cfRule type="cellIs" dxfId="145" priority="135" operator="lessThan">
      <formula>0.2</formula>
    </cfRule>
  </conditionalFormatting>
  <conditionalFormatting sqref="Q52">
    <cfRule type="cellIs" dxfId="144" priority="134" operator="lessThan">
      <formula>0.15</formula>
    </cfRule>
  </conditionalFormatting>
  <conditionalFormatting sqref="N52">
    <cfRule type="aboveAverage" dxfId="143" priority="141"/>
  </conditionalFormatting>
  <conditionalFormatting sqref="B7:E7 G7">
    <cfRule type="cellIs" dxfId="142" priority="132" operator="greaterThan">
      <formula>1</formula>
    </cfRule>
  </conditionalFormatting>
  <conditionalFormatting sqref="C7">
    <cfRule type="aboveAverage" dxfId="141" priority="131"/>
  </conditionalFormatting>
  <conditionalFormatting sqref="B7">
    <cfRule type="aboveAverage" dxfId="140" priority="129"/>
    <cfRule type="aboveAverage" dxfId="139" priority="130"/>
  </conditionalFormatting>
  <conditionalFormatting sqref="E7">
    <cfRule type="aboveAverage" dxfId="138" priority="128"/>
  </conditionalFormatting>
  <conditionalFormatting sqref="O7">
    <cfRule type="cellIs" dxfId="137" priority="127" operator="lessThan">
      <formula>0.2</formula>
    </cfRule>
  </conditionalFormatting>
  <conditionalFormatting sqref="Q7">
    <cfRule type="cellIs" dxfId="136" priority="126" operator="lessThan">
      <formula>0.15</formula>
    </cfRule>
  </conditionalFormatting>
  <conditionalFormatting sqref="N7">
    <cfRule type="aboveAverage" dxfId="135" priority="133"/>
  </conditionalFormatting>
  <conditionalFormatting sqref="B8:E8 G8">
    <cfRule type="cellIs" dxfId="134" priority="124" operator="greaterThan">
      <formula>1</formula>
    </cfRule>
  </conditionalFormatting>
  <conditionalFormatting sqref="C8">
    <cfRule type="aboveAverage" dxfId="133" priority="123"/>
  </conditionalFormatting>
  <conditionalFormatting sqref="B8">
    <cfRule type="aboveAverage" dxfId="132" priority="121"/>
    <cfRule type="aboveAverage" dxfId="131" priority="122"/>
  </conditionalFormatting>
  <conditionalFormatting sqref="E8">
    <cfRule type="aboveAverage" dxfId="130" priority="120"/>
  </conditionalFormatting>
  <conditionalFormatting sqref="O8">
    <cfRule type="cellIs" dxfId="129" priority="119" operator="lessThan">
      <formula>0.2</formula>
    </cfRule>
  </conditionalFormatting>
  <conditionalFormatting sqref="Q8">
    <cfRule type="cellIs" dxfId="128" priority="118" operator="lessThan">
      <formula>0.15</formula>
    </cfRule>
  </conditionalFormatting>
  <conditionalFormatting sqref="N8">
    <cfRule type="aboveAverage" dxfId="127" priority="125"/>
  </conditionalFormatting>
  <conditionalFormatting sqref="B9:E9 G9">
    <cfRule type="cellIs" dxfId="126" priority="116" operator="greaterThan">
      <formula>1</formula>
    </cfRule>
  </conditionalFormatting>
  <conditionalFormatting sqref="C9">
    <cfRule type="aboveAverage" dxfId="125" priority="115"/>
  </conditionalFormatting>
  <conditionalFormatting sqref="B9">
    <cfRule type="aboveAverage" dxfId="124" priority="113"/>
    <cfRule type="aboveAverage" dxfId="123" priority="114"/>
  </conditionalFormatting>
  <conditionalFormatting sqref="E9">
    <cfRule type="aboveAverage" dxfId="122" priority="112"/>
  </conditionalFormatting>
  <conditionalFormatting sqref="O9">
    <cfRule type="cellIs" dxfId="121" priority="111" operator="lessThan">
      <formula>0.2</formula>
    </cfRule>
  </conditionalFormatting>
  <conditionalFormatting sqref="Q9">
    <cfRule type="cellIs" dxfId="120" priority="110" operator="lessThan">
      <formula>0.15</formula>
    </cfRule>
  </conditionalFormatting>
  <conditionalFormatting sqref="N9">
    <cfRule type="aboveAverage" dxfId="119" priority="117"/>
  </conditionalFormatting>
  <conditionalFormatting sqref="B10:E10 G10">
    <cfRule type="cellIs" dxfId="118" priority="108" operator="greaterThan">
      <formula>1</formula>
    </cfRule>
  </conditionalFormatting>
  <conditionalFormatting sqref="C10">
    <cfRule type="aboveAverage" dxfId="117" priority="107"/>
  </conditionalFormatting>
  <conditionalFormatting sqref="B10">
    <cfRule type="aboveAverage" dxfId="116" priority="105"/>
    <cfRule type="aboveAverage" dxfId="115" priority="106"/>
  </conditionalFormatting>
  <conditionalFormatting sqref="E10">
    <cfRule type="aboveAverage" dxfId="114" priority="104"/>
  </conditionalFormatting>
  <conditionalFormatting sqref="O10">
    <cfRule type="cellIs" dxfId="113" priority="103" operator="lessThan">
      <formula>0.2</formula>
    </cfRule>
  </conditionalFormatting>
  <conditionalFormatting sqref="Q10">
    <cfRule type="cellIs" dxfId="112" priority="102" operator="lessThan">
      <formula>0.15</formula>
    </cfRule>
  </conditionalFormatting>
  <conditionalFormatting sqref="N10">
    <cfRule type="aboveAverage" dxfId="111" priority="109"/>
  </conditionalFormatting>
  <conditionalFormatting sqref="B11:E11 G11">
    <cfRule type="cellIs" dxfId="110" priority="100" operator="greaterThan">
      <formula>1</formula>
    </cfRule>
  </conditionalFormatting>
  <conditionalFormatting sqref="C11">
    <cfRule type="aboveAverage" dxfId="109" priority="99"/>
  </conditionalFormatting>
  <conditionalFormatting sqref="B11">
    <cfRule type="aboveAverage" dxfId="108" priority="97"/>
    <cfRule type="aboveAverage" dxfId="107" priority="98"/>
  </conditionalFormatting>
  <conditionalFormatting sqref="E11">
    <cfRule type="aboveAverage" dxfId="106" priority="96"/>
  </conditionalFormatting>
  <conditionalFormatting sqref="O11">
    <cfRule type="cellIs" dxfId="105" priority="95" operator="lessThan">
      <formula>0.2</formula>
    </cfRule>
  </conditionalFormatting>
  <conditionalFormatting sqref="Q11">
    <cfRule type="cellIs" dxfId="104" priority="94" operator="lessThan">
      <formula>0.15</formula>
    </cfRule>
  </conditionalFormatting>
  <conditionalFormatting sqref="N11">
    <cfRule type="aboveAverage" dxfId="103" priority="101"/>
  </conditionalFormatting>
  <conditionalFormatting sqref="B12:E12 G12">
    <cfRule type="cellIs" dxfId="102" priority="92" operator="greaterThan">
      <formula>1</formula>
    </cfRule>
  </conditionalFormatting>
  <conditionalFormatting sqref="C12">
    <cfRule type="aboveAverage" dxfId="101" priority="91"/>
  </conditionalFormatting>
  <conditionalFormatting sqref="B12">
    <cfRule type="aboveAverage" dxfId="100" priority="89"/>
    <cfRule type="aboveAverage" dxfId="99" priority="90"/>
  </conditionalFormatting>
  <conditionalFormatting sqref="E12">
    <cfRule type="aboveAverage" dxfId="98" priority="88"/>
  </conditionalFormatting>
  <conditionalFormatting sqref="O12">
    <cfRule type="cellIs" dxfId="97" priority="87" operator="lessThan">
      <formula>0.2</formula>
    </cfRule>
  </conditionalFormatting>
  <conditionalFormatting sqref="Q12">
    <cfRule type="cellIs" dxfId="96" priority="86" operator="lessThan">
      <formula>0.15</formula>
    </cfRule>
  </conditionalFormatting>
  <conditionalFormatting sqref="N12">
    <cfRule type="aboveAverage" dxfId="95" priority="93"/>
  </conditionalFormatting>
  <conditionalFormatting sqref="C53 C13:C14">
    <cfRule type="aboveAverage" dxfId="94" priority="84"/>
  </conditionalFormatting>
  <conditionalFormatting sqref="B53 B13:B14">
    <cfRule type="aboveAverage" dxfId="93" priority="82"/>
    <cfRule type="aboveAverage" dxfId="92" priority="83"/>
  </conditionalFormatting>
  <conditionalFormatting sqref="E53 E13:E14">
    <cfRule type="aboveAverage" dxfId="91" priority="81"/>
  </conditionalFormatting>
  <conditionalFormatting sqref="N53 N13:N14">
    <cfRule type="aboveAverage" dxfId="90" priority="85"/>
  </conditionalFormatting>
  <conditionalFormatting sqref="B15:E15 G15">
    <cfRule type="cellIs" dxfId="89" priority="79" operator="greaterThan">
      <formula>1</formula>
    </cfRule>
  </conditionalFormatting>
  <conditionalFormatting sqref="C15">
    <cfRule type="aboveAverage" dxfId="88" priority="78"/>
  </conditionalFormatting>
  <conditionalFormatting sqref="B15">
    <cfRule type="aboveAverage" dxfId="87" priority="76"/>
    <cfRule type="aboveAverage" dxfId="86" priority="77"/>
  </conditionalFormatting>
  <conditionalFormatting sqref="E15">
    <cfRule type="aboveAverage" dxfId="85" priority="75"/>
  </conditionalFormatting>
  <conditionalFormatting sqref="O15">
    <cfRule type="cellIs" dxfId="84" priority="74" operator="lessThan">
      <formula>0.2</formula>
    </cfRule>
  </conditionalFormatting>
  <conditionalFormatting sqref="Q15">
    <cfRule type="cellIs" dxfId="83" priority="73" operator="lessThan">
      <formula>0.15</formula>
    </cfRule>
  </conditionalFormatting>
  <conditionalFormatting sqref="N15">
    <cfRule type="aboveAverage" dxfId="82" priority="80"/>
  </conditionalFormatting>
  <conditionalFormatting sqref="B23:E24 G23:G24">
    <cfRule type="cellIs" dxfId="81" priority="71" operator="greaterThan">
      <formula>1</formula>
    </cfRule>
  </conditionalFormatting>
  <conditionalFormatting sqref="C23:C24">
    <cfRule type="aboveAverage" dxfId="80" priority="70"/>
  </conditionalFormatting>
  <conditionalFormatting sqref="B23:B24">
    <cfRule type="aboveAverage" dxfId="79" priority="68"/>
    <cfRule type="aboveAverage" dxfId="78" priority="69"/>
  </conditionalFormatting>
  <conditionalFormatting sqref="E23:E24">
    <cfRule type="aboveAverage" dxfId="77" priority="67"/>
  </conditionalFormatting>
  <conditionalFormatting sqref="O23:O24">
    <cfRule type="cellIs" dxfId="76" priority="66" operator="lessThan">
      <formula>0.2</formula>
    </cfRule>
  </conditionalFormatting>
  <conditionalFormatting sqref="Q23:Q24">
    <cfRule type="cellIs" dxfId="75" priority="65" operator="lessThan">
      <formula>0.15</formula>
    </cfRule>
  </conditionalFormatting>
  <conditionalFormatting sqref="N23:N24">
    <cfRule type="aboveAverage" dxfId="74" priority="72"/>
  </conditionalFormatting>
  <conditionalFormatting sqref="B25:E26 G25:G26">
    <cfRule type="cellIs" dxfId="73" priority="63" operator="greaterThan">
      <formula>1</formula>
    </cfRule>
  </conditionalFormatting>
  <conditionalFormatting sqref="C25:C26">
    <cfRule type="aboveAverage" dxfId="72" priority="62"/>
  </conditionalFormatting>
  <conditionalFormatting sqref="B25:B26">
    <cfRule type="aboveAverage" dxfId="71" priority="60"/>
    <cfRule type="aboveAverage" dxfId="70" priority="61"/>
  </conditionalFormatting>
  <conditionalFormatting sqref="E25:E26">
    <cfRule type="aboveAverage" dxfId="69" priority="59"/>
  </conditionalFormatting>
  <conditionalFormatting sqref="O25:O26">
    <cfRule type="cellIs" dxfId="68" priority="58" operator="lessThan">
      <formula>0.2</formula>
    </cfRule>
  </conditionalFormatting>
  <conditionalFormatting sqref="Q25:Q26">
    <cfRule type="cellIs" dxfId="67" priority="57" operator="lessThan">
      <formula>0.15</formula>
    </cfRule>
  </conditionalFormatting>
  <conditionalFormatting sqref="N25:N26">
    <cfRule type="aboveAverage" dxfId="66" priority="64"/>
  </conditionalFormatting>
  <conditionalFormatting sqref="B27:E30 G27:G30">
    <cfRule type="cellIs" dxfId="65" priority="55" operator="greaterThan">
      <formula>1</formula>
    </cfRule>
  </conditionalFormatting>
  <conditionalFormatting sqref="C27:C30">
    <cfRule type="aboveAverage" dxfId="64" priority="54"/>
  </conditionalFormatting>
  <conditionalFormatting sqref="B27:B30">
    <cfRule type="aboveAverage" dxfId="63" priority="52"/>
    <cfRule type="aboveAverage" dxfId="62" priority="53"/>
  </conditionalFormatting>
  <conditionalFormatting sqref="E27:E30">
    <cfRule type="aboveAverage" dxfId="61" priority="51"/>
  </conditionalFormatting>
  <conditionalFormatting sqref="O27:O30">
    <cfRule type="cellIs" dxfId="60" priority="50" operator="lessThan">
      <formula>0.2</formula>
    </cfRule>
  </conditionalFormatting>
  <conditionalFormatting sqref="Q27:Q30">
    <cfRule type="cellIs" dxfId="59" priority="49" operator="lessThan">
      <formula>0.15</formula>
    </cfRule>
  </conditionalFormatting>
  <conditionalFormatting sqref="N27:N30">
    <cfRule type="aboveAverage" dxfId="58" priority="56"/>
  </conditionalFormatting>
  <conditionalFormatting sqref="C55 C31:C35">
    <cfRule type="aboveAverage" dxfId="57" priority="47"/>
  </conditionalFormatting>
  <conditionalFormatting sqref="B55 B31:B35">
    <cfRule type="aboveAverage" dxfId="56" priority="45"/>
    <cfRule type="aboveAverage" dxfId="55" priority="46"/>
  </conditionalFormatting>
  <conditionalFormatting sqref="E55 E31:E35">
    <cfRule type="aboveAverage" dxfId="54" priority="44"/>
  </conditionalFormatting>
  <conditionalFormatting sqref="N55 N31:N35">
    <cfRule type="aboveAverage" dxfId="53" priority="48"/>
  </conditionalFormatting>
  <conditionalFormatting sqref="B45:E45 G45">
    <cfRule type="cellIs" dxfId="52" priority="42" operator="greaterThan">
      <formula>1</formula>
    </cfRule>
  </conditionalFormatting>
  <conditionalFormatting sqref="C45">
    <cfRule type="aboveAverage" dxfId="51" priority="41"/>
  </conditionalFormatting>
  <conditionalFormatting sqref="B45">
    <cfRule type="aboveAverage" dxfId="50" priority="39"/>
    <cfRule type="aboveAverage" dxfId="49" priority="40"/>
  </conditionalFormatting>
  <conditionalFormatting sqref="E45">
    <cfRule type="aboveAverage" dxfId="48" priority="38"/>
  </conditionalFormatting>
  <conditionalFormatting sqref="O45">
    <cfRule type="cellIs" dxfId="47" priority="37" operator="lessThan">
      <formula>0.2</formula>
    </cfRule>
  </conditionalFormatting>
  <conditionalFormatting sqref="Q45">
    <cfRule type="cellIs" dxfId="46" priority="36" operator="lessThan">
      <formula>0.15</formula>
    </cfRule>
  </conditionalFormatting>
  <conditionalFormatting sqref="N45">
    <cfRule type="aboveAverage" dxfId="45" priority="43"/>
  </conditionalFormatting>
  <conditionalFormatting sqref="C49:E49 G49">
    <cfRule type="cellIs" dxfId="44" priority="34" operator="greaterThan">
      <formula>1</formula>
    </cfRule>
  </conditionalFormatting>
  <conditionalFormatting sqref="C49">
    <cfRule type="aboveAverage" dxfId="43" priority="33"/>
  </conditionalFormatting>
  <conditionalFormatting sqref="B49">
    <cfRule type="aboveAverage" dxfId="42" priority="31"/>
    <cfRule type="aboveAverage" dxfId="41" priority="32"/>
  </conditionalFormatting>
  <conditionalFormatting sqref="E49">
    <cfRule type="aboveAverage" dxfId="40" priority="30"/>
  </conditionalFormatting>
  <conditionalFormatting sqref="O49">
    <cfRule type="cellIs" dxfId="39" priority="29" operator="lessThan">
      <formula>0.2</formula>
    </cfRule>
  </conditionalFormatting>
  <conditionalFormatting sqref="N49">
    <cfRule type="aboveAverage" dxfId="38" priority="35"/>
  </conditionalFormatting>
  <conditionalFormatting sqref="C46:E46 G46">
    <cfRule type="cellIs" dxfId="37" priority="27" operator="greaterThan">
      <formula>1</formula>
    </cfRule>
  </conditionalFormatting>
  <conditionalFormatting sqref="C46">
    <cfRule type="aboveAverage" dxfId="36" priority="26"/>
  </conditionalFormatting>
  <conditionalFormatting sqref="B46">
    <cfRule type="aboveAverage" dxfId="35" priority="24"/>
    <cfRule type="aboveAverage" dxfId="34" priority="25"/>
  </conditionalFormatting>
  <conditionalFormatting sqref="E46">
    <cfRule type="aboveAverage" dxfId="33" priority="23"/>
  </conditionalFormatting>
  <conditionalFormatting sqref="O46">
    <cfRule type="cellIs" dxfId="32" priority="22" operator="lessThan">
      <formula>0.2</formula>
    </cfRule>
  </conditionalFormatting>
  <conditionalFormatting sqref="N46">
    <cfRule type="aboveAverage" dxfId="31" priority="28"/>
  </conditionalFormatting>
  <conditionalFormatting sqref="C47:E47 G47">
    <cfRule type="cellIs" dxfId="30" priority="20" operator="greaterThan">
      <formula>1</formula>
    </cfRule>
  </conditionalFormatting>
  <conditionalFormatting sqref="C47">
    <cfRule type="aboveAverage" dxfId="29" priority="19"/>
  </conditionalFormatting>
  <conditionalFormatting sqref="B47">
    <cfRule type="aboveAverage" dxfId="28" priority="17"/>
    <cfRule type="aboveAverage" dxfId="27" priority="18"/>
  </conditionalFormatting>
  <conditionalFormatting sqref="E47">
    <cfRule type="aboveAverage" dxfId="26" priority="16"/>
  </conditionalFormatting>
  <conditionalFormatting sqref="O47">
    <cfRule type="cellIs" dxfId="25" priority="15" operator="lessThan">
      <formula>0.2</formula>
    </cfRule>
  </conditionalFormatting>
  <conditionalFormatting sqref="N47">
    <cfRule type="aboveAverage" dxfId="24" priority="21"/>
  </conditionalFormatting>
  <conditionalFormatting sqref="M1">
    <cfRule type="cellIs" dxfId="23" priority="14" operator="greaterThan">
      <formula>1</formula>
    </cfRule>
  </conditionalFormatting>
  <conditionalFormatting sqref="I1">
    <cfRule type="aboveAverage" dxfId="22" priority="13"/>
  </conditionalFormatting>
  <conditionalFormatting sqref="J1">
    <cfRule type="aboveAverage" dxfId="21" priority="12"/>
  </conditionalFormatting>
  <conditionalFormatting sqref="P1">
    <cfRule type="cellIs" dxfId="20" priority="11" operator="lessThan">
      <formula>0.15</formula>
    </cfRule>
  </conditionalFormatting>
  <conditionalFormatting sqref="C54 C16:C22">
    <cfRule type="aboveAverage" dxfId="19" priority="206"/>
  </conditionalFormatting>
  <conditionalFormatting sqref="B54 B16:B22">
    <cfRule type="aboveAverage" dxfId="18" priority="207"/>
    <cfRule type="aboveAverage" dxfId="17" priority="208"/>
  </conditionalFormatting>
  <conditionalFormatting sqref="E54 E16:E22">
    <cfRule type="aboveAverage" dxfId="16" priority="209"/>
  </conditionalFormatting>
  <conditionalFormatting sqref="N54 N16:N22">
    <cfRule type="aboveAverage" dxfId="15" priority="210"/>
  </conditionalFormatting>
  <conditionalFormatting sqref="B56:E56 G56:H56">
    <cfRule type="cellIs" dxfId="14" priority="5" operator="greaterThan">
      <formula>1</formula>
    </cfRule>
  </conditionalFormatting>
  <conditionalFormatting sqref="O56:P56">
    <cfRule type="cellIs" dxfId="13" priority="4" operator="lessThan">
      <formula>0.2</formula>
    </cfRule>
  </conditionalFormatting>
  <conditionalFormatting sqref="Q56">
    <cfRule type="cellIs" dxfId="12" priority="3" operator="lessThan">
      <formula>0.15</formula>
    </cfRule>
  </conditionalFormatting>
  <conditionalFormatting sqref="C56">
    <cfRule type="aboveAverage" dxfId="11" priority="6"/>
  </conditionalFormatting>
  <conditionalFormatting sqref="B56">
    <cfRule type="aboveAverage" dxfId="10" priority="7"/>
    <cfRule type="aboveAverage" dxfId="9" priority="8"/>
  </conditionalFormatting>
  <conditionalFormatting sqref="E56">
    <cfRule type="aboveAverage" dxfId="8" priority="9"/>
  </conditionalFormatting>
  <conditionalFormatting sqref="N56">
    <cfRule type="aboveAverage" dxfId="7" priority="10"/>
  </conditionalFormatting>
  <conditionalFormatting sqref="C36:C44">
    <cfRule type="aboveAverage" dxfId="6" priority="211"/>
  </conditionalFormatting>
  <conditionalFormatting sqref="B36:B44">
    <cfRule type="aboveAverage" dxfId="5" priority="212"/>
    <cfRule type="aboveAverage" dxfId="4" priority="213"/>
  </conditionalFormatting>
  <conditionalFormatting sqref="E36:E44">
    <cfRule type="aboveAverage" dxfId="3" priority="214"/>
  </conditionalFormatting>
  <conditionalFormatting sqref="N36:N44">
    <cfRule type="aboveAverage" dxfId="2" priority="215"/>
  </conditionalFormatting>
  <conditionalFormatting sqref="H1">
    <cfRule type="aboveAverage" dxfId="1" priority="1"/>
    <cfRule type="aboveAverage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</dc:creator>
  <cp:lastModifiedBy>cheny</cp:lastModifiedBy>
  <dcterms:created xsi:type="dcterms:W3CDTF">2021-05-31T04:12:23Z</dcterms:created>
  <dcterms:modified xsi:type="dcterms:W3CDTF">2021-05-31T04:13:53Z</dcterms:modified>
</cp:coreProperties>
</file>