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项目详情" sheetId="1" state="visible" r:id="rId1"/>
    <sheet name="Fu+实施" sheetId="2" state="visible" r:id="rId2"/>
    <sheet name="数据处理" sheetId="3" state="visible" r:id="rId3"/>
    <sheet name="行业对接" sheetId="4" state="visible" r:id="rId4"/>
    <sheet name="对接汇总" sheetId="5" state="visible" r:id="rId5"/>
    <sheet name="项目汇总" sheetId="6" state="visible" r:id="rId6"/>
    <sheet name="Fu+汇总" sheetId="7" state="visible" r:id="rId7"/>
    <sheet name="数据处理汇总" sheetId="8" state="visible" r:id="rId8"/>
    <sheet name="合计" sheetId="9" state="visible" r:id="rId9"/>
    <sheet name="项目评比" sheetId="10" state="visible" r:id="rId10"/>
    <sheet name="项目统计" sheetId="11" state="visible" r:id="rId11"/>
    <sheet name="Fu+统计" sheetId="12" state="visible" r:id="rId12"/>
    <sheet name="数据统计" sheetId="13" state="visible" r:id="rId13"/>
    <sheet name="项目统计1" sheetId="14" state="visible" r:id="rId14"/>
    <sheet name="Fu+统计1" sheetId="15" state="visible" r:id="rId15"/>
    <sheet name="数据统计1" sheetId="16" state="visible" r:id="rId16"/>
  </sheets>
  <definedNames/>
</workbook>
</file>

<file path=xl/styles.xml><?xml version="1.0" encoding="utf-8"?>
<styleSheet xmlns="http://schemas.openxmlformats.org/spreadsheetml/2006/main">
  <numFmts count="0"/>
  <fonts count="19">
    <font>
      <name val="宋体"/>
      <color indexed="8"/>
      <sz val="11"/>
    </font>
    <font>
      <name val="Helvetica Neue"/>
      <color indexed="8"/>
      <sz val="12"/>
    </font>
    <font>
      <name val="宋体"/>
      <color indexed="8"/>
      <sz val="14"/>
    </font>
    <font>
      <name val="微软雅黑"/>
      <b val="1"/>
      <color indexed="8"/>
      <sz val="12"/>
    </font>
    <font>
      <name val="微软雅黑"/>
      <b val="1"/>
      <color indexed="8"/>
      <sz val="10"/>
    </font>
    <font>
      <name val="微软雅黑"/>
      <color indexed="8"/>
      <sz val="10"/>
    </font>
    <font>
      <name val="Microsoft YaHei"/>
      <color indexed="11"/>
      <sz val="10"/>
    </font>
    <font>
      <name val="宋体"/>
      <color indexed="12"/>
      <sz val="11"/>
    </font>
    <font>
      <name val="微软雅黑"/>
      <color indexed="8"/>
      <sz val="8"/>
    </font>
    <font>
      <name val="微软雅黑"/>
      <color indexed="12"/>
      <sz val="8"/>
    </font>
    <font>
      <name val="微软雅黑"/>
      <b val="1"/>
      <color indexed="12"/>
      <sz val="10"/>
    </font>
    <font>
      <name val="微软雅黑"/>
      <color indexed="12"/>
      <sz val="10"/>
    </font>
    <font>
      <name val="宋体"/>
      <color indexed="8"/>
      <sz val="14"/>
    </font>
    <font>
      <name val="微软雅黑"/>
      <color indexed="8"/>
      <sz val="12"/>
    </font>
    <font>
      <name val="宋体"/>
      <color indexed="8"/>
      <sz val="12"/>
    </font>
    <font>
      <name val="宋体"/>
      <color indexed="17"/>
      <sz val="14"/>
    </font>
    <font>
      <name val="Helvetica Neue"/>
      <color indexed="8"/>
      <sz val="11"/>
    </font>
    <font>
      <name val="Microsoft YaHei"/>
      <color indexed="8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124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dashed">
        <color indexed="8"/>
      </right>
      <top style="thin">
        <color indexed="8"/>
      </top>
      <bottom style="thin">
        <color indexed="10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ashed">
        <color indexed="8"/>
      </right>
      <top style="thin">
        <color indexed="10"/>
      </top>
      <bottom style="thin">
        <color indexed="10"/>
      </bottom>
      <diagonal/>
    </border>
    <border>
      <left style="dashed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dashed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dashed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dashed">
        <color indexed="8"/>
      </right>
      <top style="thin">
        <color indexed="10"/>
      </top>
      <bottom style="thin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dashed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dashed">
        <color indexed="8"/>
      </right>
      <top style="thin">
        <color indexed="8"/>
      </top>
      <bottom style="thin">
        <color indexed="15"/>
      </bottom>
      <diagonal/>
    </border>
    <border>
      <left style="dashed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dashed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ashed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dashed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5"/>
      </bottom>
      <diagonal/>
    </border>
    <border>
      <left/>
      <right/>
      <top style="thin">
        <color indexed="10"/>
      </top>
      <bottom style="thin">
        <color indexed="15"/>
      </bottom>
      <diagonal/>
    </border>
    <border>
      <left/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9"/>
      </left>
      <right style="thin">
        <color indexed="10"/>
      </right>
      <top style="thin">
        <color indexed="19"/>
      </top>
      <bottom style="thin">
        <color indexed="8"/>
      </bottom>
      <diagonal/>
    </border>
    <border>
      <left style="thin">
        <color indexed="10"/>
      </left>
      <right style="thin">
        <color indexed="19"/>
      </right>
      <top style="thin">
        <color indexed="10"/>
      </top>
      <bottom style="thin">
        <color indexed="16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15"/>
      </top>
      <bottom style="thin">
        <color indexed="16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5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15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6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 style="dashed">
        <color indexed="8"/>
      </right>
      <top style="thin">
        <color indexed="8"/>
      </top>
      <bottom/>
      <diagonal/>
    </border>
    <border>
      <left/>
      <right style="dashed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ashed">
        <color indexed="8"/>
      </bottom>
      <diagonal/>
    </border>
    <border>
      <left/>
      <right style="dashed">
        <color indexed="8"/>
      </right>
      <top style="thin">
        <color indexed="8"/>
      </top>
      <bottom style="dashed">
        <color indexed="8"/>
      </bottom>
      <diagonal/>
    </border>
    <border>
      <left/>
      <right/>
      <top style="dashed">
        <color indexed="8"/>
      </top>
      <bottom/>
      <diagonal/>
    </border>
    <border>
      <left/>
      <right style="dashed">
        <color indexed="8"/>
      </right>
      <top style="dashed">
        <color indexed="8"/>
      </top>
      <bottom/>
      <diagonal/>
    </border>
    <border>
      <left/>
      <right/>
      <top style="dashed">
        <color indexed="8"/>
      </top>
      <bottom style="thin">
        <color indexed="8"/>
      </bottom>
      <diagonal/>
    </border>
    <border>
      <left/>
      <right style="dashed">
        <color indexed="8"/>
      </right>
      <top style="dashed">
        <color indexed="8"/>
      </top>
      <bottom style="thin">
        <color indexed="8"/>
      </bottom>
      <diagonal/>
    </border>
    <border>
      <left style="thin">
        <color indexed="8"/>
      </left>
      <right style="dashed">
        <color indexed="8"/>
      </right>
      <top/>
      <bottom/>
      <diagonal/>
    </border>
    <border>
      <left style="thin">
        <color indexed="8"/>
      </left>
      <right style="dashed">
        <color indexed="8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dashed">
        <color indexed="8"/>
      </left>
      <right/>
      <top/>
      <bottom/>
      <diagonal/>
    </border>
    <border>
      <left style="dashed">
        <color indexed="8"/>
      </left>
      <right/>
      <top/>
      <bottom style="thin">
        <color indexed="10"/>
      </bottom>
      <diagonal/>
    </border>
    <border>
      <left/>
      <right style="thin">
        <color indexed="15"/>
      </right>
      <top style="thin">
        <color indexed="8"/>
      </top>
      <bottom/>
      <diagonal/>
    </border>
    <border>
      <left/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5"/>
      </bottom>
      <diagonal/>
    </border>
    <border>
      <left style="thin">
        <color indexed="8"/>
      </left>
      <right style="dashed">
        <color indexed="8"/>
      </right>
      <top/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/>
      <right style="thin"/>
      <top style="thin"/>
      <bottom style="thin"/>
      <diagonal/>
    </border>
  </borders>
  <cellStyleXfs count="1">
    <xf applyAlignment="1" borderId="0" fillId="0" fontId="0" numFmtId="0">
      <alignment vertical="center"/>
    </xf>
  </cellStyleXfs>
  <cellXfs count="287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2" fontId="3" numFmtId="49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0" numFmtId="49" pivotButton="0" quotePrefix="0" xfId="0">
      <alignment vertical="center"/>
    </xf>
    <xf applyAlignment="1" borderId="5" fillId="2" fontId="0" numFmtId="0" pivotButton="0" quotePrefix="0" xfId="0">
      <alignment vertical="center"/>
    </xf>
    <xf applyAlignment="1" borderId="6" fillId="2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8" fillId="2" fontId="3" numFmtId="0" pivotButton="0" quotePrefix="0" xfId="0">
      <alignment horizontal="center" vertical="center"/>
    </xf>
    <xf applyAlignment="1" borderId="4" fillId="2" fontId="0" numFmtId="0" pivotButton="0" quotePrefix="0" xfId="0">
      <alignment vertical="center"/>
    </xf>
    <xf applyAlignment="1" borderId="9" fillId="2" fontId="4" numFmtId="49" pivotButton="0" quotePrefix="0" xfId="0">
      <alignment vertical="center"/>
    </xf>
    <xf applyAlignment="1" borderId="10" fillId="2" fontId="4" numFmtId="14" pivotButton="0" quotePrefix="0" xfId="0">
      <alignment horizontal="center" vertical="center"/>
    </xf>
    <xf applyAlignment="1" borderId="11" fillId="2" fontId="4" numFmtId="0" pivotButton="0" quotePrefix="0" xfId="0">
      <alignment horizontal="center" vertical="center"/>
    </xf>
    <xf applyAlignment="1" borderId="12" fillId="2" fontId="4" numFmtId="0" pivotButton="0" quotePrefix="0" xfId="0">
      <alignment horizontal="center" vertical="center"/>
    </xf>
    <xf applyAlignment="1" borderId="9" fillId="2" fontId="4" numFmtId="0" pivotButton="0" quotePrefix="0" xfId="0">
      <alignment horizontal="center" vertical="center"/>
    </xf>
    <xf applyAlignment="1" borderId="9" fillId="2" fontId="4" numFmtId="14" pivotButton="0" quotePrefix="0" xfId="0">
      <alignment horizontal="center" vertical="center"/>
    </xf>
    <xf applyAlignment="1" borderId="9" fillId="2" fontId="0" numFmtId="49" pivotButton="0" quotePrefix="0" xfId="0">
      <alignment vertical="center"/>
    </xf>
    <xf applyAlignment="1" borderId="9" fillId="2" fontId="4" numFmtId="0" pivotButton="0" quotePrefix="0" xfId="0">
      <alignment vertical="center"/>
    </xf>
    <xf applyAlignment="1" borderId="9" fillId="2" fontId="5" numFmtId="49" pivotButton="0" quotePrefix="0" xfId="0">
      <alignment vertical="center"/>
    </xf>
    <xf applyAlignment="1" borderId="9" fillId="2" fontId="6" numFmtId="49" pivotButton="0" quotePrefix="0" xfId="0">
      <alignment vertical="center"/>
    </xf>
    <xf applyAlignment="1" borderId="9" fillId="2" fontId="5" numFmtId="0" pivotButton="0" quotePrefix="0" xfId="0">
      <alignment vertical="center"/>
    </xf>
    <xf applyAlignment="1" borderId="9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vertical="center"/>
    </xf>
    <xf applyAlignment="1" borderId="9" fillId="2" fontId="5" numFmtId="0" pivotButton="0" quotePrefix="0" xfId="0">
      <alignment horizontal="center" vertical="center"/>
    </xf>
    <xf applyAlignment="1" borderId="9" fillId="2" fontId="5" numFmtId="9" pivotButton="0" quotePrefix="0" xfId="0">
      <alignment vertical="center"/>
    </xf>
    <xf applyAlignment="1" borderId="11" fillId="2" fontId="7" numFmtId="49" pivotButton="0" quotePrefix="0" xfId="0">
      <alignment vertical="center"/>
    </xf>
    <xf applyAlignment="1" borderId="11" fillId="2" fontId="7" numFmtId="0" pivotButton="0" quotePrefix="0" xfId="0">
      <alignment vertical="center"/>
    </xf>
    <xf applyAlignment="1" borderId="11" fillId="2" fontId="7" numFmtId="0" pivotButton="0" quotePrefix="0" xfId="0">
      <alignment vertical="center"/>
    </xf>
    <xf applyAlignment="1" borderId="5" fillId="2" fontId="7" numFmtId="0" pivotButton="0" quotePrefix="0" xfId="0">
      <alignment vertical="center"/>
    </xf>
    <xf applyAlignment="1" borderId="2" fillId="2" fontId="7" numFmtId="49" pivotButton="0" quotePrefix="0" xfId="0">
      <alignment vertical="center"/>
    </xf>
    <xf applyAlignment="1" borderId="2" fillId="2" fontId="7" numFmtId="0" pivotButton="0" quotePrefix="0" xfId="0">
      <alignment vertical="center"/>
    </xf>
    <xf applyAlignment="1" borderId="7" fillId="2" fontId="0" numFmtId="0" pivotButton="0" quotePrefix="0" xfId="0">
      <alignment vertical="center"/>
    </xf>
    <xf applyAlignment="1" borderId="11" fillId="2" fontId="0" numFmtId="0" pivotButton="0" quotePrefix="0" xfId="0">
      <alignment vertical="center"/>
    </xf>
    <xf applyAlignment="1" borderId="10" fillId="2" fontId="4" numFmtId="49" pivotButton="0" quotePrefix="0" xfId="0">
      <alignment horizontal="center" vertical="center"/>
    </xf>
    <xf applyAlignment="1" borderId="9" fillId="2" fontId="4" numFmtId="49" pivotButton="0" quotePrefix="0" xfId="0">
      <alignment horizontal="center" vertical="center"/>
    </xf>
    <xf applyAlignment="1" borderId="9" fillId="2" fontId="0" numFmtId="0" pivotButton="0" quotePrefix="0" xfId="0">
      <alignment vertical="center"/>
    </xf>
    <xf applyAlignment="1" borderId="9" fillId="2" fontId="5" numFmtId="49" pivotButton="0" quotePrefix="0" xfId="0">
      <alignment horizontal="left" vertical="center"/>
    </xf>
    <xf applyAlignment="1" borderId="9" fillId="2" fontId="6" numFmtId="49" pivotButton="0" quotePrefix="0" xfId="0">
      <alignment horizontal="left" vertical="center"/>
    </xf>
    <xf applyAlignment="1" borderId="9" fillId="2" fontId="0" numFmtId="0" pivotButton="0" quotePrefix="0" xfId="0">
      <alignment horizontal="left" vertical="center"/>
    </xf>
    <xf applyAlignment="1" borderId="9" fillId="2" fontId="0" numFmtId="0" pivotButton="0" quotePrefix="0" xfId="0">
      <alignment horizontal="left" vertical="center"/>
    </xf>
    <xf applyAlignment="1" borderId="9" fillId="2" fontId="5" numFmtId="0" pivotButton="0" quotePrefix="0" xfId="0">
      <alignment horizontal="left" vertical="center"/>
    </xf>
    <xf applyAlignment="1" borderId="13" fillId="2" fontId="0" numFmtId="0" pivotButton="0" quotePrefix="0" xfId="0">
      <alignment vertical="center"/>
    </xf>
    <xf applyAlignment="1" borderId="4" fillId="2" fontId="8" numFmtId="0" pivotButton="0" quotePrefix="0" xfId="0">
      <alignment horizontal="left" vertical="center"/>
    </xf>
    <xf applyAlignment="1" borderId="9" fillId="2" fontId="5" numFmtId="9" pivotButton="0" quotePrefix="0" xfId="0">
      <alignment horizontal="left" vertical="center"/>
    </xf>
    <xf applyAlignment="1" borderId="5" fillId="2" fontId="8" numFmtId="0" pivotButton="0" quotePrefix="0" xfId="0">
      <alignment horizontal="left" vertical="center"/>
    </xf>
    <xf applyAlignment="1" borderId="14" fillId="2" fontId="0" numFmtId="0" pivotButton="0" quotePrefix="0" xfId="0">
      <alignment vertical="center"/>
    </xf>
    <xf applyAlignment="1" borderId="4" fillId="2" fontId="9" numFmtId="0" pivotButton="0" quotePrefix="0" xfId="0">
      <alignment horizontal="left" vertical="center"/>
    </xf>
    <xf applyAlignment="1" borderId="4" fillId="2" fontId="8" numFmtId="0" pivotButton="0" quotePrefix="0" xfId="0">
      <alignment horizontal="left" vertical="center" wrapText="1"/>
    </xf>
    <xf applyAlignment="1" borderId="9" fillId="2" fontId="4" numFmtId="49" pivotButton="0" quotePrefix="0" xfId="0">
      <alignment horizontal="left" vertical="center"/>
    </xf>
    <xf applyAlignment="1" borderId="9" fillId="2" fontId="4" numFmtId="0" pivotButton="0" quotePrefix="0" xfId="0">
      <alignment horizontal="left" vertical="center"/>
    </xf>
    <xf applyAlignment="1" borderId="9" fillId="2" fontId="4" numFmtId="14" pivotButton="0" quotePrefix="0" xfId="0">
      <alignment horizontal="left" vertical="center"/>
    </xf>
    <xf applyAlignment="1" borderId="9" fillId="2" fontId="0" numFmtId="49" pivotButton="0" quotePrefix="0" xfId="0">
      <alignment horizontal="left" vertical="center"/>
    </xf>
    <xf applyAlignment="1" borderId="9" fillId="2" fontId="5" numFmtId="0" pivotButton="0" quotePrefix="0" xfId="0">
      <alignment horizontal="left" vertical="center"/>
    </xf>
    <xf applyAlignment="1" borderId="2" fillId="2" fontId="7" numFmtId="0" pivotButton="0" quotePrefix="0" xfId="0">
      <alignment vertical="center"/>
    </xf>
    <xf applyAlignment="1" borderId="2" fillId="2" fontId="0" numFmtId="0" pivotButton="0" quotePrefix="0" xfId="0">
      <alignment vertical="center"/>
    </xf>
    <xf applyAlignment="1" borderId="10" fillId="2" fontId="4" numFmtId="14" pivotButton="0" quotePrefix="0" xfId="0">
      <alignment horizontal="center" vertical="center" wrapText="1"/>
    </xf>
    <xf applyAlignment="1" borderId="1" fillId="2" fontId="3" numFmtId="49" pivotButton="0" quotePrefix="0" xfId="0">
      <alignment horizontal="center" vertical="center" wrapText="1"/>
    </xf>
    <xf applyAlignment="1" borderId="10" fillId="2" fontId="10" numFmtId="49" pivotButton="0" quotePrefix="0" xfId="0">
      <alignment vertical="center"/>
    </xf>
    <xf applyAlignment="1" borderId="15" fillId="2" fontId="7" numFmtId="0" pivotButton="0" quotePrefix="0" xfId="0">
      <alignment vertical="center"/>
    </xf>
    <xf applyAlignment="1" borderId="16" fillId="2" fontId="7" numFmtId="0" pivotButton="0" quotePrefix="0" xfId="0">
      <alignment vertical="center"/>
    </xf>
    <xf applyAlignment="1" borderId="16" fillId="2" fontId="7" numFmtId="0" pivotButton="0" quotePrefix="0" xfId="0">
      <alignment vertical="center"/>
    </xf>
    <xf applyAlignment="1" borderId="17" fillId="2" fontId="7" numFmtId="0" pivotButton="0" quotePrefix="0" xfId="0">
      <alignment vertical="center"/>
    </xf>
    <xf applyAlignment="1" borderId="18" fillId="2" fontId="0" numFmtId="0" pivotButton="0" quotePrefix="0" xfId="0">
      <alignment vertical="center"/>
    </xf>
    <xf applyAlignment="1" borderId="19" fillId="2" fontId="0" numFmtId="0" pivotButton="0" quotePrefix="0" xfId="0">
      <alignment vertical="center"/>
    </xf>
    <xf applyAlignment="1" borderId="20" fillId="2" fontId="0" numFmtId="0" pivotButton="0" quotePrefix="0" xfId="0">
      <alignment vertical="center"/>
    </xf>
    <xf applyAlignment="1" borderId="9" fillId="2" fontId="6" numFmtId="0" pivotButton="0" quotePrefix="0" xfId="0">
      <alignment vertical="center"/>
    </xf>
    <xf applyAlignment="1" borderId="11" fillId="2" fontId="10" numFmtId="49" pivotButton="0" quotePrefix="0" xfId="0">
      <alignment vertical="center"/>
    </xf>
    <xf applyAlignment="1" borderId="18" fillId="2" fontId="7" numFmtId="0" pivotButton="0" quotePrefix="0" xfId="0">
      <alignment vertical="center"/>
    </xf>
    <xf applyAlignment="1" borderId="21" fillId="2" fontId="7" numFmtId="0" pivotButton="0" quotePrefix="0" xfId="0">
      <alignment vertical="center"/>
    </xf>
    <xf applyAlignment="1" borderId="21" fillId="2" fontId="7" numFmtId="0" pivotButton="0" quotePrefix="0" xfId="0">
      <alignment vertical="center"/>
    </xf>
    <xf applyAlignment="1" borderId="22" fillId="2" fontId="7" numFmtId="0" pivotButton="0" quotePrefix="0" xfId="0">
      <alignment vertical="center"/>
    </xf>
    <xf applyAlignment="1" borderId="11" fillId="2" fontId="4" numFmtId="14" pivotButton="0" quotePrefix="0" xfId="0">
      <alignment horizontal="center" vertical="center"/>
    </xf>
    <xf applyAlignment="1" borderId="12" fillId="2" fontId="4" numFmtId="14" pivotButton="0" quotePrefix="0" xfId="0">
      <alignment horizontal="center" vertical="center"/>
    </xf>
    <xf applyAlignment="1" borderId="11" fillId="2" fontId="4" numFmtId="49" pivotButton="0" quotePrefix="0" xfId="0">
      <alignment vertical="center"/>
    </xf>
    <xf applyAlignment="1" borderId="18" fillId="2" fontId="0" numFmtId="0" pivotButton="0" quotePrefix="0" xfId="0">
      <alignment vertical="center"/>
    </xf>
    <xf applyAlignment="1" borderId="21" fillId="2" fontId="0" numFmtId="0" pivotButton="0" quotePrefix="0" xfId="0">
      <alignment vertical="center"/>
    </xf>
    <xf applyAlignment="1" borderId="21" fillId="2" fontId="0" numFmtId="0" pivotButton="0" quotePrefix="0" xfId="0">
      <alignment vertical="center"/>
    </xf>
    <xf applyAlignment="1" borderId="22" fillId="2" fontId="0" numFmtId="0" pivotButton="0" quotePrefix="0" xfId="0">
      <alignment vertical="center"/>
    </xf>
    <xf applyAlignment="1" borderId="11" fillId="2" fontId="11" numFmtId="0" pivotButton="0" quotePrefix="0" xfId="0">
      <alignment vertical="center"/>
    </xf>
    <xf applyAlignment="1" borderId="22" fillId="2" fontId="7" numFmtId="0" pivotButton="0" quotePrefix="0" xfId="0">
      <alignment vertical="center"/>
    </xf>
    <xf applyAlignment="1" borderId="9" fillId="2" fontId="10" numFmtId="49" pivotButton="0" quotePrefix="0" xfId="0">
      <alignment vertical="center"/>
    </xf>
    <xf applyAlignment="1" borderId="9" fillId="2" fontId="11" numFmtId="0" pivotButton="0" quotePrefix="0" xfId="0">
      <alignment vertical="center"/>
    </xf>
    <xf applyAlignment="1" borderId="23" fillId="2" fontId="7" numFmtId="0" pivotButton="0" quotePrefix="0" xfId="0">
      <alignment vertical="center"/>
    </xf>
    <xf applyAlignment="1" borderId="24" fillId="2" fontId="7" numFmtId="0" pivotButton="0" quotePrefix="0" xfId="0">
      <alignment vertical="center"/>
    </xf>
    <xf applyAlignment="1" borderId="24" fillId="2" fontId="7" numFmtId="0" pivotButton="0" quotePrefix="0" xfId="0">
      <alignment vertical="center"/>
    </xf>
    <xf applyAlignment="1" borderId="25" fillId="2" fontId="7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2" fontId="3" numFmtId="0" pivotButton="0" quotePrefix="0" xfId="0">
      <alignment horizontal="center" vertical="center"/>
    </xf>
    <xf applyAlignment="1" borderId="26" fillId="2" fontId="8" numFmtId="49" pivotButton="0" quotePrefix="0" xfId="0">
      <alignment horizontal="center" vertical="center"/>
    </xf>
    <xf applyAlignment="1" borderId="27" fillId="2" fontId="8" numFmtId="49" pivotButton="0" quotePrefix="0" xfId="0">
      <alignment horizontal="left" vertical="center"/>
    </xf>
    <xf applyAlignment="1" borderId="27" fillId="2" fontId="8" numFmtId="0" pivotButton="0" quotePrefix="0" xfId="0">
      <alignment horizontal="left" vertical="center"/>
    </xf>
    <xf applyAlignment="1" borderId="28" fillId="2" fontId="8" numFmtId="0" pivotButton="0" quotePrefix="0" xfId="0">
      <alignment horizontal="left" vertical="center"/>
    </xf>
    <xf applyAlignment="1" borderId="29" fillId="2" fontId="8" numFmtId="0" pivotButton="0" quotePrefix="0" xfId="0">
      <alignment horizontal="center" vertical="center"/>
    </xf>
    <xf applyAlignment="1" borderId="30" fillId="2" fontId="8" numFmtId="49" pivotButton="0" quotePrefix="0" xfId="0">
      <alignment horizontal="left" vertical="center"/>
    </xf>
    <xf applyAlignment="1" borderId="11" fillId="2" fontId="8" numFmtId="0" pivotButton="0" quotePrefix="0" xfId="0">
      <alignment horizontal="left" vertical="center"/>
    </xf>
    <xf applyAlignment="1" borderId="12" fillId="2" fontId="8" numFmtId="0" pivotButton="0" quotePrefix="0" xfId="0">
      <alignment horizontal="left" vertical="center"/>
    </xf>
    <xf applyAlignment="1" borderId="31" fillId="2" fontId="8" numFmtId="49" pivotButton="0" quotePrefix="0" xfId="0">
      <alignment horizontal="left" vertical="center" wrapText="1"/>
    </xf>
    <xf applyAlignment="1" borderId="2" fillId="2" fontId="8" numFmtId="0" pivotButton="0" quotePrefix="0" xfId="0">
      <alignment horizontal="left" vertical="center" wrapText="1"/>
    </xf>
    <xf applyAlignment="1" borderId="3" fillId="2" fontId="8" numFmtId="0" pivotButton="0" quotePrefix="0" xfId="0">
      <alignment horizontal="left" vertical="center" wrapText="1"/>
    </xf>
    <xf applyAlignment="1" borderId="5" fillId="2" fontId="8" numFmtId="0" pivotButton="0" quotePrefix="0" xfId="0">
      <alignment horizontal="left" vertical="center" wrapText="1"/>
    </xf>
    <xf applyAlignment="1" borderId="32" fillId="2" fontId="8" numFmtId="0" pivotButton="0" quotePrefix="0" xfId="0">
      <alignment horizontal="left" vertical="center" wrapText="1"/>
    </xf>
    <xf applyAlignment="1" borderId="7" fillId="2" fontId="8" numFmtId="0" pivotButton="0" quotePrefix="0" xfId="0">
      <alignment horizontal="left" vertical="center" wrapText="1"/>
    </xf>
    <xf applyAlignment="1" borderId="8" fillId="2" fontId="8" numFmtId="0" pivotButton="0" quotePrefix="0" xfId="0">
      <alignment horizontal="left" vertical="center" wrapText="1"/>
    </xf>
    <xf applyAlignment="1" borderId="33" fillId="2" fontId="8" numFmtId="49" pivotButton="0" quotePrefix="0" xfId="0">
      <alignment horizontal="left" vertical="center"/>
    </xf>
    <xf applyAlignment="1" borderId="33" fillId="2" fontId="8" numFmtId="0" pivotButton="0" quotePrefix="0" xfId="0">
      <alignment horizontal="left" vertical="center"/>
    </xf>
    <xf applyAlignment="1" borderId="34" fillId="2" fontId="8" numFmtId="0" pivotButton="0" quotePrefix="0" xfId="0">
      <alignment horizontal="left" vertical="center"/>
    </xf>
    <xf applyAlignment="1" borderId="35" fillId="2" fontId="8" numFmtId="0" pivotButton="0" quotePrefix="0" xfId="0">
      <alignment horizontal="center" vertical="center"/>
    </xf>
    <xf applyAlignment="1" borderId="36" fillId="2" fontId="8" numFmtId="49" pivotButton="0" quotePrefix="0" xfId="0">
      <alignment horizontal="left" vertical="center"/>
    </xf>
    <xf applyAlignment="1" borderId="36" fillId="2" fontId="8" numFmtId="0" pivotButton="0" quotePrefix="0" xfId="0">
      <alignment horizontal="left" vertical="center"/>
    </xf>
    <xf applyAlignment="1" borderId="37" fillId="2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2" fontId="0" numFmtId="49" pivotButton="0" quotePrefix="0" xfId="0">
      <alignment vertical="center"/>
    </xf>
    <xf applyAlignment="1" borderId="2" fillId="2" fontId="0" numFmtId="0" pivotButton="0" quotePrefix="0" xfId="0">
      <alignment vertical="center"/>
    </xf>
    <xf applyAlignment="1" borderId="9" fillId="2" fontId="4" numFmtId="14" pivotButton="0" quotePrefix="0" xfId="0">
      <alignment horizontal="center" vertical="center" wrapText="1"/>
    </xf>
    <xf applyAlignment="1" borderId="23" fillId="2" fontId="0" numFmtId="0" pivotButton="0" quotePrefix="0" xfId="0">
      <alignment vertical="center"/>
    </xf>
    <xf applyAlignment="1" borderId="24" fillId="2" fontId="0" numFmtId="0" pivotButton="0" quotePrefix="0" xfId="0">
      <alignment vertical="center"/>
    </xf>
    <xf applyAlignment="1" borderId="24" fillId="2" fontId="0" numFmtId="0" pivotButton="0" quotePrefix="0" xfId="0">
      <alignment vertical="center"/>
    </xf>
    <xf applyAlignment="1" borderId="38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39" fillId="2" fontId="12" numFmtId="49" pivotButton="0" quotePrefix="0" xfId="0">
      <alignment horizontal="center" vertical="center"/>
    </xf>
    <xf applyAlignment="1" borderId="40" fillId="2" fontId="12" numFmtId="0" pivotButton="0" quotePrefix="0" xfId="0">
      <alignment horizontal="center" vertical="center"/>
    </xf>
    <xf applyAlignment="1" borderId="41" fillId="2" fontId="12" numFmtId="0" pivotButton="0" quotePrefix="0" xfId="0">
      <alignment horizontal="center" vertical="center"/>
    </xf>
    <xf applyAlignment="1" borderId="9" fillId="3" fontId="13" numFmtId="49" pivotButton="0" quotePrefix="0" xfId="0">
      <alignment horizontal="center" vertical="center"/>
    </xf>
    <xf applyAlignment="1" borderId="9" fillId="3" fontId="13" numFmtId="0" pivotButton="0" quotePrefix="0" xfId="0">
      <alignment horizontal="center" vertical="center"/>
    </xf>
    <xf applyAlignment="1" borderId="42" fillId="4" fontId="0" numFmtId="49" pivotButton="0" quotePrefix="0" xfId="0">
      <alignment horizontal="center" vertical="center"/>
    </xf>
    <xf applyAlignment="1" borderId="42" fillId="2" fontId="0" numFmtId="49" pivotButton="0" quotePrefix="0" xfId="0">
      <alignment vertical="center"/>
    </xf>
    <xf applyAlignment="1" borderId="42" fillId="2" fontId="0" numFmtId="0" pivotButton="0" quotePrefix="0" xfId="0">
      <alignment horizontal="center" vertical="center"/>
    </xf>
    <xf applyAlignment="1" borderId="42" fillId="2" fontId="0" numFmtId="0" pivotButton="0" quotePrefix="0" xfId="0">
      <alignment horizontal="center" vertical="center"/>
    </xf>
    <xf applyAlignment="1" borderId="43" fillId="4" fontId="0" numFmtId="0" pivotButton="0" quotePrefix="0" xfId="0">
      <alignment horizontal="center" vertical="center"/>
    </xf>
    <xf applyAlignment="1" borderId="43" fillId="2" fontId="0" numFmtId="0" pivotButton="0" quotePrefix="0" xfId="0">
      <alignment vertical="center"/>
    </xf>
    <xf applyAlignment="1" borderId="43" fillId="2" fontId="0" numFmtId="0" pivotButton="0" quotePrefix="0" xfId="0">
      <alignment horizontal="center" vertical="center"/>
    </xf>
    <xf applyAlignment="1" borderId="42" fillId="2" fontId="0" numFmtId="0" pivotButton="0" quotePrefix="0" xfId="0">
      <alignment vertical="center"/>
    </xf>
    <xf applyAlignment="1" borderId="9" fillId="4" fontId="0" numFmtId="49" pivotButton="0" quotePrefix="0" xfId="0">
      <alignment horizontal="center" vertical="center"/>
    </xf>
    <xf applyAlignment="1" borderId="9" fillId="4" fontId="0" numFmtId="0" pivotButton="0" quotePrefix="0" xfId="0">
      <alignment horizontal="center" vertical="center"/>
    </xf>
    <xf applyAlignment="1" borderId="43" fillId="2" fontId="0" numFmtId="49" pivotButton="0" quotePrefix="0" xfId="0">
      <alignment vertical="center"/>
    </xf>
    <xf applyAlignment="1" borderId="44" fillId="4" fontId="0" numFmtId="0" pivotButton="0" quotePrefix="0" xfId="0">
      <alignment horizontal="center" vertical="center"/>
    </xf>
    <xf applyAlignment="1" borderId="44" fillId="2" fontId="0" numFmtId="49" pivotButton="0" quotePrefix="0" xfId="0">
      <alignment vertical="center"/>
    </xf>
    <xf applyAlignment="1" borderId="44" fillId="2" fontId="0" numFmtId="0" pivotButton="0" quotePrefix="0" xfId="0">
      <alignment horizontal="center" vertical="center"/>
    </xf>
    <xf applyAlignment="1" borderId="44" fillId="2" fontId="0" numFmtId="0" pivotButton="0" quotePrefix="0" xfId="0">
      <alignment vertical="center"/>
    </xf>
    <xf applyAlignment="1" borderId="42" fillId="2" fontId="0" numFmtId="49" pivotButton="0" quotePrefix="0" xfId="0">
      <alignment horizontal="center" vertical="center" wrapText="1"/>
    </xf>
    <xf applyAlignment="1" borderId="44" fillId="2" fontId="0" numFmtId="0" pivotButton="0" quotePrefix="0" xfId="0">
      <alignment horizontal="center" vertical="center" wrapText="1"/>
    </xf>
    <xf applyAlignment="1" borderId="42" fillId="4" fontId="14" numFmtId="49" pivotButton="0" quotePrefix="0" xfId="0">
      <alignment horizontal="center" vertical="center"/>
    </xf>
    <xf applyAlignment="1" borderId="42" fillId="2" fontId="12" numFmtId="0" pivotButton="0" quotePrefix="0" xfId="0">
      <alignment horizontal="center" vertical="center"/>
    </xf>
    <xf applyAlignment="1" borderId="42" fillId="2" fontId="12" numFmtId="0" pivotButton="0" quotePrefix="0" xfId="0">
      <alignment horizontal="center" vertical="center"/>
    </xf>
    <xf applyAlignment="1" borderId="44" fillId="4" fontId="14" numFmtId="0" pivotButton="0" quotePrefix="0" xfId="0">
      <alignment horizontal="center" vertical="center"/>
    </xf>
    <xf applyAlignment="1" borderId="44" fillId="2" fontId="12" numFmtId="0" pivotButton="0" quotePrefix="0" xfId="0">
      <alignment horizontal="center" vertical="center"/>
    </xf>
    <xf applyAlignment="1" borderId="43" fillId="4" fontId="14" numFmtId="0" pivotButton="0" quotePrefix="0" xfId="0">
      <alignment horizontal="center" vertical="center"/>
    </xf>
    <xf applyAlignment="1" borderId="43" fillId="2" fontId="12" numFmtId="0" pivotButton="0" quotePrefix="0" xfId="0">
      <alignment horizontal="center" vertical="center"/>
    </xf>
    <xf applyAlignment="1" borderId="45" fillId="4" fontId="0" numFmtId="0" pivotButton="0" quotePrefix="0" xfId="0">
      <alignment horizontal="center" vertical="center"/>
    </xf>
    <xf applyAlignment="1" borderId="46" fillId="2" fontId="0" numFmtId="0" pivotButton="0" quotePrefix="0" xfId="0">
      <alignment vertical="center"/>
    </xf>
    <xf applyAlignment="1" borderId="47" fillId="2" fontId="0" numFmtId="0" pivotButton="0" quotePrefix="0" xfId="0">
      <alignment horizontal="center" vertical="center"/>
    </xf>
    <xf applyAlignment="1" borderId="47" fillId="2" fontId="0" numFmtId="0" pivotButton="0" quotePrefix="0" xfId="0">
      <alignment vertical="center"/>
    </xf>
    <xf applyAlignment="1" borderId="48" fillId="4" fontId="0" numFmtId="0" pivotButton="0" quotePrefix="0" xfId="0">
      <alignment vertical="center"/>
    </xf>
    <xf applyAlignment="1" borderId="49" fillId="2" fontId="0" numFmtId="0" pivotButton="0" quotePrefix="0" xfId="0">
      <alignment vertical="center"/>
    </xf>
    <xf applyAlignment="1" borderId="50" fillId="2" fontId="0" numFmtId="0" pivotButton="0" quotePrefix="0" xfId="0">
      <alignment vertical="center"/>
    </xf>
    <xf applyAlignment="1" borderId="51" fillId="4" fontId="0" numFmtId="0" pivotButton="0" quotePrefix="0" xfId="0">
      <alignment vertical="center"/>
    </xf>
    <xf applyAlignment="1" borderId="52" fillId="2" fontId="0" numFmtId="0" pivotButton="0" quotePrefix="0" xfId="0">
      <alignment vertical="center"/>
    </xf>
    <xf applyAlignment="1" borderId="53" fillId="2" fontId="0" numFmtId="0" pivotButton="0" quotePrefix="0" xfId="0">
      <alignment vertical="center"/>
    </xf>
    <xf applyAlignment="1" borderId="54" fillId="4" fontId="8" numFmtId="49" pivotButton="0" quotePrefix="0" xfId="0">
      <alignment horizontal="center" vertical="center"/>
    </xf>
    <xf applyAlignment="1" borderId="55" fillId="2" fontId="8" numFmtId="49" pivotButton="0" quotePrefix="0" xfId="0">
      <alignment horizontal="left" vertical="center"/>
    </xf>
    <xf applyAlignment="1" borderId="56" fillId="2" fontId="8" numFmtId="0" pivotButton="0" quotePrefix="0" xfId="0">
      <alignment horizontal="left" vertical="center"/>
    </xf>
    <xf applyAlignment="1" borderId="57" fillId="2" fontId="8" numFmtId="0" pivotButton="0" quotePrefix="0" xfId="0">
      <alignment horizontal="left" vertical="center"/>
    </xf>
    <xf applyAlignment="1" borderId="55" fillId="2" fontId="8" numFmtId="0" pivotButton="0" quotePrefix="0" xfId="0">
      <alignment horizontal="left" vertical="center"/>
    </xf>
    <xf applyAlignment="1" borderId="58" fillId="4" fontId="8" numFmtId="0" pivotButton="0" quotePrefix="0" xfId="0">
      <alignment horizontal="center" vertical="center"/>
    </xf>
    <xf applyAlignment="1" borderId="59" fillId="4" fontId="8" numFmtId="0" pivotButton="0" quotePrefix="0" xfId="0">
      <alignment horizontal="center" vertical="center"/>
    </xf>
    <xf applyAlignment="1" borderId="56" fillId="2" fontId="0" numFmtId="0" pivotButton="0" quotePrefix="0" xfId="0">
      <alignment vertical="center"/>
    </xf>
    <xf applyAlignment="1" borderId="57" fillId="2" fontId="0" numFmtId="0" pivotButton="0" quotePrefix="0" xfId="0">
      <alignment vertical="center"/>
    </xf>
    <xf applyAlignment="1" borderId="9" fillId="4" fontId="0" numFmtId="0" pivotButton="0" quotePrefix="0" xfId="0">
      <alignment vertical="center"/>
    </xf>
    <xf applyAlignment="1" borderId="44" fillId="4" fontId="0" numFmtId="0" pivotButton="0" quotePrefix="0" xfId="0">
      <alignment vertical="center"/>
    </xf>
    <xf applyAlignment="1" borderId="44" fillId="2" fontId="0" numFmtId="0" pivotButton="0" quotePrefix="0" xfId="0">
      <alignment vertical="center"/>
    </xf>
    <xf applyAlignment="1" borderId="42" fillId="4" fontId="15" numFmtId="49" pivotButton="0" quotePrefix="0" xfId="0">
      <alignment horizontal="center" vertical="center"/>
    </xf>
    <xf applyAlignment="1" borderId="9" fillId="2" fontId="0" numFmtId="49" pivotButton="0" quotePrefix="0" xfId="0">
      <alignment horizontal="center" vertical="center"/>
    </xf>
    <xf applyAlignment="1" borderId="44" fillId="4" fontId="15" numFmtId="0" pivotButton="0" quotePrefix="0" xfId="0">
      <alignment horizontal="center" vertical="center"/>
    </xf>
    <xf applyAlignment="1" borderId="43" fillId="4" fontId="15" numFmtId="0" pivotButton="0" quotePrefix="0" xfId="0">
      <alignment horizontal="center" vertical="center"/>
    </xf>
    <xf applyAlignment="1" borderId="43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60" fillId="2" fontId="12" numFmtId="49" pivotButton="0" quotePrefix="0" xfId="0">
      <alignment horizontal="center" vertical="center"/>
    </xf>
    <xf applyAlignment="1" borderId="61" fillId="2" fontId="12" numFmtId="0" pivotButton="0" quotePrefix="0" xfId="0">
      <alignment horizontal="center" vertical="center"/>
    </xf>
    <xf applyAlignment="1" borderId="62" fillId="2" fontId="12" numFmtId="0" pivotButton="0" quotePrefix="0" xfId="0">
      <alignment horizontal="center" vertical="center"/>
    </xf>
    <xf applyAlignment="1" borderId="63" fillId="3" fontId="0" numFmtId="0" pivotButton="0" quotePrefix="0" xfId="0">
      <alignment vertical="center"/>
    </xf>
    <xf applyAlignment="1" borderId="63" fillId="3" fontId="0" numFmtId="49" pivotButton="0" quotePrefix="0" xfId="0">
      <alignment vertical="center"/>
    </xf>
    <xf applyAlignment="1" borderId="64" fillId="4" fontId="0" numFmtId="49" pivotButton="0" quotePrefix="0" xfId="0">
      <alignment horizontal="center" vertical="center"/>
    </xf>
    <xf applyAlignment="1" borderId="65" fillId="2" fontId="0" numFmtId="0" pivotButton="0" quotePrefix="0" xfId="0">
      <alignment vertical="center"/>
    </xf>
    <xf applyAlignment="1" borderId="66" fillId="2" fontId="0" numFmtId="0" pivotButton="0" quotePrefix="0" xfId="0">
      <alignment vertical="center"/>
    </xf>
    <xf applyAlignment="1" borderId="67" fillId="2" fontId="0" numFmtId="1" pivotButton="0" quotePrefix="0" xfId="0">
      <alignment vertical="center"/>
    </xf>
    <xf applyAlignment="1" borderId="68" fillId="2" fontId="0" numFmtId="0" pivotButton="0" quotePrefix="0" xfId="0">
      <alignment vertical="center"/>
    </xf>
    <xf applyAlignment="1" borderId="50" fillId="2" fontId="0" numFmtId="0" pivotButton="0" quotePrefix="0" xfId="0">
      <alignment vertical="center"/>
    </xf>
    <xf applyAlignment="1" borderId="68" fillId="2" fontId="0" numFmtId="0" pivotButton="0" quotePrefix="0" xfId="0">
      <alignment vertical="center"/>
    </xf>
    <xf applyAlignment="1" borderId="45" fillId="4" fontId="0" numFmtId="49" pivotButton="0" quotePrefix="0" xfId="0">
      <alignment horizontal="center" vertical="center"/>
    </xf>
    <xf applyAlignment="1" borderId="66" fillId="2" fontId="0" numFmtId="1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61" fillId="2" fontId="0" numFmtId="0" pivotButton="0" quotePrefix="0" xfId="0">
      <alignment vertical="center"/>
    </xf>
    <xf applyAlignment="1" borderId="53" fillId="3" fontId="0" numFmtId="0" pivotButton="0" quotePrefix="0" xfId="0">
      <alignment vertical="center"/>
    </xf>
    <xf applyAlignment="1" borderId="63" fillId="3" fontId="16" numFmtId="0" pivotButton="0" quotePrefix="0" xfId="0">
      <alignment vertical="center"/>
    </xf>
    <xf applyAlignment="1" borderId="63" fillId="3" fontId="16" numFmtId="0" pivotButton="0" quotePrefix="0" xfId="0">
      <alignment vertical="center"/>
    </xf>
    <xf applyAlignment="1" borderId="9" fillId="4" fontId="5" numFmtId="49" pivotButton="0" quotePrefix="0" xfId="0">
      <alignment vertical="center"/>
    </xf>
    <xf applyAlignment="1" borderId="69" fillId="2" fontId="0" numFmtId="0" pivotButton="0" quotePrefix="0" xfId="0">
      <alignment vertical="center"/>
    </xf>
    <xf applyAlignment="1" borderId="66" fillId="2" fontId="0" numFmtId="0" pivotButton="0" quotePrefix="0" xfId="0">
      <alignment vertical="center"/>
    </xf>
    <xf applyAlignment="1" borderId="9" fillId="4" fontId="6" numFmtId="49" pivotButton="0" quotePrefix="0" xfId="0">
      <alignment vertical="center"/>
    </xf>
    <xf applyAlignment="1" borderId="9" fillId="4" fontId="5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63" fillId="3" fontId="0" numFmtId="0" pivotButton="0" quotePrefix="0" xfId="0">
      <alignment vertical="center"/>
    </xf>
    <xf applyAlignment="1" borderId="70" fillId="2" fontId="0" numFmtId="0" pivotButton="0" quotePrefix="0" xfId="0">
      <alignment vertical="center"/>
    </xf>
    <xf applyAlignment="1" borderId="9" fillId="2" fontId="0" numFmtId="0" pivotButton="0" quotePrefix="0" xfId="0">
      <alignment vertical="center"/>
    </xf>
    <xf applyAlignment="1" borderId="71" fillId="2" fontId="0" numFmtId="0" pivotButton="0" quotePrefix="0" xfId="0">
      <alignment vertical="center"/>
    </xf>
    <xf applyAlignment="1" borderId="45" fillId="4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72" fillId="4" fontId="0" numFmtId="49" pivotButton="0" quotePrefix="0" xfId="0">
      <alignment vertical="center"/>
    </xf>
    <xf applyAlignment="1" borderId="48" fillId="4" fontId="0" numFmtId="49" pivotButton="0" quotePrefix="0" xfId="0">
      <alignment vertical="center"/>
    </xf>
    <xf applyAlignment="1" borderId="49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73" fillId="5" fontId="0" numFmtId="0" pivotButton="0" quotePrefix="0" xfId="0">
      <alignment vertical="center"/>
    </xf>
    <xf applyAlignment="1" borderId="74" fillId="5" fontId="12" numFmtId="49" pivotButton="0" quotePrefix="0" xfId="0">
      <alignment horizontal="center" vertical="center"/>
    </xf>
    <xf applyAlignment="1" borderId="75" fillId="5" fontId="0" numFmtId="49" pivotButton="0" quotePrefix="0" xfId="0">
      <alignment vertical="center"/>
    </xf>
    <xf applyAlignment="1" borderId="76" fillId="4" fontId="5" numFmtId="49" pivotButton="0" quotePrefix="0" xfId="0">
      <alignment vertical="center"/>
    </xf>
    <xf applyAlignment="1" borderId="66" fillId="0" fontId="0" numFmtId="0" pivotButton="0" quotePrefix="0" xfId="0">
      <alignment vertical="center"/>
    </xf>
    <xf applyAlignment="1" borderId="77" fillId="0" fontId="0" numFmtId="0" pivotButton="0" quotePrefix="0" xfId="0">
      <alignment vertical="center"/>
    </xf>
    <xf applyAlignment="1" borderId="78" fillId="0" fontId="0" numFmtId="0" pivotButton="0" quotePrefix="0" xfId="0">
      <alignment vertical="center"/>
    </xf>
    <xf applyAlignment="1" borderId="78" fillId="0" fontId="0" numFmtId="0" pivotButton="0" quotePrefix="0" xfId="0">
      <alignment vertical="center"/>
    </xf>
    <xf applyAlignment="1" borderId="79" fillId="0" fontId="0" numFmtId="0" pivotButton="0" quotePrefix="0" xfId="0">
      <alignment vertical="center"/>
    </xf>
    <xf applyAlignment="1" borderId="80" fillId="0" fontId="0" numFmtId="0" pivotButton="0" quotePrefix="0" xfId="0">
      <alignment vertical="center"/>
    </xf>
    <xf applyAlignment="1" borderId="80" fillId="0" fontId="0" numFmtId="0" pivotButton="0" quotePrefix="0" xfId="0">
      <alignment vertical="center"/>
    </xf>
    <xf applyAlignment="1" borderId="67" fillId="0" fontId="0" numFmtId="0" pivotButton="0" quotePrefix="0" xfId="0">
      <alignment vertical="center"/>
    </xf>
    <xf applyAlignment="1" borderId="81" fillId="0" fontId="0" numFmtId="0" pivotButton="0" quotePrefix="0" xfId="0">
      <alignment vertical="center"/>
    </xf>
    <xf applyAlignment="1" borderId="81" fillId="0" fontId="0" numFmtId="0" pivotButton="0" quotePrefix="0" xfId="0">
      <alignment vertical="center"/>
    </xf>
    <xf applyAlignment="1" borderId="76" fillId="4" fontId="6" numFmtId="49" pivotButton="0" quotePrefix="0" xfId="0">
      <alignment vertical="center"/>
    </xf>
    <xf applyAlignment="1" borderId="63" fillId="0" fontId="0" numFmtId="0" pivotButton="0" quotePrefix="0" xfId="0">
      <alignment vertical="center"/>
    </xf>
    <xf applyAlignment="1" borderId="82" fillId="0" fontId="0" numFmtId="0" pivotButton="0" quotePrefix="0" xfId="0">
      <alignment vertical="center"/>
    </xf>
    <xf applyAlignment="1" borderId="83" fillId="0" fontId="0" numFmtId="0" pivotButton="0" quotePrefix="0" xfId="0">
      <alignment vertical="center"/>
    </xf>
    <xf applyAlignment="1" borderId="84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85" fillId="6" fontId="5" numFmtId="49" pivotButton="0" quotePrefix="0" xfId="0">
      <alignment vertical="center"/>
    </xf>
    <xf applyAlignment="1" borderId="86" fillId="6" fontId="5" numFmtId="49" pivotButton="0" quotePrefix="0" xfId="0">
      <alignment vertical="center"/>
    </xf>
    <xf applyAlignment="1" borderId="87" fillId="3" fontId="17" numFmtId="0" pivotButton="0" quotePrefix="0" xfId="0">
      <alignment vertical="center"/>
    </xf>
    <xf applyAlignment="1" borderId="63" fillId="3" fontId="17" numFmtId="49" pivotButton="0" quotePrefix="0" xfId="0">
      <alignment vertical="center"/>
    </xf>
    <xf applyAlignment="1" borderId="63" fillId="3" fontId="5" numFmtId="0" pivotButton="0" quotePrefix="0" xfId="0">
      <alignment vertical="center"/>
    </xf>
    <xf applyAlignment="1" borderId="88" fillId="2" fontId="5" numFmtId="49" pivotButton="0" quotePrefix="0" xfId="0">
      <alignment vertical="center"/>
    </xf>
    <xf applyAlignment="1" borderId="66" fillId="2" fontId="17" numFmtId="0" pivotButton="0" quotePrefix="0" xfId="0">
      <alignment horizontal="left" vertical="center"/>
    </xf>
    <xf applyAlignment="1" borderId="66" fillId="2" fontId="17" numFmtId="0" pivotButton="0" quotePrefix="0" xfId="0">
      <alignment horizontal="left" vertical="center"/>
    </xf>
    <xf applyAlignment="1" borderId="66" fillId="2" fontId="17" numFmtId="49" pivotButton="0" quotePrefix="0" xfId="0">
      <alignment vertical="center"/>
    </xf>
    <xf applyAlignment="1" borderId="66" fillId="2" fontId="17" numFmtId="0" pivotButton="0" quotePrefix="0" xfId="0">
      <alignment vertical="center"/>
    </xf>
    <xf applyAlignment="1" borderId="66" fillId="2" fontId="5" numFmtId="0" pivotButton="0" quotePrefix="0" xfId="0">
      <alignment vertical="center"/>
    </xf>
    <xf applyAlignment="1" borderId="50" fillId="2" fontId="5" numFmtId="49" pivotButton="0" quotePrefix="0" xfId="0">
      <alignment vertical="center"/>
    </xf>
    <xf applyAlignment="1" borderId="50" fillId="2" fontId="17" numFmtId="0" pivotButton="0" quotePrefix="0" xfId="0">
      <alignment horizontal="left" vertical="center"/>
    </xf>
    <xf applyAlignment="1" borderId="50" fillId="2" fontId="17" numFmtId="0" pivotButton="0" quotePrefix="0" xfId="0">
      <alignment horizontal="left" vertical="center"/>
    </xf>
    <xf applyAlignment="1" borderId="50" fillId="2" fontId="17" numFmtId="49" pivotButton="0" quotePrefix="0" xfId="0">
      <alignment vertical="center"/>
    </xf>
    <xf applyAlignment="1" borderId="50" fillId="2" fontId="17" numFmtId="0" pivotButton="0" quotePrefix="0" xfId="0">
      <alignment vertical="center"/>
    </xf>
    <xf applyAlignment="1" borderId="50" fillId="2" fontId="17" numFmtId="0" pivotButton="0" quotePrefix="0" xfId="0">
      <alignment vertical="center"/>
    </xf>
    <xf applyAlignment="1" borderId="50" fillId="2" fontId="5" numFmtId="0" pivotButton="0" quotePrefix="0" xfId="0">
      <alignment vertical="center"/>
    </xf>
    <xf borderId="0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borderId="97" fillId="0" fontId="0" numFmtId="0" pivotButton="0" quotePrefix="0" xfId="0"/>
    <xf borderId="98" fillId="0" fontId="0" numFmtId="0" pivotButton="0" quotePrefix="0" xfId="0"/>
    <xf borderId="99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0" fillId="0" fontId="0" numFmtId="0" pivotButton="0" quotePrefix="0" xfId="0"/>
    <xf borderId="91" fillId="0" fontId="0" numFmtId="0" pivotButton="0" quotePrefix="0" xfId="0"/>
    <xf borderId="92" fillId="0" fontId="0" numFmtId="0" pivotButton="0" quotePrefix="0" xfId="0"/>
    <xf borderId="40" fillId="0" fontId="0" numFmtId="0" pivotButton="0" quotePrefix="0" xfId="0"/>
    <xf borderId="41" fillId="0" fontId="0" numFmtId="0" pivotButton="0" quotePrefix="0" xfId="0"/>
    <xf borderId="93" fillId="0" fontId="0" numFmtId="0" pivotButton="0" quotePrefix="0" xfId="0"/>
    <xf borderId="94" fillId="0" fontId="0" numFmtId="0" pivotButton="0" quotePrefix="0" xfId="0"/>
    <xf borderId="104" fillId="0" fontId="0" numFmtId="0" pivotButton="0" quotePrefix="0" xfId="0"/>
    <xf borderId="95" fillId="0" fontId="0" numFmtId="0" pivotButton="0" quotePrefix="0" xfId="0"/>
    <xf borderId="100" fillId="0" fontId="0" numFmtId="0" pivotButton="0" quotePrefix="0" xfId="0"/>
    <xf borderId="101" fillId="0" fontId="0" numFmtId="0" pivotButton="0" quotePrefix="0" xfId="0"/>
    <xf borderId="115" fillId="0" fontId="0" numFmtId="0" pivotButton="0" quotePrefix="0" xfId="0"/>
    <xf borderId="106" fillId="0" fontId="0" numFmtId="0" pivotButton="0" quotePrefix="0" xfId="0"/>
    <xf borderId="113" fillId="0" fontId="0" numFmtId="0" pivotButton="0" quotePrefix="0" xfId="0"/>
    <xf borderId="117" fillId="0" fontId="0" numFmtId="0" pivotButton="0" quotePrefix="0" xfId="0"/>
    <xf borderId="107" fillId="0" fontId="0" numFmtId="0" pivotButton="0" quotePrefix="0" xfId="0"/>
    <xf borderId="108" fillId="0" fontId="0" numFmtId="0" pivotButton="0" quotePrefix="0" xfId="0"/>
    <xf borderId="114" fillId="0" fontId="0" numFmtId="0" pivotButton="0" quotePrefix="0" xfId="0"/>
    <xf borderId="111" fillId="0" fontId="0" numFmtId="0" pivotButton="0" quotePrefix="0" xfId="0"/>
    <xf borderId="112" fillId="0" fontId="0" numFmtId="0" pivotButton="0" quotePrefix="0" xfId="0"/>
    <xf applyAlignment="1" borderId="7" fillId="2" fontId="12" numFmtId="49" pivotButton="0" quotePrefix="0" xfId="0">
      <alignment horizontal="center" vertical="center"/>
    </xf>
    <xf borderId="120" fillId="0" fontId="0" numFmtId="0" pivotButton="0" quotePrefix="0" xfId="0"/>
    <xf borderId="119" fillId="0" fontId="0" numFmtId="0" pivotButton="0" quotePrefix="0" xfId="0"/>
    <xf borderId="121" fillId="0" fontId="0" numFmtId="0" pivotButton="0" quotePrefix="0" xfId="0"/>
    <xf applyAlignment="1" borderId="122" fillId="2" fontId="12" numFmtId="49" pivotButton="0" quotePrefix="0" xfId="0">
      <alignment horizontal="center" vertical="center"/>
    </xf>
    <xf borderId="61" fillId="0" fontId="0" numFmtId="0" pivotButton="0" quotePrefix="0" xfId="0"/>
    <xf borderId="62" fillId="0" fontId="0" numFmtId="0" pivotButton="0" quotePrefix="0" xfId="0"/>
    <xf applyAlignment="1" borderId="123" fillId="0" fontId="18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3"/>
  <sheetViews>
    <sheetView defaultGridColor="1" showGridLines="0" workbookViewId="0">
      <selection activeCell="A1" sqref="A1"/>
    </sheetView>
  </sheetViews>
  <sheetFormatPr baseColWidth="8" customHeight="1" defaultColWidth="9" defaultRowHeight="13.5" outlineLevelCol="0" outlineLevelRow="0"/>
  <cols>
    <col customWidth="1" max="3" min="1" style="232" width="9"/>
    <col customWidth="1" max="4" min="4" style="232" width="14.5"/>
    <col customWidth="1" max="5" min="5" style="232" width="11.8516"/>
    <col customWidth="1" max="6" min="6" style="232" width="11.5"/>
    <col customWidth="1" max="11" min="7" style="232" width="9"/>
    <col customWidth="1" max="12" min="12" style="232" width="9.17188"/>
    <col customWidth="1" max="13" min="13" style="232" width="9"/>
    <col customWidth="1" max="14" min="14" style="232" width="22.5"/>
    <col customWidth="1" max="16" min="15" style="232" width="9"/>
    <col customWidth="1" max="256" min="17" style="232" width="9"/>
  </cols>
  <sheetData>
    <row customHeight="1" ht="16" r="1" s="251">
      <c r="A1" s="2" t="inlineStr">
        <is>
          <t>【官方A级】蜻蜓plus一期</t>
        </is>
      </c>
      <c r="B1" s="252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  <c r="L1" s="252" t="n"/>
      <c r="M1" s="253" t="n"/>
      <c r="N1" s="5" t="inlineStr">
        <is>
          <t>提前一周上限，奖励30%</t>
        </is>
      </c>
      <c r="O1" s="6" t="n"/>
      <c r="P1" s="6" t="n"/>
    </row>
    <row customHeight="1" ht="16" r="2" s="251">
      <c r="A2" s="254" t="n"/>
      <c r="B2" s="255" t="n"/>
      <c r="C2" s="255" t="n"/>
      <c r="D2" s="255" t="n"/>
      <c r="E2" s="255" t="n"/>
      <c r="F2" s="255" t="n"/>
      <c r="G2" s="255" t="n"/>
      <c r="H2" s="255" t="n"/>
      <c r="I2" s="255" t="n"/>
      <c r="J2" s="255" t="n"/>
      <c r="K2" s="255" t="n"/>
      <c r="L2" s="255" t="n"/>
      <c r="M2" s="256" t="n"/>
      <c r="N2" s="10" t="n"/>
      <c r="O2" s="6" t="n"/>
      <c r="P2" s="6" t="n"/>
    </row>
    <row customHeight="1" ht="16.5" r="3" s="251">
      <c r="A3" s="11" t="inlineStr">
        <is>
          <t>立项时间</t>
        </is>
      </c>
      <c r="B3" s="12" t="n">
        <v>43868</v>
      </c>
      <c r="C3" s="257" t="n"/>
      <c r="D3" s="258" t="n"/>
      <c r="E3" s="11" t="inlineStr">
        <is>
          <t>预期上线时间</t>
        </is>
      </c>
      <c r="F3" s="12" t="n">
        <v>43909</v>
      </c>
      <c r="G3" s="257" t="n"/>
      <c r="H3" s="258" t="n"/>
      <c r="I3" s="11" t="inlineStr">
        <is>
          <t>上线时间</t>
        </is>
      </c>
      <c r="J3" s="16" t="n">
        <v>43902</v>
      </c>
      <c r="K3" s="257" t="n"/>
      <c r="L3" s="257" t="n"/>
      <c r="M3" s="259" t="n"/>
      <c r="N3" s="10" t="n"/>
      <c r="O3" s="6" t="n"/>
      <c r="P3" s="6" t="n"/>
    </row>
    <row customHeight="1" ht="16.5" r="4" s="251">
      <c r="A4" s="11" t="inlineStr">
        <is>
          <t>职位</t>
        </is>
      </c>
      <c r="B4" s="11" t="inlineStr">
        <is>
          <t>项目经理</t>
        </is>
      </c>
      <c r="C4" s="11" t="inlineStr">
        <is>
          <t>技术方案</t>
        </is>
      </c>
      <c r="D4" s="17" t="inlineStr">
        <is>
          <t>产品经理</t>
        </is>
      </c>
      <c r="E4" s="11" t="inlineStr">
        <is>
          <t>UI</t>
        </is>
      </c>
      <c r="F4" s="11" t="inlineStr">
        <is>
          <t>研发</t>
        </is>
      </c>
      <c r="G4" s="11" t="inlineStr">
        <is>
          <t>测试</t>
        </is>
      </c>
      <c r="H4" s="18" t="n"/>
      <c r="I4" s="18" t="n"/>
      <c r="J4" s="18" t="n"/>
      <c r="K4" s="18" t="n"/>
      <c r="L4" s="18" t="n"/>
      <c r="M4" s="11" t="inlineStr">
        <is>
          <t>总分</t>
        </is>
      </c>
      <c r="N4" s="10" t="n"/>
      <c r="O4" s="6" t="n"/>
      <c r="P4" s="6" t="n"/>
    </row>
    <row customHeight="1" ht="17.25" r="5" s="251">
      <c r="A5" s="11" t="inlineStr">
        <is>
          <t>姓名</t>
        </is>
      </c>
      <c r="B5" s="19" t="inlineStr">
        <is>
          <t>常如</t>
        </is>
      </c>
      <c r="C5" s="19" t="inlineStr">
        <is>
          <t>蔡绍铜</t>
        </is>
      </c>
      <c r="D5" s="19" t="inlineStr">
        <is>
          <t>陈瑾萱</t>
        </is>
      </c>
      <c r="E5" s="19" t="inlineStr">
        <is>
          <t>王学佳</t>
        </is>
      </c>
      <c r="F5" s="19" t="inlineStr">
        <is>
          <t>张喆</t>
        </is>
      </c>
      <c r="G5" s="20" t="inlineStr">
        <is>
          <t>贺文颖</t>
        </is>
      </c>
      <c r="H5" s="23" t="n"/>
      <c r="I5" s="23" t="n"/>
      <c r="J5" s="23" t="n"/>
      <c r="K5" s="23" t="n"/>
      <c r="L5" s="23" t="n"/>
      <c r="M5" s="24">
        <f>SUM(C6:G6)</f>
        <v/>
      </c>
      <c r="N5" s="10" t="n"/>
      <c r="O5" s="6" t="n"/>
      <c r="P5" s="6" t="n"/>
    </row>
    <row customHeight="1" ht="16.5" r="6" s="251">
      <c r="A6" s="11" t="inlineStr">
        <is>
          <t>分值</t>
        </is>
      </c>
      <c r="B6" s="23" t="n"/>
      <c r="C6" s="23" t="n">
        <v>6</v>
      </c>
      <c r="D6" s="23" t="n">
        <v>10</v>
      </c>
      <c r="E6" s="23" t="n">
        <v>10</v>
      </c>
      <c r="F6" s="23" t="n">
        <v>14</v>
      </c>
      <c r="G6" s="23" t="n">
        <v>10</v>
      </c>
      <c r="H6" s="23" t="n"/>
      <c r="I6" s="23" t="n"/>
      <c r="J6" s="23" t="n"/>
      <c r="K6" s="23" t="n"/>
      <c r="L6" s="23" t="n"/>
      <c r="M6" s="260" t="n"/>
      <c r="N6" s="10" t="n"/>
      <c r="O6" s="6" t="n"/>
      <c r="P6" s="6" t="n"/>
    </row>
    <row customHeight="1" ht="16.5" r="7" s="251">
      <c r="A7" s="11" t="inlineStr">
        <is>
          <t>占比</t>
        </is>
      </c>
      <c r="B7" s="23" t="n"/>
      <c r="C7" s="25">
        <f>C6/M5</f>
        <v/>
      </c>
      <c r="D7" s="25">
        <f>D6/M5</f>
        <v/>
      </c>
      <c r="E7" s="25">
        <f>E6/M5</f>
        <v/>
      </c>
      <c r="F7" s="25">
        <f>F6/M5</f>
        <v/>
      </c>
      <c r="G7" s="25">
        <f>G6/M5</f>
        <v/>
      </c>
      <c r="H7" s="25" t="n"/>
      <c r="I7" s="25" t="n"/>
      <c r="J7" s="25" t="n"/>
      <c r="K7" s="25" t="n"/>
      <c r="L7" s="25" t="n"/>
      <c r="M7" s="261" t="n"/>
      <c r="N7" s="10" t="n"/>
      <c r="O7" s="6" t="n"/>
      <c r="P7" s="6" t="n"/>
    </row>
    <row customHeight="1" ht="16" r="8" s="251">
      <c r="A8" s="26" t="inlineStr">
        <is>
          <t>核准</t>
        </is>
      </c>
      <c r="B8" s="28" t="n">
        <v>8</v>
      </c>
      <c r="C8" s="28" t="n">
        <v>9</v>
      </c>
      <c r="D8" s="28" t="n">
        <v>13</v>
      </c>
      <c r="E8" s="28" t="n">
        <v>13</v>
      </c>
      <c r="F8" s="28" t="n">
        <v>18</v>
      </c>
      <c r="G8" s="28" t="n">
        <v>13</v>
      </c>
      <c r="H8" s="28" t="n"/>
      <c r="I8" s="28" t="n"/>
      <c r="J8" s="28" t="n"/>
      <c r="K8" s="28" t="n"/>
      <c r="L8" s="28" t="n"/>
      <c r="M8" s="28">
        <f>SUM(B8:L8)</f>
        <v/>
      </c>
      <c r="N8" s="29" t="n"/>
      <c r="O8" s="29" t="n"/>
      <c r="P8" s="29" t="n"/>
    </row>
    <row customHeight="1" ht="16" r="9" s="251">
      <c r="A9" s="2" t="inlineStr">
        <is>
          <t>【官方B级】账户从属关系切转数据入库</t>
        </is>
      </c>
      <c r="B9" s="252" t="n"/>
      <c r="C9" s="252" t="n"/>
      <c r="D9" s="252" t="n"/>
      <c r="E9" s="252" t="n"/>
      <c r="F9" s="252" t="n"/>
      <c r="G9" s="252" t="n"/>
      <c r="H9" s="252" t="n"/>
      <c r="I9" s="252" t="n"/>
      <c r="J9" s="252" t="n"/>
      <c r="K9" s="252" t="n"/>
      <c r="L9" s="252" t="n"/>
      <c r="M9" s="253" t="n"/>
      <c r="N9" s="10" t="n"/>
      <c r="O9" s="6" t="n"/>
      <c r="P9" s="6" t="n"/>
    </row>
    <row customHeight="1" ht="16" r="10" s="251">
      <c r="A10" s="254" t="n"/>
      <c r="B10" s="255" t="n"/>
      <c r="C10" s="255" t="n"/>
      <c r="D10" s="255" t="n"/>
      <c r="E10" s="255" t="n"/>
      <c r="F10" s="255" t="n"/>
      <c r="G10" s="255" t="n"/>
      <c r="H10" s="255" t="n"/>
      <c r="I10" s="255" t="n"/>
      <c r="J10" s="255" t="n"/>
      <c r="K10" s="255" t="n"/>
      <c r="L10" s="255" t="n"/>
      <c r="M10" s="256" t="n"/>
      <c r="N10" s="10" t="n"/>
      <c r="O10" s="6" t="n"/>
      <c r="P10" s="6" t="n"/>
    </row>
    <row customHeight="1" ht="16.5" r="11" s="251">
      <c r="A11" s="11" t="inlineStr">
        <is>
          <t>立项时间</t>
        </is>
      </c>
      <c r="B11" s="12" t="n">
        <v>43816</v>
      </c>
      <c r="C11" s="257" t="n"/>
      <c r="D11" s="258" t="n"/>
      <c r="E11" s="11" t="inlineStr">
        <is>
          <t>预期上线时间</t>
        </is>
      </c>
      <c r="F11" s="12" t="n">
        <v>43900</v>
      </c>
      <c r="G11" s="257" t="n"/>
      <c r="H11" s="258" t="n"/>
      <c r="I11" s="11" t="inlineStr">
        <is>
          <t>上线时间</t>
        </is>
      </c>
      <c r="J11" s="16" t="n">
        <v>43529</v>
      </c>
      <c r="K11" s="257" t="n"/>
      <c r="L11" s="257" t="n"/>
      <c r="M11" s="259" t="n"/>
      <c r="N11" s="10" t="n"/>
      <c r="O11" s="6" t="n"/>
      <c r="P11" s="6" t="n"/>
    </row>
    <row customHeight="1" ht="16.5" r="12" s="251">
      <c r="A12" s="11" t="inlineStr">
        <is>
          <t>职位</t>
        </is>
      </c>
      <c r="B12" s="11" t="inlineStr">
        <is>
          <t>项目经理</t>
        </is>
      </c>
      <c r="C12" s="11" t="inlineStr">
        <is>
          <t>技术方案</t>
        </is>
      </c>
      <c r="D12" s="11" t="inlineStr">
        <is>
          <t>研发</t>
        </is>
      </c>
      <c r="E12" s="11" t="inlineStr">
        <is>
          <t>测试</t>
        </is>
      </c>
      <c r="F12" s="18" t="n"/>
      <c r="G12" s="18" t="n"/>
      <c r="H12" s="18" t="n"/>
      <c r="I12" s="18" t="n"/>
      <c r="J12" s="18" t="n"/>
      <c r="K12" s="18" t="n"/>
      <c r="L12" s="18" t="n"/>
      <c r="M12" s="11" t="inlineStr">
        <is>
          <t>总分</t>
        </is>
      </c>
      <c r="N12" s="10" t="n"/>
      <c r="O12" s="6" t="n"/>
      <c r="P12" s="6" t="n"/>
    </row>
    <row customHeight="1" ht="16.5" r="13" s="251">
      <c r="A13" s="11" t="inlineStr">
        <is>
          <t>姓名</t>
        </is>
      </c>
      <c r="B13" s="19" t="inlineStr">
        <is>
          <t>常如</t>
        </is>
      </c>
      <c r="C13" s="19" t="inlineStr">
        <is>
          <t>喻磊</t>
        </is>
      </c>
      <c r="D13" s="19" t="inlineStr">
        <is>
          <t>孙剑波</t>
        </is>
      </c>
      <c r="E13" s="19" t="inlineStr">
        <is>
          <t>熊彬</t>
        </is>
      </c>
      <c r="F13" s="23" t="n"/>
      <c r="G13" s="23" t="n"/>
      <c r="H13" s="23" t="n"/>
      <c r="I13" s="23" t="n"/>
      <c r="J13" s="23" t="n"/>
      <c r="K13" s="23" t="n"/>
      <c r="L13" s="23" t="n"/>
      <c r="M13" s="24">
        <f>SUM(C14:E14)</f>
        <v/>
      </c>
      <c r="N13" s="10" t="n"/>
      <c r="O13" s="6" t="n"/>
      <c r="P13" s="6" t="n"/>
    </row>
    <row customHeight="1" ht="16.5" r="14" s="251">
      <c r="A14" s="11" t="inlineStr">
        <is>
          <t>分值</t>
        </is>
      </c>
      <c r="B14" s="23" t="n"/>
      <c r="C14" s="23" t="n">
        <v>7</v>
      </c>
      <c r="D14" s="23" t="n">
        <v>13</v>
      </c>
      <c r="E14" s="23" t="n">
        <v>10</v>
      </c>
      <c r="F14" s="23" t="n"/>
      <c r="G14" s="23" t="n"/>
      <c r="H14" s="23" t="n"/>
      <c r="I14" s="23" t="n"/>
      <c r="J14" s="23" t="n"/>
      <c r="K14" s="23" t="n"/>
      <c r="L14" s="23" t="n"/>
      <c r="M14" s="260" t="n"/>
      <c r="N14" s="10" t="n"/>
      <c r="O14" s="6" t="n"/>
      <c r="P14" s="6" t="n"/>
    </row>
    <row customHeight="1" ht="16.5" r="15" s="251">
      <c r="A15" s="11" t="inlineStr">
        <is>
          <t>占比</t>
        </is>
      </c>
      <c r="B15" s="23" t="n"/>
      <c r="C15" s="25">
        <f>C14/M13</f>
        <v/>
      </c>
      <c r="D15" s="25">
        <f>D14/M13</f>
        <v/>
      </c>
      <c r="E15" s="25">
        <f>E14/M13</f>
        <v/>
      </c>
      <c r="F15" s="25">
        <f>F14/M13</f>
        <v/>
      </c>
      <c r="G15" s="25">
        <f>G14/M13</f>
        <v/>
      </c>
      <c r="H15" s="25" t="n"/>
      <c r="I15" s="25" t="n"/>
      <c r="J15" s="25" t="n"/>
      <c r="K15" s="25" t="n"/>
      <c r="L15" s="25" t="n"/>
      <c r="M15" s="261" t="n"/>
      <c r="N15" s="10" t="n"/>
      <c r="O15" s="6" t="n"/>
      <c r="P15" s="6" t="n"/>
    </row>
    <row customHeight="1" ht="16" r="16" s="251">
      <c r="A16" s="26" t="inlineStr">
        <is>
          <t>核准</t>
        </is>
      </c>
      <c r="B16" s="28" t="n">
        <v>3</v>
      </c>
      <c r="C16" s="28" t="n">
        <v>7</v>
      </c>
      <c r="D16" s="28" t="n">
        <v>13</v>
      </c>
      <c r="E16" s="28" t="n">
        <v>10</v>
      </c>
      <c r="F16" s="28" t="n"/>
      <c r="G16" s="28" t="n"/>
      <c r="H16" s="28" t="n"/>
      <c r="I16" s="28" t="n"/>
      <c r="J16" s="28" t="n"/>
      <c r="K16" s="28" t="n"/>
      <c r="L16" s="28" t="n"/>
      <c r="M16" s="28">
        <f>SUM(B16:L16)</f>
        <v/>
      </c>
      <c r="N16" s="29" t="n"/>
      <c r="O16" s="29" t="n"/>
      <c r="P16" s="29" t="n"/>
    </row>
    <row customHeight="1" ht="16" r="17" s="251">
      <c r="A17" s="2" t="inlineStr">
        <is>
          <t>【官方A级】独立分期码+智能POS支持花呗分期被扫</t>
        </is>
      </c>
      <c r="B17" s="252" t="n"/>
      <c r="C17" s="252" t="n"/>
      <c r="D17" s="252" t="n"/>
      <c r="E17" s="252" t="n"/>
      <c r="F17" s="252" t="n"/>
      <c r="G17" s="252" t="n"/>
      <c r="H17" s="252" t="n"/>
      <c r="I17" s="252" t="n"/>
      <c r="J17" s="252" t="n"/>
      <c r="K17" s="252" t="n"/>
      <c r="L17" s="252" t="n"/>
      <c r="M17" s="253" t="n"/>
      <c r="N17" s="5" t="inlineStr">
        <is>
          <t>POS安装包线上出现bug</t>
        </is>
      </c>
      <c r="O17" s="6" t="n"/>
      <c r="P17" s="6" t="n"/>
    </row>
    <row customHeight="1" ht="16" r="18" s="251">
      <c r="A18" s="254" t="n"/>
      <c r="B18" s="255" t="n"/>
      <c r="C18" s="255" t="n"/>
      <c r="D18" s="255" t="n"/>
      <c r="E18" s="255" t="n"/>
      <c r="F18" s="255" t="n"/>
      <c r="G18" s="255" t="n"/>
      <c r="H18" s="255" t="n"/>
      <c r="I18" s="255" t="n"/>
      <c r="J18" s="255" t="n"/>
      <c r="K18" s="255" t="n"/>
      <c r="L18" s="255" t="n"/>
      <c r="M18" s="256" t="n"/>
      <c r="N18" s="5" t="inlineStr">
        <is>
          <t>POS开发-5</t>
        </is>
      </c>
      <c r="O18" s="6" t="n"/>
      <c r="P18" s="6" t="n"/>
    </row>
    <row customHeight="1" ht="16.5" r="19" s="251">
      <c r="A19" s="11" t="inlineStr">
        <is>
          <t>立项时间</t>
        </is>
      </c>
      <c r="B19" s="12" t="n">
        <v>43865</v>
      </c>
      <c r="C19" s="257" t="n"/>
      <c r="D19" s="258" t="n"/>
      <c r="E19" s="11" t="inlineStr">
        <is>
          <t>预期上线时间</t>
        </is>
      </c>
      <c r="F19" s="12" t="n">
        <v>43895</v>
      </c>
      <c r="G19" s="257" t="n"/>
      <c r="H19" s="258" t="n"/>
      <c r="I19" s="11" t="inlineStr">
        <is>
          <t>上线时间</t>
        </is>
      </c>
      <c r="J19" s="16" t="n">
        <v>43895</v>
      </c>
      <c r="K19" s="257" t="n"/>
      <c r="L19" s="257" t="n"/>
      <c r="M19" s="259" t="n"/>
      <c r="N19" s="5" t="inlineStr">
        <is>
          <t>POS线上验证-3</t>
        </is>
      </c>
      <c r="O19" s="6" t="n"/>
      <c r="P19" s="6" t="n"/>
    </row>
    <row customHeight="1" ht="16.5" r="20" s="251">
      <c r="A20" s="11" t="inlineStr">
        <is>
          <t>职位</t>
        </is>
      </c>
      <c r="B20" s="11" t="inlineStr">
        <is>
          <t>项目经理</t>
        </is>
      </c>
      <c r="C20" s="11" t="inlineStr">
        <is>
          <t>技术方案</t>
        </is>
      </c>
      <c r="D20" s="11" t="inlineStr">
        <is>
          <t>技术方案</t>
        </is>
      </c>
      <c r="E20" s="11" t="inlineStr">
        <is>
          <t>产品方案</t>
        </is>
      </c>
      <c r="F20" s="11" t="inlineStr">
        <is>
          <t>产品方案</t>
        </is>
      </c>
      <c r="G20" s="11" t="inlineStr">
        <is>
          <t>UI</t>
        </is>
      </c>
      <c r="H20" s="11" t="inlineStr">
        <is>
          <t>研发</t>
        </is>
      </c>
      <c r="I20" s="11" t="inlineStr">
        <is>
          <t>研发</t>
        </is>
      </c>
      <c r="J20" s="11" t="inlineStr">
        <is>
          <t>研发</t>
        </is>
      </c>
      <c r="K20" s="11" t="inlineStr">
        <is>
          <t>测试</t>
        </is>
      </c>
      <c r="L20" s="11" t="inlineStr">
        <is>
          <t>测试</t>
        </is>
      </c>
      <c r="M20" s="11" t="inlineStr">
        <is>
          <t>总分</t>
        </is>
      </c>
      <c r="N20" s="10" t="n"/>
      <c r="O20" s="6" t="n"/>
      <c r="P20" s="6" t="n"/>
    </row>
    <row customHeight="1" ht="16.5" r="21" s="251">
      <c r="A21" s="11" t="inlineStr">
        <is>
          <t>姓名</t>
        </is>
      </c>
      <c r="B21" s="19" t="inlineStr">
        <is>
          <t>常如</t>
        </is>
      </c>
      <c r="C21" s="19" t="inlineStr">
        <is>
          <t>胡有明</t>
        </is>
      </c>
      <c r="D21" s="19" t="inlineStr">
        <is>
          <t>黄文聪</t>
        </is>
      </c>
      <c r="E21" s="19" t="inlineStr">
        <is>
          <t>董治伟</t>
        </is>
      </c>
      <c r="F21" s="19" t="inlineStr">
        <is>
          <t>邓先宇</t>
        </is>
      </c>
      <c r="G21" s="19" t="inlineStr">
        <is>
          <t>王学佳</t>
        </is>
      </c>
      <c r="H21" s="19" t="inlineStr">
        <is>
          <t>胡有明</t>
        </is>
      </c>
      <c r="I21" s="19" t="inlineStr">
        <is>
          <t>黄文聪</t>
        </is>
      </c>
      <c r="J21" s="19" t="inlineStr">
        <is>
          <t>袁梦</t>
        </is>
      </c>
      <c r="K21" s="19" t="inlineStr">
        <is>
          <t>柳畅宇</t>
        </is>
      </c>
      <c r="L21" s="19" t="inlineStr">
        <is>
          <t>贺文颖</t>
        </is>
      </c>
      <c r="M21" s="24">
        <f>SUM(C22:O22)</f>
        <v/>
      </c>
      <c r="N21" s="10" t="n"/>
      <c r="O21" s="6" t="n"/>
      <c r="P21" s="6" t="n"/>
    </row>
    <row customHeight="1" ht="16.5" r="22" s="251">
      <c r="A22" s="11" t="inlineStr">
        <is>
          <t>分值</t>
        </is>
      </c>
      <c r="B22" s="23" t="n"/>
      <c r="C22" s="23" t="n">
        <v>3</v>
      </c>
      <c r="D22" s="23" t="n">
        <v>3</v>
      </c>
      <c r="E22" s="23" t="n">
        <v>6</v>
      </c>
      <c r="F22" s="23" t="n">
        <v>3</v>
      </c>
      <c r="G22" s="23" t="n">
        <v>4</v>
      </c>
      <c r="H22" s="23" t="n">
        <v>7</v>
      </c>
      <c r="I22" s="23" t="n">
        <v>7</v>
      </c>
      <c r="J22" s="23" t="n">
        <v>7</v>
      </c>
      <c r="K22" s="23" t="n">
        <v>5</v>
      </c>
      <c r="L22" s="23" t="n">
        <v>5</v>
      </c>
      <c r="M22" s="260" t="n"/>
      <c r="N22" s="10" t="n"/>
      <c r="O22" s="6" t="n"/>
      <c r="P22" s="6" t="n"/>
    </row>
    <row customHeight="1" ht="16.5" r="23" s="251">
      <c r="A23" s="11" t="inlineStr">
        <is>
          <t>占比</t>
        </is>
      </c>
      <c r="B23" s="23" t="n"/>
      <c r="C23" s="25">
        <f>C22/M21</f>
        <v/>
      </c>
      <c r="D23" s="25">
        <f>D22/M21</f>
        <v/>
      </c>
      <c r="E23" s="25">
        <f>E22/M21</f>
        <v/>
      </c>
      <c r="F23" s="25">
        <f>F22/M21</f>
        <v/>
      </c>
      <c r="G23" s="25">
        <f>G22/M21</f>
        <v/>
      </c>
      <c r="H23" s="25">
        <f>H22/M21</f>
        <v/>
      </c>
      <c r="I23" s="25">
        <f>I22/M21</f>
        <v/>
      </c>
      <c r="J23" s="25">
        <f>J22/M21</f>
        <v/>
      </c>
      <c r="K23" s="25">
        <f>K22/M21</f>
        <v/>
      </c>
      <c r="L23" s="25">
        <f>L22/M21</f>
        <v/>
      </c>
      <c r="M23" s="261" t="n"/>
      <c r="N23" s="10" t="n"/>
      <c r="O23" s="6" t="n"/>
      <c r="P23" s="6" t="n"/>
    </row>
    <row customHeight="1" ht="16" r="24" s="251">
      <c r="A24" s="30" t="inlineStr">
        <is>
          <t>核准</t>
        </is>
      </c>
      <c r="B24" s="54" t="n">
        <v>5</v>
      </c>
      <c r="C24" s="54" t="n">
        <v>3</v>
      </c>
      <c r="D24" s="54" t="n">
        <v>3</v>
      </c>
      <c r="E24" s="54" t="n">
        <v>6</v>
      </c>
      <c r="F24" s="54" t="n">
        <v>3</v>
      </c>
      <c r="G24" s="54" t="n">
        <v>4</v>
      </c>
      <c r="H24" s="54" t="n">
        <v>7</v>
      </c>
      <c r="I24" s="54" t="n">
        <v>7</v>
      </c>
      <c r="J24" s="54" t="n">
        <v>2</v>
      </c>
      <c r="K24" s="54" t="n">
        <v>5</v>
      </c>
      <c r="L24" s="54" t="n">
        <v>2</v>
      </c>
      <c r="M24" s="28">
        <f>SUM(B24:L24)</f>
        <v/>
      </c>
      <c r="N24" s="29" t="n"/>
      <c r="O24" s="29" t="n"/>
      <c r="P24" s="29" t="n"/>
    </row>
    <row customHeight="1" ht="16" r="25" s="251">
      <c r="A25" s="32" t="n"/>
      <c r="B25" s="32" t="n"/>
      <c r="C25" s="262" t="n"/>
      <c r="D25" s="262" t="n"/>
      <c r="E25" s="262" t="n"/>
      <c r="F25" s="262" t="n"/>
      <c r="G25" s="262" t="n"/>
      <c r="H25" s="262" t="n"/>
      <c r="I25" s="262" t="n"/>
      <c r="J25" s="262" t="n"/>
      <c r="K25" s="262" t="n"/>
      <c r="L25" s="262" t="n"/>
      <c r="M25" s="262" t="n"/>
      <c r="N25" s="263" t="n"/>
      <c r="O25" s="6" t="n"/>
      <c r="P25" s="6" t="n"/>
    </row>
    <row customHeight="1" ht="16" r="26" s="251">
      <c r="A26" s="2" t="inlineStr">
        <is>
          <t>【官方A级】储值会员适配FU+</t>
        </is>
      </c>
      <c r="B26" s="252" t="n"/>
      <c r="C26" s="252" t="n"/>
      <c r="D26" s="252" t="n"/>
      <c r="E26" s="252" t="n"/>
      <c r="F26" s="252" t="n"/>
      <c r="G26" s="252" t="n"/>
      <c r="H26" s="252" t="n"/>
      <c r="I26" s="252" t="n"/>
      <c r="J26" s="252" t="n"/>
      <c r="K26" s="252" t="n"/>
      <c r="L26" s="252" t="n"/>
      <c r="M26" s="253" t="n"/>
      <c r="N26" s="10" t="n"/>
      <c r="O26" s="6" t="n"/>
      <c r="P26" s="6" t="n"/>
    </row>
    <row customHeight="1" ht="16.5" r="27" s="251">
      <c r="A27" s="254" t="n"/>
      <c r="B27" s="255" t="n"/>
      <c r="C27" s="255" t="n"/>
      <c r="D27" s="255" t="n"/>
      <c r="E27" s="255" t="n"/>
      <c r="F27" s="255" t="n"/>
      <c r="G27" s="255" t="n"/>
      <c r="H27" s="255" t="n"/>
      <c r="I27" s="255" t="n"/>
      <c r="J27" s="255" t="n"/>
      <c r="K27" s="255" t="n"/>
      <c r="L27" s="255" t="n"/>
      <c r="M27" s="256" t="n"/>
      <c r="N27" s="10" t="n"/>
      <c r="O27" s="6" t="n"/>
      <c r="P27" s="6" t="n"/>
    </row>
    <row customHeight="1" ht="16.5" r="28" s="251">
      <c r="A28" s="11" t="inlineStr">
        <is>
          <t>立项时间</t>
        </is>
      </c>
      <c r="B28" s="34" t="inlineStr">
        <is>
          <t xml:space="preserve"> 2020-02-17</t>
        </is>
      </c>
      <c r="C28" s="257" t="n"/>
      <c r="D28" s="258" t="n"/>
      <c r="E28" s="11" t="inlineStr">
        <is>
          <t>预期上线时间</t>
        </is>
      </c>
      <c r="F28" s="35" t="inlineStr">
        <is>
          <t xml:space="preserve"> 2020-03-19</t>
        </is>
      </c>
      <c r="G28" s="257" t="n"/>
      <c r="H28" s="259" t="n"/>
      <c r="I28" s="11" t="inlineStr">
        <is>
          <t>上线时间</t>
        </is>
      </c>
      <c r="J28" s="35" t="inlineStr">
        <is>
          <t xml:space="preserve"> 2020-03-19</t>
        </is>
      </c>
      <c r="K28" s="257" t="n"/>
      <c r="L28" s="257" t="n"/>
      <c r="M28" s="259" t="n"/>
      <c r="N28" s="10" t="n"/>
      <c r="O28" s="6" t="n"/>
      <c r="P28" s="6" t="n"/>
    </row>
    <row customHeight="1" ht="17.25" r="29" s="251">
      <c r="A29" s="11" t="inlineStr">
        <is>
          <t>职位</t>
        </is>
      </c>
      <c r="B29" s="11" t="inlineStr">
        <is>
          <t>项目经理</t>
        </is>
      </c>
      <c r="C29" s="11" t="inlineStr">
        <is>
          <t>产品方案</t>
        </is>
      </c>
      <c r="D29" s="11" t="inlineStr">
        <is>
          <t>开发人员&amp;技术方案</t>
        </is>
      </c>
      <c r="E29" s="11" t="inlineStr">
        <is>
          <t>开发人员&amp;技术方案</t>
        </is>
      </c>
      <c r="F29" s="11" t="inlineStr">
        <is>
          <t>测试</t>
        </is>
      </c>
      <c r="G29" s="11" t="inlineStr">
        <is>
          <t>测试</t>
        </is>
      </c>
      <c r="H29" s="204" t="n"/>
      <c r="I29" s="18" t="n"/>
      <c r="J29" s="18" t="n"/>
      <c r="K29" s="18" t="n"/>
      <c r="L29" s="18" t="n"/>
      <c r="M29" s="11" t="inlineStr">
        <is>
          <t>总分</t>
        </is>
      </c>
      <c r="N29" s="10" t="n"/>
      <c r="O29" s="6" t="n"/>
      <c r="P29" s="6" t="n"/>
    </row>
    <row customHeight="1" ht="16.5" r="30" s="251">
      <c r="A30" s="11" t="inlineStr">
        <is>
          <t>姓名</t>
        </is>
      </c>
      <c r="B30" s="19" t="inlineStr">
        <is>
          <t>邓先宇</t>
        </is>
      </c>
      <c r="C30" s="37" t="inlineStr">
        <is>
          <t>邓先宇</t>
        </is>
      </c>
      <c r="D30" s="37" t="inlineStr">
        <is>
          <t>胡有明</t>
        </is>
      </c>
      <c r="E30" s="37" t="inlineStr">
        <is>
          <t>卢庆</t>
        </is>
      </c>
      <c r="F30" s="38" t="inlineStr">
        <is>
          <t>王貂</t>
        </is>
      </c>
      <c r="G30" s="37" t="inlineStr">
        <is>
          <t>贺文颖</t>
        </is>
      </c>
      <c r="H30" s="40" t="n"/>
      <c r="I30" s="23" t="n"/>
      <c r="J30" s="23" t="n"/>
      <c r="K30" s="23" t="n"/>
      <c r="L30" s="23" t="n"/>
      <c r="M30" s="24" t="n">
        <v>50</v>
      </c>
      <c r="N30" s="264" t="n"/>
      <c r="O30" s="6" t="n"/>
      <c r="P30" s="6" t="n"/>
    </row>
    <row customHeight="1" ht="16.5" r="31" s="251">
      <c r="A31" s="11" t="inlineStr">
        <is>
          <t>分值</t>
        </is>
      </c>
      <c r="B31" s="23" t="n"/>
      <c r="C31" s="40" t="n">
        <v>5</v>
      </c>
      <c r="D31" s="53" t="n">
        <v>15</v>
      </c>
      <c r="E31" s="53" t="n">
        <v>15</v>
      </c>
      <c r="F31" s="53" t="n">
        <v>10</v>
      </c>
      <c r="G31" s="53" t="n">
        <v>5</v>
      </c>
      <c r="H31" s="40" t="n"/>
      <c r="I31" s="23" t="n"/>
      <c r="J31" s="23" t="n"/>
      <c r="K31" s="23" t="n"/>
      <c r="L31" s="23" t="n"/>
      <c r="M31" s="260" t="n"/>
      <c r="N31" s="265" t="n"/>
      <c r="O31" s="43" t="n"/>
      <c r="P31" s="6" t="n"/>
    </row>
    <row customHeight="1" ht="16" r="32" s="251">
      <c r="A32" s="11" t="inlineStr">
        <is>
          <t>占比</t>
        </is>
      </c>
      <c r="B32" s="23" t="n"/>
      <c r="C32" s="44">
        <f>C31/M30</f>
        <v/>
      </c>
      <c r="D32" s="44">
        <f>D31/M30</f>
        <v/>
      </c>
      <c r="E32" s="44">
        <f>E31/M30</f>
        <v/>
      </c>
      <c r="F32" s="44">
        <f>F31/M30</f>
        <v/>
      </c>
      <c r="G32" s="44">
        <f>G31/M30</f>
        <v/>
      </c>
      <c r="H32" s="44" t="n"/>
      <c r="I32" s="25" t="n"/>
      <c r="J32" s="25" t="n"/>
      <c r="K32" s="25" t="n"/>
      <c r="L32" s="25" t="n"/>
      <c r="M32" s="261" t="n"/>
      <c r="N32" s="10" t="n"/>
      <c r="O32" s="45" t="n"/>
      <c r="P32" s="6" t="n"/>
    </row>
    <row customHeight="1" ht="16" r="33" s="251">
      <c r="A33" s="26" t="inlineStr">
        <is>
          <t>核准</t>
        </is>
      </c>
      <c r="B33" s="28" t="n">
        <v>5</v>
      </c>
      <c r="C33" s="28" t="n">
        <v>5</v>
      </c>
      <c r="D33" s="28" t="n">
        <v>15</v>
      </c>
      <c r="E33" s="28" t="n">
        <v>15</v>
      </c>
      <c r="F33" s="28" t="n">
        <v>10</v>
      </c>
      <c r="G33" s="28" t="n">
        <v>5</v>
      </c>
      <c r="H33" s="28" t="n"/>
      <c r="I33" s="28" t="n"/>
      <c r="J33" s="28" t="n"/>
      <c r="K33" s="28" t="n"/>
      <c r="L33" s="28" t="n"/>
      <c r="M33" s="28">
        <f>SUM(B33:L33)</f>
        <v/>
      </c>
      <c r="N33" s="46" t="n"/>
      <c r="O33" s="47" t="n"/>
      <c r="P33" s="29" t="n"/>
    </row>
    <row customHeight="1" ht="16" r="34" s="251">
      <c r="A34" s="2" t="inlineStr">
        <is>
          <t>【官方A级】客户端分发平台</t>
        </is>
      </c>
      <c r="B34" s="252" t="n"/>
      <c r="C34" s="252" t="n"/>
      <c r="D34" s="252" t="n"/>
      <c r="E34" s="252" t="n"/>
      <c r="F34" s="252" t="n"/>
      <c r="G34" s="252" t="n"/>
      <c r="H34" s="252" t="n"/>
      <c r="I34" s="252" t="n"/>
      <c r="J34" s="252" t="n"/>
      <c r="K34" s="252" t="n"/>
      <c r="L34" s="252" t="n"/>
      <c r="M34" s="253" t="n"/>
      <c r="N34" s="266" t="n"/>
      <c r="O34" s="43" t="n"/>
      <c r="P34" s="6" t="n"/>
    </row>
    <row customHeight="1" ht="16.5" r="35" s="251">
      <c r="A35" s="254" t="n"/>
      <c r="B35" s="255" t="n"/>
      <c r="C35" s="255" t="n"/>
      <c r="D35" s="255" t="n"/>
      <c r="E35" s="255" t="n"/>
      <c r="F35" s="255" t="n"/>
      <c r="G35" s="255" t="n"/>
      <c r="H35" s="255" t="n"/>
      <c r="I35" s="255" t="n"/>
      <c r="J35" s="255" t="n"/>
      <c r="K35" s="255" t="n"/>
      <c r="L35" s="255" t="n"/>
      <c r="M35" s="256" t="n"/>
      <c r="N35" s="42" t="n"/>
      <c r="O35" s="48" t="n"/>
      <c r="P35" s="6" t="n"/>
    </row>
    <row customHeight="1" ht="16.5" r="36" s="251">
      <c r="A36" s="11" t="inlineStr">
        <is>
          <t>立项时间</t>
        </is>
      </c>
      <c r="B36" s="49" t="inlineStr">
        <is>
          <t xml:space="preserve"> 2019-05-13</t>
        </is>
      </c>
      <c r="C36" s="257" t="n"/>
      <c r="D36" s="259" t="n"/>
      <c r="E36" s="49" t="inlineStr">
        <is>
          <t>预期上线时间</t>
        </is>
      </c>
      <c r="F36" s="51" t="n">
        <v>43886</v>
      </c>
      <c r="G36" s="257" t="n"/>
      <c r="H36" s="259" t="n"/>
      <c r="I36" s="11" t="inlineStr">
        <is>
          <t>上线时间</t>
        </is>
      </c>
      <c r="J36" s="16" t="n">
        <v>43886</v>
      </c>
      <c r="K36" s="257" t="n"/>
      <c r="L36" s="257" t="n"/>
      <c r="M36" s="259" t="n"/>
      <c r="N36" s="42" t="n"/>
      <c r="O36" s="48" t="n"/>
      <c r="P36" s="6" t="n"/>
    </row>
    <row customHeight="1" ht="16.5" r="37" s="251">
      <c r="A37" s="11" t="inlineStr">
        <is>
          <t>职位</t>
        </is>
      </c>
      <c r="B37" s="49" t="inlineStr">
        <is>
          <t>项目经理</t>
        </is>
      </c>
      <c r="C37" s="37" t="inlineStr">
        <is>
          <t>产品方案</t>
        </is>
      </c>
      <c r="D37" s="49" t="inlineStr">
        <is>
          <t>技术方案</t>
        </is>
      </c>
      <c r="E37" s="49" t="inlineStr">
        <is>
          <t>研发</t>
        </is>
      </c>
      <c r="F37" s="49" t="inlineStr">
        <is>
          <t>研发</t>
        </is>
      </c>
      <c r="G37" s="49" t="inlineStr">
        <is>
          <t>研发</t>
        </is>
      </c>
      <c r="H37" s="49" t="inlineStr">
        <is>
          <t>测试</t>
        </is>
      </c>
      <c r="I37" s="50" t="n"/>
      <c r="J37" s="18" t="n"/>
      <c r="K37" s="18" t="n"/>
      <c r="L37" s="18" t="n"/>
      <c r="M37" s="11" t="inlineStr">
        <is>
          <t>总分</t>
        </is>
      </c>
      <c r="N37" s="42" t="n"/>
      <c r="O37" s="43" t="n"/>
      <c r="P37" s="6" t="n"/>
    </row>
    <row customHeight="1" ht="16.5" r="38" s="251">
      <c r="A38" s="11" t="inlineStr">
        <is>
          <t>姓名</t>
        </is>
      </c>
      <c r="B38" s="37" t="inlineStr">
        <is>
          <t>邓先宇</t>
        </is>
      </c>
      <c r="C38" s="52" t="inlineStr">
        <is>
          <t>邓先宇</t>
        </is>
      </c>
      <c r="D38" s="37" t="inlineStr">
        <is>
          <t>郑敏</t>
        </is>
      </c>
      <c r="E38" s="37" t="inlineStr">
        <is>
          <t>李梦琪</t>
        </is>
      </c>
      <c r="F38" s="37" t="inlineStr">
        <is>
          <t>乔自强</t>
        </is>
      </c>
      <c r="G38" s="37" t="inlineStr">
        <is>
          <t>勤鹏程</t>
        </is>
      </c>
      <c r="H38" s="37" t="inlineStr">
        <is>
          <t>范琴</t>
        </is>
      </c>
      <c r="I38" s="53" t="n"/>
      <c r="J38" s="23" t="n"/>
      <c r="K38" s="23" t="n"/>
      <c r="L38" s="23" t="n"/>
      <c r="M38" s="24" t="n">
        <v>50</v>
      </c>
      <c r="N38" s="260" t="n"/>
      <c r="O38" s="43" t="n"/>
      <c r="P38" s="6" t="n"/>
    </row>
    <row customHeight="1" ht="16.5" r="39" s="251">
      <c r="A39" s="11" t="inlineStr">
        <is>
          <t>分值</t>
        </is>
      </c>
      <c r="B39" s="53" t="n"/>
      <c r="C39" s="40" t="n">
        <v>6</v>
      </c>
      <c r="D39" s="53" t="n">
        <v>8</v>
      </c>
      <c r="E39" s="53" t="n">
        <v>12</v>
      </c>
      <c r="F39" s="53" t="n">
        <v>10</v>
      </c>
      <c r="G39" s="53" t="n">
        <v>6</v>
      </c>
      <c r="H39" s="53" t="n">
        <v>8</v>
      </c>
      <c r="I39" s="53" t="n"/>
      <c r="J39" s="23" t="n"/>
      <c r="K39" s="23" t="n"/>
      <c r="L39" s="23" t="n"/>
      <c r="M39" s="260" t="n"/>
      <c r="N39" s="267" t="n"/>
      <c r="O39" s="6" t="n"/>
      <c r="P39" s="6" t="n"/>
    </row>
    <row customHeight="1" ht="16" r="40" s="251">
      <c r="A40" s="11" t="inlineStr">
        <is>
          <t>占比</t>
        </is>
      </c>
      <c r="B40" s="23" t="n"/>
      <c r="C40" s="44">
        <f>C39/M38</f>
        <v/>
      </c>
      <c r="D40" s="44">
        <f>D39/M38</f>
        <v/>
      </c>
      <c r="E40" s="44">
        <f>E39/M38</f>
        <v/>
      </c>
      <c r="F40" s="44">
        <f>F39/M38</f>
        <v/>
      </c>
      <c r="G40" s="44">
        <f>G39/M38</f>
        <v/>
      </c>
      <c r="H40" s="44">
        <f>H39/M38</f>
        <v/>
      </c>
      <c r="I40" s="44" t="n"/>
      <c r="J40" s="25" t="n"/>
      <c r="K40" s="25" t="n"/>
      <c r="L40" s="25" t="n"/>
      <c r="M40" s="261" t="n"/>
      <c r="N40" s="10" t="n"/>
      <c r="O40" s="6" t="n"/>
      <c r="P40" s="6" t="n"/>
    </row>
    <row customHeight="1" ht="16" r="41" s="251">
      <c r="A41" s="30" t="inlineStr">
        <is>
          <t>核准</t>
        </is>
      </c>
      <c r="B41" s="54" t="n">
        <v>5</v>
      </c>
      <c r="C41" s="54" t="n">
        <v>6</v>
      </c>
      <c r="D41" s="54" t="n">
        <v>8</v>
      </c>
      <c r="E41" s="54" t="n">
        <v>12</v>
      </c>
      <c r="F41" s="54" t="n">
        <v>10</v>
      </c>
      <c r="G41" s="54" t="n">
        <v>6</v>
      </c>
      <c r="H41" s="54" t="n">
        <v>8</v>
      </c>
      <c r="I41" s="54" t="n"/>
      <c r="J41" s="54" t="n"/>
      <c r="K41" s="54" t="n"/>
      <c r="L41" s="54" t="n"/>
      <c r="M41" s="28">
        <f>SUM(B41:L41)</f>
        <v/>
      </c>
      <c r="N41" s="29" t="n"/>
      <c r="O41" s="29" t="n"/>
      <c r="P41" s="29" t="n"/>
    </row>
    <row customHeight="1" ht="16" r="42" s="251">
      <c r="A42" s="32" t="n"/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113" t="n"/>
      <c r="N42" s="6" t="n"/>
      <c r="O42" s="6" t="n"/>
      <c r="P42" s="6" t="n"/>
    </row>
    <row customHeight="1" ht="16" r="43" s="251">
      <c r="A43" s="2" t="inlineStr">
        <is>
          <t>【A】代理商运营层级功能新增</t>
        </is>
      </c>
      <c r="B43" s="252" t="n"/>
      <c r="C43" s="252" t="n"/>
      <c r="D43" s="252" t="n"/>
      <c r="E43" s="252" t="n"/>
      <c r="F43" s="252" t="n"/>
      <c r="G43" s="252" t="n"/>
      <c r="H43" s="252" t="n"/>
      <c r="I43" s="252" t="n"/>
      <c r="J43" s="252" t="n"/>
      <c r="K43" s="252" t="n"/>
      <c r="L43" s="253" t="n"/>
      <c r="M43" s="10" t="n"/>
      <c r="N43" s="6" t="n"/>
      <c r="O43" s="6" t="n"/>
      <c r="P43" s="6" t="n"/>
    </row>
    <row customHeight="1" ht="16.5" r="44" s="251">
      <c r="A44" s="254" t="n"/>
      <c r="B44" s="255" t="n"/>
      <c r="C44" s="255" t="n"/>
      <c r="D44" s="255" t="n"/>
      <c r="E44" s="255" t="n"/>
      <c r="F44" s="255" t="n"/>
      <c r="G44" s="255" t="n"/>
      <c r="H44" s="255" t="n"/>
      <c r="I44" s="255" t="n"/>
      <c r="J44" s="255" t="n"/>
      <c r="K44" s="255" t="n"/>
      <c r="L44" s="256" t="n"/>
      <c r="M44" s="5" t="inlineStr">
        <is>
          <t>延期一周</t>
        </is>
      </c>
      <c r="N44" s="6" t="n"/>
      <c r="O44" s="6" t="n"/>
      <c r="P44" s="6" t="n"/>
    </row>
    <row customHeight="1" ht="16.5" r="45" s="251">
      <c r="A45" s="11" t="inlineStr">
        <is>
          <t>立项时间</t>
        </is>
      </c>
      <c r="B45" s="12" t="n">
        <v>43881</v>
      </c>
      <c r="C45" s="257" t="n"/>
      <c r="D45" s="258" t="n"/>
      <c r="E45" s="11" t="inlineStr">
        <is>
          <t>预期上线时间</t>
        </is>
      </c>
      <c r="F45" s="56" t="n">
        <v>43907</v>
      </c>
      <c r="G45" s="257" t="n"/>
      <c r="H45" s="258" t="n"/>
      <c r="I45" s="11" t="inlineStr">
        <is>
          <t>上线时间</t>
        </is>
      </c>
      <c r="J45" s="16" t="n">
        <v>43915</v>
      </c>
      <c r="K45" s="257" t="n"/>
      <c r="L45" s="259" t="n"/>
      <c r="M45" s="5" t="inlineStr">
        <is>
          <t>因为开发bug和提交冲突开发绩效减半</t>
        </is>
      </c>
      <c r="N45" s="6" t="n"/>
      <c r="O45" s="6" t="n"/>
      <c r="P45" s="6" t="n"/>
    </row>
    <row customHeight="1" ht="17.25" r="46" s="251">
      <c r="A46" s="11" t="inlineStr">
        <is>
          <t>职位</t>
        </is>
      </c>
      <c r="B46" s="11" t="inlineStr">
        <is>
          <t>项目经理</t>
        </is>
      </c>
      <c r="C46" s="11" t="inlineStr">
        <is>
          <t>产品经理</t>
        </is>
      </c>
      <c r="D46" s="11" t="inlineStr">
        <is>
          <t>研发</t>
        </is>
      </c>
      <c r="E46" s="11" t="inlineStr">
        <is>
          <t>方案</t>
        </is>
      </c>
      <c r="F46" s="11" t="inlineStr">
        <is>
          <t>测试</t>
        </is>
      </c>
      <c r="G46" s="18" t="n"/>
      <c r="H46" s="18" t="n"/>
      <c r="I46" s="18" t="n"/>
      <c r="J46" s="18" t="n"/>
      <c r="K46" s="18" t="n"/>
      <c r="L46" s="11" t="inlineStr">
        <is>
          <t>总分</t>
        </is>
      </c>
      <c r="M46" s="10" t="n"/>
      <c r="N46" s="6" t="n"/>
      <c r="O46" s="6" t="n"/>
      <c r="P46" s="6" t="n"/>
    </row>
    <row customHeight="1" ht="16.5" r="47" s="251">
      <c r="A47" s="11" t="inlineStr">
        <is>
          <t>姓名</t>
        </is>
      </c>
      <c r="B47" s="19" t="inlineStr">
        <is>
          <t>熊彬</t>
        </is>
      </c>
      <c r="C47" s="23" t="n"/>
      <c r="D47" s="19" t="inlineStr">
        <is>
          <t>黄杰</t>
        </is>
      </c>
      <c r="E47" s="19" t="inlineStr">
        <is>
          <t>艾青松</t>
        </is>
      </c>
      <c r="F47" s="20" t="inlineStr">
        <is>
          <t>熊彬</t>
        </is>
      </c>
      <c r="G47" s="23" t="n"/>
      <c r="H47" s="23" t="n"/>
      <c r="I47" s="23" t="n"/>
      <c r="J47" s="23" t="n"/>
      <c r="K47" s="23" t="n"/>
      <c r="L47" s="24" t="n">
        <v>50</v>
      </c>
      <c r="M47" s="10" t="n"/>
      <c r="N47" s="6" t="n"/>
      <c r="O47" s="6" t="n"/>
      <c r="P47" s="6" t="n"/>
    </row>
    <row customHeight="1" ht="16.5" r="48" s="251">
      <c r="A48" s="11" t="inlineStr">
        <is>
          <t>分值</t>
        </is>
      </c>
      <c r="B48" s="23" t="n"/>
      <c r="C48" s="23" t="n"/>
      <c r="D48" s="23" t="n">
        <v>25</v>
      </c>
      <c r="E48" s="23" t="n">
        <v>5</v>
      </c>
      <c r="F48" s="23" t="n">
        <v>20</v>
      </c>
      <c r="G48" s="23" t="n"/>
      <c r="H48" s="23" t="n"/>
      <c r="I48" s="23" t="n"/>
      <c r="J48" s="23" t="n"/>
      <c r="K48" s="23" t="n"/>
      <c r="L48" s="260" t="n"/>
      <c r="M48" s="10" t="n"/>
      <c r="N48" s="6" t="n"/>
      <c r="O48" s="6" t="n"/>
      <c r="P48" s="6" t="n"/>
    </row>
    <row customHeight="1" ht="16" r="49" s="251">
      <c r="A49" s="11" t="inlineStr">
        <is>
          <t>占比</t>
        </is>
      </c>
      <c r="B49" s="23" t="n"/>
      <c r="C49" s="25" t="n"/>
      <c r="D49" s="25">
        <f>D48/L47</f>
        <v/>
      </c>
      <c r="E49" s="25" t="n"/>
      <c r="F49" s="25">
        <f>F48/L47</f>
        <v/>
      </c>
      <c r="G49" s="25" t="n"/>
      <c r="H49" s="25" t="n"/>
      <c r="I49" s="25" t="n"/>
      <c r="J49" s="25" t="n"/>
      <c r="K49" s="25" t="n"/>
      <c r="L49" s="261" t="n"/>
      <c r="M49" s="10" t="n"/>
      <c r="N49" s="6" t="n"/>
      <c r="O49" s="6" t="n"/>
      <c r="P49" s="6" t="n"/>
    </row>
    <row customHeight="1" ht="16" r="50" s="251">
      <c r="A50" s="30" t="inlineStr">
        <is>
          <t>核准</t>
        </is>
      </c>
      <c r="B50" s="54" t="n">
        <v>0</v>
      </c>
      <c r="C50" s="54" t="n"/>
      <c r="D50" s="54" t="n">
        <v>12</v>
      </c>
      <c r="E50" s="54" t="n">
        <v>5</v>
      </c>
      <c r="F50" s="54" t="n">
        <v>20</v>
      </c>
      <c r="G50" s="54" t="n"/>
      <c r="H50" s="54" t="n"/>
      <c r="I50" s="54" t="n"/>
      <c r="J50" s="54" t="n"/>
      <c r="K50" s="54" t="n"/>
      <c r="L50" s="28">
        <f>SUM(A50:K50)</f>
        <v/>
      </c>
      <c r="M50" s="29" t="n"/>
      <c r="N50" s="29" t="n"/>
      <c r="O50" s="29" t="n"/>
      <c r="P50" s="29" t="n"/>
    </row>
    <row customHeight="1" ht="16" r="51" s="25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113" t="n"/>
      <c r="M51" s="6" t="n"/>
      <c r="N51" s="6" t="n"/>
      <c r="O51" s="6" t="n"/>
      <c r="P51" s="6" t="n"/>
    </row>
    <row customHeight="1" ht="16" r="52" s="251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L52" s="32" t="n"/>
      <c r="M52" s="6" t="n"/>
      <c r="N52" s="6" t="n"/>
      <c r="O52" s="6" t="n"/>
      <c r="P52" s="6" t="n"/>
    </row>
    <row customHeight="1" ht="16" r="53" s="251">
      <c r="A53" s="57" t="inlineStr">
        <is>
          <t>【A】建行支付接口调试</t>
        </is>
      </c>
      <c r="B53" s="252" t="n"/>
      <c r="C53" s="252" t="n"/>
      <c r="D53" s="252" t="n"/>
      <c r="E53" s="252" t="n"/>
      <c r="F53" s="252" t="n"/>
      <c r="G53" s="252" t="n"/>
      <c r="H53" s="252" t="n"/>
      <c r="I53" s="252" t="n"/>
      <c r="J53" s="252" t="n"/>
      <c r="K53" s="252" t="n"/>
      <c r="L53" s="253" t="n"/>
      <c r="M53" s="10" t="n"/>
      <c r="N53" s="6" t="n"/>
      <c r="O53" s="6" t="n"/>
      <c r="P53" s="6" t="n"/>
    </row>
    <row customHeight="1" ht="16.5" r="54" s="251">
      <c r="A54" s="254" t="n"/>
      <c r="B54" s="255" t="n"/>
      <c r="C54" s="255" t="n"/>
      <c r="D54" s="255" t="n"/>
      <c r="E54" s="255" t="n"/>
      <c r="F54" s="255" t="n"/>
      <c r="G54" s="255" t="n"/>
      <c r="H54" s="255" t="n"/>
      <c r="I54" s="255" t="n"/>
      <c r="J54" s="255" t="n"/>
      <c r="K54" s="255" t="n"/>
      <c r="L54" s="256" t="n"/>
      <c r="M54" s="10" t="n"/>
      <c r="N54" s="6" t="n"/>
      <c r="O54" s="6" t="n"/>
      <c r="P54" s="6" t="n"/>
    </row>
    <row customHeight="1" ht="16.5" r="55" s="251">
      <c r="A55" s="11" t="inlineStr">
        <is>
          <t>立项时间</t>
        </is>
      </c>
      <c r="B55" s="34" t="inlineStr">
        <is>
          <t xml:space="preserve"> 2020-02-07</t>
        </is>
      </c>
      <c r="C55" s="257" t="n"/>
      <c r="D55" s="258" t="n"/>
      <c r="E55" s="11" t="inlineStr">
        <is>
          <t>预期上线时间</t>
        </is>
      </c>
      <c r="F55" s="12" t="n">
        <v>43893</v>
      </c>
      <c r="G55" s="257" t="n"/>
      <c r="H55" s="258" t="n"/>
      <c r="I55" s="11" t="inlineStr">
        <is>
          <t>上线时间</t>
        </is>
      </c>
      <c r="J55" s="16" t="n">
        <v>43893</v>
      </c>
      <c r="K55" s="257" t="n"/>
      <c r="L55" s="259" t="n"/>
      <c r="M55" s="10" t="n"/>
      <c r="N55" s="6" t="n"/>
      <c r="O55" s="6" t="n"/>
      <c r="P55" s="6" t="n"/>
    </row>
    <row customHeight="1" ht="17.25" r="56" s="251">
      <c r="A56" s="11" t="inlineStr">
        <is>
          <t>职位</t>
        </is>
      </c>
      <c r="B56" s="11" t="inlineStr">
        <is>
          <t>项目经理</t>
        </is>
      </c>
      <c r="C56" s="11" t="inlineStr">
        <is>
          <t>技术方案</t>
        </is>
      </c>
      <c r="D56" s="11" t="inlineStr">
        <is>
          <t>研发</t>
        </is>
      </c>
      <c r="E56" s="11" t="inlineStr">
        <is>
          <t>研发</t>
        </is>
      </c>
      <c r="F56" s="11" t="inlineStr">
        <is>
          <t>测试</t>
        </is>
      </c>
      <c r="G56" s="18" t="n"/>
      <c r="H56" s="18" t="n"/>
      <c r="I56" s="18" t="n"/>
      <c r="J56" s="18" t="n"/>
      <c r="K56" s="18" t="n"/>
      <c r="L56" s="11" t="inlineStr">
        <is>
          <t>总分</t>
        </is>
      </c>
      <c r="M56" s="10" t="n"/>
      <c r="N56" s="6" t="n"/>
      <c r="O56" s="6" t="n"/>
      <c r="P56" s="6" t="n"/>
    </row>
    <row customHeight="1" ht="16.5" r="57" s="251">
      <c r="A57" s="11" t="inlineStr">
        <is>
          <t>姓名</t>
        </is>
      </c>
      <c r="B57" s="19" t="inlineStr">
        <is>
          <t>熊彬</t>
        </is>
      </c>
      <c r="C57" s="19" t="inlineStr">
        <is>
          <t>艾青松</t>
        </is>
      </c>
      <c r="D57" s="19" t="inlineStr">
        <is>
          <t>艾青松</t>
        </is>
      </c>
      <c r="E57" s="23" t="n"/>
      <c r="F57" s="20" t="inlineStr">
        <is>
          <t>柳畅宇</t>
        </is>
      </c>
      <c r="G57" s="23" t="n"/>
      <c r="H57" s="23" t="n"/>
      <c r="I57" s="23" t="n"/>
      <c r="J57" s="23" t="n"/>
      <c r="K57" s="23" t="n"/>
      <c r="L57" s="24">
        <f>C58+D58+E58+F58+G58</f>
        <v/>
      </c>
      <c r="M57" s="10" t="n"/>
      <c r="N57" s="6" t="n"/>
      <c r="O57" s="6" t="n"/>
      <c r="P57" s="6" t="n"/>
    </row>
    <row customHeight="1" ht="16.5" r="58" s="251">
      <c r="A58" s="11" t="inlineStr">
        <is>
          <t>分值</t>
        </is>
      </c>
      <c r="B58" s="23" t="n"/>
      <c r="C58" s="23" t="n">
        <v>5</v>
      </c>
      <c r="D58" s="23" t="n">
        <v>25</v>
      </c>
      <c r="E58" s="23" t="n"/>
      <c r="F58" s="23" t="n">
        <v>20</v>
      </c>
      <c r="G58" s="23" t="n"/>
      <c r="H58" s="23" t="n"/>
      <c r="I58" s="23" t="n"/>
      <c r="J58" s="23" t="n"/>
      <c r="K58" s="23" t="n"/>
      <c r="L58" s="260" t="n"/>
      <c r="M58" s="10" t="n"/>
      <c r="N58" s="6" t="n"/>
      <c r="O58" s="6" t="n"/>
      <c r="P58" s="6" t="n"/>
    </row>
    <row customHeight="1" ht="16.5" r="59" s="251">
      <c r="A59" s="11" t="inlineStr">
        <is>
          <t>占比</t>
        </is>
      </c>
      <c r="B59" s="23" t="n"/>
      <c r="C59" s="25">
        <f>C58/L57</f>
        <v/>
      </c>
      <c r="D59" s="25">
        <f>D58/L57</f>
        <v/>
      </c>
      <c r="E59" s="25" t="n"/>
      <c r="F59" s="25">
        <f>F58/L57</f>
        <v/>
      </c>
      <c r="G59" s="25" t="n"/>
      <c r="H59" s="25" t="n"/>
      <c r="I59" s="25" t="n"/>
      <c r="J59" s="25" t="n"/>
      <c r="K59" s="25" t="n"/>
      <c r="L59" s="261" t="n"/>
      <c r="M59" s="10" t="n"/>
      <c r="N59" s="6" t="n"/>
      <c r="O59" s="6" t="n"/>
      <c r="P59" s="6" t="n"/>
    </row>
    <row customHeight="1" ht="16.5" r="60" s="251">
      <c r="A60" s="58" t="inlineStr">
        <is>
          <t>核准</t>
        </is>
      </c>
      <c r="B60" s="59" t="n">
        <v>5</v>
      </c>
      <c r="C60" s="61" t="n">
        <v>5</v>
      </c>
      <c r="D60" s="61" t="n">
        <v>25</v>
      </c>
      <c r="E60" s="61" t="n"/>
      <c r="F60" s="61" t="n">
        <v>20</v>
      </c>
      <c r="G60" s="61" t="n"/>
      <c r="H60" s="61" t="n"/>
      <c r="I60" s="61" t="n"/>
      <c r="J60" s="61" t="n"/>
      <c r="K60" s="62" t="n"/>
      <c r="L60" s="28">
        <f>SUM(A60:K60)</f>
        <v/>
      </c>
      <c r="M60" s="29" t="n"/>
      <c r="N60" s="29" t="n"/>
      <c r="O60" s="29" t="n"/>
      <c r="P60" s="29" t="n"/>
    </row>
    <row customHeight="1" ht="16" r="61" s="251">
      <c r="A61" s="75" t="n"/>
      <c r="B61" s="64" t="n"/>
      <c r="C61" s="64" t="n"/>
      <c r="D61" s="64" t="n"/>
      <c r="E61" s="64" t="n"/>
      <c r="F61" s="64" t="n"/>
      <c r="G61" s="64" t="n"/>
      <c r="H61" s="64" t="n"/>
      <c r="I61" s="64" t="n"/>
      <c r="J61" s="64" t="n"/>
      <c r="K61" s="64" t="n"/>
      <c r="L61" s="65" t="n"/>
      <c r="M61" s="10" t="n"/>
      <c r="N61" s="6" t="n"/>
      <c r="O61" s="6" t="n"/>
      <c r="P61" s="6" t="n"/>
    </row>
    <row customHeight="1" ht="16" r="62" s="251">
      <c r="A62" s="57" t="inlineStr">
        <is>
          <t>【S】 后台系统分润自动生成核验</t>
        </is>
      </c>
      <c r="B62" s="252" t="n"/>
      <c r="C62" s="252" t="n"/>
      <c r="D62" s="252" t="n"/>
      <c r="E62" s="252" t="n"/>
      <c r="F62" s="252" t="n"/>
      <c r="G62" s="252" t="n"/>
      <c r="H62" s="252" t="n"/>
      <c r="I62" s="252" t="n"/>
      <c r="J62" s="252" t="n"/>
      <c r="K62" s="252" t="n"/>
      <c r="L62" s="253" t="n"/>
      <c r="M62" s="10" t="n"/>
      <c r="N62" s="6" t="n"/>
      <c r="O62" s="6" t="n"/>
      <c r="P62" s="6" t="n"/>
    </row>
    <row customHeight="1" ht="16.5" r="63" s="251">
      <c r="A63" s="254" t="n"/>
      <c r="B63" s="255" t="n"/>
      <c r="C63" s="255" t="n"/>
      <c r="D63" s="255" t="n"/>
      <c r="E63" s="255" t="n"/>
      <c r="F63" s="255" t="n"/>
      <c r="G63" s="255" t="n"/>
      <c r="H63" s="255" t="n"/>
      <c r="I63" s="255" t="n"/>
      <c r="J63" s="255" t="n"/>
      <c r="K63" s="255" t="n"/>
      <c r="L63" s="256" t="n"/>
      <c r="M63" s="10" t="n"/>
      <c r="N63" s="6" t="n"/>
      <c r="O63" s="6" t="n"/>
      <c r="P63" s="6" t="n"/>
    </row>
    <row customHeight="1" ht="16.5" r="64" s="251">
      <c r="A64" s="11" t="inlineStr">
        <is>
          <t>立项时间</t>
        </is>
      </c>
      <c r="B64" s="12" t="n">
        <v>43880</v>
      </c>
      <c r="C64" s="257" t="n"/>
      <c r="D64" s="258" t="n"/>
      <c r="E64" s="11" t="inlineStr">
        <is>
          <t>预期上线时间</t>
        </is>
      </c>
      <c r="F64" s="12" t="n">
        <v>43907</v>
      </c>
      <c r="G64" s="257" t="n"/>
      <c r="H64" s="258" t="n"/>
      <c r="I64" s="11" t="inlineStr">
        <is>
          <t>上线时间</t>
        </is>
      </c>
      <c r="J64" s="16" t="n">
        <v>43908</v>
      </c>
      <c r="K64" s="257" t="n"/>
      <c r="L64" s="259" t="n"/>
      <c r="M64" s="10" t="n"/>
      <c r="N64" s="6" t="n"/>
      <c r="O64" s="6" t="n"/>
      <c r="P64" s="6" t="n"/>
    </row>
    <row customHeight="1" ht="17.25" r="65" s="251">
      <c r="A65" s="11" t="inlineStr">
        <is>
          <t>职位</t>
        </is>
      </c>
      <c r="B65" s="11" t="inlineStr">
        <is>
          <t>项目经理</t>
        </is>
      </c>
      <c r="C65" s="11" t="inlineStr">
        <is>
          <t>技术方案</t>
        </is>
      </c>
      <c r="D65" s="11" t="inlineStr">
        <is>
          <t>研发</t>
        </is>
      </c>
      <c r="E65" s="11" t="inlineStr">
        <is>
          <t>研发</t>
        </is>
      </c>
      <c r="F65" s="11" t="inlineStr">
        <is>
          <t>测试</t>
        </is>
      </c>
      <c r="G65" s="18" t="n"/>
      <c r="H65" s="18" t="n"/>
      <c r="I65" s="18" t="n"/>
      <c r="J65" s="18" t="n"/>
      <c r="K65" s="18" t="n"/>
      <c r="L65" s="11" t="inlineStr">
        <is>
          <t>总分</t>
        </is>
      </c>
      <c r="M65" s="10" t="n"/>
      <c r="N65" s="6" t="n"/>
      <c r="O65" s="6" t="n"/>
      <c r="P65" s="6" t="n"/>
    </row>
    <row customHeight="1" ht="16.5" r="66" s="251">
      <c r="A66" s="11" t="inlineStr">
        <is>
          <t>姓名</t>
        </is>
      </c>
      <c r="B66" s="19" t="inlineStr">
        <is>
          <t>熊彬</t>
        </is>
      </c>
      <c r="C66" s="19" t="inlineStr">
        <is>
          <t>陈辉</t>
        </is>
      </c>
      <c r="D66" s="19" t="inlineStr">
        <is>
          <t>陈辉</t>
        </is>
      </c>
      <c r="E66" s="19" t="inlineStr">
        <is>
          <t>喻磊</t>
        </is>
      </c>
      <c r="F66" s="20" t="inlineStr">
        <is>
          <t>熊彬</t>
        </is>
      </c>
      <c r="G66" s="23" t="n"/>
      <c r="H66" s="23" t="n"/>
      <c r="I66" s="23" t="n"/>
      <c r="J66" s="23" t="n"/>
      <c r="K66" s="23" t="n"/>
      <c r="L66" s="24" t="n">
        <v>100</v>
      </c>
      <c r="M66" s="10" t="n"/>
      <c r="N66" s="6" t="n"/>
      <c r="O66" s="6" t="n"/>
      <c r="P66" s="6" t="n"/>
    </row>
    <row customHeight="1" ht="16.5" r="67" s="251">
      <c r="A67" s="11" t="inlineStr">
        <is>
          <t>分值</t>
        </is>
      </c>
      <c r="B67" s="23" t="n"/>
      <c r="C67" s="23" t="n">
        <v>10</v>
      </c>
      <c r="D67" s="23" t="n">
        <v>40</v>
      </c>
      <c r="E67" s="23" t="n">
        <v>20</v>
      </c>
      <c r="F67" s="23" t="n">
        <v>30</v>
      </c>
      <c r="G67" s="23" t="n"/>
      <c r="H67" s="23" t="n"/>
      <c r="I67" s="23" t="n"/>
      <c r="J67" s="23" t="n"/>
      <c r="K67" s="23" t="n"/>
      <c r="L67" s="260" t="n"/>
      <c r="M67" s="10" t="n"/>
      <c r="N67" s="6" t="n"/>
      <c r="O67" s="6" t="n"/>
      <c r="P67" s="6" t="n"/>
    </row>
    <row customHeight="1" ht="16" r="68" s="251">
      <c r="A68" s="11" t="inlineStr">
        <is>
          <t>占比</t>
        </is>
      </c>
      <c r="B68" s="23" t="n"/>
      <c r="C68" s="25">
        <f>C67/L66</f>
        <v/>
      </c>
      <c r="D68" s="25">
        <f>D67/L66</f>
        <v/>
      </c>
      <c r="E68" s="25">
        <f>E67/L66</f>
        <v/>
      </c>
      <c r="F68" s="25">
        <f>F67/L66</f>
        <v/>
      </c>
      <c r="G68" s="25" t="n"/>
      <c r="H68" s="25" t="n"/>
      <c r="I68" s="25" t="n"/>
      <c r="J68" s="25" t="n"/>
      <c r="K68" s="25" t="n"/>
      <c r="L68" s="261" t="n"/>
      <c r="M68" s="10" t="n"/>
      <c r="N68" s="6" t="n"/>
      <c r="O68" s="6" t="n"/>
      <c r="P68" s="6" t="n"/>
    </row>
    <row customHeight="1" ht="16" r="69" s="251">
      <c r="A69" s="26" t="inlineStr">
        <is>
          <t>核准</t>
        </is>
      </c>
      <c r="B69" s="28" t="n">
        <v>10</v>
      </c>
      <c r="C69" s="28" t="n">
        <v>10</v>
      </c>
      <c r="D69" s="28" t="n">
        <v>40</v>
      </c>
      <c r="E69" s="28" t="n">
        <v>20</v>
      </c>
      <c r="F69" s="28" t="n">
        <v>30</v>
      </c>
      <c r="G69" s="28" t="n"/>
      <c r="H69" s="28" t="n"/>
      <c r="I69" s="28" t="n"/>
      <c r="J69" s="28" t="n"/>
      <c r="K69" s="28" t="n"/>
      <c r="L69" s="28">
        <f>SUM(A69:K69)</f>
        <v/>
      </c>
      <c r="M69" s="29" t="n"/>
      <c r="N69" s="29" t="n"/>
      <c r="O69" s="29" t="n"/>
      <c r="P69" s="29" t="n"/>
    </row>
    <row customHeight="1" ht="16" r="70" s="251">
      <c r="A70" s="2" t="inlineStr">
        <is>
          <t>【S】微信商家券能力接入1.0</t>
        </is>
      </c>
      <c r="B70" s="252" t="n"/>
      <c r="C70" s="252" t="n"/>
      <c r="D70" s="252" t="n"/>
      <c r="E70" s="252" t="n"/>
      <c r="F70" s="252" t="n"/>
      <c r="G70" s="252" t="n"/>
      <c r="H70" s="252" t="n"/>
      <c r="I70" s="252" t="n"/>
      <c r="J70" s="252" t="n"/>
      <c r="K70" s="252" t="n"/>
      <c r="L70" s="253" t="n"/>
      <c r="M70" s="10" t="n"/>
      <c r="N70" s="6" t="n"/>
      <c r="O70" s="6" t="n"/>
      <c r="P70" s="6" t="n"/>
    </row>
    <row customHeight="1" ht="16.5" r="71" s="251">
      <c r="A71" s="254" t="n"/>
      <c r="B71" s="255" t="n"/>
      <c r="C71" s="255" t="n"/>
      <c r="D71" s="255" t="n"/>
      <c r="E71" s="255" t="n"/>
      <c r="F71" s="255" t="n"/>
      <c r="G71" s="255" t="n"/>
      <c r="H71" s="255" t="n"/>
      <c r="I71" s="255" t="n"/>
      <c r="J71" s="255" t="n"/>
      <c r="K71" s="255" t="n"/>
      <c r="L71" s="256" t="n"/>
      <c r="M71" s="10" t="n"/>
      <c r="N71" s="6" t="n"/>
      <c r="O71" s="6" t="n"/>
      <c r="P71" s="6" t="n"/>
    </row>
    <row customHeight="1" ht="16.5" r="72" s="251">
      <c r="A72" s="11" t="inlineStr">
        <is>
          <t>立项时间</t>
        </is>
      </c>
      <c r="B72" s="12" t="n">
        <v>43872</v>
      </c>
      <c r="C72" s="257" t="n"/>
      <c r="D72" s="258" t="n"/>
      <c r="E72" s="11" t="inlineStr">
        <is>
          <t>预期上线时间</t>
        </is>
      </c>
      <c r="F72" s="12" t="n">
        <v>43902</v>
      </c>
      <c r="G72" s="257" t="n"/>
      <c r="H72" s="258" t="n"/>
      <c r="I72" s="11" t="inlineStr">
        <is>
          <t>上线时间</t>
        </is>
      </c>
      <c r="J72" s="34" t="inlineStr">
        <is>
          <t xml:space="preserve"> 2020-03-10</t>
        </is>
      </c>
      <c r="K72" s="257" t="n"/>
      <c r="L72" s="258" t="n"/>
      <c r="M72" s="10" t="n"/>
      <c r="N72" s="6" t="n"/>
      <c r="O72" s="6" t="n"/>
      <c r="P72" s="6" t="n"/>
    </row>
    <row customHeight="1" ht="17.25" r="73" s="251">
      <c r="A73" s="11" t="inlineStr">
        <is>
          <t>职位</t>
        </is>
      </c>
      <c r="B73" s="11" t="inlineStr">
        <is>
          <t>项目经理</t>
        </is>
      </c>
      <c r="C73" s="11" t="inlineStr">
        <is>
          <t>产品经理</t>
        </is>
      </c>
      <c r="D73" s="11" t="inlineStr">
        <is>
          <t>技术方案</t>
        </is>
      </c>
      <c r="E73" s="11" t="inlineStr">
        <is>
          <t>技术方案</t>
        </is>
      </c>
      <c r="F73" s="11" t="inlineStr">
        <is>
          <t>研发</t>
        </is>
      </c>
      <c r="G73" s="11" t="inlineStr">
        <is>
          <t>研发</t>
        </is>
      </c>
      <c r="H73" s="11" t="inlineStr">
        <is>
          <t>UI</t>
        </is>
      </c>
      <c r="I73" s="11" t="inlineStr">
        <is>
          <t>测试</t>
        </is>
      </c>
      <c r="J73" s="18" t="n"/>
      <c r="K73" s="18" t="n"/>
      <c r="L73" s="11" t="inlineStr">
        <is>
          <t>总分</t>
        </is>
      </c>
      <c r="M73" s="10" t="n"/>
      <c r="N73" s="6" t="n"/>
      <c r="O73" s="6" t="n"/>
      <c r="P73" s="6" t="n"/>
    </row>
    <row customHeight="1" ht="16.5" r="74" s="251">
      <c r="A74" s="11" t="inlineStr">
        <is>
          <t>姓名</t>
        </is>
      </c>
      <c r="B74" s="19" t="inlineStr">
        <is>
          <t>朱超</t>
        </is>
      </c>
      <c r="C74" s="19" t="inlineStr">
        <is>
          <t>朱超</t>
        </is>
      </c>
      <c r="D74" s="19" t="inlineStr">
        <is>
          <t>郝龙潘</t>
        </is>
      </c>
      <c r="E74" s="19" t="inlineStr">
        <is>
          <t>胡有民</t>
        </is>
      </c>
      <c r="F74" s="19" t="inlineStr">
        <is>
          <t>郭欣怡</t>
        </is>
      </c>
      <c r="G74" s="19" t="inlineStr">
        <is>
          <t>乔自强</t>
        </is>
      </c>
      <c r="H74" s="20" t="inlineStr">
        <is>
          <t>吴清子</t>
        </is>
      </c>
      <c r="I74" s="19" t="inlineStr">
        <is>
          <t>熊应宏</t>
        </is>
      </c>
      <c r="J74" s="23" t="n"/>
      <c r="K74" s="23" t="n"/>
      <c r="L74" s="24">
        <f>SUM(C75:N75)</f>
        <v/>
      </c>
      <c r="M74" s="10" t="n"/>
      <c r="N74" s="6" t="n"/>
      <c r="O74" s="6" t="n"/>
      <c r="P74" s="6" t="n"/>
    </row>
    <row customHeight="1" ht="16.5" r="75" s="251">
      <c r="A75" s="11" t="inlineStr">
        <is>
          <t>分值</t>
        </is>
      </c>
      <c r="B75" s="23" t="n"/>
      <c r="C75" s="23" t="n">
        <v>8</v>
      </c>
      <c r="D75" s="23" t="n">
        <v>8</v>
      </c>
      <c r="E75" s="23" t="n">
        <v>8</v>
      </c>
      <c r="F75" s="23" t="n">
        <v>19</v>
      </c>
      <c r="G75" s="23" t="n">
        <v>19</v>
      </c>
      <c r="H75" s="23" t="n">
        <v>19</v>
      </c>
      <c r="I75" s="23" t="n">
        <v>19</v>
      </c>
      <c r="J75" s="23" t="n"/>
      <c r="K75" s="23" t="n"/>
      <c r="L75" s="260" t="n"/>
      <c r="M75" s="10" t="n"/>
      <c r="N75" s="6" t="n"/>
      <c r="O75" s="6" t="n"/>
      <c r="P75" s="6" t="n"/>
    </row>
    <row customHeight="1" ht="16" r="76" s="251">
      <c r="A76" s="11" t="inlineStr">
        <is>
          <t>占比</t>
        </is>
      </c>
      <c r="B76" s="23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61" t="n"/>
      <c r="M76" s="10" t="n"/>
      <c r="N76" s="6" t="n"/>
      <c r="O76" s="6" t="n"/>
      <c r="P76" s="6" t="n"/>
    </row>
    <row customHeight="1" ht="16" r="77" s="251">
      <c r="A77" s="26" t="inlineStr">
        <is>
          <t>核准</t>
        </is>
      </c>
      <c r="B77" s="28" t="n">
        <v>10</v>
      </c>
      <c r="C77" s="28" t="n">
        <v>8</v>
      </c>
      <c r="D77" s="28" t="n">
        <v>8</v>
      </c>
      <c r="E77" s="28" t="n">
        <v>8</v>
      </c>
      <c r="F77" s="28" t="n">
        <v>19</v>
      </c>
      <c r="G77" s="28" t="n">
        <v>19</v>
      </c>
      <c r="H77" s="28" t="n">
        <v>19</v>
      </c>
      <c r="I77" s="28" t="n">
        <v>19</v>
      </c>
      <c r="J77" s="28" t="n"/>
      <c r="K77" s="28" t="n"/>
      <c r="L77" s="28">
        <f>SUM(A77:K77)</f>
        <v/>
      </c>
      <c r="M77" s="29" t="n"/>
      <c r="N77" s="29" t="n"/>
      <c r="O77" s="29" t="n"/>
      <c r="P77" s="29" t="n"/>
    </row>
    <row customHeight="1" ht="16" r="78" s="251">
      <c r="A78" s="2" t="inlineStr">
        <is>
          <t>【A】PC收银台公版</t>
        </is>
      </c>
      <c r="B78" s="252" t="n"/>
      <c r="C78" s="252" t="n"/>
      <c r="D78" s="252" t="n"/>
      <c r="E78" s="252" t="n"/>
      <c r="F78" s="252" t="n"/>
      <c r="G78" s="252" t="n"/>
      <c r="H78" s="252" t="n"/>
      <c r="I78" s="252" t="n"/>
      <c r="J78" s="252" t="n"/>
      <c r="K78" s="252" t="n"/>
      <c r="L78" s="253" t="n"/>
      <c r="M78" s="5" t="inlineStr">
        <is>
          <t>项目延期扣除项目经理5分。</t>
        </is>
      </c>
      <c r="N78" s="6" t="n"/>
      <c r="O78" s="6" t="n"/>
      <c r="P78" s="6" t="n"/>
    </row>
    <row customHeight="1" ht="16.5" r="79" s="251">
      <c r="A79" s="254" t="n"/>
      <c r="B79" s="255" t="n"/>
      <c r="C79" s="255" t="n"/>
      <c r="D79" s="255" t="n"/>
      <c r="E79" s="255" t="n"/>
      <c r="F79" s="255" t="n"/>
      <c r="G79" s="255" t="n"/>
      <c r="H79" s="255" t="n"/>
      <c r="I79" s="255" t="n"/>
      <c r="J79" s="255" t="n"/>
      <c r="K79" s="255" t="n"/>
      <c r="L79" s="256" t="n"/>
      <c r="M79" s="10" t="n"/>
      <c r="N79" s="6" t="n"/>
      <c r="O79" s="6" t="n"/>
      <c r="P79" s="6" t="n"/>
    </row>
    <row customHeight="1" ht="16.5" r="80" s="251">
      <c r="A80" s="11" t="inlineStr">
        <is>
          <t>立项时间</t>
        </is>
      </c>
      <c r="B80" s="12" t="n">
        <v>43879</v>
      </c>
      <c r="C80" s="257" t="n"/>
      <c r="D80" s="258" t="n"/>
      <c r="E80" s="11" t="inlineStr">
        <is>
          <t>预期上线时间</t>
        </is>
      </c>
      <c r="F80" s="12" t="n">
        <v>43895</v>
      </c>
      <c r="G80" s="257" t="n"/>
      <c r="H80" s="258" t="n"/>
      <c r="I80" s="11" t="inlineStr">
        <is>
          <t>上线时间</t>
        </is>
      </c>
      <c r="J80" s="16" t="n">
        <v>43909</v>
      </c>
      <c r="K80" s="257" t="n"/>
      <c r="L80" s="259" t="n"/>
      <c r="M80" s="10" t="n"/>
      <c r="N80" s="6" t="n"/>
      <c r="O80" s="6" t="n"/>
      <c r="P80" s="6" t="n"/>
    </row>
    <row customHeight="1" ht="17.25" r="81" s="251">
      <c r="A81" s="11" t="inlineStr">
        <is>
          <t>职位</t>
        </is>
      </c>
      <c r="B81" s="11" t="inlineStr">
        <is>
          <t>项目经理</t>
        </is>
      </c>
      <c r="C81" s="11" t="inlineStr">
        <is>
          <t>产品经理</t>
        </is>
      </c>
      <c r="D81" s="11" t="inlineStr">
        <is>
          <t>研发</t>
        </is>
      </c>
      <c r="E81" s="11" t="inlineStr">
        <is>
          <t>研发</t>
        </is>
      </c>
      <c r="F81" s="11" t="inlineStr">
        <is>
          <t>研发</t>
        </is>
      </c>
      <c r="G81" s="11" t="inlineStr">
        <is>
          <t>研发</t>
        </is>
      </c>
      <c r="H81" s="11" t="inlineStr">
        <is>
          <t>UI</t>
        </is>
      </c>
      <c r="I81" s="11" t="inlineStr">
        <is>
          <t>UI</t>
        </is>
      </c>
      <c r="J81" s="11" t="inlineStr">
        <is>
          <t>测试</t>
        </is>
      </c>
      <c r="K81" s="11" t="inlineStr">
        <is>
          <t>测试</t>
        </is>
      </c>
      <c r="L81" s="11" t="inlineStr">
        <is>
          <t>总分</t>
        </is>
      </c>
      <c r="M81" s="10" t="n"/>
      <c r="N81" s="6" t="n"/>
      <c r="O81" s="6" t="n"/>
      <c r="P81" s="6" t="n"/>
    </row>
    <row customHeight="1" ht="16.5" r="82" s="251">
      <c r="A82" s="11" t="inlineStr">
        <is>
          <t>姓名</t>
        </is>
      </c>
      <c r="B82" s="19" t="inlineStr">
        <is>
          <t>朱超</t>
        </is>
      </c>
      <c r="C82" s="19" t="inlineStr">
        <is>
          <t>朱超</t>
        </is>
      </c>
      <c r="D82" s="19" t="inlineStr">
        <is>
          <t>童科</t>
        </is>
      </c>
      <c r="E82" s="19" t="inlineStr">
        <is>
          <t>秦振磊</t>
        </is>
      </c>
      <c r="F82" s="20" t="inlineStr">
        <is>
          <t>郭欣怡</t>
        </is>
      </c>
      <c r="G82" s="19" t="inlineStr">
        <is>
          <t>黄威</t>
        </is>
      </c>
      <c r="H82" s="19" t="inlineStr">
        <is>
          <t>吴清子</t>
        </is>
      </c>
      <c r="I82" s="19" t="inlineStr">
        <is>
          <t>聂明珠</t>
        </is>
      </c>
      <c r="J82" s="19" t="inlineStr">
        <is>
          <t>甘栋</t>
        </is>
      </c>
      <c r="K82" s="19" t="inlineStr">
        <is>
          <t>王貂</t>
        </is>
      </c>
      <c r="L82" s="24">
        <f>SUM(D83:K83)</f>
        <v/>
      </c>
      <c r="M82" s="10" t="n"/>
      <c r="N82" s="6" t="n"/>
      <c r="O82" s="6" t="n"/>
      <c r="P82" s="6" t="n"/>
    </row>
    <row customHeight="1" ht="16.5" r="83" s="251">
      <c r="A83" s="11" t="inlineStr">
        <is>
          <t>分值</t>
        </is>
      </c>
      <c r="B83" s="23" t="n"/>
      <c r="C83" s="23" t="n"/>
      <c r="D83" s="23" t="n">
        <v>8</v>
      </c>
      <c r="E83" s="23" t="n">
        <v>8</v>
      </c>
      <c r="F83" s="23" t="n">
        <v>5</v>
      </c>
      <c r="G83" s="23" t="n">
        <v>7</v>
      </c>
      <c r="H83" s="23" t="n">
        <v>5</v>
      </c>
      <c r="I83" s="23" t="n">
        <v>3</v>
      </c>
      <c r="J83" s="23" t="n">
        <v>8</v>
      </c>
      <c r="K83" s="23" t="n">
        <v>6</v>
      </c>
      <c r="L83" s="260" t="n"/>
      <c r="M83" s="10" t="n"/>
      <c r="N83" s="6" t="n"/>
      <c r="O83" s="6" t="n"/>
      <c r="P83" s="6" t="n"/>
    </row>
    <row customHeight="1" ht="16" r="84" s="251">
      <c r="A84" s="11" t="inlineStr">
        <is>
          <t>占比</t>
        </is>
      </c>
      <c r="B84" s="23" t="n"/>
      <c r="C84" s="25" t="n"/>
      <c r="D84" s="25" t="n"/>
      <c r="E84" s="25" t="n"/>
      <c r="F84" s="25" t="n"/>
      <c r="G84" s="25" t="n"/>
      <c r="H84" s="25" t="n"/>
      <c r="I84" s="25" t="n"/>
      <c r="J84" s="25" t="n"/>
      <c r="K84" s="25" t="n"/>
      <c r="L84" s="261" t="n"/>
      <c r="M84" s="10" t="n"/>
      <c r="N84" s="6" t="n"/>
      <c r="O84" s="6" t="n"/>
      <c r="P84" s="6" t="n"/>
    </row>
    <row customHeight="1" ht="16" r="85" s="251">
      <c r="A85" s="26" t="inlineStr">
        <is>
          <t>核准</t>
        </is>
      </c>
      <c r="B85" s="28" t="n"/>
      <c r="C85" s="28" t="n"/>
      <c r="D85" s="28" t="n">
        <v>8</v>
      </c>
      <c r="E85" s="28" t="n">
        <v>8</v>
      </c>
      <c r="F85" s="28" t="n">
        <v>5</v>
      </c>
      <c r="G85" s="28" t="n">
        <v>7</v>
      </c>
      <c r="H85" s="28" t="n">
        <v>5</v>
      </c>
      <c r="I85" s="28" t="n">
        <v>3</v>
      </c>
      <c r="J85" s="28" t="n">
        <v>8</v>
      </c>
      <c r="K85" s="28" t="n">
        <v>6</v>
      </c>
      <c r="L85" s="28">
        <f>SUM(A85:K85)</f>
        <v/>
      </c>
      <c r="M85" s="29" t="n"/>
      <c r="N85" s="29" t="n"/>
      <c r="O85" s="29" t="n"/>
      <c r="P85" s="29" t="n"/>
    </row>
    <row customHeight="1" ht="16" r="86" s="251">
      <c r="A86" s="2" t="inlineStr">
        <is>
          <t>【官方B级】 扫呗商户服务客服系统整体更换</t>
        </is>
      </c>
      <c r="B86" s="252" t="n"/>
      <c r="C86" s="252" t="n"/>
      <c r="D86" s="252" t="n"/>
      <c r="E86" s="252" t="n"/>
      <c r="F86" s="252" t="n"/>
      <c r="G86" s="252" t="n"/>
      <c r="H86" s="252" t="n"/>
      <c r="I86" s="252" t="n"/>
      <c r="J86" s="252" t="n"/>
      <c r="K86" s="252" t="n"/>
      <c r="L86" s="253" t="n"/>
      <c r="M86" s="10" t="n"/>
      <c r="N86" s="6" t="n"/>
      <c r="O86" s="6" t="n"/>
      <c r="P86" s="6" t="n"/>
    </row>
    <row customHeight="1" ht="16.5" r="87" s="251">
      <c r="A87" s="254" t="n"/>
      <c r="B87" s="255" t="n"/>
      <c r="C87" s="255" t="n"/>
      <c r="D87" s="255" t="n"/>
      <c r="E87" s="255" t="n"/>
      <c r="F87" s="255" t="n"/>
      <c r="G87" s="255" t="n"/>
      <c r="H87" s="255" t="n"/>
      <c r="I87" s="255" t="n"/>
      <c r="J87" s="255" t="n"/>
      <c r="K87" s="255" t="n"/>
      <c r="L87" s="256" t="n"/>
      <c r="M87" s="10" t="n"/>
      <c r="N87" s="6" t="n"/>
      <c r="O87" s="6" t="n"/>
      <c r="P87" s="6" t="n"/>
    </row>
    <row customHeight="1" ht="16.5" r="88" s="251">
      <c r="A88" s="11" t="inlineStr">
        <is>
          <t>立项时间</t>
        </is>
      </c>
      <c r="B88" s="12" t="n">
        <v>43815</v>
      </c>
      <c r="C88" s="257" t="n"/>
      <c r="D88" s="258" t="n"/>
      <c r="E88" s="11" t="inlineStr">
        <is>
          <t>预期上线时间</t>
        </is>
      </c>
      <c r="F88" s="12" t="n">
        <v>43846</v>
      </c>
      <c r="G88" s="257" t="n"/>
      <c r="H88" s="258" t="n"/>
      <c r="I88" s="11" t="inlineStr">
        <is>
          <t>上线时间</t>
        </is>
      </c>
      <c r="J88" s="16" t="n">
        <v>43893</v>
      </c>
      <c r="K88" s="257" t="n"/>
      <c r="L88" s="259" t="n"/>
      <c r="M88" s="10" t="n"/>
      <c r="N88" s="6" t="n"/>
      <c r="O88" s="6" t="n"/>
      <c r="P88" s="6" t="n"/>
    </row>
    <row customHeight="1" ht="17.25" r="89" s="251">
      <c r="A89" s="11" t="inlineStr">
        <is>
          <t>职位</t>
        </is>
      </c>
      <c r="B89" s="11" t="inlineStr">
        <is>
          <t>项目经理</t>
        </is>
      </c>
      <c r="C89" s="11" t="inlineStr">
        <is>
          <t>技术方案</t>
        </is>
      </c>
      <c r="D89" s="11" t="inlineStr">
        <is>
          <t>研发</t>
        </is>
      </c>
      <c r="E89" s="11" t="inlineStr">
        <is>
          <t>研发</t>
        </is>
      </c>
      <c r="F89" s="11" t="inlineStr">
        <is>
          <t>研发</t>
        </is>
      </c>
      <c r="G89" s="11" t="inlineStr">
        <is>
          <t>研发</t>
        </is>
      </c>
      <c r="H89" s="11" t="inlineStr">
        <is>
          <t>研发</t>
        </is>
      </c>
      <c r="I89" s="11" t="inlineStr">
        <is>
          <t>测试</t>
        </is>
      </c>
      <c r="J89" s="18" t="n"/>
      <c r="K89" s="18" t="n"/>
      <c r="L89" s="11" t="inlineStr">
        <is>
          <t>总分</t>
        </is>
      </c>
      <c r="M89" s="10" t="n"/>
      <c r="N89" s="6" t="n"/>
      <c r="O89" s="6" t="n"/>
      <c r="P89" s="6" t="n"/>
    </row>
    <row customHeight="1" ht="16.5" r="90" s="251">
      <c r="A90" s="11" t="inlineStr">
        <is>
          <t>姓名</t>
        </is>
      </c>
      <c r="B90" s="19" t="inlineStr">
        <is>
          <t>马哲涛</t>
        </is>
      </c>
      <c r="C90" s="19" t="inlineStr">
        <is>
          <t>汪国兵</t>
        </is>
      </c>
      <c r="D90" s="19" t="inlineStr">
        <is>
          <t>陈龙</t>
        </is>
      </c>
      <c r="E90" s="19" t="inlineStr">
        <is>
          <t>李遨东</t>
        </is>
      </c>
      <c r="F90" s="20" t="inlineStr">
        <is>
          <t>向建伟</t>
        </is>
      </c>
      <c r="G90" s="19" t="inlineStr">
        <is>
          <t>陈晨</t>
        </is>
      </c>
      <c r="H90" s="19" t="inlineStr">
        <is>
          <t>袁梦</t>
        </is>
      </c>
      <c r="I90" s="19" t="inlineStr">
        <is>
          <t>甘栋</t>
        </is>
      </c>
      <c r="J90" s="23" t="n"/>
      <c r="K90" s="23" t="n"/>
      <c r="L90" s="24" t="n">
        <v>30</v>
      </c>
      <c r="M90" s="10" t="n"/>
      <c r="N90" s="6" t="n"/>
      <c r="O90" s="6" t="n"/>
      <c r="P90" s="6" t="n"/>
    </row>
    <row customHeight="1" ht="16.5" r="91" s="251">
      <c r="A91" s="11" t="inlineStr">
        <is>
          <t>分值</t>
        </is>
      </c>
      <c r="B91" s="23" t="n"/>
      <c r="C91" s="23" t="n">
        <v>8</v>
      </c>
      <c r="D91" s="23" t="n">
        <v>6</v>
      </c>
      <c r="E91" s="23" t="n">
        <v>3</v>
      </c>
      <c r="F91" s="23" t="n">
        <v>3</v>
      </c>
      <c r="G91" s="23" t="n">
        <v>2</v>
      </c>
      <c r="H91" s="23" t="n">
        <v>2</v>
      </c>
      <c r="I91" s="23" t="n">
        <v>6</v>
      </c>
      <c r="J91" s="23" t="n"/>
      <c r="K91" s="23" t="n"/>
      <c r="L91" s="260" t="n"/>
      <c r="M91" s="10" t="n"/>
      <c r="N91" s="6" t="n"/>
      <c r="O91" s="6" t="n"/>
      <c r="P91" s="6" t="n"/>
    </row>
    <row customHeight="1" ht="16" r="92" s="251">
      <c r="A92" s="11" t="inlineStr">
        <is>
          <t>占比</t>
        </is>
      </c>
      <c r="B92" s="23" t="n"/>
      <c r="C92" s="25" t="n"/>
      <c r="D92" s="25" t="n"/>
      <c r="E92" s="25" t="n"/>
      <c r="F92" s="25" t="n"/>
      <c r="G92" s="25" t="n"/>
      <c r="H92" s="25" t="n"/>
      <c r="I92" s="25" t="n"/>
      <c r="J92" s="25" t="n"/>
      <c r="K92" s="25" t="n"/>
      <c r="L92" s="261" t="n"/>
      <c r="M92" s="10" t="n"/>
      <c r="N92" s="6" t="n"/>
      <c r="O92" s="6" t="n"/>
      <c r="P92" s="6" t="n"/>
    </row>
    <row customHeight="1" ht="16" r="93" s="251">
      <c r="A93" s="26" t="inlineStr">
        <is>
          <t>核准</t>
        </is>
      </c>
      <c r="B93" s="28" t="n">
        <v>3</v>
      </c>
      <c r="C93" s="28" t="n">
        <v>8</v>
      </c>
      <c r="D93" s="28" t="n">
        <v>6</v>
      </c>
      <c r="E93" s="28" t="n">
        <v>3</v>
      </c>
      <c r="F93" s="28" t="n">
        <v>3</v>
      </c>
      <c r="G93" s="28" t="n">
        <v>2</v>
      </c>
      <c r="H93" s="28" t="n">
        <v>2</v>
      </c>
      <c r="I93" s="28" t="n">
        <v>6</v>
      </c>
      <c r="J93" s="28" t="n"/>
      <c r="K93" s="28" t="n"/>
      <c r="L93" s="28">
        <f>SUM(A93:K93)</f>
        <v/>
      </c>
      <c r="M93" s="29" t="n"/>
      <c r="N93" s="29" t="n"/>
      <c r="O93" s="29" t="n"/>
      <c r="P93" s="29" t="n"/>
    </row>
    <row customHeight="1" ht="16" r="94" s="251">
      <c r="A94" s="2" t="inlineStr">
        <is>
          <t>【官方A级】终端管理增加插件1号插件2号对外接口</t>
        </is>
      </c>
      <c r="B94" s="252" t="n"/>
      <c r="C94" s="252" t="n"/>
      <c r="D94" s="252" t="n"/>
      <c r="E94" s="252" t="n"/>
      <c r="F94" s="252" t="n"/>
      <c r="G94" s="252" t="n"/>
      <c r="H94" s="252" t="n"/>
      <c r="I94" s="252" t="n"/>
      <c r="J94" s="252" t="n"/>
      <c r="K94" s="252" t="n"/>
      <c r="L94" s="253" t="n"/>
      <c r="M94" s="10" t="n"/>
      <c r="N94" s="6" t="n"/>
      <c r="O94" s="6" t="n"/>
      <c r="P94" s="6" t="n"/>
    </row>
    <row customHeight="1" ht="16.5" r="95" s="251">
      <c r="A95" s="254" t="n"/>
      <c r="B95" s="255" t="n"/>
      <c r="C95" s="255" t="n"/>
      <c r="D95" s="255" t="n"/>
      <c r="E95" s="255" t="n"/>
      <c r="F95" s="255" t="n"/>
      <c r="G95" s="255" t="n"/>
      <c r="H95" s="255" t="n"/>
      <c r="I95" s="255" t="n"/>
      <c r="J95" s="255" t="n"/>
      <c r="K95" s="255" t="n"/>
      <c r="L95" s="256" t="n"/>
      <c r="M95" s="10" t="n"/>
      <c r="N95" s="6" t="n"/>
      <c r="O95" s="6" t="n"/>
      <c r="P95" s="6" t="n"/>
    </row>
    <row customHeight="1" ht="16.5" r="96" s="251">
      <c r="A96" s="11" t="inlineStr">
        <is>
          <t>立项时间</t>
        </is>
      </c>
      <c r="B96" s="12" t="n">
        <v>43520</v>
      </c>
      <c r="C96" s="257" t="n"/>
      <c r="D96" s="258" t="n"/>
      <c r="E96" s="11" t="inlineStr">
        <is>
          <t>预期上线时间</t>
        </is>
      </c>
      <c r="F96" s="12" t="n">
        <v>43902</v>
      </c>
      <c r="G96" s="257" t="n"/>
      <c r="H96" s="258" t="n"/>
      <c r="I96" s="11" t="inlineStr">
        <is>
          <t>上线时间</t>
        </is>
      </c>
      <c r="J96" s="12" t="n">
        <v>43900</v>
      </c>
      <c r="K96" s="257" t="n"/>
      <c r="L96" s="258" t="n"/>
      <c r="M96" s="10" t="n"/>
      <c r="N96" s="6" t="n"/>
      <c r="O96" s="6" t="n"/>
      <c r="P96" s="6" t="n"/>
    </row>
    <row customHeight="1" ht="17.25" r="97" s="251">
      <c r="A97" s="11" t="inlineStr">
        <is>
          <t>职位</t>
        </is>
      </c>
      <c r="B97" s="11" t="inlineStr">
        <is>
          <t>项目经理</t>
        </is>
      </c>
      <c r="C97" s="11" t="inlineStr">
        <is>
          <t>技术方案</t>
        </is>
      </c>
      <c r="D97" s="11" t="inlineStr">
        <is>
          <t>研发</t>
        </is>
      </c>
      <c r="E97" s="11" t="inlineStr">
        <is>
          <t>测试</t>
        </is>
      </c>
      <c r="F97" s="18" t="n"/>
      <c r="G97" s="18" t="n"/>
      <c r="H97" s="18" t="n"/>
      <c r="I97" s="18" t="n"/>
      <c r="J97" s="18" t="n"/>
      <c r="K97" s="18" t="n"/>
      <c r="L97" s="11" t="inlineStr">
        <is>
          <t>总分</t>
        </is>
      </c>
      <c r="M97" s="10" t="n"/>
      <c r="N97" s="6" t="n"/>
      <c r="O97" s="6" t="n"/>
      <c r="P97" s="6" t="n"/>
    </row>
    <row customHeight="1" ht="16.5" r="98" s="251">
      <c r="A98" s="11" t="inlineStr">
        <is>
          <t>姓名</t>
        </is>
      </c>
      <c r="B98" s="19" t="inlineStr">
        <is>
          <t>马哲涛</t>
        </is>
      </c>
      <c r="C98" s="19" t="inlineStr">
        <is>
          <t>汪国兵</t>
        </is>
      </c>
      <c r="D98" s="19" t="inlineStr">
        <is>
          <t>车鹏</t>
        </is>
      </c>
      <c r="E98" s="19" t="inlineStr">
        <is>
          <t>李路</t>
        </is>
      </c>
      <c r="F98" s="66" t="n"/>
      <c r="G98" s="23" t="n"/>
      <c r="H98" s="23" t="n"/>
      <c r="I98" s="23" t="n"/>
      <c r="J98" s="23" t="n"/>
      <c r="K98" s="23" t="n"/>
      <c r="L98" s="24" t="n">
        <v>50</v>
      </c>
      <c r="M98" s="10" t="n"/>
      <c r="N98" s="6" t="n"/>
      <c r="O98" s="6" t="n"/>
      <c r="P98" s="6" t="n"/>
    </row>
    <row customHeight="1" ht="16.5" r="99" s="251">
      <c r="A99" s="11" t="inlineStr">
        <is>
          <t>分值</t>
        </is>
      </c>
      <c r="B99" s="23" t="n"/>
      <c r="C99" s="23" t="n">
        <v>20</v>
      </c>
      <c r="D99" s="23" t="n">
        <v>20</v>
      </c>
      <c r="E99" s="23" t="n">
        <v>10</v>
      </c>
      <c r="F99" s="23" t="n"/>
      <c r="G99" s="23" t="n"/>
      <c r="H99" s="23" t="n"/>
      <c r="I99" s="23" t="n"/>
      <c r="J99" s="23" t="n"/>
      <c r="K99" s="23" t="n"/>
      <c r="L99" s="260" t="n"/>
      <c r="M99" s="10" t="n"/>
      <c r="N99" s="6" t="n"/>
      <c r="O99" s="6" t="n"/>
      <c r="P99" s="6" t="n"/>
    </row>
    <row customHeight="1" ht="16.5" r="100" s="251">
      <c r="A100" s="11" t="inlineStr">
        <is>
          <t>占比</t>
        </is>
      </c>
      <c r="B100" s="23" t="n"/>
      <c r="C100" s="25" t="n"/>
      <c r="D100" s="25" t="n"/>
      <c r="E100" s="25" t="n"/>
      <c r="F100" s="25" t="n"/>
      <c r="G100" s="25" t="n"/>
      <c r="H100" s="25" t="n"/>
      <c r="I100" s="25" t="n"/>
      <c r="J100" s="25" t="n"/>
      <c r="K100" s="25" t="n"/>
      <c r="L100" s="261" t="n"/>
      <c r="M100" s="10" t="n"/>
      <c r="N100" s="6" t="n"/>
      <c r="O100" s="6" t="n"/>
      <c r="P100" s="6" t="n"/>
    </row>
    <row customHeight="1" ht="16" r="101" s="251">
      <c r="A101" s="67" t="inlineStr">
        <is>
          <t>核准</t>
        </is>
      </c>
      <c r="B101" s="68" t="n">
        <v>5</v>
      </c>
      <c r="C101" s="70" t="n">
        <v>20</v>
      </c>
      <c r="D101" s="70" t="n">
        <v>20</v>
      </c>
      <c r="E101" s="70" t="n">
        <v>10</v>
      </c>
      <c r="F101" s="70" t="n"/>
      <c r="G101" s="70" t="n"/>
      <c r="H101" s="70" t="n"/>
      <c r="I101" s="70" t="n"/>
      <c r="J101" s="70" t="n"/>
      <c r="K101" s="80" t="n"/>
      <c r="L101" s="28">
        <f>SUM(A101:K101)</f>
        <v/>
      </c>
      <c r="M101" s="6" t="n"/>
      <c r="N101" s="6" t="n"/>
      <c r="O101" s="6" t="n"/>
      <c r="P101" s="6" t="n"/>
    </row>
    <row customHeight="1" ht="16" r="102" s="251">
      <c r="A102" s="2" t="inlineStr">
        <is>
          <t>【官方B级】七鱼机器人访客身份分别设置不同模板</t>
        </is>
      </c>
      <c r="B102" s="252" t="n"/>
      <c r="C102" s="252" t="n"/>
      <c r="D102" s="252" t="n"/>
      <c r="E102" s="252" t="n"/>
      <c r="F102" s="252" t="n"/>
      <c r="G102" s="252" t="n"/>
      <c r="H102" s="252" t="n"/>
      <c r="I102" s="252" t="n"/>
      <c r="J102" s="252" t="n"/>
      <c r="K102" s="252" t="n"/>
      <c r="L102" s="253" t="n"/>
      <c r="M102" s="10" t="n"/>
      <c r="N102" s="6" t="n"/>
      <c r="O102" s="6" t="n"/>
      <c r="P102" s="6" t="n"/>
    </row>
    <row customHeight="1" ht="16.5" r="103" s="251">
      <c r="A103" s="254" t="n"/>
      <c r="B103" s="255" t="n"/>
      <c r="C103" s="255" t="n"/>
      <c r="D103" s="255" t="n"/>
      <c r="E103" s="255" t="n"/>
      <c r="F103" s="255" t="n"/>
      <c r="G103" s="255" t="n"/>
      <c r="H103" s="255" t="n"/>
      <c r="I103" s="255" t="n"/>
      <c r="J103" s="255" t="n"/>
      <c r="K103" s="255" t="n"/>
      <c r="L103" s="256" t="n"/>
      <c r="M103" s="10" t="n"/>
      <c r="N103" s="6" t="n"/>
      <c r="O103" s="6" t="n"/>
      <c r="P103" s="6" t="n"/>
    </row>
    <row customHeight="1" ht="16.5" r="104" s="251">
      <c r="A104" s="11" t="inlineStr">
        <is>
          <t>立项时间</t>
        </is>
      </c>
      <c r="B104" s="12" t="n">
        <v>43527</v>
      </c>
      <c r="C104" s="257" t="n"/>
      <c r="D104" s="258" t="n"/>
      <c r="E104" s="11" t="inlineStr">
        <is>
          <t>预期上线时间</t>
        </is>
      </c>
      <c r="F104" s="12" t="n">
        <v>43902</v>
      </c>
      <c r="G104" s="257" t="n"/>
      <c r="H104" s="258" t="n"/>
      <c r="I104" s="11" t="inlineStr">
        <is>
          <t>上线时间</t>
        </is>
      </c>
      <c r="J104" s="12" t="n">
        <v>43901</v>
      </c>
      <c r="K104" s="257" t="n"/>
      <c r="L104" s="258" t="n"/>
      <c r="M104" s="10" t="n"/>
      <c r="N104" s="6" t="n"/>
      <c r="O104" s="6" t="n"/>
      <c r="P104" s="6" t="n"/>
    </row>
    <row customHeight="1" ht="17.25" r="105" s="251">
      <c r="A105" s="11" t="inlineStr">
        <is>
          <t>职位</t>
        </is>
      </c>
      <c r="B105" s="11" t="inlineStr">
        <is>
          <t>项目经理</t>
        </is>
      </c>
      <c r="C105" s="11" t="inlineStr">
        <is>
          <t>技术方案</t>
        </is>
      </c>
      <c r="D105" s="11" t="inlineStr">
        <is>
          <t>技术方案</t>
        </is>
      </c>
      <c r="E105" s="11" t="inlineStr">
        <is>
          <t>研发</t>
        </is>
      </c>
      <c r="F105" s="11" t="inlineStr">
        <is>
          <t>测试</t>
        </is>
      </c>
      <c r="G105" s="18" t="n"/>
      <c r="H105" s="18" t="n"/>
      <c r="I105" s="18" t="n"/>
      <c r="J105" s="18" t="n"/>
      <c r="K105" s="18" t="n"/>
      <c r="L105" s="11" t="inlineStr">
        <is>
          <t>总分</t>
        </is>
      </c>
      <c r="M105" s="10" t="n"/>
      <c r="N105" s="6" t="n"/>
      <c r="O105" s="6" t="n"/>
      <c r="P105" s="6" t="n"/>
    </row>
    <row customHeight="1" ht="16.5" r="106" s="251">
      <c r="A106" s="11" t="inlineStr">
        <is>
          <t>姓名</t>
        </is>
      </c>
      <c r="B106" s="19" t="inlineStr">
        <is>
          <t>马哲涛</t>
        </is>
      </c>
      <c r="C106" s="19" t="inlineStr">
        <is>
          <t>汪国兵</t>
        </is>
      </c>
      <c r="D106" s="19" t="inlineStr">
        <is>
          <t>郑敏</t>
        </is>
      </c>
      <c r="E106" s="19" t="inlineStr">
        <is>
          <t>陈龙</t>
        </is>
      </c>
      <c r="F106" s="19" t="inlineStr">
        <is>
          <t>甘栋</t>
        </is>
      </c>
      <c r="G106" s="23" t="n"/>
      <c r="H106" s="23" t="n"/>
      <c r="I106" s="23" t="n"/>
      <c r="J106" s="23" t="n"/>
      <c r="K106" s="23" t="n"/>
      <c r="L106" s="24" t="n">
        <v>30</v>
      </c>
      <c r="M106" s="10" t="n"/>
      <c r="N106" s="6" t="n"/>
      <c r="O106" s="6" t="n"/>
      <c r="P106" s="6" t="n"/>
    </row>
    <row customHeight="1" ht="16.5" r="107" s="251">
      <c r="A107" s="11" t="inlineStr">
        <is>
          <t>分值</t>
        </is>
      </c>
      <c r="B107" s="23" t="n"/>
      <c r="C107" s="23" t="n">
        <v>10</v>
      </c>
      <c r="D107" s="23" t="n">
        <v>5</v>
      </c>
      <c r="E107" s="23" t="n">
        <v>10</v>
      </c>
      <c r="F107" s="23" t="n">
        <v>5</v>
      </c>
      <c r="G107" s="23" t="n"/>
      <c r="H107" s="23" t="n"/>
      <c r="I107" s="23" t="n"/>
      <c r="J107" s="23" t="n"/>
      <c r="K107" s="23" t="n"/>
      <c r="L107" s="260" t="n"/>
      <c r="M107" s="10" t="n"/>
      <c r="N107" s="6" t="n"/>
      <c r="O107" s="6" t="n"/>
      <c r="P107" s="6" t="n"/>
    </row>
    <row customHeight="1" ht="16.5" r="108" s="251">
      <c r="A108" s="11" t="inlineStr">
        <is>
          <t>占比</t>
        </is>
      </c>
      <c r="B108" s="23" t="n"/>
      <c r="C108" s="25" t="n"/>
      <c r="D108" s="25" t="n"/>
      <c r="E108" s="25" t="n"/>
      <c r="F108" s="25" t="n"/>
      <c r="G108" s="25" t="n"/>
      <c r="H108" s="25" t="n"/>
      <c r="I108" s="25" t="n"/>
      <c r="J108" s="25" t="n"/>
      <c r="K108" s="25" t="n"/>
      <c r="L108" s="261" t="n"/>
      <c r="M108" s="10" t="n"/>
      <c r="N108" s="6" t="n"/>
      <c r="O108" s="6" t="n"/>
      <c r="P108" s="6" t="n"/>
    </row>
    <row customHeight="1" ht="16" r="109" s="251">
      <c r="A109" s="74" t="inlineStr">
        <is>
          <t>核准</t>
        </is>
      </c>
      <c r="B109" s="75" t="n">
        <v>3</v>
      </c>
      <c r="C109" s="77" t="n">
        <v>10</v>
      </c>
      <c r="D109" s="77" t="n">
        <v>5</v>
      </c>
      <c r="E109" s="77" t="n">
        <v>10</v>
      </c>
      <c r="F109" s="77" t="n">
        <v>5</v>
      </c>
      <c r="G109" s="77" t="n"/>
      <c r="H109" s="77" t="n"/>
      <c r="I109" s="77" t="n"/>
      <c r="J109" s="77" t="n"/>
      <c r="K109" s="78" t="n"/>
      <c r="L109" s="28">
        <f>SUM(A109:K109)</f>
        <v/>
      </c>
      <c r="M109" s="6" t="n"/>
      <c r="N109" s="6" t="n"/>
      <c r="O109" s="6" t="n"/>
      <c r="P109" s="6" t="n"/>
    </row>
    <row customHeight="1" ht="16" r="110" s="251">
      <c r="A110" s="2" t="inlineStr">
        <is>
          <t>【官方B级】终端管理增加机器号查询</t>
        </is>
      </c>
      <c r="B110" s="252" t="n"/>
      <c r="C110" s="252" t="n"/>
      <c r="D110" s="252" t="n"/>
      <c r="E110" s="252" t="n"/>
      <c r="F110" s="252" t="n"/>
      <c r="G110" s="252" t="n"/>
      <c r="H110" s="252" t="n"/>
      <c r="I110" s="252" t="n"/>
      <c r="J110" s="252" t="n"/>
      <c r="K110" s="252" t="n"/>
      <c r="L110" s="253" t="n"/>
      <c r="M110" s="10" t="n"/>
      <c r="N110" s="6" t="n"/>
      <c r="O110" s="6" t="n"/>
      <c r="P110" s="6" t="n"/>
    </row>
    <row customHeight="1" ht="16.5" r="111" s="251">
      <c r="A111" s="254" t="n"/>
      <c r="B111" s="255" t="n"/>
      <c r="C111" s="255" t="n"/>
      <c r="D111" s="255" t="n"/>
      <c r="E111" s="255" t="n"/>
      <c r="F111" s="255" t="n"/>
      <c r="G111" s="255" t="n"/>
      <c r="H111" s="255" t="n"/>
      <c r="I111" s="255" t="n"/>
      <c r="J111" s="255" t="n"/>
      <c r="K111" s="255" t="n"/>
      <c r="L111" s="256" t="n"/>
      <c r="M111" s="10" t="n"/>
      <c r="N111" s="6" t="n"/>
      <c r="O111" s="6" t="n"/>
      <c r="P111" s="6" t="n"/>
    </row>
    <row customHeight="1" ht="16.5" r="112" s="251">
      <c r="A112" s="11" t="inlineStr">
        <is>
          <t>立项时间</t>
        </is>
      </c>
      <c r="B112" s="12" t="n">
        <v>43520</v>
      </c>
      <c r="C112" s="257" t="n"/>
      <c r="D112" s="258" t="n"/>
      <c r="E112" s="11" t="inlineStr">
        <is>
          <t>预期上线时间</t>
        </is>
      </c>
      <c r="F112" s="12" t="n">
        <v>43907</v>
      </c>
      <c r="G112" s="257" t="n"/>
      <c r="H112" s="258" t="n"/>
      <c r="I112" s="11" t="inlineStr">
        <is>
          <t>上线时间</t>
        </is>
      </c>
      <c r="J112" s="12" t="n">
        <v>43905</v>
      </c>
      <c r="K112" s="257" t="n"/>
      <c r="L112" s="258" t="n"/>
      <c r="M112" s="10" t="n"/>
      <c r="N112" s="6" t="n"/>
      <c r="O112" s="6" t="n"/>
      <c r="P112" s="6" t="n"/>
    </row>
    <row customHeight="1" ht="17.25" r="113" s="251">
      <c r="A113" s="11" t="inlineStr">
        <is>
          <t>职位</t>
        </is>
      </c>
      <c r="B113" s="11" t="inlineStr">
        <is>
          <t>项目经理</t>
        </is>
      </c>
      <c r="C113" s="11" t="inlineStr">
        <is>
          <t>技术方案</t>
        </is>
      </c>
      <c r="D113" s="11" t="inlineStr">
        <is>
          <t>研发</t>
        </is>
      </c>
      <c r="E113" s="11" t="inlineStr">
        <is>
          <t>测试</t>
        </is>
      </c>
      <c r="F113" s="11" t="inlineStr">
        <is>
          <t>产品</t>
        </is>
      </c>
      <c r="G113" s="18" t="n"/>
      <c r="H113" s="18" t="n"/>
      <c r="I113" s="18" t="n"/>
      <c r="J113" s="18" t="n"/>
      <c r="K113" s="18" t="n"/>
      <c r="L113" s="11" t="inlineStr">
        <is>
          <t>总分</t>
        </is>
      </c>
      <c r="M113" s="10" t="n"/>
      <c r="N113" s="6" t="n"/>
      <c r="O113" s="6" t="n"/>
      <c r="P113" s="6" t="n"/>
    </row>
    <row customHeight="1" ht="16.5" r="114" s="251">
      <c r="A114" s="11" t="inlineStr">
        <is>
          <t>姓名</t>
        </is>
      </c>
      <c r="B114" s="19" t="inlineStr">
        <is>
          <t>马哲涛</t>
        </is>
      </c>
      <c r="C114" s="19" t="inlineStr">
        <is>
          <t>卢庆</t>
        </is>
      </c>
      <c r="D114" s="19" t="inlineStr">
        <is>
          <t>孙剑波</t>
        </is>
      </c>
      <c r="E114" s="19" t="inlineStr">
        <is>
          <t>范琴</t>
        </is>
      </c>
      <c r="F114" s="20" t="inlineStr">
        <is>
          <t>陈瑾萱</t>
        </is>
      </c>
      <c r="G114" s="23" t="n"/>
      <c r="H114" s="23" t="n"/>
      <c r="I114" s="23" t="n"/>
      <c r="J114" s="23" t="n"/>
      <c r="K114" s="23" t="n"/>
      <c r="L114" s="24" t="n">
        <v>30</v>
      </c>
      <c r="M114" s="10" t="n"/>
      <c r="N114" s="6" t="n"/>
      <c r="O114" s="6" t="n"/>
      <c r="P114" s="6" t="n"/>
    </row>
    <row customHeight="1" ht="16.5" r="115" s="251">
      <c r="A115" s="11" t="inlineStr">
        <is>
          <t>分值</t>
        </is>
      </c>
      <c r="B115" s="23" t="n"/>
      <c r="C115" s="23" t="n">
        <v>12</v>
      </c>
      <c r="D115" s="23" t="n">
        <v>8</v>
      </c>
      <c r="E115" s="23" t="n">
        <v>6</v>
      </c>
      <c r="F115" s="23" t="n">
        <v>4</v>
      </c>
      <c r="G115" s="23" t="n"/>
      <c r="H115" s="23" t="n"/>
      <c r="I115" s="23" t="n"/>
      <c r="J115" s="23" t="n"/>
      <c r="K115" s="23" t="n"/>
      <c r="L115" s="260" t="n"/>
      <c r="M115" s="10" t="n"/>
      <c r="N115" s="6" t="n"/>
      <c r="O115" s="6" t="n"/>
      <c r="P115" s="6" t="n"/>
    </row>
    <row customHeight="1" ht="16.5" r="116" s="251">
      <c r="A116" s="11" t="inlineStr">
        <is>
          <t>占比</t>
        </is>
      </c>
      <c r="B116" s="23" t="n"/>
      <c r="C116" s="25" t="n"/>
      <c r="D116" s="25" t="n"/>
      <c r="E116" s="25" t="n"/>
      <c r="F116" s="25" t="n"/>
      <c r="G116" s="25" t="n"/>
      <c r="H116" s="25" t="n"/>
      <c r="I116" s="25" t="n"/>
      <c r="J116" s="25" t="n"/>
      <c r="K116" s="25" t="n"/>
      <c r="L116" s="261" t="n"/>
      <c r="M116" s="10" t="n"/>
      <c r="N116" s="6" t="n"/>
      <c r="O116" s="6" t="n"/>
      <c r="P116" s="6" t="n"/>
    </row>
    <row customHeight="1" ht="16" r="117" s="251">
      <c r="A117" s="67" t="inlineStr">
        <is>
          <t>核准</t>
        </is>
      </c>
      <c r="B117" s="68" t="n">
        <v>3</v>
      </c>
      <c r="C117" s="70" t="n">
        <v>12</v>
      </c>
      <c r="D117" s="70" t="n">
        <v>8</v>
      </c>
      <c r="E117" s="70" t="n">
        <v>6</v>
      </c>
      <c r="F117" s="70" t="n">
        <v>4</v>
      </c>
      <c r="G117" s="70" t="n"/>
      <c r="H117" s="70" t="n"/>
      <c r="I117" s="70" t="n"/>
      <c r="J117" s="70" t="n"/>
      <c r="K117" s="80" t="n"/>
      <c r="L117" s="28">
        <f>SUM(A117:K117)</f>
        <v/>
      </c>
      <c r="M117" s="6" t="n"/>
      <c r="N117" s="6" t="n"/>
      <c r="O117" s="6" t="n"/>
      <c r="P117" s="6" t="n"/>
    </row>
    <row customHeight="1" ht="16" r="118" s="251">
      <c r="A118" s="2" t="inlineStr">
        <is>
          <t>【官方A级】富友钱包提现2.0申请功能</t>
        </is>
      </c>
      <c r="B118" s="252" t="n"/>
      <c r="C118" s="252" t="n"/>
      <c r="D118" s="252" t="n"/>
      <c r="E118" s="252" t="n"/>
      <c r="F118" s="252" t="n"/>
      <c r="G118" s="252" t="n"/>
      <c r="H118" s="252" t="n"/>
      <c r="I118" s="252" t="n"/>
      <c r="J118" s="252" t="n"/>
      <c r="K118" s="252" t="n"/>
      <c r="L118" s="253" t="n"/>
      <c r="M118" s="10" t="n"/>
      <c r="N118" s="6" t="n"/>
      <c r="O118" s="6" t="n"/>
      <c r="P118" s="6" t="n"/>
    </row>
    <row customHeight="1" ht="16.5" r="119" s="251">
      <c r="A119" s="254" t="n"/>
      <c r="B119" s="255" t="n"/>
      <c r="C119" s="255" t="n"/>
      <c r="D119" s="255" t="n"/>
      <c r="E119" s="255" t="n"/>
      <c r="F119" s="255" t="n"/>
      <c r="G119" s="255" t="n"/>
      <c r="H119" s="255" t="n"/>
      <c r="I119" s="255" t="n"/>
      <c r="J119" s="255" t="n"/>
      <c r="K119" s="255" t="n"/>
      <c r="L119" s="256" t="n"/>
      <c r="M119" s="10" t="n"/>
      <c r="N119" s="6" t="n"/>
      <c r="O119" s="6" t="n"/>
      <c r="P119" s="6" t="n"/>
    </row>
    <row customHeight="1" ht="16.5" r="120" s="251">
      <c r="A120" s="11" t="inlineStr">
        <is>
          <t>立项时间</t>
        </is>
      </c>
      <c r="B120" s="12" t="n">
        <v>43906</v>
      </c>
      <c r="C120" s="257" t="n"/>
      <c r="D120" s="258" t="n"/>
      <c r="E120" s="11" t="inlineStr">
        <is>
          <t>预期上线时间</t>
        </is>
      </c>
      <c r="F120" s="12" t="n">
        <v>43921</v>
      </c>
      <c r="G120" s="257" t="n"/>
      <c r="H120" s="258" t="n"/>
      <c r="I120" s="11" t="inlineStr">
        <is>
          <t>上线时间</t>
        </is>
      </c>
      <c r="J120" s="12" t="n">
        <v>43921</v>
      </c>
      <c r="K120" s="257" t="n"/>
      <c r="L120" s="258" t="n"/>
      <c r="M120" s="10" t="n"/>
      <c r="N120" s="6" t="n"/>
      <c r="O120" s="6" t="n"/>
      <c r="P120" s="6" t="n"/>
    </row>
    <row customHeight="1" ht="17.25" r="121" s="251">
      <c r="A121" s="11" t="inlineStr">
        <is>
          <t>职位</t>
        </is>
      </c>
      <c r="B121" s="11" t="inlineStr">
        <is>
          <t>项目经理</t>
        </is>
      </c>
      <c r="C121" s="11" t="inlineStr">
        <is>
          <t>技术方案</t>
        </is>
      </c>
      <c r="D121" s="11" t="inlineStr">
        <is>
          <t>产品经理</t>
        </is>
      </c>
      <c r="E121" s="11" t="inlineStr">
        <is>
          <t>UI设计</t>
        </is>
      </c>
      <c r="F121" s="11" t="inlineStr">
        <is>
          <t>研发</t>
        </is>
      </c>
      <c r="G121" s="11" t="inlineStr">
        <is>
          <t>研发</t>
        </is>
      </c>
      <c r="H121" s="11" t="inlineStr">
        <is>
          <t>研发</t>
        </is>
      </c>
      <c r="I121" s="11" t="inlineStr">
        <is>
          <t>研发</t>
        </is>
      </c>
      <c r="J121" s="11" t="inlineStr">
        <is>
          <t>研发</t>
        </is>
      </c>
      <c r="K121" s="11" t="inlineStr">
        <is>
          <t>测试</t>
        </is>
      </c>
      <c r="L121" s="11" t="inlineStr">
        <is>
          <t>总分</t>
        </is>
      </c>
      <c r="M121" s="10" t="n"/>
      <c r="N121" s="6" t="n"/>
      <c r="O121" s="6" t="n"/>
      <c r="P121" s="6" t="n"/>
    </row>
    <row customHeight="1" ht="16.5" r="122" s="251">
      <c r="A122" s="11" t="inlineStr">
        <is>
          <t>姓名</t>
        </is>
      </c>
      <c r="B122" s="19" t="inlineStr">
        <is>
          <t>马哲涛</t>
        </is>
      </c>
      <c r="C122" s="19" t="inlineStr">
        <is>
          <t>郝龙潘</t>
        </is>
      </c>
      <c r="D122" s="19" t="inlineStr">
        <is>
          <t>邹先铎</t>
        </is>
      </c>
      <c r="E122" s="19" t="inlineStr">
        <is>
          <t>吴清子</t>
        </is>
      </c>
      <c r="F122" s="19" t="inlineStr">
        <is>
          <t>郝龙潘</t>
        </is>
      </c>
      <c r="G122" s="20" t="inlineStr">
        <is>
          <t>喻磊</t>
        </is>
      </c>
      <c r="H122" s="19" t="inlineStr">
        <is>
          <t>向建伟</t>
        </is>
      </c>
      <c r="I122" s="19" t="inlineStr">
        <is>
          <t>胡瑞</t>
        </is>
      </c>
      <c r="J122" s="19" t="inlineStr">
        <is>
          <t>王庚</t>
        </is>
      </c>
      <c r="K122" s="19" t="inlineStr">
        <is>
          <t>范琴</t>
        </is>
      </c>
      <c r="L122" s="24" t="n">
        <v>50</v>
      </c>
      <c r="M122" s="10" t="n"/>
      <c r="N122" s="6" t="n"/>
      <c r="O122" s="6" t="n"/>
      <c r="P122" s="6" t="n"/>
    </row>
    <row customHeight="1" ht="16.5" r="123" s="251">
      <c r="A123" s="11" t="inlineStr">
        <is>
          <t>分值</t>
        </is>
      </c>
      <c r="B123" s="23" t="n"/>
      <c r="C123" s="23" t="n">
        <v>9</v>
      </c>
      <c r="D123" s="23" t="n">
        <v>5</v>
      </c>
      <c r="E123" s="23" t="n">
        <v>4</v>
      </c>
      <c r="F123" s="23" t="n">
        <v>6</v>
      </c>
      <c r="G123" s="23" t="n">
        <v>7</v>
      </c>
      <c r="H123" s="23" t="n">
        <v>1</v>
      </c>
      <c r="I123" s="23" t="n">
        <v>6</v>
      </c>
      <c r="J123" s="23" t="n">
        <v>5</v>
      </c>
      <c r="K123" s="23" t="n">
        <v>7</v>
      </c>
      <c r="L123" s="260" t="n"/>
      <c r="M123" s="10" t="n"/>
      <c r="N123" s="6" t="n"/>
      <c r="O123" s="6" t="n"/>
      <c r="P123" s="6" t="n"/>
    </row>
    <row customHeight="1" ht="16.5" r="124" s="251">
      <c r="A124" s="11" t="inlineStr">
        <is>
          <t>占比</t>
        </is>
      </c>
      <c r="B124" s="23" t="n"/>
      <c r="C124" s="25" t="n"/>
      <c r="D124" s="25" t="n"/>
      <c r="E124" s="25" t="n"/>
      <c r="F124" s="25" t="n"/>
      <c r="G124" s="25" t="n"/>
      <c r="H124" s="25" t="n"/>
      <c r="I124" s="25" t="n"/>
      <c r="J124" s="25" t="n"/>
      <c r="K124" s="25" t="n"/>
      <c r="L124" s="261" t="n"/>
      <c r="M124" s="10" t="n"/>
      <c r="N124" s="6" t="n"/>
      <c r="O124" s="6" t="n"/>
      <c r="P124" s="6" t="n"/>
    </row>
    <row customHeight="1" ht="16" r="125" s="251">
      <c r="A125" s="67" t="inlineStr">
        <is>
          <t>核准</t>
        </is>
      </c>
      <c r="B125" s="79" t="n">
        <v>5</v>
      </c>
      <c r="C125" s="68" t="n">
        <v>9</v>
      </c>
      <c r="D125" s="70" t="n">
        <v>5</v>
      </c>
      <c r="E125" s="70" t="n">
        <v>4</v>
      </c>
      <c r="F125" s="70" t="n">
        <v>6</v>
      </c>
      <c r="G125" s="70" t="n">
        <v>7</v>
      </c>
      <c r="H125" s="70" t="n">
        <v>1</v>
      </c>
      <c r="I125" s="70" t="n">
        <v>6</v>
      </c>
      <c r="J125" s="70" t="n">
        <v>5</v>
      </c>
      <c r="K125" s="80" t="n">
        <v>7</v>
      </c>
      <c r="L125" s="28">
        <f>SUM(A125:K125)</f>
        <v/>
      </c>
      <c r="M125" s="29" t="n"/>
      <c r="N125" s="29" t="n"/>
      <c r="O125" s="29" t="n"/>
      <c r="P125" s="29" t="n"/>
    </row>
    <row customHeight="1" ht="16" r="126" s="251">
      <c r="A126" s="2" t="inlineStr">
        <is>
          <t>【官方B级】合作商商户集数量挂靠有限制</t>
        </is>
      </c>
      <c r="B126" s="252" t="n"/>
      <c r="C126" s="252" t="n"/>
      <c r="D126" s="252" t="n"/>
      <c r="E126" s="252" t="n"/>
      <c r="F126" s="252" t="n"/>
      <c r="G126" s="252" t="n"/>
      <c r="H126" s="252" t="n"/>
      <c r="I126" s="252" t="n"/>
      <c r="J126" s="252" t="n"/>
      <c r="K126" s="252" t="n"/>
      <c r="L126" s="253" t="n"/>
      <c r="M126" s="10" t="n"/>
      <c r="N126" s="6" t="n"/>
      <c r="O126" s="6" t="n"/>
      <c r="P126" s="6" t="n"/>
    </row>
    <row customHeight="1" ht="16.5" r="127" s="251">
      <c r="A127" s="254" t="n"/>
      <c r="B127" s="255" t="n"/>
      <c r="C127" s="255" t="n"/>
      <c r="D127" s="255" t="n"/>
      <c r="E127" s="255" t="n"/>
      <c r="F127" s="255" t="n"/>
      <c r="G127" s="255" t="n"/>
      <c r="H127" s="255" t="n"/>
      <c r="I127" s="255" t="n"/>
      <c r="J127" s="255" t="n"/>
      <c r="K127" s="255" t="n"/>
      <c r="L127" s="256" t="n"/>
      <c r="M127" s="10" t="n"/>
      <c r="N127" s="6" t="n"/>
      <c r="O127" s="6" t="n"/>
      <c r="P127" s="6" t="n"/>
    </row>
    <row customHeight="1" ht="16.5" r="128" s="251">
      <c r="A128" s="11" t="inlineStr">
        <is>
          <t>立项时间</t>
        </is>
      </c>
      <c r="B128" s="12" t="n">
        <v>43871</v>
      </c>
      <c r="C128" s="257" t="n"/>
      <c r="D128" s="258" t="n"/>
      <c r="E128" s="11" t="inlineStr">
        <is>
          <t>预期上线时间</t>
        </is>
      </c>
      <c r="F128" s="12" t="n">
        <v>43886</v>
      </c>
      <c r="G128" s="257" t="n"/>
      <c r="H128" s="258" t="n"/>
      <c r="I128" s="11" t="inlineStr">
        <is>
          <t>上线时间</t>
        </is>
      </c>
      <c r="J128" s="12" t="n">
        <v>43886</v>
      </c>
      <c r="K128" s="257" t="n"/>
      <c r="L128" s="258" t="n"/>
      <c r="M128" s="10" t="n"/>
      <c r="N128" s="6" t="n"/>
      <c r="O128" s="6" t="n"/>
      <c r="P128" s="6" t="n"/>
    </row>
    <row customHeight="1" ht="17.25" r="129" s="251">
      <c r="A129" s="11" t="inlineStr">
        <is>
          <t>职位</t>
        </is>
      </c>
      <c r="B129" s="11" t="inlineStr">
        <is>
          <t>项目经理</t>
        </is>
      </c>
      <c r="C129" s="11" t="inlineStr">
        <is>
          <t>技术方案</t>
        </is>
      </c>
      <c r="D129" s="11" t="inlineStr">
        <is>
          <t>研发</t>
        </is>
      </c>
      <c r="E129" s="11" t="inlineStr">
        <is>
          <t>测试</t>
        </is>
      </c>
      <c r="F129" s="18" t="n"/>
      <c r="G129" s="18" t="n"/>
      <c r="H129" s="18" t="n"/>
      <c r="I129" s="18" t="n"/>
      <c r="J129" s="18" t="n"/>
      <c r="K129" s="18" t="n"/>
      <c r="L129" s="11" t="inlineStr">
        <is>
          <t>总分</t>
        </is>
      </c>
      <c r="M129" s="10" t="n"/>
      <c r="N129" s="6" t="n"/>
      <c r="O129" s="6" t="n"/>
      <c r="P129" s="6" t="n"/>
    </row>
    <row customHeight="1" ht="16.5" r="130" s="251">
      <c r="A130" s="11" t="inlineStr">
        <is>
          <t>姓名</t>
        </is>
      </c>
      <c r="B130" s="19" t="inlineStr">
        <is>
          <t>马哲涛</t>
        </is>
      </c>
      <c r="C130" s="19" t="inlineStr">
        <is>
          <t>喻磊</t>
        </is>
      </c>
      <c r="D130" s="19" t="inlineStr">
        <is>
          <t>黄威</t>
        </is>
      </c>
      <c r="E130" s="19" t="inlineStr">
        <is>
          <t>甘栋</t>
        </is>
      </c>
      <c r="F130" s="66" t="n"/>
      <c r="G130" s="23" t="n"/>
      <c r="H130" s="23" t="n"/>
      <c r="I130" s="23" t="n"/>
      <c r="J130" s="23" t="n"/>
      <c r="K130" s="23" t="n"/>
      <c r="L130" s="24" t="n">
        <v>30</v>
      </c>
      <c r="M130" s="10" t="n"/>
      <c r="N130" s="6" t="n"/>
      <c r="O130" s="6" t="n"/>
      <c r="P130" s="6" t="n"/>
    </row>
    <row customHeight="1" ht="16.5" r="131" s="251">
      <c r="A131" s="11" t="inlineStr">
        <is>
          <t>分值</t>
        </is>
      </c>
      <c r="B131" s="23" t="n"/>
      <c r="C131" s="23" t="n">
        <v>10</v>
      </c>
      <c r="D131" s="23" t="n">
        <v>12</v>
      </c>
      <c r="E131" s="23" t="n">
        <v>8</v>
      </c>
      <c r="F131" s="23" t="n"/>
      <c r="G131" s="23" t="n"/>
      <c r="H131" s="23" t="n"/>
      <c r="I131" s="23" t="n"/>
      <c r="J131" s="23" t="n"/>
      <c r="K131" s="23" t="n"/>
      <c r="L131" s="260" t="n"/>
      <c r="M131" s="10" t="n"/>
      <c r="N131" s="6" t="n"/>
      <c r="O131" s="6" t="n"/>
      <c r="P131" s="6" t="n"/>
    </row>
    <row customHeight="1" ht="16.5" r="132" s="251">
      <c r="A132" s="11" t="inlineStr">
        <is>
          <t>占比</t>
        </is>
      </c>
      <c r="B132" s="23" t="n"/>
      <c r="C132" s="25" t="n"/>
      <c r="D132" s="25" t="n"/>
      <c r="E132" s="25" t="n"/>
      <c r="F132" s="25" t="n"/>
      <c r="G132" s="25" t="n"/>
      <c r="H132" s="25" t="n"/>
      <c r="I132" s="25" t="n"/>
      <c r="J132" s="25" t="n"/>
      <c r="K132" s="25" t="n"/>
      <c r="L132" s="261" t="n"/>
      <c r="M132" s="10" t="n"/>
      <c r="N132" s="6" t="n"/>
      <c r="O132" s="6" t="n"/>
      <c r="P132" s="6" t="n"/>
    </row>
    <row customHeight="1" ht="16.5" r="133" s="251">
      <c r="A133" s="81" t="inlineStr">
        <is>
          <t>核准</t>
        </is>
      </c>
      <c r="B133" s="82" t="n">
        <v>3</v>
      </c>
      <c r="C133" s="83" t="n">
        <v>10</v>
      </c>
      <c r="D133" s="85" t="n">
        <v>12</v>
      </c>
      <c r="E133" s="85" t="n">
        <v>8</v>
      </c>
      <c r="F133" s="85" t="n"/>
      <c r="G133" s="85" t="n"/>
      <c r="H133" s="85" t="n"/>
      <c r="I133" s="85" t="n"/>
      <c r="J133" s="85" t="n"/>
      <c r="K133" s="86" t="n"/>
      <c r="L133" s="28">
        <f>SUM(A133:K133)</f>
        <v/>
      </c>
      <c r="M133" s="29" t="n"/>
      <c r="N133" s="29" t="n"/>
      <c r="O133" s="29" t="n"/>
      <c r="P133" s="29" t="n"/>
    </row>
  </sheetData>
  <mergeCells count="84">
    <mergeCell ref="B3:D3"/>
    <mergeCell ref="F3:H3"/>
    <mergeCell ref="J3:M3"/>
    <mergeCell ref="B11:D11"/>
    <mergeCell ref="F11:H11"/>
    <mergeCell ref="J11:M11"/>
    <mergeCell ref="B19:D19"/>
    <mergeCell ref="F19:H19"/>
    <mergeCell ref="J19:M19"/>
    <mergeCell ref="M5:M7"/>
    <mergeCell ref="M13:M15"/>
    <mergeCell ref="M21:M23"/>
    <mergeCell ref="N29:N31"/>
    <mergeCell ref="N37:N39"/>
    <mergeCell ref="A1:M2"/>
    <mergeCell ref="A9:M10"/>
    <mergeCell ref="A17:M18"/>
    <mergeCell ref="B25:N25"/>
    <mergeCell ref="N33:N34"/>
    <mergeCell ref="B45:D45"/>
    <mergeCell ref="F45:H45"/>
    <mergeCell ref="J45:L45"/>
    <mergeCell ref="B55:D55"/>
    <mergeCell ref="F55:H55"/>
    <mergeCell ref="J55:L55"/>
    <mergeCell ref="B64:D64"/>
    <mergeCell ref="F64:H64"/>
    <mergeCell ref="J64:L64"/>
    <mergeCell ref="B72:D72"/>
    <mergeCell ref="F72:H72"/>
    <mergeCell ref="J72:L72"/>
    <mergeCell ref="B80:D80"/>
    <mergeCell ref="F80:H80"/>
    <mergeCell ref="J80:L80"/>
    <mergeCell ref="L47:L49"/>
    <mergeCell ref="L57:L59"/>
    <mergeCell ref="L66:L68"/>
    <mergeCell ref="L74:L76"/>
    <mergeCell ref="L82:L84"/>
    <mergeCell ref="A43:L44"/>
    <mergeCell ref="A70:L71"/>
    <mergeCell ref="A53:L54"/>
    <mergeCell ref="A62:L63"/>
    <mergeCell ref="A78:L79"/>
    <mergeCell ref="A26:M27"/>
    <mergeCell ref="A34:M35"/>
    <mergeCell ref="M30:M32"/>
    <mergeCell ref="M38:M40"/>
    <mergeCell ref="B36:D36"/>
    <mergeCell ref="F36:H36"/>
    <mergeCell ref="J36:M36"/>
    <mergeCell ref="B28:D28"/>
    <mergeCell ref="F28:H28"/>
    <mergeCell ref="J28:M28"/>
    <mergeCell ref="A86:L87"/>
    <mergeCell ref="A94:L95"/>
    <mergeCell ref="A102:L103"/>
    <mergeCell ref="L90:L92"/>
    <mergeCell ref="L98:L100"/>
    <mergeCell ref="L106:L108"/>
    <mergeCell ref="L114:L116"/>
    <mergeCell ref="L122:L124"/>
    <mergeCell ref="L130:L132"/>
    <mergeCell ref="A126:L127"/>
    <mergeCell ref="A118:L119"/>
    <mergeCell ref="A110:L111"/>
    <mergeCell ref="B120:D120"/>
    <mergeCell ref="F120:H120"/>
    <mergeCell ref="J120:L120"/>
    <mergeCell ref="B128:D128"/>
    <mergeCell ref="F128:H128"/>
    <mergeCell ref="J128:L128"/>
    <mergeCell ref="B104:D104"/>
    <mergeCell ref="F104:H104"/>
    <mergeCell ref="J104:L104"/>
    <mergeCell ref="B112:D112"/>
    <mergeCell ref="F112:H112"/>
    <mergeCell ref="J112:L112"/>
    <mergeCell ref="B88:D88"/>
    <mergeCell ref="F88:H88"/>
    <mergeCell ref="J88:L88"/>
    <mergeCell ref="B96:D96"/>
    <mergeCell ref="F96:H96"/>
    <mergeCell ref="J96:L96"/>
  </mergeCells>
  <pageMargins bottom="1" footer="0.511806" header="0.511806" left="0.75" right="0.75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S66"/>
  <sheetViews>
    <sheetView defaultGridColor="1" showGridLines="0" workbookViewId="0">
      <selection activeCell="A1" sqref="A1"/>
    </sheetView>
  </sheetViews>
  <sheetFormatPr baseColWidth="8" customHeight="1" defaultColWidth="16.3333" defaultRowHeight="13" outlineLevelCol="0" outlineLevelRow="0"/>
  <cols>
    <col customWidth="1" max="19" min="1" style="232" width="16.3516"/>
    <col customWidth="1" max="256" min="20" style="232" width="16.3516"/>
  </cols>
  <sheetData>
    <row customHeight="1" ht="20" r="1" s="251">
      <c r="A1" s="283" t="inlineStr">
        <is>
          <t>项目评比</t>
        </is>
      </c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  <c r="O1" s="284" t="n"/>
      <c r="P1" s="284" t="n"/>
      <c r="Q1" s="284" t="n"/>
      <c r="R1" s="284" t="n"/>
      <c r="S1" s="285" t="n"/>
    </row>
    <row customHeight="1" ht="16.65" r="2" s="251">
      <c r="A2" s="233" t="inlineStr">
        <is>
          <t>评价哪个项目和项目经理（必填）</t>
        </is>
      </c>
      <c r="B2" s="234" t="inlineStr">
        <is>
          <t>你的名字和在项目中承担的职责（该项对项目经理不可见请放心客观评价）（必填）</t>
        </is>
      </c>
      <c r="C2" s="234" t="inlineStr">
        <is>
          <t>该项目经理对项目的理解程度如何（理解）（必填）</t>
        </is>
      </c>
      <c r="D2" s="234" t="inlineStr">
        <is>
          <t>该项目经理在项目中的参与度如何（参与）（必填）</t>
        </is>
      </c>
      <c r="E2" s="234" t="inlineStr">
        <is>
          <t>该项目经理对外的沟通力度如何（沟通）（必填）</t>
        </is>
      </c>
      <c r="F2" s="234" t="inlineStr">
        <is>
          <t>该项目经理对项目组成员的协调推动力度如何（协调）（必填）</t>
        </is>
      </c>
      <c r="G2" s="234" t="inlineStr">
        <is>
          <t>该项目经理对项目的流程保障如何（流程）（必填）</t>
        </is>
      </c>
      <c r="H2" s="235" t="n"/>
      <c r="I2" s="236" t="inlineStr">
        <is>
          <t>较好</t>
        </is>
      </c>
      <c r="J2" s="236" t="inlineStr">
        <is>
          <t>一般</t>
        </is>
      </c>
      <c r="K2" s="236" t="inlineStr">
        <is>
          <t>非常好</t>
        </is>
      </c>
      <c r="L2" s="236" t="inlineStr">
        <is>
          <t>差</t>
        </is>
      </c>
      <c r="M2" s="236" t="inlineStr">
        <is>
          <t>项目经理</t>
        </is>
      </c>
      <c r="N2" s="236" t="inlineStr">
        <is>
          <t>总分</t>
        </is>
      </c>
      <c r="O2" s="237" t="n"/>
      <c r="P2" s="237" t="n"/>
      <c r="Q2" s="237" t="n"/>
      <c r="R2" s="237" t="n"/>
      <c r="S2" s="237" t="n"/>
    </row>
    <row customHeight="1" ht="16.65" r="3" s="251">
      <c r="A3" s="238" t="inlineStr">
        <is>
          <t>【A级】储值会员适配FU+-邓先宇</t>
        </is>
      </c>
      <c r="B3" s="238" t="inlineStr">
        <is>
          <t>测试贺文颖</t>
        </is>
      </c>
      <c r="C3" s="238" t="inlineStr">
        <is>
          <t>较好</t>
        </is>
      </c>
      <c r="D3" s="238" t="inlineStr">
        <is>
          <t>非常好</t>
        </is>
      </c>
      <c r="E3" s="238" t="inlineStr">
        <is>
          <t>非常好</t>
        </is>
      </c>
      <c r="F3" s="238" t="inlineStr">
        <is>
          <t>非常好</t>
        </is>
      </c>
      <c r="G3" s="238" t="inlineStr">
        <is>
          <t>非常好</t>
        </is>
      </c>
      <c r="H3" s="240" t="n"/>
      <c r="I3" s="240">
        <f>COUNTIF($C3:$G3,I$2)*1</f>
        <v/>
      </c>
      <c r="J3" s="240">
        <f>COUNTIF($C3:$G3,J$2)*0</f>
        <v/>
      </c>
      <c r="K3" s="240">
        <f>COUNTIF($C3:$G3,K$2)*3</f>
        <v/>
      </c>
      <c r="L3" s="240">
        <f>COUNTIF($C3:$G3,L$2)*-1</f>
        <v/>
      </c>
      <c r="M3" s="241" t="inlineStr">
        <is>
          <t>邓先宇</t>
        </is>
      </c>
      <c r="N3" s="242">
        <f>SUM($I3:$L3)</f>
        <v/>
      </c>
      <c r="O3" s="243" t="n"/>
      <c r="P3" s="243" t="n"/>
      <c r="Q3" s="243" t="n"/>
      <c r="R3" s="243" t="n"/>
      <c r="S3" s="243" t="n"/>
    </row>
    <row customHeight="1" ht="16.35" r="4" s="251">
      <c r="A4" s="244" t="inlineStr">
        <is>
          <t>【A级】储值会员适配FU+-邓先宇</t>
        </is>
      </c>
      <c r="B4" s="244" t="inlineStr">
        <is>
          <t>胡有明</t>
        </is>
      </c>
      <c r="C4" s="244" t="inlineStr">
        <is>
          <t>非常好</t>
        </is>
      </c>
      <c r="D4" s="244" t="inlineStr">
        <is>
          <t>非常好</t>
        </is>
      </c>
      <c r="E4" s="244" t="inlineStr">
        <is>
          <t>非常好</t>
        </is>
      </c>
      <c r="F4" s="244" t="inlineStr">
        <is>
          <t>非常好</t>
        </is>
      </c>
      <c r="G4" s="244" t="inlineStr">
        <is>
          <t>非常好</t>
        </is>
      </c>
      <c r="H4" s="246" t="n"/>
      <c r="I4" s="246">
        <f>COUNTIF($C4:$G4,I$2)*1</f>
        <v/>
      </c>
      <c r="J4" s="246">
        <f>COUNTIF($C4:$G4,J$2)*0</f>
        <v/>
      </c>
      <c r="K4" s="246">
        <f>COUNTIF($C4:$G4,K$2)*3</f>
        <v/>
      </c>
      <c r="L4" s="246">
        <f>COUNTIF($C4:$G4,L$2)*-1</f>
        <v/>
      </c>
      <c r="M4" s="247" t="inlineStr">
        <is>
          <t>邓先宇</t>
        </is>
      </c>
      <c r="N4" s="249">
        <f>SUM($I4:$L4)</f>
        <v/>
      </c>
      <c r="O4" s="249" t="n"/>
      <c r="P4" s="246" t="n"/>
      <c r="Q4" s="246" t="n"/>
      <c r="R4" s="246" t="n"/>
      <c r="S4" s="250" t="n"/>
    </row>
    <row customHeight="1" ht="16.35" r="5" s="251">
      <c r="A5" s="244" t="inlineStr">
        <is>
          <t>【A级】储值会员适配FU+-邓先宇</t>
        </is>
      </c>
      <c r="B5" s="244" t="inlineStr">
        <is>
          <t>卢庆    技术方案，开发</t>
        </is>
      </c>
      <c r="C5" s="244" t="inlineStr">
        <is>
          <t>较好</t>
        </is>
      </c>
      <c r="D5" s="244" t="inlineStr">
        <is>
          <t>非常好</t>
        </is>
      </c>
      <c r="E5" s="244" t="inlineStr">
        <is>
          <t>非常好</t>
        </is>
      </c>
      <c r="F5" s="244" t="inlineStr">
        <is>
          <t>非常好</t>
        </is>
      </c>
      <c r="G5" s="244" t="inlineStr">
        <is>
          <t>非常好</t>
        </is>
      </c>
      <c r="H5" s="246" t="n"/>
      <c r="I5" s="246">
        <f>COUNTIF($C5:$G5,I$2)*1</f>
        <v/>
      </c>
      <c r="J5" s="246">
        <f>COUNTIF($C5:$G5,J$2)*0</f>
        <v/>
      </c>
      <c r="K5" s="246">
        <f>COUNTIF($C5:$G5,K$2)*3</f>
        <v/>
      </c>
      <c r="L5" s="246">
        <f>COUNTIF($C5:$G5,L$2)*-1</f>
        <v/>
      </c>
      <c r="M5" s="247" t="inlineStr">
        <is>
          <t>邓先宇</t>
        </is>
      </c>
      <c r="N5" s="249">
        <f>SUM($I5:$L5)</f>
        <v/>
      </c>
      <c r="O5" s="249" t="n"/>
      <c r="P5" s="247" t="inlineStr">
        <is>
          <t>熊彬</t>
        </is>
      </c>
      <c r="Q5" s="246">
        <f>SUMIF($M$3:$M$53,$P5,$N$3:$N$53)</f>
        <v/>
      </c>
      <c r="R5" s="246">
        <f>COUNTIF($M$3:$M$53,$P5)</f>
        <v/>
      </c>
      <c r="S5" s="246">
        <f>$Q5/$R5</f>
        <v/>
      </c>
    </row>
    <row customHeight="1" ht="16.35" r="6" s="251">
      <c r="A6" s="244" t="inlineStr">
        <is>
          <t>【A级】储值会员适配FU+-邓先宇</t>
        </is>
      </c>
      <c r="B6" s="244" t="inlineStr">
        <is>
          <t>王貂_测试</t>
        </is>
      </c>
      <c r="C6" s="244" t="inlineStr">
        <is>
          <t>非常好</t>
        </is>
      </c>
      <c r="D6" s="244" t="inlineStr">
        <is>
          <t>非常好</t>
        </is>
      </c>
      <c r="E6" s="244" t="inlineStr">
        <is>
          <t>非常好</t>
        </is>
      </c>
      <c r="F6" s="244" t="inlineStr">
        <is>
          <t>较好</t>
        </is>
      </c>
      <c r="G6" s="244" t="inlineStr">
        <is>
          <t>较好</t>
        </is>
      </c>
      <c r="H6" s="246" t="n"/>
      <c r="I6" s="246">
        <f>COUNTIF($C6:$G6,I$2)*1</f>
        <v/>
      </c>
      <c r="J6" s="246">
        <f>COUNTIF($C6:$G6,J$2)*0</f>
        <v/>
      </c>
      <c r="K6" s="246">
        <f>COUNTIF($C6:$G6,K$2)*3</f>
        <v/>
      </c>
      <c r="L6" s="246">
        <f>COUNTIF($C6:$G6,L$2)*-1</f>
        <v/>
      </c>
      <c r="M6" s="247" t="inlineStr">
        <is>
          <t>邓先宇</t>
        </is>
      </c>
      <c r="N6" s="249">
        <f>SUM($I6:$L6)</f>
        <v/>
      </c>
      <c r="O6" s="249" t="n"/>
      <c r="P6" s="247" t="inlineStr">
        <is>
          <t>马哲涛</t>
        </is>
      </c>
      <c r="Q6" s="246">
        <f>SUMIF($M$3:$M$53,$P6,$N$3:$N$53)</f>
        <v/>
      </c>
      <c r="R6" s="246">
        <f>COUNTIF($M$3:$M$53,$P6)</f>
        <v/>
      </c>
      <c r="S6" s="246">
        <f>$Q6/$R6</f>
        <v/>
      </c>
    </row>
    <row customHeight="1" ht="16.35" r="7" s="251">
      <c r="A7" s="244" t="inlineStr">
        <is>
          <t>【A级】代理商运营层级功能新增-熊彬</t>
        </is>
      </c>
      <c r="B7" s="244" t="inlineStr">
        <is>
          <t>黄杰 开发</t>
        </is>
      </c>
      <c r="C7" s="244" t="inlineStr">
        <is>
          <t>较好</t>
        </is>
      </c>
      <c r="D7" s="244" t="inlineStr">
        <is>
          <t>较好</t>
        </is>
      </c>
      <c r="E7" s="244" t="inlineStr">
        <is>
          <t>较好</t>
        </is>
      </c>
      <c r="F7" s="244" t="inlineStr">
        <is>
          <t>较好</t>
        </is>
      </c>
      <c r="G7" s="244" t="inlineStr">
        <is>
          <t>较好</t>
        </is>
      </c>
      <c r="H7" s="246" t="n"/>
      <c r="I7" s="246">
        <f>COUNTIF($C7:$G7,I$2)*1</f>
        <v/>
      </c>
      <c r="J7" s="246">
        <f>COUNTIF($C7:$G7,J$2)*0</f>
        <v/>
      </c>
      <c r="K7" s="246">
        <f>COUNTIF($C7:$G7,K$2)*3</f>
        <v/>
      </c>
      <c r="L7" s="246">
        <f>COUNTIF($C7:$G7,L$2)*-1</f>
        <v/>
      </c>
      <c r="M7" s="247" t="inlineStr">
        <is>
          <t>熊彬</t>
        </is>
      </c>
      <c r="N7" s="249">
        <f>SUM($I7:$L7)</f>
        <v/>
      </c>
      <c r="O7" s="249" t="n"/>
      <c r="P7" s="247" t="inlineStr">
        <is>
          <t>常茹</t>
        </is>
      </c>
      <c r="Q7" s="246">
        <f>SUMIF($M$3:$M$53,$P7,$N$3:$N$53)</f>
        <v/>
      </c>
      <c r="R7" s="246">
        <f>COUNTIF($M$3:$M$53,$P7)</f>
        <v/>
      </c>
      <c r="S7" s="246">
        <f>$Q7/$R7</f>
        <v/>
      </c>
    </row>
    <row customHeight="1" ht="16.35" r="8" s="251">
      <c r="A8" s="244" t="inlineStr">
        <is>
          <t>【A级】独立分期码+智能POS支持花呗分期被扫-常茹</t>
        </is>
      </c>
      <c r="B8" s="244" t="inlineStr">
        <is>
          <t>测试贺文颖</t>
        </is>
      </c>
      <c r="C8" s="244" t="inlineStr">
        <is>
          <t>较好</t>
        </is>
      </c>
      <c r="D8" s="244" t="inlineStr">
        <is>
          <t>非常好</t>
        </is>
      </c>
      <c r="E8" s="244" t="inlineStr">
        <is>
          <t>非常好</t>
        </is>
      </c>
      <c r="F8" s="244" t="inlineStr">
        <is>
          <t>非常好</t>
        </is>
      </c>
      <c r="G8" s="244" t="inlineStr">
        <is>
          <t>非常好</t>
        </is>
      </c>
      <c r="H8" s="246" t="n"/>
      <c r="I8" s="246">
        <f>COUNTIF($C8:$G8,I$2)*1</f>
        <v/>
      </c>
      <c r="J8" s="246">
        <f>COUNTIF($C8:$G8,J$2)*0</f>
        <v/>
      </c>
      <c r="K8" s="246">
        <f>COUNTIF($C8:$G8,K$2)*3</f>
        <v/>
      </c>
      <c r="L8" s="246">
        <f>COUNTIF($C8:$G8,L$2)*-1</f>
        <v/>
      </c>
      <c r="M8" s="247" t="inlineStr">
        <is>
          <t>常茹</t>
        </is>
      </c>
      <c r="N8" s="249">
        <f>SUM($I8:$L8)</f>
        <v/>
      </c>
      <c r="O8" s="249" t="n"/>
      <c r="P8" s="247" t="inlineStr">
        <is>
          <t>邓先宇</t>
        </is>
      </c>
      <c r="Q8" s="246">
        <f>SUMIF($M$3:$M$53,$P8,$N$3:$N$53)</f>
        <v/>
      </c>
      <c r="R8" s="246">
        <f>COUNTIF($M$3:$M$53,$P8)</f>
        <v/>
      </c>
      <c r="S8" s="246">
        <f>$Q8/$R8</f>
        <v/>
      </c>
    </row>
    <row customHeight="1" ht="16.35" r="9" s="251">
      <c r="A9" s="244" t="inlineStr">
        <is>
          <t>【A级】独立分期码+智能POS支持花呗分期被扫-常茹</t>
        </is>
      </c>
      <c r="B9" s="244" t="inlineStr">
        <is>
          <t>袁梦 pos花呗分期</t>
        </is>
      </c>
      <c r="C9" s="244" t="inlineStr">
        <is>
          <t>非常好</t>
        </is>
      </c>
      <c r="D9" s="244" t="inlineStr">
        <is>
          <t>非常好</t>
        </is>
      </c>
      <c r="E9" s="244" t="inlineStr">
        <is>
          <t>非常好</t>
        </is>
      </c>
      <c r="F9" s="244" t="inlineStr">
        <is>
          <t>非常好</t>
        </is>
      </c>
      <c r="G9" s="244" t="inlineStr">
        <is>
          <t>非常好</t>
        </is>
      </c>
      <c r="H9" s="246" t="n"/>
      <c r="I9" s="246">
        <f>COUNTIF($C9:$G9,I$2)*1</f>
        <v/>
      </c>
      <c r="J9" s="246">
        <f>COUNTIF($C9:$G9,J$2)*0</f>
        <v/>
      </c>
      <c r="K9" s="246">
        <f>COUNTIF($C9:$G9,K$2)*3</f>
        <v/>
      </c>
      <c r="L9" s="246">
        <f>COUNTIF($C9:$G9,L$2)*-1</f>
        <v/>
      </c>
      <c r="M9" s="247" t="inlineStr">
        <is>
          <t>常茹</t>
        </is>
      </c>
      <c r="N9" s="249">
        <f>SUM($I9:$L9)</f>
        <v/>
      </c>
      <c r="O9" s="250" t="n"/>
      <c r="P9" s="247" t="inlineStr">
        <is>
          <t>朱超</t>
        </is>
      </c>
      <c r="Q9" s="246">
        <f>SUMIF($M$3:$M$53,$P9,$N$3:$N$53)</f>
        <v/>
      </c>
      <c r="R9" s="246">
        <f>COUNTIF($M$3:$M$53,$P9)</f>
        <v/>
      </c>
      <c r="S9" s="246">
        <f>$Q9/$R9</f>
        <v/>
      </c>
    </row>
    <row customHeight="1" ht="16.35" r="10" s="251">
      <c r="A10" s="244" t="inlineStr">
        <is>
          <t>【A级】独立分期码+智能POS支持花呗分期被扫-常茹</t>
        </is>
      </c>
      <c r="B10" s="244" t="inlineStr">
        <is>
          <t>胡有明</t>
        </is>
      </c>
      <c r="C10" s="244" t="inlineStr">
        <is>
          <t>较好</t>
        </is>
      </c>
      <c r="D10" s="244" t="inlineStr">
        <is>
          <t>非常好</t>
        </is>
      </c>
      <c r="E10" s="244" t="inlineStr">
        <is>
          <t>非常好</t>
        </is>
      </c>
      <c r="F10" s="244" t="inlineStr">
        <is>
          <t>非常好</t>
        </is>
      </c>
      <c r="G10" s="244" t="inlineStr">
        <is>
          <t>非常好</t>
        </is>
      </c>
      <c r="H10" s="246" t="n"/>
      <c r="I10" s="246">
        <f>COUNTIF($C10:$G10,I$2)*1</f>
        <v/>
      </c>
      <c r="J10" s="246">
        <f>COUNTIF($C10:$G10,J$2)*0</f>
        <v/>
      </c>
      <c r="K10" s="246">
        <f>COUNTIF($C10:$G10,K$2)*3</f>
        <v/>
      </c>
      <c r="L10" s="246">
        <f>COUNTIF($C10:$G10,L$2)*-1</f>
        <v/>
      </c>
      <c r="M10" s="247" t="inlineStr">
        <is>
          <t>常茹</t>
        </is>
      </c>
      <c r="N10" s="249">
        <f>SUM($I10:$L10)</f>
        <v/>
      </c>
      <c r="O10" s="250" t="n"/>
      <c r="P10" s="250" t="n"/>
      <c r="Q10" s="250" t="n"/>
      <c r="R10" s="250" t="n"/>
      <c r="S10" s="250" t="n"/>
    </row>
    <row customHeight="1" ht="16.35" r="11" s="251">
      <c r="A11" s="244" t="inlineStr">
        <is>
          <t>【A级】独立分期码+智能POS支持花呗分期被扫-常茹</t>
        </is>
      </c>
      <c r="B11" s="244" t="inlineStr">
        <is>
          <t>王学佳</t>
        </is>
      </c>
      <c r="C11" s="244" t="inlineStr">
        <is>
          <t>较好</t>
        </is>
      </c>
      <c r="D11" s="244" t="inlineStr">
        <is>
          <t>非常好</t>
        </is>
      </c>
      <c r="E11" s="244" t="inlineStr">
        <is>
          <t>较好</t>
        </is>
      </c>
      <c r="F11" s="244" t="inlineStr">
        <is>
          <t>非常好</t>
        </is>
      </c>
      <c r="G11" s="244" t="inlineStr">
        <is>
          <t>非常好</t>
        </is>
      </c>
      <c r="H11" s="246" t="n"/>
      <c r="I11" s="246">
        <f>COUNTIF($C11:$G11,I$2)*1</f>
        <v/>
      </c>
      <c r="J11" s="246">
        <f>COUNTIF($C11:$G11,J$2)*0</f>
        <v/>
      </c>
      <c r="K11" s="246">
        <f>COUNTIF($C11:$G11,K$2)*3</f>
        <v/>
      </c>
      <c r="L11" s="246">
        <f>COUNTIF($C11:$G11,L$2)*-1</f>
        <v/>
      </c>
      <c r="M11" s="247" t="inlineStr">
        <is>
          <t>常茹</t>
        </is>
      </c>
      <c r="N11" s="249">
        <f>SUM($I11:$L11)</f>
        <v/>
      </c>
      <c r="O11" s="250" t="n"/>
      <c r="P11" s="250" t="n"/>
      <c r="Q11" s="250" t="n"/>
      <c r="R11" s="250" t="n"/>
      <c r="S11" s="250" t="n"/>
    </row>
    <row customHeight="1" ht="16.35" r="12" s="251">
      <c r="A12" s="244" t="inlineStr">
        <is>
          <t>【A级】独立分期码+智能POS支持花呗分期被扫-常茹</t>
        </is>
      </c>
      <c r="B12" s="244" t="inlineStr">
        <is>
          <t>黄文聪</t>
        </is>
      </c>
      <c r="C12" s="244" t="inlineStr">
        <is>
          <t>非常好</t>
        </is>
      </c>
      <c r="D12" s="244" t="inlineStr">
        <is>
          <t>非常好</t>
        </is>
      </c>
      <c r="E12" s="244" t="inlineStr">
        <is>
          <t>非常好</t>
        </is>
      </c>
      <c r="F12" s="244" t="inlineStr">
        <is>
          <t>非常好</t>
        </is>
      </c>
      <c r="G12" s="244" t="inlineStr">
        <is>
          <t>非常好</t>
        </is>
      </c>
      <c r="H12" s="246" t="n"/>
      <c r="I12" s="246">
        <f>COUNTIF($C12:$G12,I$2)*1</f>
        <v/>
      </c>
      <c r="J12" s="246">
        <f>COUNTIF($C12:$G12,J$2)*0</f>
        <v/>
      </c>
      <c r="K12" s="246">
        <f>COUNTIF($C12:$G12,K$2)*3</f>
        <v/>
      </c>
      <c r="L12" s="246">
        <f>COUNTIF($C12:$G12,L$2)*-1</f>
        <v/>
      </c>
      <c r="M12" s="247" t="inlineStr">
        <is>
          <t>常茹</t>
        </is>
      </c>
      <c r="N12" s="249">
        <f>SUM($I12:$L12)</f>
        <v/>
      </c>
      <c r="O12" s="250" t="n"/>
      <c r="P12" s="250" t="n"/>
      <c r="Q12" s="250" t="n"/>
      <c r="R12" s="250" t="n"/>
      <c r="S12" s="250" t="n"/>
    </row>
    <row customHeight="1" ht="16.35" r="13" s="251">
      <c r="A13" s="244" t="inlineStr">
        <is>
          <t>【A级】独立分期码+智能POS支持花呗分期被扫-常茹</t>
        </is>
      </c>
      <c r="B13" s="244" t="inlineStr">
        <is>
          <t>柳畅宇  测试</t>
        </is>
      </c>
      <c r="C13" s="244" t="inlineStr">
        <is>
          <t>较好</t>
        </is>
      </c>
      <c r="D13" s="244" t="inlineStr">
        <is>
          <t>较好</t>
        </is>
      </c>
      <c r="E13" s="244" t="inlineStr">
        <is>
          <t>较好</t>
        </is>
      </c>
      <c r="F13" s="244" t="inlineStr">
        <is>
          <t>较好</t>
        </is>
      </c>
      <c r="G13" s="244" t="inlineStr">
        <is>
          <t>较好</t>
        </is>
      </c>
      <c r="H13" s="246" t="n"/>
      <c r="I13" s="246">
        <f>COUNTIF($C13:$G13,I$2)*1</f>
        <v/>
      </c>
      <c r="J13" s="246">
        <f>COUNTIF($C13:$G13,J$2)*0</f>
        <v/>
      </c>
      <c r="K13" s="246">
        <f>COUNTIF($C13:$G13,K$2)*3</f>
        <v/>
      </c>
      <c r="L13" s="246">
        <f>COUNTIF($C13:$G13,L$2)*-1</f>
        <v/>
      </c>
      <c r="M13" s="247" t="inlineStr">
        <is>
          <t>常茹</t>
        </is>
      </c>
      <c r="N13" s="249">
        <f>SUM($I13:$L13)</f>
        <v/>
      </c>
      <c r="O13" s="250" t="n"/>
      <c r="P13" s="250" t="n"/>
      <c r="Q13" s="250" t="n"/>
      <c r="R13" s="250" t="n"/>
      <c r="S13" s="250" t="n"/>
    </row>
    <row customHeight="1" ht="16.35" r="14" s="251">
      <c r="A14" s="244" t="inlineStr">
        <is>
          <t>【A级】独立分期码+智能POS支持花呗分期被扫-常茹</t>
        </is>
      </c>
      <c r="B14" s="244" t="inlineStr">
        <is>
          <t>邓先宇 产品</t>
        </is>
      </c>
      <c r="C14" s="244" t="inlineStr">
        <is>
          <t>非常好</t>
        </is>
      </c>
      <c r="D14" s="244" t="inlineStr">
        <is>
          <t>非常好</t>
        </is>
      </c>
      <c r="E14" s="244" t="inlineStr">
        <is>
          <t>非常好</t>
        </is>
      </c>
      <c r="F14" s="244" t="inlineStr">
        <is>
          <t>非常好</t>
        </is>
      </c>
      <c r="G14" s="244" t="inlineStr">
        <is>
          <t>非常好</t>
        </is>
      </c>
      <c r="H14" s="246" t="n"/>
      <c r="I14" s="246">
        <f>COUNTIF($C14:$G14,I$2)*1</f>
        <v/>
      </c>
      <c r="J14" s="246">
        <f>COUNTIF($C14:$G14,J$2)*0</f>
        <v/>
      </c>
      <c r="K14" s="246">
        <f>COUNTIF($C14:$G14,K$2)*3</f>
        <v/>
      </c>
      <c r="L14" s="246">
        <f>COUNTIF($C14:$G14,L$2)*-1</f>
        <v/>
      </c>
      <c r="M14" s="247" t="inlineStr">
        <is>
          <t>常茹</t>
        </is>
      </c>
      <c r="N14" s="249">
        <f>SUM($I14:$L14)</f>
        <v/>
      </c>
      <c r="O14" s="250" t="n"/>
      <c r="P14" s="250" t="n"/>
      <c r="Q14" s="250" t="n"/>
      <c r="R14" s="250" t="n"/>
      <c r="S14" s="250" t="n"/>
    </row>
    <row customHeight="1" ht="16.35" r="15" s="251">
      <c r="A15" s="244" t="inlineStr">
        <is>
          <t>【A级】富友钱包提现2.0申请功能-马哲涛</t>
        </is>
      </c>
      <c r="B15" s="244" t="inlineStr">
        <is>
          <t>吴清子 设计</t>
        </is>
      </c>
      <c r="C15" s="244" t="inlineStr">
        <is>
          <t>较好</t>
        </is>
      </c>
      <c r="D15" s="244" t="inlineStr">
        <is>
          <t>一般</t>
        </is>
      </c>
      <c r="E15" s="244" t="inlineStr">
        <is>
          <t>非常好</t>
        </is>
      </c>
      <c r="F15" s="244" t="inlineStr">
        <is>
          <t>一般</t>
        </is>
      </c>
      <c r="G15" s="244" t="inlineStr">
        <is>
          <t>一般</t>
        </is>
      </c>
      <c r="H15" s="246" t="n"/>
      <c r="I15" s="246">
        <f>COUNTIF($C15:$G15,I$2)*1</f>
        <v/>
      </c>
      <c r="J15" s="246">
        <f>COUNTIF($C15:$G15,J$2)*0</f>
        <v/>
      </c>
      <c r="K15" s="246">
        <f>COUNTIF($C15:$G15,K$2)*3</f>
        <v/>
      </c>
      <c r="L15" s="246">
        <f>COUNTIF($C15:$G15,L$2)*-1</f>
        <v/>
      </c>
      <c r="M15" s="247" t="inlineStr">
        <is>
          <t>马哲涛</t>
        </is>
      </c>
      <c r="N15" s="249">
        <f>SUM($I15:$L15)</f>
        <v/>
      </c>
      <c r="O15" s="250" t="n"/>
      <c r="P15" s="250" t="n"/>
      <c r="Q15" s="250" t="n"/>
      <c r="R15" s="250" t="n"/>
      <c r="S15" s="250" t="n"/>
    </row>
    <row customHeight="1" ht="16.35" r="16" s="251">
      <c r="A16" s="244" t="inlineStr">
        <is>
          <t>【A级】富友钱包提现2.0申请功能-马哲涛</t>
        </is>
      </c>
      <c r="B16" s="244" t="inlineStr">
        <is>
          <t>范琴，测试</t>
        </is>
      </c>
      <c r="C16" s="244" t="inlineStr">
        <is>
          <t>较好</t>
        </is>
      </c>
      <c r="D16" s="244" t="inlineStr">
        <is>
          <t>非常好</t>
        </is>
      </c>
      <c r="E16" s="244" t="inlineStr">
        <is>
          <t>非常好</t>
        </is>
      </c>
      <c r="F16" s="244" t="inlineStr">
        <is>
          <t>非常好</t>
        </is>
      </c>
      <c r="G16" s="244" t="inlineStr">
        <is>
          <t>非常好</t>
        </is>
      </c>
      <c r="H16" s="246" t="n"/>
      <c r="I16" s="246">
        <f>COUNTIF($C16:$G16,I$2)*1</f>
        <v/>
      </c>
      <c r="J16" s="246">
        <f>COUNTIF($C16:$G16,J$2)*0</f>
        <v/>
      </c>
      <c r="K16" s="246">
        <f>COUNTIF($C16:$G16,K$2)*3</f>
        <v/>
      </c>
      <c r="L16" s="246">
        <f>COUNTIF($C16:$G16,L$2)*-1</f>
        <v/>
      </c>
      <c r="M16" s="247" t="inlineStr">
        <is>
          <t>马哲涛</t>
        </is>
      </c>
      <c r="N16" s="249">
        <f>SUM($I16:$L16)</f>
        <v/>
      </c>
      <c r="O16" s="250" t="n"/>
      <c r="P16" s="250" t="n"/>
      <c r="Q16" s="250" t="n"/>
      <c r="R16" s="250" t="n"/>
      <c r="S16" s="250" t="n"/>
    </row>
    <row customHeight="1" ht="16.35" r="17" s="251">
      <c r="A17" s="244" t="inlineStr">
        <is>
          <t>【A级】富友钱包提现2.0申请功能-马哲涛</t>
        </is>
      </c>
      <c r="B17" s="244" t="inlineStr">
        <is>
          <t>产品经理</t>
        </is>
      </c>
      <c r="C17" s="244" t="inlineStr">
        <is>
          <t>非常好</t>
        </is>
      </c>
      <c r="D17" s="244" t="inlineStr">
        <is>
          <t>较好</t>
        </is>
      </c>
      <c r="E17" s="244" t="inlineStr">
        <is>
          <t>较好</t>
        </is>
      </c>
      <c r="F17" s="244" t="inlineStr">
        <is>
          <t>较好</t>
        </is>
      </c>
      <c r="G17" s="244" t="inlineStr">
        <is>
          <t>较好</t>
        </is>
      </c>
      <c r="H17" s="246" t="n"/>
      <c r="I17" s="246">
        <f>COUNTIF($C17:$G17,I$2)*1</f>
        <v/>
      </c>
      <c r="J17" s="246">
        <f>COUNTIF($C17:$G17,J$2)*0</f>
        <v/>
      </c>
      <c r="K17" s="246">
        <f>COUNTIF($C17:$G17,K$2)*3</f>
        <v/>
      </c>
      <c r="L17" s="246">
        <f>COUNTIF($C17:$G17,L$2)*-1</f>
        <v/>
      </c>
      <c r="M17" s="247" t="inlineStr">
        <is>
          <t>马哲涛</t>
        </is>
      </c>
      <c r="N17" s="249">
        <f>SUM($I17:$L17)</f>
        <v/>
      </c>
      <c r="O17" s="250" t="n"/>
      <c r="P17" s="250" t="n"/>
      <c r="Q17" s="250" t="n"/>
      <c r="R17" s="250" t="n"/>
      <c r="S17" s="250" t="n"/>
    </row>
    <row customHeight="1" ht="16.35" r="18" s="251">
      <c r="A18" s="244" t="inlineStr">
        <is>
          <t>【A级】富友钱包提现2.0申请功能-马哲涛</t>
        </is>
      </c>
      <c r="B18" s="244" t="inlineStr">
        <is>
          <t>开发</t>
        </is>
      </c>
      <c r="C18" s="244" t="inlineStr">
        <is>
          <t>较好</t>
        </is>
      </c>
      <c r="D18" s="244" t="inlineStr">
        <is>
          <t>较好</t>
        </is>
      </c>
      <c r="E18" s="244" t="inlineStr">
        <is>
          <t>较好</t>
        </is>
      </c>
      <c r="F18" s="244" t="inlineStr">
        <is>
          <t>较好</t>
        </is>
      </c>
      <c r="G18" s="244" t="inlineStr">
        <is>
          <t>较好</t>
        </is>
      </c>
      <c r="H18" s="246" t="n"/>
      <c r="I18" s="246">
        <f>COUNTIF($C18:$G18,I$2)*1</f>
        <v/>
      </c>
      <c r="J18" s="246">
        <f>COUNTIF($C18:$G18,J$2)*0</f>
        <v/>
      </c>
      <c r="K18" s="246">
        <f>COUNTIF($C18:$G18,K$2)*3</f>
        <v/>
      </c>
      <c r="L18" s="246">
        <f>COUNTIF($C18:$G18,L$2)*-1</f>
        <v/>
      </c>
      <c r="M18" s="247" t="inlineStr">
        <is>
          <t>马哲涛</t>
        </is>
      </c>
      <c r="N18" s="249">
        <f>SUM($I18:$L18)</f>
        <v/>
      </c>
      <c r="O18" s="250" t="n"/>
      <c r="P18" s="250" t="n"/>
      <c r="Q18" s="250" t="n"/>
      <c r="R18" s="250" t="n"/>
      <c r="S18" s="250" t="n"/>
    </row>
    <row customHeight="1" ht="16.35" r="19" s="251">
      <c r="A19" s="244" t="inlineStr">
        <is>
          <t>【A级】富友钱包提现2.0申请功能-马哲涛</t>
        </is>
      </c>
      <c r="B19" s="244" t="inlineStr">
        <is>
          <t>胡瑞，负责ios前端开发</t>
        </is>
      </c>
      <c r="C19" s="244" t="inlineStr">
        <is>
          <t>非常好</t>
        </is>
      </c>
      <c r="D19" s="244" t="inlineStr">
        <is>
          <t>非常好</t>
        </is>
      </c>
      <c r="E19" s="244" t="inlineStr">
        <is>
          <t>非常好</t>
        </is>
      </c>
      <c r="F19" s="244" t="inlineStr">
        <is>
          <t>非常好</t>
        </is>
      </c>
      <c r="G19" s="244" t="inlineStr">
        <is>
          <t>非常好</t>
        </is>
      </c>
      <c r="H19" s="246" t="n"/>
      <c r="I19" s="246">
        <f>COUNTIF($C19:$G19,I$2)*1</f>
        <v/>
      </c>
      <c r="J19" s="246">
        <f>COUNTIF($C19:$G19,J$2)*0</f>
        <v/>
      </c>
      <c r="K19" s="246">
        <f>COUNTIF($C19:$G19,K$2)*3</f>
        <v/>
      </c>
      <c r="L19" s="246">
        <f>COUNTIF($C19:$G19,L$2)*-1</f>
        <v/>
      </c>
      <c r="M19" s="247" t="inlineStr">
        <is>
          <t>马哲涛</t>
        </is>
      </c>
      <c r="N19" s="249">
        <f>SUM($I19:$L19)</f>
        <v/>
      </c>
      <c r="O19" s="250" t="n"/>
      <c r="P19" s="250" t="n"/>
      <c r="Q19" s="250" t="n"/>
      <c r="R19" s="250" t="n"/>
      <c r="S19" s="250" t="n"/>
    </row>
    <row customHeight="1" ht="16.35" r="20" s="251">
      <c r="A20" s="244" t="inlineStr">
        <is>
          <t>【A级】富友钱包提现2.0申请功能-马哲涛</t>
        </is>
      </c>
      <c r="B20" s="244" t="inlineStr">
        <is>
          <t>郝龙潘</t>
        </is>
      </c>
      <c r="C20" s="244" t="inlineStr">
        <is>
          <t>差</t>
        </is>
      </c>
      <c r="D20" s="244" t="inlineStr">
        <is>
          <t>一般</t>
        </is>
      </c>
      <c r="E20" s="244" t="inlineStr">
        <is>
          <t>较好</t>
        </is>
      </c>
      <c r="F20" s="244" t="inlineStr">
        <is>
          <t>一般</t>
        </is>
      </c>
      <c r="G20" s="244" t="inlineStr">
        <is>
          <t>一般</t>
        </is>
      </c>
      <c r="H20" s="246" t="n"/>
      <c r="I20" s="246">
        <f>COUNTIF($C20:$G20,I$2)*1</f>
        <v/>
      </c>
      <c r="J20" s="246">
        <f>COUNTIF($C20:$G20,J$2)*0</f>
        <v/>
      </c>
      <c r="K20" s="246">
        <f>COUNTIF($C20:$G20,K$2)*3</f>
        <v/>
      </c>
      <c r="L20" s="246">
        <f>COUNTIF($C20:$G20,L$2)*-1</f>
        <v/>
      </c>
      <c r="M20" s="247" t="inlineStr">
        <is>
          <t>马哲涛</t>
        </is>
      </c>
      <c r="N20" s="249">
        <f>SUM($I20:$L20)</f>
        <v/>
      </c>
      <c r="O20" s="250" t="n"/>
      <c r="P20" s="250" t="n"/>
      <c r="Q20" s="250" t="n"/>
      <c r="R20" s="250" t="n"/>
      <c r="S20" s="250" t="n"/>
    </row>
    <row customHeight="1" ht="16.35" r="21" s="251">
      <c r="A21" s="244" t="inlineStr">
        <is>
          <t>【A级】富友钱包提现2.0申请功能-马哲涛</t>
        </is>
      </c>
      <c r="B21" s="244" t="inlineStr">
        <is>
          <t>王庚 android app 开发</t>
        </is>
      </c>
      <c r="C21" s="244" t="inlineStr">
        <is>
          <t>一般</t>
        </is>
      </c>
      <c r="D21" s="244" t="inlineStr">
        <is>
          <t>一般</t>
        </is>
      </c>
      <c r="E21" s="244" t="inlineStr">
        <is>
          <t>一般</t>
        </is>
      </c>
      <c r="F21" s="244" t="inlineStr">
        <is>
          <t>一般</t>
        </is>
      </c>
      <c r="G21" s="244" t="inlineStr">
        <is>
          <t>一般</t>
        </is>
      </c>
      <c r="H21" s="246" t="n"/>
      <c r="I21" s="246">
        <f>COUNTIF($C21:$G21,I$2)*1</f>
        <v/>
      </c>
      <c r="J21" s="246">
        <f>COUNTIF($C21:$G21,J$2)*0</f>
        <v/>
      </c>
      <c r="K21" s="246">
        <f>COUNTIF($C21:$G21,K$2)*3</f>
        <v/>
      </c>
      <c r="L21" s="246">
        <f>COUNTIF($C21:$G21,L$2)*-1</f>
        <v/>
      </c>
      <c r="M21" s="247" t="inlineStr">
        <is>
          <t>马哲涛</t>
        </is>
      </c>
      <c r="N21" s="249">
        <f>SUM($I21:$L21)</f>
        <v/>
      </c>
      <c r="O21" s="250" t="n"/>
      <c r="P21" s="250" t="n"/>
      <c r="Q21" s="250" t="n"/>
      <c r="R21" s="250" t="n"/>
      <c r="S21" s="250" t="n"/>
    </row>
    <row customHeight="1" ht="16.35" r="22" s="251">
      <c r="A22" s="244" t="inlineStr">
        <is>
          <t>【A级】建行支付接口调试-熊彬</t>
        </is>
      </c>
      <c r="B22" s="244" t="inlineStr">
        <is>
          <t>艾青松  开发</t>
        </is>
      </c>
      <c r="C22" s="244" t="inlineStr">
        <is>
          <t>非常好</t>
        </is>
      </c>
      <c r="D22" s="244" t="inlineStr">
        <is>
          <t>非常好</t>
        </is>
      </c>
      <c r="E22" s="244" t="inlineStr">
        <is>
          <t>非常好</t>
        </is>
      </c>
      <c r="F22" s="244" t="inlineStr">
        <is>
          <t>非常好</t>
        </is>
      </c>
      <c r="G22" s="244" t="inlineStr">
        <is>
          <t>非常好</t>
        </is>
      </c>
      <c r="H22" s="246" t="n"/>
      <c r="I22" s="246">
        <f>COUNTIF($C22:$G22,I$2)*1</f>
        <v/>
      </c>
      <c r="J22" s="246">
        <f>COUNTIF($C22:$G22,J$2)*0</f>
        <v/>
      </c>
      <c r="K22" s="246">
        <f>COUNTIF($C22:$G22,K$2)*3</f>
        <v/>
      </c>
      <c r="L22" s="246">
        <f>COUNTIF($C22:$G22,L$2)*-1</f>
        <v/>
      </c>
      <c r="M22" s="247" t="inlineStr">
        <is>
          <t>熊彬</t>
        </is>
      </c>
      <c r="N22" s="249">
        <f>SUM($I22:$L22)</f>
        <v/>
      </c>
      <c r="O22" s="250" t="n"/>
      <c r="P22" s="250" t="n"/>
      <c r="Q22" s="250" t="n"/>
      <c r="R22" s="250" t="n"/>
      <c r="S22" s="250" t="n"/>
    </row>
    <row customHeight="1" ht="16.35" r="23" s="251">
      <c r="A23" s="244" t="inlineStr">
        <is>
          <t>【A级】建行支付接口调试-熊彬</t>
        </is>
      </c>
      <c r="B23" s="244" t="inlineStr">
        <is>
          <t>柳畅宇 测试</t>
        </is>
      </c>
      <c r="C23" s="244" t="inlineStr">
        <is>
          <t>较好</t>
        </is>
      </c>
      <c r="D23" s="244" t="inlineStr">
        <is>
          <t>较好</t>
        </is>
      </c>
      <c r="E23" s="244" t="inlineStr">
        <is>
          <t>较好</t>
        </is>
      </c>
      <c r="F23" s="244" t="inlineStr">
        <is>
          <t>较好</t>
        </is>
      </c>
      <c r="G23" s="244" t="inlineStr">
        <is>
          <t>较好</t>
        </is>
      </c>
      <c r="H23" s="246" t="n"/>
      <c r="I23" s="246">
        <f>COUNTIF($C23:$G23,I$2)*1</f>
        <v/>
      </c>
      <c r="J23" s="246">
        <f>COUNTIF($C23:$G23,J$2)*0</f>
        <v/>
      </c>
      <c r="K23" s="246">
        <f>COUNTIF($C23:$G23,K$2)*3</f>
        <v/>
      </c>
      <c r="L23" s="246">
        <f>COUNTIF($C23:$G23,L$2)*-1</f>
        <v/>
      </c>
      <c r="M23" s="247" t="inlineStr">
        <is>
          <t>熊彬</t>
        </is>
      </c>
      <c r="N23" s="249">
        <f>SUM($I23:$L23)</f>
        <v/>
      </c>
      <c r="O23" s="250" t="n"/>
      <c r="P23" s="250" t="n"/>
      <c r="Q23" s="250" t="n"/>
      <c r="R23" s="250" t="n"/>
      <c r="S23" s="250" t="n"/>
    </row>
    <row customHeight="1" ht="16.35" r="24" s="251">
      <c r="A24" s="247" t="inlineStr">
        <is>
          <t>【A级】客户端分发平台-邓先宇</t>
        </is>
      </c>
      <c r="B24" s="244" t="inlineStr">
        <is>
          <t>范琴，测试</t>
        </is>
      </c>
      <c r="C24" s="244" t="inlineStr">
        <is>
          <t>非常好</t>
        </is>
      </c>
      <c r="D24" s="244" t="inlineStr">
        <is>
          <t>非常好</t>
        </is>
      </c>
      <c r="E24" s="244" t="inlineStr">
        <is>
          <t>非常好</t>
        </is>
      </c>
      <c r="F24" s="244" t="inlineStr">
        <is>
          <t>非常好</t>
        </is>
      </c>
      <c r="G24" s="244" t="inlineStr">
        <is>
          <t>非常好</t>
        </is>
      </c>
      <c r="H24" s="246" t="n"/>
      <c r="I24" s="246">
        <f>COUNTIF($C24:$G24,I$2)*1</f>
        <v/>
      </c>
      <c r="J24" s="246">
        <f>COUNTIF($C24:$G24,J$2)*0</f>
        <v/>
      </c>
      <c r="K24" s="246">
        <f>COUNTIF($C24:$G24,K$2)*3</f>
        <v/>
      </c>
      <c r="L24" s="246">
        <f>COUNTIF($C24:$G24,L$2)*-1</f>
        <v/>
      </c>
      <c r="M24" s="247" t="inlineStr">
        <is>
          <t>邓先宇</t>
        </is>
      </c>
      <c r="N24" s="249">
        <f>SUM($I24:$L24)</f>
        <v/>
      </c>
      <c r="O24" s="250" t="n"/>
      <c r="P24" s="250" t="n"/>
      <c r="Q24" s="250" t="n"/>
      <c r="R24" s="250" t="n"/>
      <c r="S24" s="250" t="n"/>
    </row>
    <row customHeight="1" ht="16.35" r="25" s="251">
      <c r="A25" s="244" t="inlineStr">
        <is>
          <t>【A级】客户端分发平台-邓先宇</t>
        </is>
      </c>
      <c r="B25" s="244" t="inlineStr">
        <is>
          <t>乔自强</t>
        </is>
      </c>
      <c r="C25" s="244" t="inlineStr">
        <is>
          <t>非常好</t>
        </is>
      </c>
      <c r="D25" s="244" t="inlineStr">
        <is>
          <t>非常好</t>
        </is>
      </c>
      <c r="E25" s="244" t="inlineStr">
        <is>
          <t>非常好</t>
        </is>
      </c>
      <c r="F25" s="244" t="inlineStr">
        <is>
          <t>非常好</t>
        </is>
      </c>
      <c r="G25" s="244" t="inlineStr">
        <is>
          <t>非常好</t>
        </is>
      </c>
      <c r="H25" s="246" t="n"/>
      <c r="I25" s="246">
        <f>COUNTIF($C25:$G25,I$2)*1</f>
        <v/>
      </c>
      <c r="J25" s="246">
        <f>COUNTIF($C25:$G25,J$2)*0</f>
        <v/>
      </c>
      <c r="K25" s="246">
        <f>COUNTIF($C25:$G25,K$2)*3</f>
        <v/>
      </c>
      <c r="L25" s="246">
        <f>COUNTIF($C25:$G25,L$2)*-1</f>
        <v/>
      </c>
      <c r="M25" s="247" t="inlineStr">
        <is>
          <t>邓先宇</t>
        </is>
      </c>
      <c r="N25" s="249">
        <f>SUM($I25:$L25)</f>
        <v/>
      </c>
      <c r="O25" s="250" t="n"/>
      <c r="P25" s="250" t="n"/>
      <c r="Q25" s="250" t="n"/>
      <c r="R25" s="250" t="n"/>
      <c r="S25" s="250" t="n"/>
    </row>
    <row customHeight="1" ht="16.35" r="26" s="251">
      <c r="A26" s="244" t="inlineStr">
        <is>
          <t>【A级】客户端分发平台-邓先宇</t>
        </is>
      </c>
      <c r="B26" s="244" t="inlineStr">
        <is>
          <t>李梦琪  开发</t>
        </is>
      </c>
      <c r="C26" s="244" t="inlineStr">
        <is>
          <t>非常好</t>
        </is>
      </c>
      <c r="D26" s="244" t="inlineStr">
        <is>
          <t>非常好</t>
        </is>
      </c>
      <c r="E26" s="244" t="inlineStr">
        <is>
          <t>非常好</t>
        </is>
      </c>
      <c r="F26" s="244" t="inlineStr">
        <is>
          <t>非常好</t>
        </is>
      </c>
      <c r="G26" s="244" t="inlineStr">
        <is>
          <t>非常好</t>
        </is>
      </c>
      <c r="H26" s="246" t="n"/>
      <c r="I26" s="246">
        <f>COUNTIF($C26:$G26,I$2)*1</f>
        <v/>
      </c>
      <c r="J26" s="246">
        <f>COUNTIF($C26:$G26,J$2)*0</f>
        <v/>
      </c>
      <c r="K26" s="246">
        <f>COUNTIF($C26:$G26,K$2)*3</f>
        <v/>
      </c>
      <c r="L26" s="246">
        <f>COUNTIF($C26:$G26,L$2)*-1</f>
        <v/>
      </c>
      <c r="M26" s="247" t="inlineStr">
        <is>
          <t>邓先宇</t>
        </is>
      </c>
      <c r="N26" s="249">
        <f>SUM($I26:$L26)</f>
        <v/>
      </c>
      <c r="O26" s="250" t="n"/>
      <c r="P26" s="250" t="n"/>
      <c r="Q26" s="250" t="n"/>
      <c r="R26" s="250" t="n"/>
      <c r="S26" s="250" t="n"/>
    </row>
    <row customHeight="1" ht="16.35" r="27" s="251">
      <c r="A27" s="247" t="inlineStr">
        <is>
          <t>【A级】客户端分发平台-邓先宇</t>
        </is>
      </c>
      <c r="B27" s="244" t="inlineStr">
        <is>
          <t>郑敏 技术方案</t>
        </is>
      </c>
      <c r="C27" s="244" t="inlineStr">
        <is>
          <t>较好</t>
        </is>
      </c>
      <c r="D27" s="244" t="inlineStr">
        <is>
          <t>非常好</t>
        </is>
      </c>
      <c r="E27" s="244" t="inlineStr">
        <is>
          <t>非常好</t>
        </is>
      </c>
      <c r="F27" s="244" t="inlineStr">
        <is>
          <t>非常好</t>
        </is>
      </c>
      <c r="G27" s="244" t="inlineStr">
        <is>
          <t>非常好</t>
        </is>
      </c>
      <c r="H27" s="246" t="n"/>
      <c r="I27" s="246">
        <f>COUNTIF($C27:$G27,I$2)*1</f>
        <v/>
      </c>
      <c r="J27" s="246">
        <f>COUNTIF($C27:$G27,J$2)*0</f>
        <v/>
      </c>
      <c r="K27" s="246">
        <f>COUNTIF($C27:$G27,K$2)*3</f>
        <v/>
      </c>
      <c r="L27" s="246">
        <f>COUNTIF($C27:$G27,L$2)*-1</f>
        <v/>
      </c>
      <c r="M27" s="247" t="inlineStr">
        <is>
          <t>邓先宇</t>
        </is>
      </c>
      <c r="N27" s="249">
        <f>SUM($I27:$L27)</f>
        <v/>
      </c>
      <c r="O27" s="250" t="n"/>
      <c r="P27" s="250" t="n"/>
      <c r="Q27" s="250" t="n"/>
      <c r="R27" s="250" t="n"/>
      <c r="S27" s="250" t="n"/>
    </row>
    <row customHeight="1" ht="16.35" r="28" s="251">
      <c r="A28" s="247" t="inlineStr">
        <is>
          <t>【A级】蜻蜓plus一期-常茹</t>
        </is>
      </c>
      <c r="B28" s="244" t="inlineStr">
        <is>
          <t>贺文颖测试</t>
        </is>
      </c>
      <c r="C28" s="244" t="inlineStr">
        <is>
          <t>较好</t>
        </is>
      </c>
      <c r="D28" s="244" t="inlineStr">
        <is>
          <t>非常好</t>
        </is>
      </c>
      <c r="E28" s="244" t="inlineStr">
        <is>
          <t>非常好</t>
        </is>
      </c>
      <c r="F28" s="244" t="inlineStr">
        <is>
          <t>非常好</t>
        </is>
      </c>
      <c r="G28" s="244" t="inlineStr">
        <is>
          <t>非常好</t>
        </is>
      </c>
      <c r="H28" s="246" t="n"/>
      <c r="I28" s="246">
        <f>COUNTIF($C28:$G28,I$2)*1</f>
        <v/>
      </c>
      <c r="J28" s="246">
        <f>COUNTIF($C28:$G28,J$2)*0</f>
        <v/>
      </c>
      <c r="K28" s="246">
        <f>COUNTIF($C28:$G28,K$2)*3</f>
        <v/>
      </c>
      <c r="L28" s="246">
        <f>COUNTIF($C28:$G28,L$2)*-1</f>
        <v/>
      </c>
      <c r="M28" s="247" t="inlineStr">
        <is>
          <t>常茹</t>
        </is>
      </c>
      <c r="N28" s="249">
        <f>SUM($I28:$L28)</f>
        <v/>
      </c>
      <c r="O28" s="250" t="n"/>
      <c r="P28" s="250" t="n"/>
      <c r="Q28" s="250" t="n"/>
      <c r="R28" s="250" t="n"/>
      <c r="S28" s="250" t="n"/>
    </row>
    <row customHeight="1" ht="16.35" r="29" s="251">
      <c r="A29" s="244" t="inlineStr">
        <is>
          <t>【A级】蜻蜓plus一期-常茹</t>
        </is>
      </c>
      <c r="B29" s="244" t="inlineStr">
        <is>
          <t>王学佳</t>
        </is>
      </c>
      <c r="C29" s="244" t="inlineStr">
        <is>
          <t>非常好</t>
        </is>
      </c>
      <c r="D29" s="244" t="inlineStr">
        <is>
          <t>非常好</t>
        </is>
      </c>
      <c r="E29" s="244" t="inlineStr">
        <is>
          <t>非常好</t>
        </is>
      </c>
      <c r="F29" s="244" t="inlineStr">
        <is>
          <t>较好</t>
        </is>
      </c>
      <c r="G29" s="244" t="inlineStr">
        <is>
          <t>较好</t>
        </is>
      </c>
      <c r="H29" s="246" t="n"/>
      <c r="I29" s="246">
        <f>COUNTIF($C29:$G29,I$2)*1</f>
        <v/>
      </c>
      <c r="J29" s="246">
        <f>COUNTIF($C29:$G29,J$2)*0</f>
        <v/>
      </c>
      <c r="K29" s="246">
        <f>COUNTIF($C29:$G29,K$2)*3</f>
        <v/>
      </c>
      <c r="L29" s="246">
        <f>COUNTIF($C29:$G29,L$2)*-1</f>
        <v/>
      </c>
      <c r="M29" s="247" t="inlineStr">
        <is>
          <t>常茹</t>
        </is>
      </c>
      <c r="N29" s="249">
        <f>SUM($I29:$L29)</f>
        <v/>
      </c>
      <c r="O29" s="250" t="n"/>
      <c r="P29" s="250" t="n"/>
      <c r="Q29" s="250" t="n"/>
      <c r="R29" s="250" t="n"/>
      <c r="S29" s="250" t="n"/>
    </row>
    <row customHeight="1" ht="16.35" r="30" s="251">
      <c r="A30" s="244" t="inlineStr">
        <is>
          <t>【A级】蜻蜓plus一期-常茹</t>
        </is>
      </c>
      <c r="B30" s="244" t="inlineStr">
        <is>
          <t>陈瑾萱，产品</t>
        </is>
      </c>
      <c r="C30" s="244" t="inlineStr">
        <is>
          <t>非常好</t>
        </is>
      </c>
      <c r="D30" s="244" t="inlineStr">
        <is>
          <t>非常好</t>
        </is>
      </c>
      <c r="E30" s="244" t="inlineStr">
        <is>
          <t>非常好</t>
        </is>
      </c>
      <c r="F30" s="244" t="inlineStr">
        <is>
          <t>非常好</t>
        </is>
      </c>
      <c r="G30" s="244" t="inlineStr">
        <is>
          <t>非常好</t>
        </is>
      </c>
      <c r="H30" s="246" t="n"/>
      <c r="I30" s="246">
        <f>COUNTIF($C30:$G30,I$2)*1</f>
        <v/>
      </c>
      <c r="J30" s="246">
        <f>COUNTIF($C30:$G30,J$2)*0</f>
        <v/>
      </c>
      <c r="K30" s="246">
        <f>COUNTIF($C30:$G30,K$2)*3</f>
        <v/>
      </c>
      <c r="L30" s="246">
        <f>COUNTIF($C30:$G30,L$2)*-1</f>
        <v/>
      </c>
      <c r="M30" s="247" t="inlineStr">
        <is>
          <t>常茹</t>
        </is>
      </c>
      <c r="N30" s="249">
        <f>SUM($I30:$L30)</f>
        <v/>
      </c>
      <c r="O30" s="250" t="n"/>
      <c r="P30" s="250" t="n"/>
      <c r="Q30" s="250" t="n"/>
      <c r="R30" s="250" t="n"/>
      <c r="S30" s="250" t="n"/>
    </row>
    <row customHeight="1" ht="16.35" r="31" s="251">
      <c r="A31" s="244" t="inlineStr">
        <is>
          <t>【A级】蜻蜓plus一期-常茹</t>
        </is>
      </c>
      <c r="B31" s="244" t="inlineStr">
        <is>
          <t>蔡绍铜 ~ 方案设计</t>
        </is>
      </c>
      <c r="C31" s="244" t="inlineStr">
        <is>
          <t>非常好</t>
        </is>
      </c>
      <c r="D31" s="244" t="inlineStr">
        <is>
          <t>非常好</t>
        </is>
      </c>
      <c r="E31" s="244" t="inlineStr">
        <is>
          <t>非常好</t>
        </is>
      </c>
      <c r="F31" s="244" t="inlineStr">
        <is>
          <t>较好</t>
        </is>
      </c>
      <c r="G31" s="244" t="inlineStr">
        <is>
          <t>非常好</t>
        </is>
      </c>
      <c r="H31" s="246" t="n"/>
      <c r="I31" s="246">
        <f>COUNTIF($C31:$G31,I$2)*1</f>
        <v/>
      </c>
      <c r="J31" s="246">
        <f>COUNTIF($C31:$G31,J$2)*0</f>
        <v/>
      </c>
      <c r="K31" s="246">
        <f>COUNTIF($C31:$G31,K$2)*3</f>
        <v/>
      </c>
      <c r="L31" s="246">
        <f>COUNTIF($C31:$G31,L$2)*-1</f>
        <v/>
      </c>
      <c r="M31" s="247" t="inlineStr">
        <is>
          <t>常茹</t>
        </is>
      </c>
      <c r="N31" s="249">
        <f>SUM($I31:$L31)</f>
        <v/>
      </c>
      <c r="O31" s="250" t="n"/>
      <c r="P31" s="250" t="n"/>
      <c r="Q31" s="250" t="n"/>
      <c r="R31" s="250" t="n"/>
      <c r="S31" s="250" t="n"/>
    </row>
    <row customHeight="1" ht="16.35" r="32" s="251">
      <c r="A32" s="244" t="inlineStr">
        <is>
          <t>【A级】蜻蜓plus一期-常茹</t>
        </is>
      </c>
      <c r="B32" s="247" t="inlineStr">
        <is>
          <t>张喆-开发</t>
        </is>
      </c>
      <c r="C32" s="244" t="inlineStr">
        <is>
          <t>非常好</t>
        </is>
      </c>
      <c r="D32" s="244" t="inlineStr">
        <is>
          <t>非常好</t>
        </is>
      </c>
      <c r="E32" s="244" t="inlineStr">
        <is>
          <t>较好</t>
        </is>
      </c>
      <c r="F32" s="244" t="inlineStr">
        <is>
          <t>较好</t>
        </is>
      </c>
      <c r="G32" s="244" t="inlineStr">
        <is>
          <t>较好</t>
        </is>
      </c>
      <c r="H32" s="246" t="n"/>
      <c r="I32" s="246">
        <f>COUNTIF($C32:$G32,I$2)*1</f>
        <v/>
      </c>
      <c r="J32" s="246">
        <f>COUNTIF($C32:$G32,J$2)*0</f>
        <v/>
      </c>
      <c r="K32" s="246">
        <f>COUNTIF($C32:$G32,K$2)*3</f>
        <v/>
      </c>
      <c r="L32" s="246">
        <f>COUNTIF($C32:$G32,L$2)*-1</f>
        <v/>
      </c>
      <c r="M32" s="247" t="inlineStr">
        <is>
          <t>常茹</t>
        </is>
      </c>
      <c r="N32" s="249">
        <f>SUM($I32:$L32)</f>
        <v/>
      </c>
      <c r="O32" s="250" t="n"/>
      <c r="P32" s="250" t="n"/>
      <c r="Q32" s="250" t="n"/>
      <c r="R32" s="250" t="n"/>
      <c r="S32" s="250" t="n"/>
    </row>
    <row customHeight="1" ht="16.35" r="33" s="251">
      <c r="A33" s="244" t="inlineStr">
        <is>
          <t>【A级】终端管理增加插件1号插件2号对外接口-马哲涛</t>
        </is>
      </c>
      <c r="B33" s="244" t="inlineStr">
        <is>
          <t>车鹏 开发</t>
        </is>
      </c>
      <c r="C33" s="244" t="inlineStr">
        <is>
          <t>非常好</t>
        </is>
      </c>
      <c r="D33" s="244" t="inlineStr">
        <is>
          <t>非常好</t>
        </is>
      </c>
      <c r="E33" s="244" t="inlineStr">
        <is>
          <t>非常好</t>
        </is>
      </c>
      <c r="F33" s="244" t="inlineStr">
        <is>
          <t>非常好</t>
        </is>
      </c>
      <c r="G33" s="244" t="inlineStr">
        <is>
          <t>非常好</t>
        </is>
      </c>
      <c r="H33" s="246" t="n"/>
      <c r="I33" s="246">
        <f>COUNTIF($C33:$G33,I$2)*1</f>
        <v/>
      </c>
      <c r="J33" s="246">
        <f>COUNTIF($C33:$G33,J$2)*0</f>
        <v/>
      </c>
      <c r="K33" s="246">
        <f>COUNTIF($C33:$G33,K$2)*3</f>
        <v/>
      </c>
      <c r="L33" s="246">
        <f>COUNTIF($C33:$G33,L$2)*-1</f>
        <v/>
      </c>
      <c r="M33" s="247" t="inlineStr">
        <is>
          <t>马哲涛</t>
        </is>
      </c>
      <c r="N33" s="249">
        <f>SUM($I33:$L33)</f>
        <v/>
      </c>
      <c r="O33" s="250" t="n"/>
      <c r="P33" s="250" t="n"/>
      <c r="Q33" s="250" t="n"/>
      <c r="R33" s="250" t="n"/>
      <c r="S33" s="250" t="n"/>
    </row>
    <row customHeight="1" ht="16.35" r="34" s="251">
      <c r="A34" s="244" t="inlineStr">
        <is>
          <t>【A级】终端管理增加插件1号插件2号对外接口-马哲涛</t>
        </is>
      </c>
      <c r="B34" s="244" t="inlineStr">
        <is>
          <t>李路，测试</t>
        </is>
      </c>
      <c r="C34" s="244" t="inlineStr">
        <is>
          <t>一般</t>
        </is>
      </c>
      <c r="D34" s="244" t="inlineStr">
        <is>
          <t>较好</t>
        </is>
      </c>
      <c r="E34" s="244" t="inlineStr">
        <is>
          <t>较好</t>
        </is>
      </c>
      <c r="F34" s="244" t="inlineStr">
        <is>
          <t>较好</t>
        </is>
      </c>
      <c r="G34" s="244" t="inlineStr">
        <is>
          <t>较好</t>
        </is>
      </c>
      <c r="H34" s="246" t="n"/>
      <c r="I34" s="246">
        <f>COUNTIF($C34:$G34,I$2)*1</f>
        <v/>
      </c>
      <c r="J34" s="246">
        <f>COUNTIF($C34:$G34,J$2)*0</f>
        <v/>
      </c>
      <c r="K34" s="246">
        <f>COUNTIF($C34:$G34,K$2)*3</f>
        <v/>
      </c>
      <c r="L34" s="246">
        <f>COUNTIF($C34:$G34,L$2)*-1</f>
        <v/>
      </c>
      <c r="M34" s="247" t="inlineStr">
        <is>
          <t>马哲涛</t>
        </is>
      </c>
      <c r="N34" s="249">
        <f>SUM($I34:$L34)</f>
        <v/>
      </c>
      <c r="O34" s="250" t="n"/>
      <c r="P34" s="250" t="n"/>
      <c r="Q34" s="250" t="n"/>
      <c r="R34" s="250" t="n"/>
      <c r="S34" s="250" t="n"/>
    </row>
    <row customHeight="1" ht="16.35" r="35" s="251">
      <c r="A35" s="244" t="inlineStr">
        <is>
          <t>【A级】PC收银台公版-朱超</t>
        </is>
      </c>
      <c r="B35" s="244" t="inlineStr">
        <is>
          <t>吴清子 UI设计</t>
        </is>
      </c>
      <c r="C35" s="244" t="inlineStr">
        <is>
          <t>较好</t>
        </is>
      </c>
      <c r="D35" s="244" t="inlineStr">
        <is>
          <t>非常好</t>
        </is>
      </c>
      <c r="E35" s="244" t="inlineStr">
        <is>
          <t>非常好</t>
        </is>
      </c>
      <c r="F35" s="244" t="inlineStr">
        <is>
          <t>非常好</t>
        </is>
      </c>
      <c r="G35" s="244" t="inlineStr">
        <is>
          <t>较好</t>
        </is>
      </c>
      <c r="H35" s="246" t="n"/>
      <c r="I35" s="246">
        <f>COUNTIF($C35:$G35,I$2)*1</f>
        <v/>
      </c>
      <c r="J35" s="246">
        <f>COUNTIF($C35:$G35,J$2)*0</f>
        <v/>
      </c>
      <c r="K35" s="246">
        <f>COUNTIF($C35:$G35,K$2)*3</f>
        <v/>
      </c>
      <c r="L35" s="246">
        <f>COUNTIF($C35:$G35,L$2)*-1</f>
        <v/>
      </c>
      <c r="M35" s="247" t="inlineStr">
        <is>
          <t>朱超</t>
        </is>
      </c>
      <c r="N35" s="249">
        <f>SUM($I35:$L35)</f>
        <v/>
      </c>
      <c r="O35" s="250" t="n"/>
      <c r="P35" s="250" t="n"/>
      <c r="Q35" s="250" t="n"/>
      <c r="R35" s="250" t="n"/>
      <c r="S35" s="250" t="n"/>
    </row>
    <row customHeight="1" ht="16.35" r="36" s="251">
      <c r="A36" s="244" t="inlineStr">
        <is>
          <t>【A级】PC收银台公版-朱超</t>
        </is>
      </c>
      <c r="B36" s="244" t="inlineStr">
        <is>
          <t>童科，在此项目中担任开发职责，项目经理在此项目中人比较热情，有任何需要协调沟通的事情都会及时帮忙协调</t>
        </is>
      </c>
      <c r="C36" s="244" t="inlineStr">
        <is>
          <t>较好</t>
        </is>
      </c>
      <c r="D36" s="244" t="inlineStr">
        <is>
          <t>较好</t>
        </is>
      </c>
      <c r="E36" s="244" t="inlineStr">
        <is>
          <t>较好</t>
        </is>
      </c>
      <c r="F36" s="244" t="inlineStr">
        <is>
          <t>非常好</t>
        </is>
      </c>
      <c r="G36" s="244" t="inlineStr">
        <is>
          <t>较好</t>
        </is>
      </c>
      <c r="H36" s="246" t="n"/>
      <c r="I36" s="246">
        <f>COUNTIF($C36:$G36,I$2)*1</f>
        <v/>
      </c>
      <c r="J36" s="246">
        <f>COUNTIF($C36:$G36,J$2)*0</f>
        <v/>
      </c>
      <c r="K36" s="246">
        <f>COUNTIF($C36:$G36,K$2)*3</f>
        <v/>
      </c>
      <c r="L36" s="246">
        <f>COUNTIF($C36:$G36,L$2)*-1</f>
        <v/>
      </c>
      <c r="M36" s="247" t="inlineStr">
        <is>
          <t>朱超</t>
        </is>
      </c>
      <c r="N36" s="249">
        <f>SUM($I36:$L36)</f>
        <v/>
      </c>
      <c r="O36" s="250" t="n"/>
      <c r="P36" s="250" t="n"/>
      <c r="Q36" s="250" t="n"/>
      <c r="R36" s="250" t="n"/>
      <c r="S36" s="250" t="n"/>
    </row>
    <row customHeight="1" ht="16.35" r="37" s="251">
      <c r="A37" s="244" t="inlineStr">
        <is>
          <t>【A级】PC收银台公版-朱超</t>
        </is>
      </c>
      <c r="B37" s="244" t="inlineStr">
        <is>
          <t>秦振磊  开发</t>
        </is>
      </c>
      <c r="C37" s="244" t="inlineStr">
        <is>
          <t>非常好</t>
        </is>
      </c>
      <c r="D37" s="244" t="inlineStr">
        <is>
          <t>非常好</t>
        </is>
      </c>
      <c r="E37" s="244" t="inlineStr">
        <is>
          <t>非常好</t>
        </is>
      </c>
      <c r="F37" s="244" t="inlineStr">
        <is>
          <t>非常好</t>
        </is>
      </c>
      <c r="G37" s="244" t="inlineStr">
        <is>
          <t>非常好</t>
        </is>
      </c>
      <c r="H37" s="246" t="n"/>
      <c r="I37" s="246">
        <f>COUNTIF($C37:$G37,I$2)*1</f>
        <v/>
      </c>
      <c r="J37" s="246">
        <f>COUNTIF($C37:$G37,J$2)*0</f>
        <v/>
      </c>
      <c r="K37" s="246">
        <f>COUNTIF($C37:$G37,K$2)*3</f>
        <v/>
      </c>
      <c r="L37" s="246">
        <f>COUNTIF($C37:$G37,L$2)*-1</f>
        <v/>
      </c>
      <c r="M37" s="247" t="inlineStr">
        <is>
          <t>朱超</t>
        </is>
      </c>
      <c r="N37" s="249">
        <f>SUM($I37:$L37)</f>
        <v/>
      </c>
      <c r="O37" s="250" t="n"/>
      <c r="P37" s="250" t="n"/>
      <c r="Q37" s="250" t="n"/>
      <c r="R37" s="250" t="n"/>
      <c r="S37" s="250" t="n"/>
    </row>
    <row customHeight="1" ht="16.35" r="38" s="251">
      <c r="A38" s="244" t="inlineStr">
        <is>
          <t>【A级】PC收银台公版-朱超</t>
        </is>
      </c>
      <c r="B38" s="244" t="inlineStr">
        <is>
          <t>王貂 ——测试</t>
        </is>
      </c>
      <c r="C38" s="244" t="inlineStr">
        <is>
          <t>非常好</t>
        </is>
      </c>
      <c r="D38" s="244" t="inlineStr">
        <is>
          <t>非常好</t>
        </is>
      </c>
      <c r="E38" s="244" t="inlineStr">
        <is>
          <t>较好</t>
        </is>
      </c>
      <c r="F38" s="244" t="inlineStr">
        <is>
          <t>较好</t>
        </is>
      </c>
      <c r="G38" s="244" t="inlineStr">
        <is>
          <t>较好</t>
        </is>
      </c>
      <c r="H38" s="246" t="n"/>
      <c r="I38" s="246">
        <f>COUNTIF($C38:$G38,I$2)*1</f>
        <v/>
      </c>
      <c r="J38" s="246">
        <f>COUNTIF($C38:$G38,J$2)*0</f>
        <v/>
      </c>
      <c r="K38" s="246">
        <f>COUNTIF($C38:$G38,K$2)*3</f>
        <v/>
      </c>
      <c r="L38" s="246">
        <f>COUNTIF($C38:$G38,L$2)*-1</f>
        <v/>
      </c>
      <c r="M38" s="247" t="inlineStr">
        <is>
          <t>朱超</t>
        </is>
      </c>
      <c r="N38" s="249">
        <f>SUM($I38:$L38)</f>
        <v/>
      </c>
      <c r="O38" s="250" t="n"/>
      <c r="P38" s="250" t="n"/>
      <c r="Q38" s="250" t="n"/>
      <c r="R38" s="250" t="n"/>
      <c r="S38" s="250" t="n"/>
    </row>
    <row customHeight="1" ht="16.35" r="39" s="251">
      <c r="A39" s="244" t="inlineStr">
        <is>
          <t>【A级】PC收银台公版-朱超</t>
        </is>
      </c>
      <c r="B39" s="244" t="inlineStr">
        <is>
          <t>郭欣怡-技术方案</t>
        </is>
      </c>
      <c r="C39" s="244" t="inlineStr">
        <is>
          <t>较好</t>
        </is>
      </c>
      <c r="D39" s="244" t="inlineStr">
        <is>
          <t>较好</t>
        </is>
      </c>
      <c r="E39" s="244" t="inlineStr">
        <is>
          <t>较好</t>
        </is>
      </c>
      <c r="F39" s="244" t="inlineStr">
        <is>
          <t>较好</t>
        </is>
      </c>
      <c r="G39" s="244" t="inlineStr">
        <is>
          <t>较好</t>
        </is>
      </c>
      <c r="H39" s="246" t="n"/>
      <c r="I39" s="246">
        <f>COUNTIF($C39:$G39,I$2)*1</f>
        <v/>
      </c>
      <c r="J39" s="246">
        <f>COUNTIF($C39:$G39,J$2)*0</f>
        <v/>
      </c>
      <c r="K39" s="246">
        <f>COUNTIF($C39:$G39,K$2)*3</f>
        <v/>
      </c>
      <c r="L39" s="246">
        <f>COUNTIF($C39:$G39,L$2)*-1</f>
        <v/>
      </c>
      <c r="M39" s="247" t="inlineStr">
        <is>
          <t>朱超</t>
        </is>
      </c>
      <c r="N39" s="249">
        <f>SUM($I39:$L39)</f>
        <v/>
      </c>
      <c r="O39" s="250" t="n"/>
      <c r="P39" s="250" t="n"/>
      <c r="Q39" s="250" t="n"/>
      <c r="R39" s="250" t="n"/>
      <c r="S39" s="250" t="n"/>
    </row>
    <row customHeight="1" ht="16.35" r="40" s="251">
      <c r="A40" s="244" t="inlineStr">
        <is>
          <t>【A级】PC收银台公版-朱超</t>
        </is>
      </c>
      <c r="B40" s="244" t="inlineStr">
        <is>
          <t>甘栋</t>
        </is>
      </c>
      <c r="C40" s="244" t="inlineStr">
        <is>
          <t>非常好</t>
        </is>
      </c>
      <c r="D40" s="244" t="inlineStr">
        <is>
          <t>较好</t>
        </is>
      </c>
      <c r="E40" s="244" t="inlineStr">
        <is>
          <t>非常好</t>
        </is>
      </c>
      <c r="F40" s="244" t="inlineStr">
        <is>
          <t>非常好</t>
        </is>
      </c>
      <c r="G40" s="244" t="inlineStr">
        <is>
          <t>非常好</t>
        </is>
      </c>
      <c r="H40" s="246" t="n"/>
      <c r="I40" s="246">
        <f>COUNTIF($C40:$G40,I$2)*1</f>
        <v/>
      </c>
      <c r="J40" s="246">
        <f>COUNTIF($C40:$G40,J$2)*0</f>
        <v/>
      </c>
      <c r="K40" s="246">
        <f>COUNTIF($C40:$G40,K$2)*3</f>
        <v/>
      </c>
      <c r="L40" s="246">
        <f>COUNTIF($C40:$G40,L$2)*-1</f>
        <v/>
      </c>
      <c r="M40" s="247" t="inlineStr">
        <is>
          <t>朱超</t>
        </is>
      </c>
      <c r="N40" s="249">
        <f>SUM($I40:$L40)</f>
        <v/>
      </c>
      <c r="O40" s="250" t="n"/>
      <c r="P40" s="250" t="n"/>
      <c r="Q40" s="250" t="n"/>
      <c r="R40" s="250" t="n"/>
      <c r="S40" s="250" t="n"/>
    </row>
    <row customHeight="1" ht="16.35" r="41" s="251">
      <c r="A41" s="244" t="inlineStr">
        <is>
          <t>【A级】PC收银台公版-朱超</t>
        </is>
      </c>
      <c r="B41" s="244" t="inlineStr">
        <is>
          <t>认真负责，经常开例会询问进度和问题</t>
        </is>
      </c>
      <c r="C41" s="244" t="inlineStr">
        <is>
          <t>非常好</t>
        </is>
      </c>
      <c r="D41" s="244" t="inlineStr">
        <is>
          <t>非常好</t>
        </is>
      </c>
      <c r="E41" s="244" t="inlineStr">
        <is>
          <t>非常好</t>
        </is>
      </c>
      <c r="F41" s="244" t="inlineStr">
        <is>
          <t>非常好</t>
        </is>
      </c>
      <c r="G41" s="244" t="inlineStr">
        <is>
          <t>非常好</t>
        </is>
      </c>
      <c r="H41" s="246" t="n"/>
      <c r="I41" s="246">
        <f>COUNTIF($C41:$G41,I$2)*1</f>
        <v/>
      </c>
      <c r="J41" s="246">
        <f>COUNTIF($C41:$G41,J$2)*0</f>
        <v/>
      </c>
      <c r="K41" s="246">
        <f>COUNTIF($C41:$G41,K$2)*3</f>
        <v/>
      </c>
      <c r="L41" s="246">
        <f>COUNTIF($C41:$G41,L$2)*-1</f>
        <v/>
      </c>
      <c r="M41" s="247" t="inlineStr">
        <is>
          <t>朱超</t>
        </is>
      </c>
      <c r="N41" s="249">
        <f>SUM($I41:$L41)</f>
        <v/>
      </c>
      <c r="O41" s="250" t="n"/>
      <c r="P41" s="250" t="n"/>
      <c r="Q41" s="250" t="n"/>
      <c r="R41" s="250" t="n"/>
      <c r="S41" s="250" t="n"/>
    </row>
    <row customHeight="1" ht="16.35" r="42" s="251">
      <c r="A42" s="247" t="inlineStr">
        <is>
          <t>【B级】 扫呗商户服务客服系统整体更换-马哲涛</t>
        </is>
      </c>
      <c r="B42" s="247" t="inlineStr">
        <is>
          <t>向健伟-开发</t>
        </is>
      </c>
      <c r="C42" s="244" t="inlineStr">
        <is>
          <t>较好</t>
        </is>
      </c>
      <c r="D42" s="244" t="inlineStr">
        <is>
          <t>较好</t>
        </is>
      </c>
      <c r="E42" s="244" t="inlineStr">
        <is>
          <t>较好</t>
        </is>
      </c>
      <c r="F42" s="244" t="inlineStr">
        <is>
          <t>较好</t>
        </is>
      </c>
      <c r="G42" s="244" t="inlineStr">
        <is>
          <t>较好</t>
        </is>
      </c>
      <c r="H42" s="246" t="n"/>
      <c r="I42" s="246">
        <f>COUNTIF($C42:$G42,I$2)*1</f>
        <v/>
      </c>
      <c r="J42" s="246">
        <f>COUNTIF($C42:$G42,J$2)*0</f>
        <v/>
      </c>
      <c r="K42" s="246">
        <f>COUNTIF($C42:$G42,K$2)*3</f>
        <v/>
      </c>
      <c r="L42" s="246">
        <f>COUNTIF($C42:$G42,L$2)*-1</f>
        <v/>
      </c>
      <c r="M42" s="247" t="inlineStr">
        <is>
          <t>马哲涛</t>
        </is>
      </c>
      <c r="N42" s="249">
        <f>SUM($I42:$L42)</f>
        <v/>
      </c>
      <c r="O42" s="250" t="n"/>
      <c r="P42" s="250" t="n"/>
      <c r="Q42" s="250" t="n"/>
      <c r="R42" s="250" t="n"/>
      <c r="S42" s="250" t="n"/>
    </row>
    <row customHeight="1" ht="16.35" r="43" s="251">
      <c r="A43" s="244" t="inlineStr">
        <is>
          <t>【B级】 扫呗商户服务客服系统整体更换-马哲涛</t>
        </is>
      </c>
      <c r="B43" s="244" t="inlineStr">
        <is>
          <t>客户端开发</t>
        </is>
      </c>
      <c r="C43" s="244" t="inlineStr">
        <is>
          <t>非常好</t>
        </is>
      </c>
      <c r="D43" s="244" t="inlineStr">
        <is>
          <t>非常好</t>
        </is>
      </c>
      <c r="E43" s="244" t="inlineStr">
        <is>
          <t>非常好</t>
        </is>
      </c>
      <c r="F43" s="244" t="inlineStr">
        <is>
          <t>非常好</t>
        </is>
      </c>
      <c r="G43" s="244" t="inlineStr">
        <is>
          <t>非常好</t>
        </is>
      </c>
      <c r="H43" s="246" t="n"/>
      <c r="I43" s="246">
        <f>COUNTIF($C43:$G43,I$2)*1</f>
        <v/>
      </c>
      <c r="J43" s="246">
        <f>COUNTIF($C43:$G43,J$2)*0</f>
        <v/>
      </c>
      <c r="K43" s="246">
        <f>COUNTIF($C43:$G43,K$2)*3</f>
        <v/>
      </c>
      <c r="L43" s="246">
        <f>COUNTIF($C43:$G43,L$2)*-1</f>
        <v/>
      </c>
      <c r="M43" s="247" t="inlineStr">
        <is>
          <t>马哲涛</t>
        </is>
      </c>
      <c r="N43" s="249">
        <f>SUM($I43:$L43)</f>
        <v/>
      </c>
      <c r="O43" s="250" t="n"/>
      <c r="P43" s="250" t="n"/>
      <c r="Q43" s="250" t="n"/>
      <c r="R43" s="250" t="n"/>
      <c r="S43" s="250" t="n"/>
    </row>
    <row customHeight="1" ht="16.35" r="44" s="251">
      <c r="A44" s="244" t="inlineStr">
        <is>
          <t>【B级】 扫呗商户服务客服系统整体更换-马哲涛</t>
        </is>
      </c>
      <c r="B44" s="244" t="inlineStr">
        <is>
          <t>甘栋</t>
        </is>
      </c>
      <c r="C44" s="244" t="inlineStr">
        <is>
          <t>非常好</t>
        </is>
      </c>
      <c r="D44" s="244" t="inlineStr">
        <is>
          <t>较好</t>
        </is>
      </c>
      <c r="E44" s="244" t="inlineStr">
        <is>
          <t>非常好</t>
        </is>
      </c>
      <c r="F44" s="244" t="inlineStr">
        <is>
          <t>非常好</t>
        </is>
      </c>
      <c r="G44" s="244" t="inlineStr">
        <is>
          <t>非常好</t>
        </is>
      </c>
      <c r="H44" s="246" t="n"/>
      <c r="I44" s="246">
        <f>COUNTIF($C44:$G44,I$2)*1</f>
        <v/>
      </c>
      <c r="J44" s="246">
        <f>COUNTIF($C44:$G44,J$2)*0</f>
        <v/>
      </c>
      <c r="K44" s="246">
        <f>COUNTIF($C44:$G44,K$2)*3</f>
        <v/>
      </c>
      <c r="L44" s="246">
        <f>COUNTIF($C44:$G44,L$2)*-1</f>
        <v/>
      </c>
      <c r="M44" s="247" t="inlineStr">
        <is>
          <t>马哲涛</t>
        </is>
      </c>
      <c r="N44" s="249">
        <f>SUM($I44:$L44)</f>
        <v/>
      </c>
      <c r="O44" s="250" t="n"/>
      <c r="P44" s="250" t="n"/>
      <c r="Q44" s="250" t="n"/>
      <c r="R44" s="250" t="n"/>
      <c r="S44" s="250" t="n"/>
    </row>
    <row customHeight="1" ht="16.35" r="45" s="251">
      <c r="A45" s="244" t="inlineStr">
        <is>
          <t>【B级】 扫呗商户服务客服系统整体更换-马哲涛</t>
        </is>
      </c>
      <c r="B45" s="244" t="inlineStr">
        <is>
          <t>陈龙  开发</t>
        </is>
      </c>
      <c r="C45" s="244" t="inlineStr">
        <is>
          <t>较好</t>
        </is>
      </c>
      <c r="D45" s="244" t="inlineStr">
        <is>
          <t>较好</t>
        </is>
      </c>
      <c r="E45" s="244" t="inlineStr">
        <is>
          <t>较好</t>
        </is>
      </c>
      <c r="F45" s="244" t="inlineStr">
        <is>
          <t>非常好</t>
        </is>
      </c>
      <c r="G45" s="244" t="inlineStr">
        <is>
          <t>非常好</t>
        </is>
      </c>
      <c r="H45" s="246" t="n"/>
      <c r="I45" s="246">
        <f>COUNTIF($C45:$G45,I$2)*1</f>
        <v/>
      </c>
      <c r="J45" s="246">
        <f>COUNTIF($C45:$G45,J$2)*0</f>
        <v/>
      </c>
      <c r="K45" s="246">
        <f>COUNTIF($C45:$G45,K$2)*3</f>
        <v/>
      </c>
      <c r="L45" s="246">
        <f>COUNTIF($C45:$G45,L$2)*-1</f>
        <v/>
      </c>
      <c r="M45" s="247" t="inlineStr">
        <is>
          <t>马哲涛</t>
        </is>
      </c>
      <c r="N45" s="249">
        <f>SUM($I45:$L45)</f>
        <v/>
      </c>
      <c r="O45" s="250" t="n"/>
      <c r="P45" s="250" t="n"/>
      <c r="Q45" s="250" t="n"/>
      <c r="R45" s="250" t="n"/>
      <c r="S45" s="250" t="n"/>
    </row>
    <row customHeight="1" ht="16.35" r="46" s="251">
      <c r="A46" s="244" t="inlineStr">
        <is>
          <t>【B级】 扫呗商户服务客服系统整体更换-马哲涛</t>
        </is>
      </c>
      <c r="B46" s="244" t="inlineStr">
        <is>
          <t>陈晨研发</t>
        </is>
      </c>
      <c r="C46" s="244" t="inlineStr">
        <is>
          <t>非常好</t>
        </is>
      </c>
      <c r="D46" s="244" t="inlineStr">
        <is>
          <t>非常好</t>
        </is>
      </c>
      <c r="E46" s="244" t="inlineStr">
        <is>
          <t>非常好</t>
        </is>
      </c>
      <c r="F46" s="244" t="inlineStr">
        <is>
          <t>较好</t>
        </is>
      </c>
      <c r="G46" s="244" t="inlineStr">
        <is>
          <t>较好</t>
        </is>
      </c>
      <c r="H46" s="246" t="n"/>
      <c r="I46" s="246">
        <f>COUNTIF($C46:$G46,I$2)*1</f>
        <v/>
      </c>
      <c r="J46" s="246">
        <f>COUNTIF($C46:$G46,J$2)*0</f>
        <v/>
      </c>
      <c r="K46" s="246">
        <f>COUNTIF($C46:$G46,K$2)*3</f>
        <v/>
      </c>
      <c r="L46" s="246">
        <f>COUNTIF($C46:$G46,L$2)*-1</f>
        <v/>
      </c>
      <c r="M46" s="247" t="inlineStr">
        <is>
          <t>马哲涛</t>
        </is>
      </c>
      <c r="N46" s="249">
        <f>SUM($I46:$L46)</f>
        <v/>
      </c>
      <c r="O46" s="250" t="n"/>
      <c r="P46" s="250" t="n"/>
      <c r="Q46" s="250" t="n"/>
      <c r="R46" s="250" t="n"/>
      <c r="S46" s="250" t="n"/>
    </row>
    <row customHeight="1" ht="16.35" r="47" s="251">
      <c r="A47" s="244" t="inlineStr">
        <is>
          <t>【B级】 扫呗商户服务客服系统整体更换-马哲涛</t>
        </is>
      </c>
      <c r="B47" s="244" t="inlineStr">
        <is>
          <t>技术方案</t>
        </is>
      </c>
      <c r="C47" s="244" t="inlineStr">
        <is>
          <t>较好</t>
        </is>
      </c>
      <c r="D47" s="244" t="inlineStr">
        <is>
          <t>较好</t>
        </is>
      </c>
      <c r="E47" s="244" t="inlineStr">
        <is>
          <t>非常好</t>
        </is>
      </c>
      <c r="F47" s="244" t="inlineStr">
        <is>
          <t>非常好</t>
        </is>
      </c>
      <c r="G47" s="244" t="inlineStr">
        <is>
          <t>非常好</t>
        </is>
      </c>
      <c r="H47" s="246" t="n"/>
      <c r="I47" s="246">
        <f>COUNTIF($C47:$G47,I$2)*1</f>
        <v/>
      </c>
      <c r="J47" s="246">
        <f>COUNTIF($C47:$G47,J$2)*0</f>
        <v/>
      </c>
      <c r="K47" s="246">
        <f>COUNTIF($C47:$G47,K$2)*3</f>
        <v/>
      </c>
      <c r="L47" s="246">
        <f>COUNTIF($C47:$G47,L$2)*-1</f>
        <v/>
      </c>
      <c r="M47" s="247" t="inlineStr">
        <is>
          <t>马哲涛</t>
        </is>
      </c>
      <c r="N47" s="249">
        <f>SUM($I47:$L47)</f>
        <v/>
      </c>
      <c r="O47" s="250" t="n"/>
      <c r="P47" s="250" t="n"/>
      <c r="Q47" s="250" t="n"/>
      <c r="R47" s="250" t="n"/>
      <c r="S47" s="250" t="n"/>
    </row>
    <row customHeight="1" ht="16.35" r="48" s="251">
      <c r="A48" s="244" t="inlineStr">
        <is>
          <t>【B级】合作商商户集数量挂靠有限制-马哲涛</t>
        </is>
      </c>
      <c r="B48" s="244" t="inlineStr">
        <is>
          <t>技术方案</t>
        </is>
      </c>
      <c r="C48" s="244" t="inlineStr">
        <is>
          <t>非常好</t>
        </is>
      </c>
      <c r="D48" s="244" t="inlineStr">
        <is>
          <t>非常好</t>
        </is>
      </c>
      <c r="E48" s="244" t="inlineStr">
        <is>
          <t>非常好</t>
        </is>
      </c>
      <c r="F48" s="244" t="inlineStr">
        <is>
          <t>非常好</t>
        </is>
      </c>
      <c r="G48" s="244" t="inlineStr">
        <is>
          <t>非常好</t>
        </is>
      </c>
      <c r="H48" s="246" t="n"/>
      <c r="I48" s="246">
        <f>COUNTIF($C48:$G48,I$2)*1</f>
        <v/>
      </c>
      <c r="J48" s="246">
        <f>COUNTIF($C48:$G48,J$2)*0</f>
        <v/>
      </c>
      <c r="K48" s="246">
        <f>COUNTIF($C48:$G48,K$2)*3</f>
        <v/>
      </c>
      <c r="L48" s="246">
        <f>COUNTIF($C48:$G48,L$2)*-1</f>
        <v/>
      </c>
      <c r="M48" s="247" t="inlineStr">
        <is>
          <t>马哲涛</t>
        </is>
      </c>
      <c r="N48" s="249">
        <f>SUM($I48:$L48)</f>
        <v/>
      </c>
      <c r="O48" s="250" t="n"/>
      <c r="P48" s="250" t="n"/>
      <c r="Q48" s="250" t="n"/>
      <c r="R48" s="250" t="n"/>
      <c r="S48" s="250" t="n"/>
    </row>
    <row customHeight="1" ht="16.35" r="49" s="251">
      <c r="A49" s="244" t="inlineStr">
        <is>
          <t>【B级】合作商商户集数量挂靠有限制-马哲涛</t>
        </is>
      </c>
      <c r="B49" s="244" t="inlineStr">
        <is>
          <t>不错 挺负责</t>
        </is>
      </c>
      <c r="C49" s="244" t="inlineStr">
        <is>
          <t>非常好</t>
        </is>
      </c>
      <c r="D49" s="244" t="inlineStr">
        <is>
          <t>非常好</t>
        </is>
      </c>
      <c r="E49" s="244" t="inlineStr">
        <is>
          <t>非常好</t>
        </is>
      </c>
      <c r="F49" s="244" t="inlineStr">
        <is>
          <t>非常好</t>
        </is>
      </c>
      <c r="G49" s="244" t="inlineStr">
        <is>
          <t>非常好</t>
        </is>
      </c>
      <c r="H49" s="246" t="n"/>
      <c r="I49" s="246">
        <f>COUNTIF($C49:$G49,I$2)*1</f>
        <v/>
      </c>
      <c r="J49" s="246">
        <f>COUNTIF($C49:$G49,J$2)*0</f>
        <v/>
      </c>
      <c r="K49" s="246">
        <f>COUNTIF($C49:$G49,K$2)*3</f>
        <v/>
      </c>
      <c r="L49" s="246">
        <f>COUNTIF($C49:$G49,L$2)*-1</f>
        <v/>
      </c>
      <c r="M49" s="247" t="inlineStr">
        <is>
          <t>马哲涛</t>
        </is>
      </c>
      <c r="N49" s="249">
        <f>SUM($I49:$L49)</f>
        <v/>
      </c>
      <c r="O49" s="250" t="n"/>
      <c r="P49" s="250" t="n"/>
      <c r="Q49" s="250" t="n"/>
      <c r="R49" s="250" t="n"/>
      <c r="S49" s="250" t="n"/>
    </row>
    <row customHeight="1" ht="16.35" r="50" s="251">
      <c r="A50" s="244" t="inlineStr">
        <is>
          <t>【B级】合作商商户集数量挂靠有限制-马哲涛</t>
        </is>
      </c>
      <c r="B50" s="244" t="inlineStr">
        <is>
          <t>甘栋</t>
        </is>
      </c>
      <c r="C50" s="244" t="inlineStr">
        <is>
          <t>非常好</t>
        </is>
      </c>
      <c r="D50" s="244" t="inlineStr">
        <is>
          <t>较好</t>
        </is>
      </c>
      <c r="E50" s="244" t="inlineStr">
        <is>
          <t>非常好</t>
        </is>
      </c>
      <c r="F50" s="244" t="inlineStr">
        <is>
          <t>非常好</t>
        </is>
      </c>
      <c r="G50" s="244" t="inlineStr">
        <is>
          <t>非常好</t>
        </is>
      </c>
      <c r="H50" s="246" t="n"/>
      <c r="I50" s="246">
        <f>COUNTIF($C50:$G50,I$2)*1</f>
        <v/>
      </c>
      <c r="J50" s="246">
        <f>COUNTIF($C50:$G50,J$2)*0</f>
        <v/>
      </c>
      <c r="K50" s="246">
        <f>COUNTIF($C50:$G50,K$2)*3</f>
        <v/>
      </c>
      <c r="L50" s="246">
        <f>COUNTIF($C50:$G50,L$2)*-1</f>
        <v/>
      </c>
      <c r="M50" s="247" t="inlineStr">
        <is>
          <t>马哲涛</t>
        </is>
      </c>
      <c r="N50" s="249">
        <f>SUM($I50:$L50)</f>
        <v/>
      </c>
      <c r="O50" s="250" t="n"/>
      <c r="P50" s="250" t="n"/>
      <c r="Q50" s="250" t="n"/>
      <c r="R50" s="250" t="n"/>
      <c r="S50" s="250" t="n"/>
    </row>
    <row customHeight="1" ht="16.35" r="51" s="251">
      <c r="A51" s="244" t="inlineStr">
        <is>
          <t>【B级】银联云闪付新活动商户批量报备-马哲涛</t>
        </is>
      </c>
      <c r="B51" s="244" t="inlineStr">
        <is>
          <t>黄文聪</t>
        </is>
      </c>
      <c r="C51" s="244" t="inlineStr">
        <is>
          <t>较好</t>
        </is>
      </c>
      <c r="D51" s="244" t="inlineStr">
        <is>
          <t>较好</t>
        </is>
      </c>
      <c r="E51" s="244" t="inlineStr">
        <is>
          <t>较好</t>
        </is>
      </c>
      <c r="F51" s="244" t="inlineStr">
        <is>
          <t>较好</t>
        </is>
      </c>
      <c r="G51" s="244" t="inlineStr">
        <is>
          <t>较好</t>
        </is>
      </c>
      <c r="H51" s="246" t="n"/>
      <c r="I51" s="246">
        <f>COUNTIF($C51:$G51,I$2)*1</f>
        <v/>
      </c>
      <c r="J51" s="246">
        <f>COUNTIF($C51:$G51,J$2)*0</f>
        <v/>
      </c>
      <c r="K51" s="246">
        <f>COUNTIF($C51:$G51,K$2)*3</f>
        <v/>
      </c>
      <c r="L51" s="246">
        <f>COUNTIF($C51:$G51,L$2)*-1</f>
        <v/>
      </c>
      <c r="M51" s="247" t="inlineStr">
        <is>
          <t>马哲涛</t>
        </is>
      </c>
      <c r="N51" s="249">
        <f>SUM($I51:$L51)</f>
        <v/>
      </c>
      <c r="O51" s="250" t="n"/>
      <c r="P51" s="250" t="n"/>
      <c r="Q51" s="250" t="n"/>
      <c r="R51" s="250" t="n"/>
      <c r="S51" s="250" t="n"/>
    </row>
    <row customHeight="1" ht="16.35" r="52" s="251">
      <c r="A52" s="244" t="inlineStr">
        <is>
          <t>【B级】银联云闪付新活动商户批量报备-马哲涛</t>
        </is>
      </c>
      <c r="B52" s="244" t="inlineStr">
        <is>
          <t>郝龙潘</t>
        </is>
      </c>
      <c r="C52" s="244" t="inlineStr">
        <is>
          <t>较好</t>
        </is>
      </c>
      <c r="D52" s="244" t="inlineStr">
        <is>
          <t>一般</t>
        </is>
      </c>
      <c r="E52" s="244" t="inlineStr">
        <is>
          <t>较好</t>
        </is>
      </c>
      <c r="F52" s="244" t="inlineStr">
        <is>
          <t>较好</t>
        </is>
      </c>
      <c r="G52" s="244" t="inlineStr">
        <is>
          <t>一般</t>
        </is>
      </c>
      <c r="H52" s="246" t="n"/>
      <c r="I52" s="246">
        <f>COUNTIF($C52:$G52,I$2)*1</f>
        <v/>
      </c>
      <c r="J52" s="246">
        <f>COUNTIF($C52:$G52,J$2)*0</f>
        <v/>
      </c>
      <c r="K52" s="246">
        <f>COUNTIF($C52:$G52,K$2)*3</f>
        <v/>
      </c>
      <c r="L52" s="246">
        <f>COUNTIF($C52:$G52,L$2)*-1</f>
        <v/>
      </c>
      <c r="M52" s="247" t="inlineStr">
        <is>
          <t>马哲涛</t>
        </is>
      </c>
      <c r="N52" s="249">
        <f>SUM($I52:$L52)</f>
        <v/>
      </c>
      <c r="O52" s="250" t="n"/>
      <c r="P52" s="250" t="n"/>
      <c r="Q52" s="250" t="n"/>
      <c r="R52" s="250" t="n"/>
      <c r="S52" s="250" t="n"/>
    </row>
    <row customHeight="1" ht="16.35" r="53" s="251">
      <c r="A53" s="244" t="inlineStr">
        <is>
          <t>【B级】账户从属关系切转数据入库-常茹</t>
        </is>
      </c>
      <c r="B53" s="244" t="inlineStr">
        <is>
          <t>开发</t>
        </is>
      </c>
      <c r="C53" s="244" t="inlineStr">
        <is>
          <t>非常好</t>
        </is>
      </c>
      <c r="D53" s="244" t="inlineStr">
        <is>
          <t>非常好</t>
        </is>
      </c>
      <c r="E53" s="244" t="inlineStr">
        <is>
          <t>非常好</t>
        </is>
      </c>
      <c r="F53" s="244" t="inlineStr">
        <is>
          <t>非常好</t>
        </is>
      </c>
      <c r="G53" s="244" t="inlineStr">
        <is>
          <t>非常好</t>
        </is>
      </c>
      <c r="H53" s="246" t="n"/>
      <c r="I53" s="246">
        <f>COUNTIF($C53:$G53,I$2)*1</f>
        <v/>
      </c>
      <c r="J53" s="246">
        <f>COUNTIF($C53:$G53,J$2)*0</f>
        <v/>
      </c>
      <c r="K53" s="246">
        <f>COUNTIF($C53:$G53,K$2)*3</f>
        <v/>
      </c>
      <c r="L53" s="246">
        <f>COUNTIF($C53:$G53,L$2)*-1</f>
        <v/>
      </c>
      <c r="M53" s="247" t="inlineStr">
        <is>
          <t>常茹</t>
        </is>
      </c>
      <c r="N53" s="249">
        <f>SUM($I53:$L53)</f>
        <v/>
      </c>
      <c r="O53" s="250" t="n"/>
      <c r="P53" s="250" t="n"/>
      <c r="Q53" s="250" t="n"/>
      <c r="R53" s="250" t="n"/>
      <c r="S53" s="250" t="n"/>
    </row>
    <row customHeight="1" ht="16.35" r="54" s="251">
      <c r="A54" s="244" t="inlineStr">
        <is>
          <t>【B级】账户从属关系切转数据入库-常茹</t>
        </is>
      </c>
      <c r="B54" s="244" t="inlineStr">
        <is>
          <t>技术方案</t>
        </is>
      </c>
      <c r="C54" s="244" t="inlineStr">
        <is>
          <t>较好</t>
        </is>
      </c>
      <c r="D54" s="244" t="inlineStr">
        <is>
          <t>较好</t>
        </is>
      </c>
      <c r="E54" s="244" t="inlineStr">
        <is>
          <t>非常好</t>
        </is>
      </c>
      <c r="F54" s="244" t="inlineStr">
        <is>
          <t>非常好</t>
        </is>
      </c>
      <c r="G54" s="244" t="inlineStr">
        <is>
          <t>非常好</t>
        </is>
      </c>
      <c r="H54" s="246" t="n"/>
      <c r="I54" s="246">
        <f>COUNTIF($C54:$G54,I$2)*1</f>
        <v/>
      </c>
      <c r="J54" s="246">
        <f>COUNTIF($C54:$G54,J$2)*0</f>
        <v/>
      </c>
      <c r="K54" s="246">
        <f>COUNTIF($C54:$G54,K$2)*3</f>
        <v/>
      </c>
      <c r="L54" s="246">
        <f>COUNTIF($C54:$G54,L$2)*-1</f>
        <v/>
      </c>
      <c r="M54" s="247" t="inlineStr">
        <is>
          <t>常茹</t>
        </is>
      </c>
      <c r="N54" s="249">
        <f>SUM($I54:$L54)</f>
        <v/>
      </c>
      <c r="O54" s="250" t="n"/>
      <c r="P54" s="250" t="n"/>
      <c r="Q54" s="250" t="n"/>
      <c r="R54" s="250" t="n"/>
      <c r="S54" s="250" t="n"/>
    </row>
    <row customHeight="1" ht="16.35" r="55" s="251">
      <c r="A55" s="244" t="inlineStr">
        <is>
          <t>【B级】账户从属关系切转数据入库-常茹</t>
        </is>
      </c>
      <c r="B55" s="244" t="inlineStr">
        <is>
          <t>熊彬-测试</t>
        </is>
      </c>
      <c r="C55" s="244" t="inlineStr">
        <is>
          <t>较好</t>
        </is>
      </c>
      <c r="D55" s="244" t="inlineStr">
        <is>
          <t>较好</t>
        </is>
      </c>
      <c r="E55" s="244" t="inlineStr">
        <is>
          <t>较好</t>
        </is>
      </c>
      <c r="F55" s="244" t="inlineStr">
        <is>
          <t>较好</t>
        </is>
      </c>
      <c r="G55" s="244" t="inlineStr">
        <is>
          <t>较好</t>
        </is>
      </c>
      <c r="H55" s="246" t="n"/>
      <c r="I55" s="246">
        <f>COUNTIF($C55:$G55,I$2)*1</f>
        <v/>
      </c>
      <c r="J55" s="246">
        <f>COUNTIF($C55:$G55,J$2)*0</f>
        <v/>
      </c>
      <c r="K55" s="246">
        <f>COUNTIF($C55:$G55,K$2)*3</f>
        <v/>
      </c>
      <c r="L55" s="246">
        <f>COUNTIF($C55:$G55,L$2)*-1</f>
        <v/>
      </c>
      <c r="M55" s="247" t="inlineStr">
        <is>
          <t>常茹</t>
        </is>
      </c>
      <c r="N55" s="249">
        <f>SUM($I55:$L55)</f>
        <v/>
      </c>
      <c r="O55" s="250" t="n"/>
      <c r="P55" s="250" t="n"/>
      <c r="Q55" s="250" t="n"/>
      <c r="R55" s="250" t="n"/>
      <c r="S55" s="250" t="n"/>
    </row>
    <row customHeight="1" ht="16.35" r="56" s="251">
      <c r="A56" s="247" t="inlineStr">
        <is>
          <t>【B级】终端管理增加机器号查询-马哲涛</t>
        </is>
      </c>
      <c r="B56" s="244" t="inlineStr">
        <is>
          <t>范琴，测试</t>
        </is>
      </c>
      <c r="C56" s="244" t="inlineStr">
        <is>
          <t>非常好</t>
        </is>
      </c>
      <c r="D56" s="244" t="inlineStr">
        <is>
          <t>非常好</t>
        </is>
      </c>
      <c r="E56" s="244" t="inlineStr">
        <is>
          <t>较好</t>
        </is>
      </c>
      <c r="F56" s="244" t="inlineStr">
        <is>
          <t>非常好</t>
        </is>
      </c>
      <c r="G56" s="244" t="inlineStr">
        <is>
          <t>非常好</t>
        </is>
      </c>
      <c r="H56" s="246" t="n"/>
      <c r="I56" s="246">
        <f>COUNTIF($C56:$G56,I$2)*1</f>
        <v/>
      </c>
      <c r="J56" s="246">
        <f>COUNTIF($C56:$G56,J$2)*0</f>
        <v/>
      </c>
      <c r="K56" s="246">
        <f>COUNTIF($C56:$G56,K$2)*3</f>
        <v/>
      </c>
      <c r="L56" s="246">
        <f>COUNTIF($C56:$G56,L$2)*-1</f>
        <v/>
      </c>
      <c r="M56" s="247" t="inlineStr">
        <is>
          <t>马哲涛</t>
        </is>
      </c>
      <c r="N56" s="249">
        <f>SUM($I56:$L56)</f>
        <v/>
      </c>
      <c r="O56" s="250" t="n"/>
      <c r="P56" s="250" t="n"/>
      <c r="Q56" s="250" t="n"/>
      <c r="R56" s="250" t="n"/>
      <c r="S56" s="250" t="n"/>
    </row>
    <row customHeight="1" ht="16.35" r="57" s="251">
      <c r="A57" s="244" t="inlineStr">
        <is>
          <t>【B级】终端管理增加机器号查询-马哲涛</t>
        </is>
      </c>
      <c r="B57" s="244" t="inlineStr">
        <is>
          <t>陈瑾萱，产品</t>
        </is>
      </c>
      <c r="C57" s="244" t="inlineStr">
        <is>
          <t>非常好</t>
        </is>
      </c>
      <c r="D57" s="244" t="inlineStr">
        <is>
          <t>非常好</t>
        </is>
      </c>
      <c r="E57" s="244" t="inlineStr">
        <is>
          <t>非常好</t>
        </is>
      </c>
      <c r="F57" s="244" t="inlineStr">
        <is>
          <t>非常好</t>
        </is>
      </c>
      <c r="G57" s="244" t="inlineStr">
        <is>
          <t>非常好</t>
        </is>
      </c>
      <c r="H57" s="246" t="n"/>
      <c r="I57" s="246">
        <f>COUNTIF($C57:$G57,I$2)*1</f>
        <v/>
      </c>
      <c r="J57" s="246">
        <f>COUNTIF($C57:$G57,J$2)*0</f>
        <v/>
      </c>
      <c r="K57" s="246">
        <f>COUNTIF($C57:$G57,K$2)*3</f>
        <v/>
      </c>
      <c r="L57" s="246">
        <f>COUNTIF($C57:$G57,L$2)*-1</f>
        <v/>
      </c>
      <c r="M57" s="247" t="inlineStr">
        <is>
          <t>马哲涛</t>
        </is>
      </c>
      <c r="N57" s="249">
        <f>SUM($I57:$L57)</f>
        <v/>
      </c>
      <c r="O57" s="250" t="n"/>
      <c r="P57" s="250" t="n"/>
      <c r="Q57" s="250" t="n"/>
      <c r="R57" s="250" t="n"/>
      <c r="S57" s="250" t="n"/>
    </row>
    <row customHeight="1" ht="16.35" r="58" s="251">
      <c r="A58" s="244" t="inlineStr">
        <is>
          <t>【B级】终端管理增加机器号查询-马哲涛</t>
        </is>
      </c>
      <c r="B58" s="244" t="inlineStr">
        <is>
          <t>卢庆    技术方案</t>
        </is>
      </c>
      <c r="C58" s="244" t="inlineStr">
        <is>
          <t>较好</t>
        </is>
      </c>
      <c r="D58" s="244" t="inlineStr">
        <is>
          <t>较好</t>
        </is>
      </c>
      <c r="E58" s="244" t="inlineStr">
        <is>
          <t>较好</t>
        </is>
      </c>
      <c r="F58" s="244" t="inlineStr">
        <is>
          <t>较好</t>
        </is>
      </c>
      <c r="G58" s="244" t="inlineStr">
        <is>
          <t>非常好</t>
        </is>
      </c>
      <c r="H58" s="246" t="n"/>
      <c r="I58" s="246">
        <f>COUNTIF($C58:$G58,I$2)*1</f>
        <v/>
      </c>
      <c r="J58" s="246">
        <f>COUNTIF($C58:$G58,J$2)*0</f>
        <v/>
      </c>
      <c r="K58" s="246">
        <f>COUNTIF($C58:$G58,K$2)*3</f>
        <v/>
      </c>
      <c r="L58" s="246">
        <f>COUNTIF($C58:$G58,L$2)*-1</f>
        <v/>
      </c>
      <c r="M58" s="247" t="inlineStr">
        <is>
          <t>马哲涛</t>
        </is>
      </c>
      <c r="N58" s="249">
        <f>SUM($I58:$L58)</f>
        <v/>
      </c>
      <c r="O58" s="250" t="n"/>
      <c r="P58" s="250" t="n"/>
      <c r="Q58" s="250" t="n"/>
      <c r="R58" s="250" t="n"/>
      <c r="S58" s="250" t="n"/>
    </row>
    <row customHeight="1" ht="16.35" r="59" s="251">
      <c r="A59" s="244" t="inlineStr">
        <is>
          <t>【S级】 后台系统分润自动生成核验-熊彬</t>
        </is>
      </c>
      <c r="B59" s="244" t="inlineStr">
        <is>
          <t>陈辉 技术方案与开发</t>
        </is>
      </c>
      <c r="C59" s="244" t="inlineStr">
        <is>
          <t>较好</t>
        </is>
      </c>
      <c r="D59" s="244" t="inlineStr">
        <is>
          <t>一般</t>
        </is>
      </c>
      <c r="E59" s="244" t="inlineStr">
        <is>
          <t>较好</t>
        </is>
      </c>
      <c r="F59" s="244" t="inlineStr">
        <is>
          <t>非常好</t>
        </is>
      </c>
      <c r="G59" s="244" t="inlineStr">
        <is>
          <t>较好</t>
        </is>
      </c>
      <c r="H59" s="246" t="n"/>
      <c r="I59" s="246">
        <f>COUNTIF($C59:$G59,I$2)*1</f>
        <v/>
      </c>
      <c r="J59" s="246">
        <f>COUNTIF($C59:$G59,J$2)*0</f>
        <v/>
      </c>
      <c r="K59" s="246">
        <f>COUNTIF($C59:$G59,K$2)*3</f>
        <v/>
      </c>
      <c r="L59" s="246">
        <f>COUNTIF($C59:$G59,L$2)*-1</f>
        <v/>
      </c>
      <c r="M59" s="247" t="inlineStr">
        <is>
          <t>熊彬</t>
        </is>
      </c>
      <c r="N59" s="249">
        <f>SUM($I59:$L59)</f>
        <v/>
      </c>
      <c r="O59" s="250" t="n"/>
      <c r="P59" s="250" t="n"/>
      <c r="Q59" s="250" t="n"/>
      <c r="R59" s="250" t="n"/>
      <c r="S59" s="250" t="n"/>
    </row>
    <row customHeight="1" ht="16.35" r="60" s="251">
      <c r="A60" s="244" t="inlineStr">
        <is>
          <t>【S级】 后台系统分润自动生成核验-熊彬</t>
        </is>
      </c>
      <c r="B60" s="244" t="inlineStr">
        <is>
          <t>开发</t>
        </is>
      </c>
      <c r="C60" s="244" t="inlineStr">
        <is>
          <t>非常好</t>
        </is>
      </c>
      <c r="D60" s="244" t="inlineStr">
        <is>
          <t>非常好</t>
        </is>
      </c>
      <c r="E60" s="244" t="inlineStr">
        <is>
          <t>非常好</t>
        </is>
      </c>
      <c r="F60" s="244" t="inlineStr">
        <is>
          <t>非常好</t>
        </is>
      </c>
      <c r="G60" s="244" t="inlineStr">
        <is>
          <t>非常好</t>
        </is>
      </c>
      <c r="H60" s="246" t="n"/>
      <c r="I60" s="246">
        <f>COUNTIF($C60:$G60,I$2)*1</f>
        <v/>
      </c>
      <c r="J60" s="246">
        <f>COUNTIF($C60:$G60,J$2)*0</f>
        <v/>
      </c>
      <c r="K60" s="246">
        <f>COUNTIF($C60:$G60,K$2)*3</f>
        <v/>
      </c>
      <c r="L60" s="246">
        <f>COUNTIF($C60:$G60,L$2)*-1</f>
        <v/>
      </c>
      <c r="M60" s="247" t="inlineStr">
        <is>
          <t>熊彬</t>
        </is>
      </c>
      <c r="N60" s="249">
        <f>SUM($I60:$L60)</f>
        <v/>
      </c>
      <c r="O60" s="250" t="n"/>
      <c r="P60" s="250" t="n"/>
      <c r="Q60" s="250" t="n"/>
      <c r="R60" s="250" t="n"/>
      <c r="S60" s="250" t="n"/>
    </row>
    <row customHeight="1" ht="16.35" r="61" s="251">
      <c r="A61" s="244" t="inlineStr">
        <is>
          <t>【S级】微信商家券能力接入1.0-朱超</t>
        </is>
      </c>
      <c r="B61" s="244" t="inlineStr">
        <is>
          <t>郭欣怡-服务端开发</t>
        </is>
      </c>
      <c r="C61" s="244" t="inlineStr">
        <is>
          <t>较好</t>
        </is>
      </c>
      <c r="D61" s="244" t="inlineStr">
        <is>
          <t>较好</t>
        </is>
      </c>
      <c r="E61" s="244" t="inlineStr">
        <is>
          <t>较好</t>
        </is>
      </c>
      <c r="F61" s="244" t="inlineStr">
        <is>
          <t>较好</t>
        </is>
      </c>
      <c r="G61" s="244" t="inlineStr">
        <is>
          <t>较好</t>
        </is>
      </c>
      <c r="H61" s="246" t="n"/>
      <c r="I61" s="246">
        <f>COUNTIF($C61:$G61,I$2)*1</f>
        <v/>
      </c>
      <c r="J61" s="246">
        <f>COUNTIF($C61:$G61,J$2)*0</f>
        <v/>
      </c>
      <c r="K61" s="246">
        <f>COUNTIF($C61:$G61,K$2)*3</f>
        <v/>
      </c>
      <c r="L61" s="246">
        <f>COUNTIF($C61:$G61,L$2)*-1</f>
        <v/>
      </c>
      <c r="M61" s="247" t="inlineStr">
        <is>
          <t>朱超</t>
        </is>
      </c>
      <c r="N61" s="249">
        <f>SUM($I61:$L61)</f>
        <v/>
      </c>
      <c r="O61" s="250" t="n"/>
      <c r="P61" s="250" t="n"/>
      <c r="Q61" s="250" t="n"/>
      <c r="R61" s="250" t="n"/>
      <c r="S61" s="250" t="n"/>
    </row>
    <row customHeight="1" ht="16.35" r="62" s="251">
      <c r="A62" s="244" t="inlineStr">
        <is>
          <t>【S级】微信商家券能力接入1.0-朱超</t>
        </is>
      </c>
      <c r="B62" s="244" t="inlineStr">
        <is>
          <t>熊应宏</t>
        </is>
      </c>
      <c r="C62" s="244" t="inlineStr">
        <is>
          <t>非常好</t>
        </is>
      </c>
      <c r="D62" s="244" t="inlineStr">
        <is>
          <t>非常好</t>
        </is>
      </c>
      <c r="E62" s="244" t="inlineStr">
        <is>
          <t>非常好</t>
        </is>
      </c>
      <c r="F62" s="244" t="inlineStr">
        <is>
          <t>较好</t>
        </is>
      </c>
      <c r="G62" s="244" t="inlineStr">
        <is>
          <t>较好</t>
        </is>
      </c>
      <c r="H62" s="246" t="n"/>
      <c r="I62" s="246">
        <f>COUNTIF($C62:$G62,I$2)*1</f>
        <v/>
      </c>
      <c r="J62" s="246">
        <f>COUNTIF($C62:$G62,J$2)*0</f>
        <v/>
      </c>
      <c r="K62" s="246">
        <f>COUNTIF($C62:$G62,K$2)*3</f>
        <v/>
      </c>
      <c r="L62" s="246">
        <f>COUNTIF($C62:$G62,L$2)*-1</f>
        <v/>
      </c>
      <c r="M62" s="247" t="inlineStr">
        <is>
          <t>朱超</t>
        </is>
      </c>
      <c r="N62" s="249">
        <f>SUM($I62:$L62)</f>
        <v/>
      </c>
      <c r="O62" s="250" t="n"/>
      <c r="P62" s="250" t="n"/>
      <c r="Q62" s="250" t="n"/>
      <c r="R62" s="250" t="n"/>
      <c r="S62" s="250" t="n"/>
    </row>
    <row customHeight="1" ht="16.35" r="63" s="251">
      <c r="A63" s="244" t="inlineStr">
        <is>
          <t>【S级】微信商家券能力接入1.0-朱超</t>
        </is>
      </c>
      <c r="B63" s="244" t="inlineStr">
        <is>
          <t>乔自强</t>
        </is>
      </c>
      <c r="C63" s="244" t="inlineStr">
        <is>
          <t>非常好</t>
        </is>
      </c>
      <c r="D63" s="244" t="inlineStr">
        <is>
          <t>非常好</t>
        </is>
      </c>
      <c r="E63" s="244" t="inlineStr">
        <is>
          <t>非常好</t>
        </is>
      </c>
      <c r="F63" s="244" t="inlineStr">
        <is>
          <t>非常好</t>
        </is>
      </c>
      <c r="G63" s="244" t="inlineStr">
        <is>
          <t>非常好</t>
        </is>
      </c>
      <c r="H63" s="246" t="n"/>
      <c r="I63" s="246">
        <f>COUNTIF($C63:$G63,I$2)*1</f>
        <v/>
      </c>
      <c r="J63" s="246">
        <f>COUNTIF($C63:$G63,J$2)*0</f>
        <v/>
      </c>
      <c r="K63" s="246">
        <f>COUNTIF($C63:$G63,K$2)*3</f>
        <v/>
      </c>
      <c r="L63" s="246">
        <f>COUNTIF($C63:$G63,L$2)*-1</f>
        <v/>
      </c>
      <c r="M63" s="247" t="inlineStr">
        <is>
          <t>朱超</t>
        </is>
      </c>
      <c r="N63" s="249">
        <f>SUM($I63:$L63)</f>
        <v/>
      </c>
      <c r="O63" s="250" t="n"/>
      <c r="P63" s="250" t="n"/>
      <c r="Q63" s="250" t="n"/>
      <c r="R63" s="250" t="n"/>
      <c r="S63" s="250" t="n"/>
    </row>
    <row customHeight="1" ht="16.35" r="64" s="251">
      <c r="A64" s="244" t="inlineStr">
        <is>
          <t>【S级】微信商家券能力接入1.0-朱超</t>
        </is>
      </c>
      <c r="B64" s="244" t="inlineStr">
        <is>
          <t>郝龙潘</t>
        </is>
      </c>
      <c r="C64" s="244" t="inlineStr">
        <is>
          <t>非常好</t>
        </is>
      </c>
      <c r="D64" s="244" t="inlineStr">
        <is>
          <t>非常好</t>
        </is>
      </c>
      <c r="E64" s="244" t="inlineStr">
        <is>
          <t>非常好</t>
        </is>
      </c>
      <c r="F64" s="244" t="inlineStr">
        <is>
          <t>非常好</t>
        </is>
      </c>
      <c r="G64" s="244" t="inlineStr">
        <is>
          <t>较好</t>
        </is>
      </c>
      <c r="H64" s="246" t="n"/>
      <c r="I64" s="246">
        <f>COUNTIF($C64:$G64,I$2)*1</f>
        <v/>
      </c>
      <c r="J64" s="246">
        <f>COUNTIF($C64:$G64,J$2)*0</f>
        <v/>
      </c>
      <c r="K64" s="246">
        <f>COUNTIF($C64:$G64,K$2)*3</f>
        <v/>
      </c>
      <c r="L64" s="246">
        <f>COUNTIF($C64:$G64,L$2)*-1</f>
        <v/>
      </c>
      <c r="M64" s="247" t="inlineStr">
        <is>
          <t>朱超</t>
        </is>
      </c>
      <c r="N64" s="249">
        <f>SUM($I64:$L64)</f>
        <v/>
      </c>
      <c r="O64" s="250" t="n"/>
      <c r="P64" s="250" t="n"/>
      <c r="Q64" s="250" t="n"/>
      <c r="R64" s="250" t="n"/>
      <c r="S64" s="250" t="n"/>
    </row>
    <row customHeight="1" ht="16.35" r="65" s="251">
      <c r="A65" s="244" t="inlineStr">
        <is>
          <t>【S级】微信商家券能力接入1.0-朱超</t>
        </is>
      </c>
      <c r="B65" s="244" t="inlineStr">
        <is>
          <t>胡有明</t>
        </is>
      </c>
      <c r="C65" s="244" t="inlineStr">
        <is>
          <t>较好</t>
        </is>
      </c>
      <c r="D65" s="244" t="inlineStr">
        <is>
          <t>较好</t>
        </is>
      </c>
      <c r="E65" s="244" t="inlineStr">
        <is>
          <t>较好</t>
        </is>
      </c>
      <c r="F65" s="244" t="inlineStr">
        <is>
          <t>较好</t>
        </is>
      </c>
      <c r="G65" s="244" t="inlineStr">
        <is>
          <t>较好</t>
        </is>
      </c>
      <c r="H65" s="246" t="n"/>
      <c r="I65" s="246">
        <f>COUNTIF($C65:$G65,I$2)*1</f>
        <v/>
      </c>
      <c r="J65" s="246">
        <f>COUNTIF($C65:$G65,J$2)*0</f>
        <v/>
      </c>
      <c r="K65" s="246">
        <f>COUNTIF($C65:$G65,K$2)*3</f>
        <v/>
      </c>
      <c r="L65" s="246">
        <f>COUNTIF($C65:$G65,L$2)*-1</f>
        <v/>
      </c>
      <c r="M65" s="247" t="inlineStr">
        <is>
          <t>朱超</t>
        </is>
      </c>
      <c r="N65" s="249">
        <f>SUM($I65:$L65)</f>
        <v/>
      </c>
      <c r="O65" s="250" t="n"/>
      <c r="P65" s="250" t="n"/>
      <c r="Q65" s="250" t="n"/>
      <c r="R65" s="250" t="n"/>
      <c r="S65" s="250" t="n"/>
    </row>
    <row customHeight="1" ht="14.35" r="66" s="251">
      <c r="A66" s="250" t="n"/>
      <c r="B66" s="250" t="n"/>
      <c r="C66" s="250" t="n"/>
      <c r="D66" s="250" t="n"/>
      <c r="E66" s="250" t="n"/>
      <c r="F66" s="250" t="n"/>
      <c r="G66" s="250" t="n"/>
      <c r="H66" s="250" t="n"/>
      <c r="I66" s="250" t="n"/>
      <c r="J66" s="250" t="n"/>
      <c r="K66" s="250" t="n"/>
      <c r="L66" s="250" t="n"/>
      <c r="M66" s="250" t="n"/>
      <c r="N66" s="250" t="n"/>
      <c r="O66" s="250" t="n"/>
      <c r="P66" s="250" t="n"/>
      <c r="Q66" s="250" t="n"/>
      <c r="R66" s="250" t="n"/>
      <c r="S66" s="250" t="n"/>
    </row>
  </sheetData>
  <mergeCells count="1">
    <mergeCell ref="A1:S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B1" s="286" t="inlineStr">
        <is>
          <t>姓名</t>
        </is>
      </c>
      <c r="C1" s="286" t="inlineStr">
        <is>
          <t>合计</t>
        </is>
      </c>
    </row>
    <row r="2">
      <c r="A2" s="286" t="n">
        <v>0</v>
      </c>
      <c r="B2" s="232" t="inlineStr">
        <is>
          <t>常如</t>
        </is>
      </c>
      <c r="C2" s="232" t="n">
        <v>16</v>
      </c>
    </row>
    <row r="3">
      <c r="A3" s="286" t="n">
        <v>1</v>
      </c>
      <c r="B3" s="232" t="inlineStr">
        <is>
          <t>蔡绍铜</t>
        </is>
      </c>
      <c r="C3" s="232" t="n">
        <v>9</v>
      </c>
    </row>
    <row r="4">
      <c r="A4" s="286" t="n">
        <v>2</v>
      </c>
      <c r="B4" s="232" t="inlineStr">
        <is>
          <t>陈瑾萱</t>
        </is>
      </c>
      <c r="C4" s="232" t="n">
        <v>17</v>
      </c>
    </row>
    <row r="5">
      <c r="A5" s="286" t="n">
        <v>3</v>
      </c>
      <c r="B5" s="232" t="inlineStr">
        <is>
          <t>王学佳</t>
        </is>
      </c>
      <c r="C5" s="232" t="n">
        <v>17</v>
      </c>
    </row>
    <row r="6">
      <c r="A6" s="286" t="n">
        <v>4</v>
      </c>
      <c r="B6" s="232" t="inlineStr">
        <is>
          <t>张喆</t>
        </is>
      </c>
      <c r="C6" s="232" t="n">
        <v>18</v>
      </c>
    </row>
    <row r="7">
      <c r="A7" s="286" t="n">
        <v>5</v>
      </c>
      <c r="B7" s="232" t="inlineStr">
        <is>
          <t>贺文颖</t>
        </is>
      </c>
      <c r="C7" s="232" t="n">
        <v>20</v>
      </c>
    </row>
    <row r="8">
      <c r="A8" s="286" t="n">
        <v>6</v>
      </c>
      <c r="B8" s="232" t="inlineStr">
        <is>
          <t>喻磊</t>
        </is>
      </c>
      <c r="C8" s="232" t="n">
        <v>44</v>
      </c>
    </row>
    <row r="9">
      <c r="A9" s="286" t="n">
        <v>7</v>
      </c>
      <c r="B9" s="232" t="inlineStr">
        <is>
          <t>孙剑波</t>
        </is>
      </c>
      <c r="C9" s="232" t="n">
        <v>21</v>
      </c>
    </row>
    <row r="10">
      <c r="A10" s="286" t="n">
        <v>8</v>
      </c>
      <c r="B10" s="232" t="inlineStr">
        <is>
          <t>熊彬</t>
        </is>
      </c>
      <c r="C10" s="232" t="n">
        <v>75</v>
      </c>
    </row>
    <row r="11">
      <c r="A11" s="286" t="n">
        <v>9</v>
      </c>
      <c r="B11" s="232" t="inlineStr">
        <is>
          <t>胡有明</t>
        </is>
      </c>
      <c r="C11" s="232" t="n">
        <v>25</v>
      </c>
    </row>
    <row r="12">
      <c r="A12" s="286" t="n">
        <v>10</v>
      </c>
      <c r="B12" s="232" t="inlineStr">
        <is>
          <t>黄文聪</t>
        </is>
      </c>
      <c r="C12" s="232" t="n">
        <v>10</v>
      </c>
    </row>
    <row r="13">
      <c r="A13" s="286" t="n">
        <v>11</v>
      </c>
      <c r="B13" s="232" t="inlineStr">
        <is>
          <t>董治伟</t>
        </is>
      </c>
      <c r="C13" s="232" t="n">
        <v>6</v>
      </c>
    </row>
    <row r="14">
      <c r="A14" s="286" t="n">
        <v>12</v>
      </c>
      <c r="B14" s="232" t="inlineStr">
        <is>
          <t>邓先宇</t>
        </is>
      </c>
      <c r="C14" s="232" t="n">
        <v>24</v>
      </c>
    </row>
    <row r="15">
      <c r="A15" s="286" t="n">
        <v>13</v>
      </c>
      <c r="B15" s="232" t="inlineStr">
        <is>
          <t>袁梦</t>
        </is>
      </c>
      <c r="C15" s="232" t="n">
        <v>4</v>
      </c>
    </row>
    <row r="16">
      <c r="A16" s="286" t="n">
        <v>14</v>
      </c>
      <c r="B16" s="232" t="inlineStr">
        <is>
          <t>柳畅宇</t>
        </is>
      </c>
      <c r="C16" s="232" t="n">
        <v>25</v>
      </c>
    </row>
    <row r="17">
      <c r="A17" s="286" t="n">
        <v>15</v>
      </c>
      <c r="B17" s="232" t="inlineStr">
        <is>
          <t>卢庆</t>
        </is>
      </c>
      <c r="C17" s="232" t="n">
        <v>27</v>
      </c>
    </row>
    <row r="18">
      <c r="A18" s="286" t="n">
        <v>16</v>
      </c>
      <c r="B18" s="232" t="inlineStr">
        <is>
          <t>王貂</t>
        </is>
      </c>
      <c r="C18" s="232" t="n">
        <v>16</v>
      </c>
    </row>
    <row r="19">
      <c r="A19" s="286" t="n">
        <v>17</v>
      </c>
      <c r="B19" s="232" t="inlineStr">
        <is>
          <t>郑敏</t>
        </is>
      </c>
      <c r="C19" s="232" t="n">
        <v>13</v>
      </c>
    </row>
    <row r="20">
      <c r="A20" s="286" t="n">
        <v>18</v>
      </c>
      <c r="B20" s="232" t="inlineStr">
        <is>
          <t>李梦琪</t>
        </is>
      </c>
      <c r="C20" s="232" t="n">
        <v>12</v>
      </c>
    </row>
    <row r="21">
      <c r="A21" s="286" t="n">
        <v>19</v>
      </c>
      <c r="B21" s="232" t="inlineStr">
        <is>
          <t>乔自强</t>
        </is>
      </c>
      <c r="C21" s="232" t="n">
        <v>29</v>
      </c>
    </row>
    <row r="22">
      <c r="A22" s="286" t="n">
        <v>20</v>
      </c>
      <c r="B22" s="232" t="inlineStr">
        <is>
          <t>勤鹏程</t>
        </is>
      </c>
      <c r="C22" s="232" t="n">
        <v>6</v>
      </c>
    </row>
    <row r="23">
      <c r="A23" s="286" t="n">
        <v>21</v>
      </c>
      <c r="B23" s="232" t="inlineStr">
        <is>
          <t>范琴</t>
        </is>
      </c>
      <c r="C23" s="232" t="n">
        <v>21</v>
      </c>
    </row>
    <row r="24">
      <c r="A24" s="286" t="n">
        <v>22</v>
      </c>
      <c r="B24" s="232" t="inlineStr">
        <is>
          <t>黄杰</t>
        </is>
      </c>
      <c r="C24" s="232" t="n">
        <v>12</v>
      </c>
    </row>
    <row r="25">
      <c r="A25" s="286" t="n">
        <v>23</v>
      </c>
      <c r="B25" s="232" t="inlineStr">
        <is>
          <t>艾青松</t>
        </is>
      </c>
      <c r="C25" s="232" t="n">
        <v>35</v>
      </c>
    </row>
    <row r="26">
      <c r="A26" s="286" t="n">
        <v>24</v>
      </c>
      <c r="B26" s="232" t="inlineStr">
        <is>
          <t>陈辉</t>
        </is>
      </c>
      <c r="C26" s="232" t="n">
        <v>50</v>
      </c>
    </row>
    <row r="27">
      <c r="A27" s="286" t="n">
        <v>25</v>
      </c>
      <c r="B27" s="232" t="inlineStr">
        <is>
          <t>朱超</t>
        </is>
      </c>
      <c r="C27" s="232" t="n">
        <v>18</v>
      </c>
    </row>
    <row r="28">
      <c r="A28" s="286" t="n">
        <v>26</v>
      </c>
      <c r="B28" s="232" t="inlineStr">
        <is>
          <t>郝龙潘</t>
        </is>
      </c>
      <c r="C28" s="232" t="n">
        <v>23</v>
      </c>
    </row>
    <row r="29">
      <c r="A29" s="286" t="n">
        <v>27</v>
      </c>
      <c r="B29" s="232" t="inlineStr">
        <is>
          <t>胡有民</t>
        </is>
      </c>
      <c r="C29" s="232" t="n">
        <v>8</v>
      </c>
    </row>
    <row r="30">
      <c r="A30" s="286" t="n">
        <v>28</v>
      </c>
      <c r="B30" s="232" t="inlineStr">
        <is>
          <t>郭欣怡</t>
        </is>
      </c>
      <c r="C30" s="232" t="n">
        <v>24</v>
      </c>
    </row>
    <row r="31">
      <c r="A31" s="286" t="n">
        <v>29</v>
      </c>
      <c r="B31" s="232" t="inlineStr">
        <is>
          <t>吴清子</t>
        </is>
      </c>
      <c r="C31" s="232" t="n">
        <v>28</v>
      </c>
    </row>
    <row r="32">
      <c r="A32" s="286" t="n">
        <v>30</v>
      </c>
      <c r="B32" s="232" t="inlineStr">
        <is>
          <t>熊应宏</t>
        </is>
      </c>
      <c r="C32" s="232" t="n">
        <v>19</v>
      </c>
    </row>
    <row r="33">
      <c r="A33" s="286" t="n">
        <v>31</v>
      </c>
      <c r="B33" s="232" t="inlineStr">
        <is>
          <t>童科</t>
        </is>
      </c>
      <c r="C33" s="232" t="n">
        <v>8</v>
      </c>
    </row>
    <row r="34">
      <c r="A34" s="286" t="n">
        <v>32</v>
      </c>
      <c r="B34" s="232" t="inlineStr">
        <is>
          <t>秦振磊</t>
        </is>
      </c>
      <c r="C34" s="232" t="n">
        <v>8</v>
      </c>
    </row>
    <row r="35">
      <c r="A35" s="286" t="n">
        <v>33</v>
      </c>
      <c r="B35" s="232" t="inlineStr">
        <is>
          <t>黄威</t>
        </is>
      </c>
      <c r="C35" s="232" t="n">
        <v>19</v>
      </c>
    </row>
    <row r="36">
      <c r="A36" s="286" t="n">
        <v>34</v>
      </c>
      <c r="B36" s="232" t="inlineStr">
        <is>
          <t>聂明珠</t>
        </is>
      </c>
      <c r="C36" s="232" t="n">
        <v>3</v>
      </c>
    </row>
    <row r="37">
      <c r="A37" s="286" t="n">
        <v>35</v>
      </c>
      <c r="B37" s="232" t="inlineStr">
        <is>
          <t>甘栋</t>
        </is>
      </c>
      <c r="C37" s="232" t="n">
        <v>27</v>
      </c>
    </row>
    <row r="38">
      <c r="A38" s="286" t="n">
        <v>36</v>
      </c>
      <c r="B38" s="232" t="inlineStr">
        <is>
          <t>马哲涛</t>
        </is>
      </c>
      <c r="C38" s="232" t="n">
        <v>22</v>
      </c>
    </row>
    <row r="39">
      <c r="A39" s="286" t="n">
        <v>37</v>
      </c>
      <c r="B39" s="232" t="inlineStr">
        <is>
          <t>汪国兵</t>
        </is>
      </c>
      <c r="C39" s="232" t="n">
        <v>38</v>
      </c>
    </row>
    <row r="40">
      <c r="A40" s="286" t="n">
        <v>38</v>
      </c>
      <c r="B40" s="232" t="inlineStr">
        <is>
          <t>陈龙</t>
        </is>
      </c>
      <c r="C40" s="232" t="n">
        <v>16</v>
      </c>
    </row>
    <row r="41">
      <c r="A41" s="286" t="n">
        <v>39</v>
      </c>
      <c r="B41" s="232" t="inlineStr">
        <is>
          <t>李遨东</t>
        </is>
      </c>
      <c r="C41" s="232" t="n">
        <v>3</v>
      </c>
    </row>
    <row r="42">
      <c r="A42" s="286" t="n">
        <v>40</v>
      </c>
      <c r="B42" s="232" t="inlineStr">
        <is>
          <t>向建伟</t>
        </is>
      </c>
      <c r="C42" s="232" t="n">
        <v>4</v>
      </c>
    </row>
    <row r="43">
      <c r="A43" s="286" t="n">
        <v>41</v>
      </c>
      <c r="B43" s="232" t="inlineStr">
        <is>
          <t>陈晨</t>
        </is>
      </c>
      <c r="C43" s="232" t="n">
        <v>2</v>
      </c>
    </row>
    <row r="44">
      <c r="A44" s="286" t="n">
        <v>42</v>
      </c>
      <c r="B44" s="232" t="inlineStr">
        <is>
          <t>车鹏</t>
        </is>
      </c>
      <c r="C44" s="232" t="n">
        <v>20</v>
      </c>
    </row>
    <row r="45">
      <c r="A45" s="286" t="n">
        <v>43</v>
      </c>
      <c r="B45" s="232" t="inlineStr">
        <is>
          <t>李路</t>
        </is>
      </c>
      <c r="C45" s="232" t="n">
        <v>10</v>
      </c>
    </row>
    <row r="46">
      <c r="A46" s="286" t="n">
        <v>44</v>
      </c>
      <c r="B46" s="232" t="inlineStr">
        <is>
          <t>邹先铎</t>
        </is>
      </c>
      <c r="C46" s="232" t="n">
        <v>5</v>
      </c>
    </row>
    <row r="47">
      <c r="A47" s="286" t="n">
        <v>45</v>
      </c>
      <c r="B47" s="232" t="inlineStr">
        <is>
          <t>胡瑞</t>
        </is>
      </c>
      <c r="C47" s="232" t="n">
        <v>6</v>
      </c>
    </row>
    <row r="48">
      <c r="A48" s="286" t="n">
        <v>46</v>
      </c>
      <c r="B48" s="232" t="inlineStr">
        <is>
          <t>王庚</t>
        </is>
      </c>
      <c r="C48" s="232" t="n">
        <v>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286" t="inlineStr">
        <is>
          <t>姓名</t>
        </is>
      </c>
      <c r="C1" s="286" t="inlineStr">
        <is>
          <t>合计</t>
        </is>
      </c>
    </row>
    <row r="2">
      <c r="A2" s="286" t="n">
        <v>0</v>
      </c>
      <c r="B2" s="232" t="inlineStr">
        <is>
          <t>周立波</t>
        </is>
      </c>
      <c r="C2" s="232" t="n">
        <v>2</v>
      </c>
    </row>
    <row r="3">
      <c r="A3" s="286" t="n">
        <v>1</v>
      </c>
      <c r="B3" s="232" t="inlineStr">
        <is>
          <t>聂明珠</t>
        </is>
      </c>
      <c r="C3" s="232" t="n">
        <v>2</v>
      </c>
    </row>
    <row r="4">
      <c r="A4" s="286" t="n">
        <v>2</v>
      </c>
      <c r="B4" s="232" t="inlineStr">
        <is>
          <t>靳坚</t>
        </is>
      </c>
      <c r="C4" s="232" t="n">
        <v>4</v>
      </c>
    </row>
    <row r="5">
      <c r="A5" s="286" t="n">
        <v>3</v>
      </c>
      <c r="B5" s="232" t="inlineStr">
        <is>
          <t>石冲</t>
        </is>
      </c>
      <c r="C5" s="232" t="n">
        <v>4</v>
      </c>
    </row>
    <row r="6">
      <c r="A6" s="286" t="n">
        <v>4</v>
      </c>
      <c r="B6" s="232" t="inlineStr">
        <is>
          <t>袁梦</t>
        </is>
      </c>
      <c r="C6" s="232" t="n">
        <v>2</v>
      </c>
    </row>
    <row r="7">
      <c r="A7" s="286" t="n">
        <v>5</v>
      </c>
      <c r="B7" s="232" t="inlineStr">
        <is>
          <t>秦振磊</t>
        </is>
      </c>
      <c r="C7" s="232" t="n">
        <v>2</v>
      </c>
    </row>
    <row r="8">
      <c r="A8" s="286" t="n">
        <v>6</v>
      </c>
      <c r="B8" s="232" t="inlineStr">
        <is>
          <t>范琴</t>
        </is>
      </c>
      <c r="C8" s="232" t="n">
        <v>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s="286" t="inlineStr">
        <is>
          <t>姓名</t>
        </is>
      </c>
      <c r="C1" s="286" t="inlineStr">
        <is>
          <t>合计</t>
        </is>
      </c>
    </row>
    <row r="2">
      <c r="A2" s="286" t="n">
        <v>0</v>
      </c>
      <c r="B2" s="232" t="inlineStr">
        <is>
          <t>熊彬</t>
        </is>
      </c>
      <c r="C2" s="232" t="n">
        <v>42</v>
      </c>
    </row>
    <row r="3">
      <c r="A3" s="286" t="n">
        <v>1</v>
      </c>
      <c r="B3" s="232" t="inlineStr">
        <is>
          <t>马炬</t>
        </is>
      </c>
      <c r="C3" s="232" t="n">
        <v>22</v>
      </c>
    </row>
    <row r="4">
      <c r="A4" s="286" t="n">
        <v>2</v>
      </c>
      <c r="B4" s="232" t="inlineStr">
        <is>
          <t>甘琼</t>
        </is>
      </c>
      <c r="C4" s="232" t="n">
        <v>57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A1" s="286" t="inlineStr">
        <is>
          <t>姓名</t>
        </is>
      </c>
      <c r="B1" s="286" t="inlineStr">
        <is>
          <t>合计</t>
        </is>
      </c>
    </row>
    <row r="2">
      <c r="A2" t="inlineStr">
        <is>
          <t>常如</t>
        </is>
      </c>
      <c r="B2" t="n">
        <v>16</v>
      </c>
    </row>
    <row r="3">
      <c r="A3" t="inlineStr">
        <is>
          <t>蔡绍铜</t>
        </is>
      </c>
      <c r="B3" t="n">
        <v>9</v>
      </c>
    </row>
    <row r="4">
      <c r="A4" t="inlineStr">
        <is>
          <t>陈瑾萱</t>
        </is>
      </c>
      <c r="B4" t="n">
        <v>17</v>
      </c>
    </row>
    <row r="5">
      <c r="A5" t="inlineStr">
        <is>
          <t>王学佳</t>
        </is>
      </c>
      <c r="B5" t="n">
        <v>17</v>
      </c>
    </row>
    <row r="6">
      <c r="A6" t="inlineStr">
        <is>
          <t>张喆</t>
        </is>
      </c>
      <c r="B6" t="n">
        <v>18</v>
      </c>
    </row>
    <row r="7">
      <c r="A7" t="inlineStr">
        <is>
          <t>贺文颖</t>
        </is>
      </c>
      <c r="B7" t="n">
        <v>20</v>
      </c>
    </row>
    <row r="8">
      <c r="A8" t="inlineStr">
        <is>
          <t>喻磊</t>
        </is>
      </c>
      <c r="B8" t="n">
        <v>44</v>
      </c>
    </row>
    <row r="9">
      <c r="A9" t="inlineStr">
        <is>
          <t>孙剑波</t>
        </is>
      </c>
      <c r="B9" t="n">
        <v>21</v>
      </c>
    </row>
    <row r="10">
      <c r="A10" t="inlineStr">
        <is>
          <t>熊彬</t>
        </is>
      </c>
      <c r="B10" t="n">
        <v>75</v>
      </c>
    </row>
    <row r="11">
      <c r="A11" t="inlineStr">
        <is>
          <t>胡有明</t>
        </is>
      </c>
      <c r="B11" t="n">
        <v>25</v>
      </c>
    </row>
    <row r="12">
      <c r="A12" t="inlineStr">
        <is>
          <t>黄文聪</t>
        </is>
      </c>
      <c r="B12" t="n">
        <v>10</v>
      </c>
    </row>
    <row r="13">
      <c r="A13" t="inlineStr">
        <is>
          <t>董治伟</t>
        </is>
      </c>
      <c r="B13" t="n">
        <v>6</v>
      </c>
    </row>
    <row r="14">
      <c r="A14" t="inlineStr">
        <is>
          <t>邓先宇</t>
        </is>
      </c>
      <c r="B14" t="n">
        <v>24</v>
      </c>
    </row>
    <row r="15">
      <c r="A15" t="inlineStr">
        <is>
          <t>袁梦</t>
        </is>
      </c>
      <c r="B15" t="n">
        <v>4</v>
      </c>
    </row>
    <row r="16">
      <c r="A16" t="inlineStr">
        <is>
          <t>柳畅宇</t>
        </is>
      </c>
      <c r="B16" t="n">
        <v>25</v>
      </c>
    </row>
    <row r="17">
      <c r="A17" t="inlineStr">
        <is>
          <t>卢庆</t>
        </is>
      </c>
      <c r="B17" t="n">
        <v>27</v>
      </c>
    </row>
    <row r="18">
      <c r="A18" t="inlineStr">
        <is>
          <t>王貂</t>
        </is>
      </c>
      <c r="B18" t="n">
        <v>16</v>
      </c>
    </row>
    <row r="19">
      <c r="A19" t="inlineStr">
        <is>
          <t>郑敏</t>
        </is>
      </c>
      <c r="B19" t="n">
        <v>13</v>
      </c>
    </row>
    <row r="20">
      <c r="A20" t="inlineStr">
        <is>
          <t>李梦琪</t>
        </is>
      </c>
      <c r="B20" t="n">
        <v>12</v>
      </c>
    </row>
    <row r="21">
      <c r="A21" t="inlineStr">
        <is>
          <t>乔自强</t>
        </is>
      </c>
      <c r="B21" t="n">
        <v>29</v>
      </c>
    </row>
    <row r="22">
      <c r="A22" t="inlineStr">
        <is>
          <t>勤鹏程</t>
        </is>
      </c>
      <c r="B22" t="n">
        <v>6</v>
      </c>
    </row>
    <row r="23">
      <c r="A23" t="inlineStr">
        <is>
          <t>范琴</t>
        </is>
      </c>
      <c r="B23" t="n">
        <v>21</v>
      </c>
    </row>
    <row r="24">
      <c r="A24" t="inlineStr">
        <is>
          <t>黄杰</t>
        </is>
      </c>
      <c r="B24" t="n">
        <v>12</v>
      </c>
    </row>
    <row r="25">
      <c r="A25" t="inlineStr">
        <is>
          <t>艾青松</t>
        </is>
      </c>
      <c r="B25" t="n">
        <v>35</v>
      </c>
    </row>
    <row r="26">
      <c r="A26" t="inlineStr">
        <is>
          <t>陈辉</t>
        </is>
      </c>
      <c r="B26" t="n">
        <v>50</v>
      </c>
    </row>
    <row r="27">
      <c r="A27" t="inlineStr">
        <is>
          <t>朱超</t>
        </is>
      </c>
      <c r="B27" t="n">
        <v>18</v>
      </c>
    </row>
    <row r="28">
      <c r="A28" t="inlineStr">
        <is>
          <t>郝龙潘</t>
        </is>
      </c>
      <c r="B28" t="n">
        <v>23</v>
      </c>
    </row>
    <row r="29">
      <c r="A29" t="inlineStr">
        <is>
          <t>胡有民</t>
        </is>
      </c>
      <c r="B29" t="n">
        <v>8</v>
      </c>
    </row>
    <row r="30">
      <c r="A30" t="inlineStr">
        <is>
          <t>郭欣怡</t>
        </is>
      </c>
      <c r="B30" t="n">
        <v>24</v>
      </c>
    </row>
    <row r="31">
      <c r="A31" t="inlineStr">
        <is>
          <t>吴清子</t>
        </is>
      </c>
      <c r="B31" t="n">
        <v>28</v>
      </c>
    </row>
    <row r="32">
      <c r="A32" t="inlineStr">
        <is>
          <t>熊应宏</t>
        </is>
      </c>
      <c r="B32" t="n">
        <v>19</v>
      </c>
    </row>
    <row r="33">
      <c r="A33" t="inlineStr">
        <is>
          <t>童科</t>
        </is>
      </c>
      <c r="B33" t="n">
        <v>8</v>
      </c>
    </row>
    <row r="34">
      <c r="A34" t="inlineStr">
        <is>
          <t>秦振磊</t>
        </is>
      </c>
      <c r="B34" t="n">
        <v>8</v>
      </c>
    </row>
    <row r="35">
      <c r="A35" t="inlineStr">
        <is>
          <t>黄威</t>
        </is>
      </c>
      <c r="B35" t="n">
        <v>19</v>
      </c>
    </row>
    <row r="36">
      <c r="A36" t="inlineStr">
        <is>
          <t>聂明珠</t>
        </is>
      </c>
      <c r="B36" t="n">
        <v>3</v>
      </c>
    </row>
    <row r="37">
      <c r="A37" t="inlineStr">
        <is>
          <t>甘栋</t>
        </is>
      </c>
      <c r="B37" t="n">
        <v>27</v>
      </c>
    </row>
    <row r="38">
      <c r="A38" t="inlineStr">
        <is>
          <t>马哲涛</t>
        </is>
      </c>
      <c r="B38" t="n">
        <v>22</v>
      </c>
    </row>
    <row r="39">
      <c r="A39" t="inlineStr">
        <is>
          <t>汪国兵</t>
        </is>
      </c>
      <c r="B39" t="n">
        <v>38</v>
      </c>
    </row>
    <row r="40">
      <c r="A40" t="inlineStr">
        <is>
          <t>陈龙</t>
        </is>
      </c>
      <c r="B40" t="n">
        <v>16</v>
      </c>
    </row>
    <row r="41">
      <c r="A41" t="inlineStr">
        <is>
          <t>李遨东</t>
        </is>
      </c>
      <c r="B41" t="n">
        <v>3</v>
      </c>
    </row>
    <row r="42">
      <c r="A42" t="inlineStr">
        <is>
          <t>向建伟</t>
        </is>
      </c>
      <c r="B42" t="n">
        <v>4</v>
      </c>
    </row>
    <row r="43">
      <c r="A43" t="inlineStr">
        <is>
          <t>陈晨</t>
        </is>
      </c>
      <c r="B43" t="n">
        <v>2</v>
      </c>
    </row>
    <row r="44">
      <c r="A44" t="inlineStr">
        <is>
          <t>车鹏</t>
        </is>
      </c>
      <c r="B44" t="n">
        <v>20</v>
      </c>
    </row>
    <row r="45">
      <c r="A45" t="inlineStr">
        <is>
          <t>李路</t>
        </is>
      </c>
      <c r="B45" t="n">
        <v>10</v>
      </c>
    </row>
    <row r="46">
      <c r="A46" t="inlineStr">
        <is>
          <t>邹先铎</t>
        </is>
      </c>
      <c r="B46" t="n">
        <v>5</v>
      </c>
    </row>
    <row r="47">
      <c r="A47" t="inlineStr">
        <is>
          <t>胡瑞</t>
        </is>
      </c>
      <c r="B47" t="n">
        <v>6</v>
      </c>
    </row>
    <row r="48">
      <c r="A48" t="inlineStr">
        <is>
          <t>王庚</t>
        </is>
      </c>
      <c r="B48" t="n">
        <v>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286" t="inlineStr">
        <is>
          <t>姓名</t>
        </is>
      </c>
      <c r="B1" s="286" t="inlineStr">
        <is>
          <t>合计</t>
        </is>
      </c>
    </row>
    <row r="2">
      <c r="A2" t="inlineStr">
        <is>
          <t>周立波</t>
        </is>
      </c>
      <c r="B2" t="n">
        <v>2</v>
      </c>
    </row>
    <row r="3">
      <c r="A3" t="inlineStr">
        <is>
          <t>聂明珠</t>
        </is>
      </c>
      <c r="B3" t="n">
        <v>2</v>
      </c>
    </row>
    <row r="4">
      <c r="A4" t="inlineStr">
        <is>
          <t>靳坚</t>
        </is>
      </c>
      <c r="B4" t="n">
        <v>4</v>
      </c>
    </row>
    <row r="5">
      <c r="A5" t="inlineStr">
        <is>
          <t>石冲</t>
        </is>
      </c>
      <c r="B5" t="n">
        <v>4</v>
      </c>
    </row>
    <row r="6">
      <c r="A6" t="inlineStr">
        <is>
          <t>袁梦</t>
        </is>
      </c>
      <c r="B6" t="n">
        <v>2</v>
      </c>
    </row>
    <row r="7">
      <c r="A7" t="inlineStr">
        <is>
          <t>秦振磊</t>
        </is>
      </c>
      <c r="B7" t="n">
        <v>2</v>
      </c>
    </row>
    <row r="8">
      <c r="A8" t="inlineStr">
        <is>
          <t>范琴</t>
        </is>
      </c>
      <c r="B8" t="n">
        <v>6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286" t="inlineStr">
        <is>
          <t>姓名</t>
        </is>
      </c>
      <c r="B1" s="286" t="inlineStr">
        <is>
          <t>合计</t>
        </is>
      </c>
    </row>
    <row r="2">
      <c r="A2" t="inlineStr">
        <is>
          <t>熊彬</t>
        </is>
      </c>
      <c r="B2" t="n">
        <v>42</v>
      </c>
    </row>
    <row r="3">
      <c r="A3" t="inlineStr">
        <is>
          <t>马炬</t>
        </is>
      </c>
      <c r="B3" t="n">
        <v>22</v>
      </c>
    </row>
    <row r="4">
      <c r="A4" t="inlineStr">
        <is>
          <t>甘琼</t>
        </is>
      </c>
      <c r="B4" t="n">
        <v>57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8"/>
  <sheetViews>
    <sheetView defaultGridColor="1" showGridLines="0" workbookViewId="0">
      <selection activeCell="A1" sqref="A1"/>
    </sheetView>
  </sheetViews>
  <sheetFormatPr baseColWidth="8" customHeight="1" defaultColWidth="9" defaultRowHeight="13.5" outlineLevelCol="0" outlineLevelRow="0"/>
  <cols>
    <col customWidth="1" max="14" min="1" style="232" width="9"/>
    <col customWidth="1" max="256" min="15" style="232" width="9"/>
  </cols>
  <sheetData>
    <row customHeight="1" ht="16" r="1" s="251">
      <c r="A1" s="2" t="inlineStr">
        <is>
          <t>【官方C级】FU+扫付呗</t>
        </is>
      </c>
      <c r="B1" s="252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  <c r="L1" s="253" t="n"/>
      <c r="M1" s="10" t="n"/>
      <c r="N1" s="6" t="n"/>
    </row>
    <row customHeight="1" ht="16" r="2" s="251">
      <c r="A2" s="254" t="n"/>
      <c r="B2" s="255" t="n"/>
      <c r="C2" s="255" t="n"/>
      <c r="D2" s="255" t="n"/>
      <c r="E2" s="255" t="n"/>
      <c r="F2" s="255" t="n"/>
      <c r="G2" s="255" t="n"/>
      <c r="H2" s="255" t="n"/>
      <c r="I2" s="255" t="n"/>
      <c r="J2" s="255" t="n"/>
      <c r="K2" s="255" t="n"/>
      <c r="L2" s="256" t="n"/>
      <c r="M2" s="10" t="n"/>
      <c r="N2" s="6" t="n"/>
    </row>
    <row customHeight="1" ht="16.5" r="3" s="251">
      <c r="A3" s="11" t="inlineStr">
        <is>
          <t>立项时间</t>
        </is>
      </c>
      <c r="B3" s="12" t="n">
        <v>43900</v>
      </c>
      <c r="C3" s="257" t="n"/>
      <c r="D3" s="258" t="n"/>
      <c r="E3" s="11" t="inlineStr">
        <is>
          <t>预期上线时间</t>
        </is>
      </c>
      <c r="F3" s="12" t="n">
        <v>43904</v>
      </c>
      <c r="G3" s="257" t="n"/>
      <c r="H3" s="258" t="n"/>
      <c r="I3" s="11" t="inlineStr">
        <is>
          <t>上线时间</t>
        </is>
      </c>
      <c r="J3" s="16" t="n">
        <v>43904</v>
      </c>
      <c r="K3" s="257" t="n"/>
      <c r="L3" s="259" t="n"/>
      <c r="M3" s="10" t="n"/>
      <c r="N3" s="6" t="n"/>
    </row>
    <row customHeight="1" ht="16.5" r="4" s="251">
      <c r="A4" s="11" t="inlineStr">
        <is>
          <t>职位</t>
        </is>
      </c>
      <c r="B4" s="11" t="inlineStr">
        <is>
          <t>项目经理</t>
        </is>
      </c>
      <c r="C4" s="11" t="inlineStr">
        <is>
          <t>UI</t>
        </is>
      </c>
      <c r="D4" s="11" t="inlineStr">
        <is>
          <t>研发</t>
        </is>
      </c>
      <c r="E4" s="11" t="inlineStr">
        <is>
          <t>研发</t>
        </is>
      </c>
      <c r="F4" s="11" t="inlineStr">
        <is>
          <t>研发</t>
        </is>
      </c>
      <c r="G4" s="11" t="inlineStr">
        <is>
          <t>研发</t>
        </is>
      </c>
      <c r="H4" s="11" t="inlineStr">
        <is>
          <t>测试</t>
        </is>
      </c>
      <c r="I4" s="18" t="n"/>
      <c r="J4" s="18" t="n"/>
      <c r="K4" s="18" t="n"/>
      <c r="L4" s="11" t="inlineStr">
        <is>
          <t>总分</t>
        </is>
      </c>
      <c r="M4" s="10" t="n"/>
      <c r="N4" s="6" t="n"/>
    </row>
    <row customHeight="1" ht="17.25" r="5" s="251">
      <c r="A5" s="11" t="inlineStr">
        <is>
          <t>姓名</t>
        </is>
      </c>
      <c r="B5" s="19" t="inlineStr">
        <is>
          <t>周立波</t>
        </is>
      </c>
      <c r="C5" s="19" t="inlineStr">
        <is>
          <t>聂明珠</t>
        </is>
      </c>
      <c r="D5" s="19" t="inlineStr">
        <is>
          <t>靳坚</t>
        </is>
      </c>
      <c r="E5" s="19" t="inlineStr">
        <is>
          <t>石冲</t>
        </is>
      </c>
      <c r="F5" s="19" t="inlineStr">
        <is>
          <t>袁梦</t>
        </is>
      </c>
      <c r="G5" s="20" t="inlineStr">
        <is>
          <t>秦振磊</t>
        </is>
      </c>
      <c r="H5" s="19" t="inlineStr">
        <is>
          <t>范琴</t>
        </is>
      </c>
      <c r="I5" s="23" t="n"/>
      <c r="J5" s="23" t="n"/>
      <c r="K5" s="23" t="n"/>
      <c r="L5" s="24">
        <f>SUM(C6:N6)</f>
        <v/>
      </c>
      <c r="M5" s="10" t="n"/>
      <c r="N5" s="6" t="n"/>
    </row>
    <row customHeight="1" ht="16.5" r="6" s="251">
      <c r="A6" s="11" t="inlineStr">
        <is>
          <t>分值</t>
        </is>
      </c>
      <c r="B6" s="23" t="n"/>
      <c r="C6" s="23" t="n">
        <v>1</v>
      </c>
      <c r="D6" s="23" t="n">
        <v>2</v>
      </c>
      <c r="E6" s="23" t="n">
        <v>2</v>
      </c>
      <c r="F6" s="23" t="n">
        <v>1</v>
      </c>
      <c r="G6" s="23" t="n">
        <v>1</v>
      </c>
      <c r="H6" s="23" t="n">
        <v>3</v>
      </c>
      <c r="I6" s="23" t="n"/>
      <c r="J6" s="23" t="n"/>
      <c r="K6" s="23" t="n"/>
      <c r="L6" s="260" t="n"/>
      <c r="M6" s="10" t="n"/>
      <c r="N6" s="6" t="n"/>
    </row>
    <row customHeight="1" ht="16.5" r="7" s="251">
      <c r="A7" s="11" t="inlineStr">
        <is>
          <t>占比</t>
        </is>
      </c>
      <c r="B7" s="23" t="n"/>
      <c r="C7" s="25">
        <f>C6/L5</f>
        <v/>
      </c>
      <c r="D7" s="25">
        <f>D6/L5</f>
        <v/>
      </c>
      <c r="E7" s="25">
        <f>E6/L5</f>
        <v/>
      </c>
      <c r="F7" s="25">
        <f>F6/L5</f>
        <v/>
      </c>
      <c r="G7" s="25">
        <f>G6/L5</f>
        <v/>
      </c>
      <c r="H7" s="25" t="n">
        <v>0.2</v>
      </c>
      <c r="I7" s="25" t="n"/>
      <c r="J7" s="25" t="n"/>
      <c r="K7" s="25" t="n"/>
      <c r="L7" s="261" t="n"/>
      <c r="M7" s="10" t="n"/>
      <c r="N7" s="6" t="n"/>
    </row>
    <row customHeight="1" ht="16" r="8" s="251">
      <c r="A8" s="30" t="inlineStr">
        <is>
          <t>核准</t>
        </is>
      </c>
      <c r="B8" s="54" t="n">
        <v>1</v>
      </c>
      <c r="C8" s="54" t="n">
        <v>1</v>
      </c>
      <c r="D8" s="54" t="n">
        <v>2</v>
      </c>
      <c r="E8" s="54" t="n">
        <v>2</v>
      </c>
      <c r="F8" s="54" t="n">
        <v>1</v>
      </c>
      <c r="G8" s="54" t="n">
        <v>1</v>
      </c>
      <c r="H8" s="54" t="n">
        <v>3</v>
      </c>
      <c r="I8" s="54" t="n"/>
      <c r="J8" s="54" t="n"/>
      <c r="K8" s="54" t="n"/>
      <c r="L8" s="54" t="n">
        <v>11</v>
      </c>
      <c r="M8" s="29" t="n"/>
      <c r="N8" s="29" t="n"/>
    </row>
    <row customHeight="1" ht="16" r="9" s="251">
      <c r="A9" s="88" t="n"/>
      <c r="B9" s="268" t="n"/>
      <c r="C9" s="268" t="n"/>
      <c r="D9" s="268" t="n"/>
      <c r="E9" s="268" t="n"/>
      <c r="F9" s="268" t="n"/>
      <c r="G9" s="268" t="n"/>
      <c r="H9" s="268" t="n"/>
      <c r="I9" s="268" t="n"/>
      <c r="J9" s="268" t="n"/>
      <c r="K9" s="268" t="n"/>
      <c r="L9" s="269" t="n"/>
      <c r="M9" s="6" t="n"/>
      <c r="N9" s="6" t="n"/>
    </row>
    <row customHeight="1" ht="16" r="10" s="251">
      <c r="A10" s="270" t="n"/>
      <c r="B10" s="255" t="n"/>
      <c r="C10" s="255" t="n"/>
      <c r="D10" s="255" t="n"/>
      <c r="E10" s="255" t="n"/>
      <c r="F10" s="255" t="n"/>
      <c r="G10" s="255" t="n"/>
      <c r="H10" s="255" t="n"/>
      <c r="I10" s="255" t="n"/>
      <c r="J10" s="255" t="n"/>
      <c r="K10" s="255" t="n"/>
      <c r="L10" s="256" t="n"/>
      <c r="M10" s="6" t="n"/>
      <c r="N10" s="6" t="n"/>
    </row>
    <row customHeight="1" ht="16" r="11" s="251">
      <c r="A11" s="2" t="inlineStr">
        <is>
          <t>【官方C级】FU+易享付</t>
        </is>
      </c>
      <c r="B11" s="252" t="n"/>
      <c r="C11" s="252" t="n"/>
      <c r="D11" s="252" t="n"/>
      <c r="E11" s="252" t="n"/>
      <c r="F11" s="252" t="n"/>
      <c r="G11" s="252" t="n"/>
      <c r="H11" s="252" t="n"/>
      <c r="I11" s="252" t="n"/>
      <c r="J11" s="252" t="n"/>
      <c r="K11" s="252" t="n"/>
      <c r="L11" s="253" t="n"/>
      <c r="M11" s="10" t="n"/>
      <c r="N11" s="6" t="n"/>
    </row>
    <row customHeight="1" ht="16" r="12" s="251">
      <c r="A12" s="254" t="n"/>
      <c r="B12" s="255" t="n"/>
      <c r="C12" s="255" t="n"/>
      <c r="D12" s="255" t="n"/>
      <c r="E12" s="255" t="n"/>
      <c r="F12" s="255" t="n"/>
      <c r="G12" s="255" t="n"/>
      <c r="H12" s="255" t="n"/>
      <c r="I12" s="255" t="n"/>
      <c r="J12" s="255" t="n"/>
      <c r="K12" s="255" t="n"/>
      <c r="L12" s="256" t="n"/>
      <c r="M12" s="10" t="n"/>
      <c r="N12" s="6" t="n"/>
    </row>
    <row customHeight="1" ht="16.5" r="13" s="251">
      <c r="A13" s="11" t="inlineStr">
        <is>
          <t>立项时间</t>
        </is>
      </c>
      <c r="B13" s="12" t="n">
        <v>43891</v>
      </c>
      <c r="C13" s="257" t="n"/>
      <c r="D13" s="258" t="n"/>
      <c r="E13" s="11" t="inlineStr">
        <is>
          <t>预期上线时间</t>
        </is>
      </c>
      <c r="F13" s="12" t="n">
        <v>43875</v>
      </c>
      <c r="G13" s="257" t="n"/>
      <c r="H13" s="258" t="n"/>
      <c r="I13" s="11" t="inlineStr">
        <is>
          <t>上线时间</t>
        </is>
      </c>
      <c r="J13" s="16" t="n">
        <v>43895</v>
      </c>
      <c r="K13" s="257" t="n"/>
      <c r="L13" s="259" t="n"/>
      <c r="M13" s="10" t="n"/>
      <c r="N13" s="6" t="n"/>
    </row>
    <row customHeight="1" ht="16.5" r="14" s="251">
      <c r="A14" s="11" t="inlineStr">
        <is>
          <t>职位</t>
        </is>
      </c>
      <c r="B14" s="11" t="inlineStr">
        <is>
          <t>项目经理</t>
        </is>
      </c>
      <c r="C14" s="11" t="inlineStr">
        <is>
          <t>UI</t>
        </is>
      </c>
      <c r="D14" s="11" t="inlineStr">
        <is>
          <t>研发</t>
        </is>
      </c>
      <c r="E14" s="11" t="inlineStr">
        <is>
          <t>研发</t>
        </is>
      </c>
      <c r="F14" s="11" t="inlineStr">
        <is>
          <t>研发</t>
        </is>
      </c>
      <c r="G14" s="11" t="inlineStr">
        <is>
          <t>研发</t>
        </is>
      </c>
      <c r="H14" s="11" t="inlineStr">
        <is>
          <t>测试</t>
        </is>
      </c>
      <c r="I14" s="18" t="n"/>
      <c r="J14" s="18" t="n"/>
      <c r="K14" s="18" t="n"/>
      <c r="L14" s="11" t="inlineStr">
        <is>
          <t>总分</t>
        </is>
      </c>
      <c r="M14" s="10" t="n"/>
      <c r="N14" s="6" t="n"/>
    </row>
    <row customHeight="1" ht="17.25" r="15" s="251">
      <c r="A15" s="11" t="inlineStr">
        <is>
          <t>姓名</t>
        </is>
      </c>
      <c r="B15" s="19" t="inlineStr">
        <is>
          <t>周立波</t>
        </is>
      </c>
      <c r="C15" s="19" t="inlineStr">
        <is>
          <t>聂明珠</t>
        </is>
      </c>
      <c r="D15" s="19" t="inlineStr">
        <is>
          <t>靳坚</t>
        </is>
      </c>
      <c r="E15" s="19" t="inlineStr">
        <is>
          <t>石冲</t>
        </is>
      </c>
      <c r="F15" s="19" t="inlineStr">
        <is>
          <t>袁梦</t>
        </is>
      </c>
      <c r="G15" s="20" t="inlineStr">
        <is>
          <t>秦振磊</t>
        </is>
      </c>
      <c r="H15" s="19" t="inlineStr">
        <is>
          <t>范琴</t>
        </is>
      </c>
      <c r="I15" s="23" t="n"/>
      <c r="J15" s="23" t="n"/>
      <c r="K15" s="23" t="n"/>
      <c r="L15" s="24">
        <f>SUM(C16:N16)</f>
        <v/>
      </c>
      <c r="M15" s="10" t="n"/>
      <c r="N15" s="6" t="n"/>
    </row>
    <row customHeight="1" ht="16.5" r="16" s="251">
      <c r="A16" s="11" t="inlineStr">
        <is>
          <t>分值</t>
        </is>
      </c>
      <c r="B16" s="23" t="n"/>
      <c r="C16" s="23" t="n">
        <v>1</v>
      </c>
      <c r="D16" s="23" t="n">
        <v>2</v>
      </c>
      <c r="E16" s="23" t="n">
        <v>2</v>
      </c>
      <c r="F16" s="23" t="n">
        <v>1</v>
      </c>
      <c r="G16" s="23" t="n">
        <v>1</v>
      </c>
      <c r="H16" s="23" t="n">
        <v>3</v>
      </c>
      <c r="I16" s="23" t="n"/>
      <c r="J16" s="23" t="n"/>
      <c r="K16" s="23" t="n"/>
      <c r="L16" s="260" t="n"/>
      <c r="M16" s="10" t="n"/>
      <c r="N16" s="6" t="n"/>
    </row>
    <row customHeight="1" ht="16.5" r="17" s="251">
      <c r="A17" s="11" t="inlineStr">
        <is>
          <t>占比</t>
        </is>
      </c>
      <c r="B17" s="23" t="n"/>
      <c r="C17" s="25">
        <f>C16/L15</f>
        <v/>
      </c>
      <c r="D17" s="25">
        <f>D16/L15</f>
        <v/>
      </c>
      <c r="E17" s="25">
        <f>E16/L15</f>
        <v/>
      </c>
      <c r="F17" s="25">
        <f>F16/L15</f>
        <v/>
      </c>
      <c r="G17" s="25">
        <f>G16/L15</f>
        <v/>
      </c>
      <c r="H17" s="25" t="n">
        <v>0.2</v>
      </c>
      <c r="I17" s="25" t="n"/>
      <c r="J17" s="25" t="n"/>
      <c r="K17" s="25" t="n"/>
      <c r="L17" s="261" t="n"/>
      <c r="M17" s="10" t="n"/>
      <c r="N17" s="6" t="n"/>
    </row>
    <row customHeight="1" ht="16" r="18" s="251">
      <c r="A18" s="30" t="inlineStr">
        <is>
          <t>核准</t>
        </is>
      </c>
      <c r="B18" s="54" t="n">
        <v>1</v>
      </c>
      <c r="C18" s="54" t="n">
        <v>1</v>
      </c>
      <c r="D18" s="54" t="n">
        <v>2</v>
      </c>
      <c r="E18" s="54" t="n">
        <v>2</v>
      </c>
      <c r="F18" s="54" t="n">
        <v>1</v>
      </c>
      <c r="G18" s="54" t="n">
        <v>1</v>
      </c>
      <c r="H18" s="54" t="n">
        <v>3</v>
      </c>
      <c r="I18" s="54" t="n"/>
      <c r="J18" s="54" t="n"/>
      <c r="K18" s="54" t="n"/>
      <c r="L18" s="54" t="n">
        <v>11</v>
      </c>
      <c r="M18" s="29" t="n"/>
      <c r="N18" s="29" t="n"/>
    </row>
    <row customHeight="1" ht="16" r="19" s="251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</row>
    <row customHeight="1" ht="16" r="20" s="251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</row>
    <row customHeight="1" ht="16" r="21" s="25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</row>
    <row customHeight="1" ht="16" r="22" s="251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</row>
    <row customHeight="1" ht="16" r="23" s="251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</row>
    <row customHeight="1" ht="16" r="24" s="251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</row>
    <row customHeight="1" ht="16" r="25" s="251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</row>
    <row customHeight="1" ht="16" r="26" s="251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</row>
    <row customHeight="1" ht="16" r="27" s="251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</row>
    <row customHeight="1" ht="16" r="28" s="251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</row>
    <row customHeight="1" ht="16" r="29" s="251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</row>
    <row customHeight="1" ht="16" r="30" s="251">
      <c r="A30" s="32" t="n"/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6" t="n"/>
      <c r="L30" s="6" t="n"/>
      <c r="M30" s="6" t="n"/>
      <c r="N30" s="6" t="n"/>
    </row>
    <row customHeight="1" ht="16" r="31" s="251">
      <c r="A31" s="89" t="inlineStr">
        <is>
          <t>备注</t>
        </is>
      </c>
      <c r="B31" s="90" t="inlineStr">
        <is>
          <t>项目分值：SSS级项目300分、S级项目100分、A级项目50分、B级项目30分</t>
        </is>
      </c>
      <c r="C31" s="257" t="n"/>
      <c r="D31" s="257" t="n"/>
      <c r="E31" s="257" t="n"/>
      <c r="F31" s="257" t="n"/>
      <c r="G31" s="257" t="n"/>
      <c r="H31" s="257" t="n"/>
      <c r="I31" s="257" t="n"/>
      <c r="J31" s="271" t="n"/>
      <c r="K31" s="43" t="n"/>
      <c r="L31" s="45" t="n"/>
      <c r="M31" s="6" t="n"/>
      <c r="N31" s="6" t="n"/>
    </row>
    <row customHeight="1" ht="16" r="32" s="251">
      <c r="A32" s="272" t="n"/>
      <c r="B32" s="94" t="inlineStr">
        <is>
          <t>延期项目分值：SSS级项目-300分、S级项目-100分、A级项目-50分、B级项目-30分，扣分做权重参考，实际以项目级别扣罚</t>
        </is>
      </c>
      <c r="C32" s="257" t="n"/>
      <c r="D32" s="257" t="n"/>
      <c r="E32" s="257" t="n"/>
      <c r="F32" s="257" t="n"/>
      <c r="G32" s="257" t="n"/>
      <c r="H32" s="257" t="n"/>
      <c r="I32" s="257" t="n"/>
      <c r="J32" s="258" t="n"/>
      <c r="K32" s="43" t="n"/>
      <c r="L32" s="45" t="n"/>
      <c r="M32" s="6" t="n"/>
      <c r="N32" s="6" t="n"/>
    </row>
    <row customHeight="1" ht="16" r="33" s="251">
      <c r="A33" s="272" t="n"/>
      <c r="B33" s="94" t="inlineStr">
        <is>
          <t>加分原则：项目负责人根据项目成员贡献情况主观分配项目总分</t>
        </is>
      </c>
      <c r="C33" s="257" t="n"/>
      <c r="D33" s="257" t="n"/>
      <c r="E33" s="257" t="n"/>
      <c r="F33" s="257" t="n"/>
      <c r="G33" s="257" t="n"/>
      <c r="H33" s="257" t="n"/>
      <c r="I33" s="257" t="n"/>
      <c r="J33" s="258" t="n"/>
      <c r="K33" s="43" t="n"/>
      <c r="L33" s="45" t="n"/>
      <c r="M33" s="6" t="n"/>
      <c r="N33" s="6" t="n"/>
    </row>
    <row customHeight="1" ht="16" r="34" s="251">
      <c r="A34" s="272" t="n"/>
      <c r="B34" s="90" t="inlineStr">
        <is>
          <t>扣分原则：部分项目成员严重失职不能承担应有的责任或延误项目进度，项目负责人可给与最多不超过50%项目总分的扣罚</t>
        </is>
      </c>
      <c r="C34" s="257" t="n"/>
      <c r="D34" s="257" t="n"/>
      <c r="E34" s="257" t="n"/>
      <c r="F34" s="257" t="n"/>
      <c r="G34" s="257" t="n"/>
      <c r="H34" s="257" t="n"/>
      <c r="I34" s="257" t="n"/>
      <c r="J34" s="271" t="n"/>
      <c r="K34" s="43" t="n"/>
      <c r="L34" s="45" t="n"/>
      <c r="M34" s="6" t="n"/>
      <c r="N34" s="6" t="n"/>
    </row>
    <row customHeight="1" ht="16" r="35" s="251">
      <c r="A35" s="272" t="n"/>
      <c r="B35" s="97" t="inlineStr">
        <is>
          <t>项目经理评分原则：项目负责人不参与总分分配，由林喆根据项目负责人实际贡献评分，项目负责人同时担任的其他岗位项目经理自主评分</t>
        </is>
      </c>
      <c r="C35" s="252" t="n"/>
      <c r="D35" s="252" t="n"/>
      <c r="E35" s="252" t="n"/>
      <c r="F35" s="252" t="n"/>
      <c r="G35" s="252" t="n"/>
      <c r="H35" s="252" t="n"/>
      <c r="I35" s="252" t="n"/>
      <c r="J35" s="253" t="n"/>
      <c r="K35" s="48" t="n"/>
      <c r="L35" s="100" t="n"/>
      <c r="M35" s="6" t="n"/>
      <c r="N35" s="6" t="n"/>
    </row>
    <row customHeight="1" ht="16" r="36" s="251">
      <c r="A36" s="272" t="n"/>
      <c r="B36" s="273" t="n"/>
      <c r="C36" s="255" t="n"/>
      <c r="D36" s="255" t="n"/>
      <c r="E36" s="255" t="n"/>
      <c r="F36" s="255" t="n"/>
      <c r="G36" s="255" t="n"/>
      <c r="H36" s="255" t="n"/>
      <c r="I36" s="255" t="n"/>
      <c r="J36" s="256" t="n"/>
      <c r="K36" s="48" t="n"/>
      <c r="L36" s="100" t="n"/>
      <c r="M36" s="6" t="n"/>
      <c r="N36" s="6" t="n"/>
    </row>
    <row customHeight="1" ht="16" r="37" s="251">
      <c r="A37" s="272" t="n"/>
      <c r="B37" s="104" t="inlineStr">
        <is>
          <t>项目完结原则：写明立项时间，预期上线时间，上线时间，延期项目不奖励，提前完成额外增加项目总分</t>
        </is>
      </c>
      <c r="C37" s="274" t="n"/>
      <c r="D37" s="274" t="n"/>
      <c r="E37" s="274" t="n"/>
      <c r="F37" s="274" t="n"/>
      <c r="G37" s="274" t="n"/>
      <c r="H37" s="274" t="n"/>
      <c r="I37" s="274" t="n"/>
      <c r="J37" s="275" t="n"/>
      <c r="K37" s="43" t="n"/>
      <c r="L37" s="45" t="n"/>
      <c r="M37" s="6" t="n"/>
      <c r="N37" s="6" t="n"/>
    </row>
    <row customHeight="1" ht="16" r="38" s="251">
      <c r="A38" s="276" t="n"/>
      <c r="B38" s="108" t="inlineStr">
        <is>
          <t>统一命名规则：修改文件名中xx为项目负责人名字</t>
        </is>
      </c>
      <c r="C38" s="277" t="n"/>
      <c r="D38" s="277" t="n"/>
      <c r="E38" s="277" t="n"/>
      <c r="F38" s="277" t="n"/>
      <c r="G38" s="277" t="n"/>
      <c r="H38" s="277" t="n"/>
      <c r="I38" s="277" t="n"/>
      <c r="J38" s="278" t="n"/>
      <c r="K38" s="43" t="n"/>
      <c r="L38" s="45" t="n"/>
      <c r="M38" s="6" t="n"/>
      <c r="N38" s="6" t="n"/>
    </row>
  </sheetData>
  <mergeCells count="19">
    <mergeCell ref="B3:D3"/>
    <mergeCell ref="F3:H3"/>
    <mergeCell ref="J3:L3"/>
    <mergeCell ref="B13:D13"/>
    <mergeCell ref="F13:H13"/>
    <mergeCell ref="J13:L13"/>
    <mergeCell ref="B31:J31"/>
    <mergeCell ref="B32:J32"/>
    <mergeCell ref="B33:J33"/>
    <mergeCell ref="B34:J34"/>
    <mergeCell ref="B37:J37"/>
    <mergeCell ref="B38:J38"/>
    <mergeCell ref="A31:A38"/>
    <mergeCell ref="L5:L7"/>
    <mergeCell ref="L15:L17"/>
    <mergeCell ref="A1:L2"/>
    <mergeCell ref="A9:L10"/>
    <mergeCell ref="A11:L12"/>
    <mergeCell ref="B35:J36"/>
  </mergeCells>
  <pageMargins bottom="1" footer="0.511806" header="0.511806" left="0.75" right="0.75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6"/>
  <sheetViews>
    <sheetView defaultGridColor="1" showGridLines="0" workbookViewId="0">
      <selection activeCell="A1" sqref="A1"/>
    </sheetView>
  </sheetViews>
  <sheetFormatPr baseColWidth="8" customHeight="1" defaultColWidth="9" defaultRowHeight="13.5" outlineLevelCol="0" outlineLevelRow="0"/>
  <cols>
    <col customWidth="1" max="14" min="1" style="232" width="9"/>
    <col customWidth="1" max="256" min="15" style="232" width="9"/>
  </cols>
  <sheetData>
    <row customHeight="1" ht="16" r="1" s="251">
      <c r="A1" s="2" t="inlineStr">
        <is>
          <t>【B】【数据】扫呗系统二月分润数据统计</t>
        </is>
      </c>
      <c r="B1" s="252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  <c r="L1" s="253" t="n"/>
      <c r="M1" s="10" t="n"/>
      <c r="N1" s="6" t="n"/>
    </row>
    <row customHeight="1" ht="16" r="2" s="251">
      <c r="A2" s="254" t="n"/>
      <c r="B2" s="255" t="n"/>
      <c r="C2" s="255" t="n"/>
      <c r="D2" s="255" t="n"/>
      <c r="E2" s="255" t="n"/>
      <c r="F2" s="255" t="n"/>
      <c r="G2" s="255" t="n"/>
      <c r="H2" s="255" t="n"/>
      <c r="I2" s="255" t="n"/>
      <c r="J2" s="255" t="n"/>
      <c r="K2" s="255" t="n"/>
      <c r="L2" s="256" t="n"/>
      <c r="M2" s="10" t="n"/>
      <c r="N2" s="6" t="n"/>
    </row>
    <row customHeight="1" ht="16.5" r="3" s="251">
      <c r="A3" s="11" t="inlineStr">
        <is>
          <t>立项时间</t>
        </is>
      </c>
      <c r="B3" s="12" t="n">
        <v>43902</v>
      </c>
      <c r="C3" s="257" t="n"/>
      <c r="D3" s="258" t="n"/>
      <c r="E3" s="11" t="inlineStr">
        <is>
          <t>预期上线时间</t>
        </is>
      </c>
      <c r="F3" s="12" t="n">
        <v>43907</v>
      </c>
      <c r="G3" s="257" t="n"/>
      <c r="H3" s="258" t="n"/>
      <c r="I3" s="11" t="inlineStr">
        <is>
          <t>上线时间</t>
        </is>
      </c>
      <c r="J3" s="16" t="n">
        <v>43902</v>
      </c>
      <c r="K3" s="257" t="n"/>
      <c r="L3" s="259" t="n"/>
      <c r="M3" s="10" t="n"/>
      <c r="N3" s="6" t="n"/>
    </row>
    <row customHeight="1" ht="16.5" r="4" s="251">
      <c r="A4" s="11" t="inlineStr">
        <is>
          <t>职位</t>
        </is>
      </c>
      <c r="B4" s="11" t="inlineStr">
        <is>
          <t>项目经理</t>
        </is>
      </c>
      <c r="C4" s="11" t="inlineStr">
        <is>
          <t>产品经理</t>
        </is>
      </c>
      <c r="D4" s="11" t="inlineStr">
        <is>
          <t>研发</t>
        </is>
      </c>
      <c r="E4" s="11" t="inlineStr">
        <is>
          <t>研发</t>
        </is>
      </c>
      <c r="F4" s="11" t="inlineStr">
        <is>
          <t>测试</t>
        </is>
      </c>
      <c r="G4" s="18" t="n"/>
      <c r="H4" s="18" t="n"/>
      <c r="I4" s="18" t="n"/>
      <c r="J4" s="18" t="n"/>
      <c r="K4" s="18" t="n"/>
      <c r="L4" s="11" t="inlineStr">
        <is>
          <t>总分</t>
        </is>
      </c>
      <c r="M4" s="10" t="n"/>
      <c r="N4" s="6" t="n"/>
    </row>
    <row customHeight="1" ht="17.25" r="5" s="251">
      <c r="A5" s="11" t="inlineStr">
        <is>
          <t>姓名</t>
        </is>
      </c>
      <c r="B5" s="19" t="inlineStr">
        <is>
          <t>熊彬</t>
        </is>
      </c>
      <c r="C5" s="23" t="n"/>
      <c r="D5" s="19" t="inlineStr">
        <is>
          <t>马炬</t>
        </is>
      </c>
      <c r="E5" s="23" t="n"/>
      <c r="F5" s="20" t="inlineStr">
        <is>
          <t>熊彬</t>
        </is>
      </c>
      <c r="G5" s="23" t="n"/>
      <c r="H5" s="23" t="n"/>
      <c r="I5" s="23" t="n"/>
      <c r="J5" s="23" t="n"/>
      <c r="K5" s="23" t="n"/>
      <c r="L5" s="24">
        <f>SUM(C6:N6)</f>
        <v/>
      </c>
      <c r="M5" s="10" t="n"/>
      <c r="N5" s="6" t="n"/>
    </row>
    <row customHeight="1" ht="16.5" r="6" s="251">
      <c r="A6" s="11" t="inlineStr">
        <is>
          <t>分值</t>
        </is>
      </c>
      <c r="B6" s="23" t="n"/>
      <c r="C6" s="23" t="n"/>
      <c r="D6" s="23" t="n">
        <v>22</v>
      </c>
      <c r="E6" s="23" t="n"/>
      <c r="F6" s="23" t="n">
        <v>8</v>
      </c>
      <c r="G6" s="23" t="n"/>
      <c r="H6" s="23" t="n"/>
      <c r="I6" s="23" t="n"/>
      <c r="J6" s="23" t="n"/>
      <c r="K6" s="23" t="n"/>
      <c r="L6" s="260" t="n"/>
      <c r="M6" s="10" t="n"/>
      <c r="N6" s="6" t="n"/>
    </row>
    <row customHeight="1" ht="16.5" r="7" s="251">
      <c r="A7" s="11" t="inlineStr">
        <is>
          <t>占比</t>
        </is>
      </c>
      <c r="B7" s="23" t="n"/>
      <c r="C7" s="25" t="n"/>
      <c r="D7" s="25">
        <f>D6/$L$5</f>
        <v/>
      </c>
      <c r="E7" s="25" t="n"/>
      <c r="F7" s="25">
        <f>F6/$L$5</f>
        <v/>
      </c>
      <c r="G7" s="25" t="n"/>
      <c r="H7" s="25" t="n"/>
      <c r="I7" s="25" t="n"/>
      <c r="J7" s="25" t="n"/>
      <c r="K7" s="25" t="n"/>
      <c r="L7" s="261" t="n"/>
      <c r="M7" s="10" t="n"/>
      <c r="N7" s="6" t="n"/>
    </row>
    <row customHeight="1" ht="16" r="8" s="251">
      <c r="A8" s="112" t="inlineStr">
        <is>
          <t>核准</t>
        </is>
      </c>
      <c r="B8" s="113" t="n">
        <v>3</v>
      </c>
      <c r="C8" s="113" t="n"/>
      <c r="D8" s="113" t="n">
        <v>22</v>
      </c>
      <c r="E8" s="113" t="n"/>
      <c r="F8" s="113" t="n">
        <v>8</v>
      </c>
      <c r="G8" s="113" t="n"/>
      <c r="H8" s="113" t="n"/>
      <c r="I8" s="113" t="n"/>
      <c r="J8" s="113" t="n"/>
      <c r="K8" s="113" t="n"/>
      <c r="L8" s="113" t="n">
        <v>33</v>
      </c>
      <c r="M8" s="6" t="n"/>
      <c r="N8" s="6" t="n"/>
    </row>
    <row customHeight="1" ht="16" r="9" s="251">
      <c r="A9" s="32" t="n"/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6" t="n"/>
      <c r="N9" s="6" t="n"/>
    </row>
    <row customHeight="1" ht="16" r="10" s="251">
      <c r="A10" s="2" t="inlineStr">
        <is>
          <t>【B】【数据】乐刷通道交易及分润报表</t>
        </is>
      </c>
      <c r="B10" s="252" t="n"/>
      <c r="C10" s="252" t="n"/>
      <c r="D10" s="252" t="n"/>
      <c r="E10" s="252" t="n"/>
      <c r="F10" s="252" t="n"/>
      <c r="G10" s="252" t="n"/>
      <c r="H10" s="252" t="n"/>
      <c r="I10" s="252" t="n"/>
      <c r="J10" s="252" t="n"/>
      <c r="K10" s="252" t="n"/>
      <c r="L10" s="253" t="n"/>
      <c r="M10" s="10" t="n"/>
      <c r="N10" s="6" t="n"/>
    </row>
    <row customHeight="1" ht="16" r="11" s="251">
      <c r="A11" s="254" t="n"/>
      <c r="B11" s="255" t="n"/>
      <c r="C11" s="255" t="n"/>
      <c r="D11" s="255" t="n"/>
      <c r="E11" s="255" t="n"/>
      <c r="F11" s="255" t="n"/>
      <c r="G11" s="255" t="n"/>
      <c r="H11" s="255" t="n"/>
      <c r="I11" s="255" t="n"/>
      <c r="J11" s="255" t="n"/>
      <c r="K11" s="255" t="n"/>
      <c r="L11" s="256" t="n"/>
      <c r="M11" s="10" t="n"/>
      <c r="N11" s="6" t="n"/>
    </row>
    <row customHeight="1" ht="16.5" r="12" s="251">
      <c r="A12" s="11" t="inlineStr">
        <is>
          <t>立项时间</t>
        </is>
      </c>
      <c r="B12" s="12" t="n">
        <v>43913</v>
      </c>
      <c r="C12" s="257" t="n"/>
      <c r="D12" s="258" t="n"/>
      <c r="E12" s="11" t="inlineStr">
        <is>
          <t>预期上线时间</t>
        </is>
      </c>
      <c r="F12" s="12" t="n">
        <v>43921</v>
      </c>
      <c r="G12" s="257" t="n"/>
      <c r="H12" s="258" t="n"/>
      <c r="I12" s="11" t="inlineStr">
        <is>
          <t>上线时间</t>
        </is>
      </c>
      <c r="J12" s="16" t="n">
        <v>43914</v>
      </c>
      <c r="K12" s="257" t="n"/>
      <c r="L12" s="259" t="n"/>
      <c r="M12" s="10" t="n"/>
      <c r="N12" s="6" t="n"/>
    </row>
    <row customHeight="1" ht="16.5" r="13" s="251">
      <c r="A13" s="11" t="inlineStr">
        <is>
          <t>职位</t>
        </is>
      </c>
      <c r="B13" s="11" t="inlineStr">
        <is>
          <t>项目经理</t>
        </is>
      </c>
      <c r="C13" s="11" t="inlineStr">
        <is>
          <t>产品经理</t>
        </is>
      </c>
      <c r="D13" s="11" t="inlineStr">
        <is>
          <t>研发</t>
        </is>
      </c>
      <c r="E13" s="11" t="inlineStr">
        <is>
          <t>研发</t>
        </is>
      </c>
      <c r="F13" s="11" t="inlineStr">
        <is>
          <t>测试</t>
        </is>
      </c>
      <c r="G13" s="18" t="n"/>
      <c r="H13" s="18" t="n"/>
      <c r="I13" s="18" t="n"/>
      <c r="J13" s="18" t="n"/>
      <c r="K13" s="18" t="n"/>
      <c r="L13" s="11" t="inlineStr">
        <is>
          <t>总分</t>
        </is>
      </c>
      <c r="M13" s="10" t="n"/>
      <c r="N13" s="6" t="n"/>
    </row>
    <row customHeight="1" ht="17.25" r="14" s="251">
      <c r="A14" s="11" t="inlineStr">
        <is>
          <t>姓名</t>
        </is>
      </c>
      <c r="B14" s="19" t="inlineStr">
        <is>
          <t>熊彬</t>
        </is>
      </c>
      <c r="C14" s="23" t="n"/>
      <c r="D14" s="19" t="inlineStr">
        <is>
          <t>甘琼</t>
        </is>
      </c>
      <c r="E14" s="23" t="n"/>
      <c r="F14" s="20" t="inlineStr">
        <is>
          <t>熊彬</t>
        </is>
      </c>
      <c r="G14" s="23" t="n"/>
      <c r="H14" s="23" t="n"/>
      <c r="I14" s="23" t="n"/>
      <c r="J14" s="23" t="n"/>
      <c r="K14" s="23" t="n"/>
      <c r="L14" s="24">
        <f>SUM(C15:I15)</f>
        <v/>
      </c>
      <c r="M14" s="10" t="n"/>
      <c r="N14" s="6" t="n"/>
    </row>
    <row customHeight="1" ht="16.5" r="15" s="251">
      <c r="A15" s="11" t="inlineStr">
        <is>
          <t>分值</t>
        </is>
      </c>
      <c r="B15" s="23" t="n"/>
      <c r="C15" s="23" t="n"/>
      <c r="D15" s="23" t="n">
        <v>22</v>
      </c>
      <c r="E15" s="23" t="n"/>
      <c r="F15" s="23" t="n">
        <v>8</v>
      </c>
      <c r="G15" s="23" t="n"/>
      <c r="H15" s="23" t="n"/>
      <c r="I15" s="23" t="n"/>
      <c r="J15" s="23" t="n"/>
      <c r="K15" s="23" t="n"/>
      <c r="L15" s="260" t="n"/>
      <c r="M15" s="10" t="n"/>
      <c r="N15" s="6" t="n"/>
    </row>
    <row customHeight="1" ht="16.5" r="16" s="251">
      <c r="A16" s="11" t="inlineStr">
        <is>
          <t>占比</t>
        </is>
      </c>
      <c r="B16" s="23" t="n"/>
      <c r="C16" s="25" t="n"/>
      <c r="D16" s="25" t="n"/>
      <c r="E16" s="25" t="n"/>
      <c r="F16" s="25" t="n"/>
      <c r="G16" s="25" t="n"/>
      <c r="H16" s="25" t="n"/>
      <c r="I16" s="25" t="n"/>
      <c r="J16" s="25" t="n"/>
      <c r="K16" s="25" t="n"/>
      <c r="L16" s="261" t="n"/>
      <c r="M16" s="10" t="n"/>
      <c r="N16" s="6" t="n"/>
    </row>
    <row customHeight="1" ht="16" r="17" s="251">
      <c r="A17" s="112" t="inlineStr">
        <is>
          <t>核准</t>
        </is>
      </c>
      <c r="B17" s="113" t="n">
        <v>3</v>
      </c>
      <c r="C17" s="113" t="n"/>
      <c r="D17" s="113" t="n">
        <v>22</v>
      </c>
      <c r="E17" s="113" t="n"/>
      <c r="F17" s="113" t="n">
        <v>8</v>
      </c>
      <c r="G17" s="113" t="n"/>
      <c r="H17" s="113" t="n"/>
      <c r="I17" s="113" t="n"/>
      <c r="J17" s="113" t="n"/>
      <c r="K17" s="113" t="n"/>
      <c r="L17" s="113" t="n">
        <v>33</v>
      </c>
      <c r="M17" s="6" t="n"/>
      <c r="N17" s="6" t="n"/>
    </row>
    <row customHeight="1" ht="16" r="18" s="251">
      <c r="A18" s="32" t="n"/>
      <c r="B18" s="32" t="n"/>
      <c r="C18" s="32" t="n"/>
      <c r="D18" s="32" t="n"/>
      <c r="E18" s="32" t="n"/>
      <c r="F18" s="32" t="n"/>
      <c r="G18" s="32" t="n"/>
      <c r="H18" s="32" t="n"/>
      <c r="I18" s="32" t="n"/>
      <c r="J18" s="32" t="n"/>
      <c r="K18" s="32" t="n"/>
      <c r="L18" s="32" t="n"/>
      <c r="M18" s="6" t="n"/>
      <c r="N18" s="6" t="n"/>
    </row>
    <row customHeight="1" ht="16" r="19" s="251">
      <c r="A19" s="57" t="inlineStr">
        <is>
          <t>【A】【数据】渠道业务线合计报表研发</t>
        </is>
      </c>
      <c r="B19" s="252" t="n"/>
      <c r="C19" s="252" t="n"/>
      <c r="D19" s="252" t="n"/>
      <c r="E19" s="252" t="n"/>
      <c r="F19" s="252" t="n"/>
      <c r="G19" s="252" t="n"/>
      <c r="H19" s="252" t="n"/>
      <c r="I19" s="252" t="n"/>
      <c r="J19" s="252" t="n"/>
      <c r="K19" s="252" t="n"/>
      <c r="L19" s="253" t="n"/>
      <c r="M19" s="10" t="n"/>
      <c r="N19" s="6" t="n"/>
    </row>
    <row customHeight="1" ht="16" r="20" s="251">
      <c r="A20" s="254" t="n"/>
      <c r="B20" s="255" t="n"/>
      <c r="C20" s="255" t="n"/>
      <c r="D20" s="255" t="n"/>
      <c r="E20" s="255" t="n"/>
      <c r="F20" s="255" t="n"/>
      <c r="G20" s="255" t="n"/>
      <c r="H20" s="255" t="n"/>
      <c r="I20" s="255" t="n"/>
      <c r="J20" s="255" t="n"/>
      <c r="K20" s="255" t="n"/>
      <c r="L20" s="256" t="n"/>
      <c r="M20" s="10" t="n"/>
      <c r="N20" s="6" t="n"/>
    </row>
    <row customHeight="1" ht="16.5" r="21" s="251">
      <c r="A21" s="11" t="inlineStr">
        <is>
          <t>立项时间</t>
        </is>
      </c>
      <c r="B21" s="12" t="n">
        <v>43880</v>
      </c>
      <c r="C21" s="257" t="n"/>
      <c r="D21" s="258" t="n"/>
      <c r="E21" s="11" t="inlineStr">
        <is>
          <t>预期上线时间</t>
        </is>
      </c>
      <c r="F21" s="56" t="n">
        <v>43900</v>
      </c>
      <c r="G21" s="257" t="n"/>
      <c r="H21" s="258" t="n"/>
      <c r="I21" s="11" t="inlineStr">
        <is>
          <t>上线时间</t>
        </is>
      </c>
      <c r="J21" s="114" t="n">
        <v>43895</v>
      </c>
      <c r="K21" s="257" t="n"/>
      <c r="L21" s="259" t="n"/>
      <c r="M21" s="10" t="n"/>
      <c r="N21" s="6" t="n"/>
    </row>
    <row customHeight="1" ht="16.5" r="22" s="251">
      <c r="A22" s="11" t="inlineStr">
        <is>
          <t>职位</t>
        </is>
      </c>
      <c r="B22" s="11" t="inlineStr">
        <is>
          <t>项目经理</t>
        </is>
      </c>
      <c r="C22" s="11" t="inlineStr">
        <is>
          <t>技术方案</t>
        </is>
      </c>
      <c r="D22" s="11" t="inlineStr">
        <is>
          <t>研发</t>
        </is>
      </c>
      <c r="E22" s="11" t="inlineStr">
        <is>
          <t>研发</t>
        </is>
      </c>
      <c r="F22" s="11" t="inlineStr">
        <is>
          <t>测试</t>
        </is>
      </c>
      <c r="G22" s="18" t="n"/>
      <c r="H22" s="18" t="n"/>
      <c r="I22" s="18" t="n"/>
      <c r="J22" s="18" t="n"/>
      <c r="K22" s="18" t="n"/>
      <c r="L22" s="11" t="inlineStr">
        <is>
          <t>总分</t>
        </is>
      </c>
      <c r="M22" s="10" t="n"/>
      <c r="N22" s="6" t="n"/>
    </row>
    <row customHeight="1" ht="17.25" r="23" s="251">
      <c r="A23" s="11" t="inlineStr">
        <is>
          <t>姓名</t>
        </is>
      </c>
      <c r="B23" s="19" t="inlineStr">
        <is>
          <t>熊彬</t>
        </is>
      </c>
      <c r="C23" s="23" t="n"/>
      <c r="D23" s="19" t="inlineStr">
        <is>
          <t>甘琼</t>
        </is>
      </c>
      <c r="E23" s="23" t="n"/>
      <c r="F23" s="20" t="inlineStr">
        <is>
          <t>熊彬</t>
        </is>
      </c>
      <c r="G23" s="23" t="n"/>
      <c r="H23" s="23" t="n"/>
      <c r="I23" s="23" t="n"/>
      <c r="J23" s="23" t="n"/>
      <c r="K23" s="23" t="n"/>
      <c r="L23" s="24" t="n">
        <v>50</v>
      </c>
      <c r="M23" s="10" t="n"/>
      <c r="N23" s="6" t="n"/>
    </row>
    <row customHeight="1" ht="16.5" r="24" s="251">
      <c r="A24" s="11" t="inlineStr">
        <is>
          <t>分值</t>
        </is>
      </c>
      <c r="B24" s="23" t="n"/>
      <c r="C24" s="23" t="n"/>
      <c r="D24" s="23" t="n">
        <v>35</v>
      </c>
      <c r="E24" s="23" t="n"/>
      <c r="F24" s="23" t="n">
        <v>15</v>
      </c>
      <c r="G24" s="23" t="n"/>
      <c r="H24" s="23" t="n"/>
      <c r="I24" s="23" t="n"/>
      <c r="J24" s="23" t="n"/>
      <c r="K24" s="23" t="n"/>
      <c r="L24" s="260" t="n"/>
      <c r="M24" s="10" t="n"/>
      <c r="N24" s="6" t="n"/>
    </row>
    <row customHeight="1" ht="16.5" r="25" s="251">
      <c r="A25" s="11" t="inlineStr">
        <is>
          <t>占比</t>
        </is>
      </c>
      <c r="B25" s="23" t="n"/>
      <c r="C25" s="25" t="n"/>
      <c r="D25" s="25">
        <f>D24/L23</f>
        <v/>
      </c>
      <c r="E25" s="25" t="n"/>
      <c r="F25" s="25">
        <f>F24/L23</f>
        <v/>
      </c>
      <c r="G25" s="25" t="n"/>
      <c r="H25" s="25" t="n"/>
      <c r="I25" s="25" t="n"/>
      <c r="J25" s="25" t="n"/>
      <c r="K25" s="25" t="n"/>
      <c r="L25" s="261" t="n"/>
      <c r="M25" s="10" t="n"/>
      <c r="N25" s="6" t="n"/>
    </row>
    <row customHeight="1" ht="16.5" r="26" s="251">
      <c r="A26" s="11" t="inlineStr">
        <is>
          <t>核准</t>
        </is>
      </c>
      <c r="B26" s="23" t="n">
        <v>5</v>
      </c>
      <c r="C26" s="25" t="n"/>
      <c r="D26" s="115" t="n">
        <v>35</v>
      </c>
      <c r="E26" s="117" t="n"/>
      <c r="F26" s="117" t="n">
        <v>15</v>
      </c>
      <c r="G26" s="117" t="n"/>
      <c r="H26" s="117" t="n"/>
      <c r="I26" s="117" t="n"/>
      <c r="J26" s="117" t="n"/>
      <c r="K26" s="117" t="n"/>
      <c r="L26" s="118" t="n">
        <v>55</v>
      </c>
      <c r="M26" s="10" t="n"/>
      <c r="N26" s="6" t="n"/>
    </row>
  </sheetData>
  <mergeCells count="15">
    <mergeCell ref="B3:D3"/>
    <mergeCell ref="F3:H3"/>
    <mergeCell ref="J3:L3"/>
    <mergeCell ref="B12:D12"/>
    <mergeCell ref="F12:H12"/>
    <mergeCell ref="J12:L12"/>
    <mergeCell ref="B21:D21"/>
    <mergeCell ref="F21:H21"/>
    <mergeCell ref="J21:L21"/>
    <mergeCell ref="L5:L7"/>
    <mergeCell ref="L14:L16"/>
    <mergeCell ref="L23:L25"/>
    <mergeCell ref="A1:L2"/>
    <mergeCell ref="A10:L11"/>
    <mergeCell ref="A19:L20"/>
  </mergeCells>
  <pageMargins bottom="1" footer="0.511806" header="0.511806" left="0.75" right="0.75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73"/>
  <sheetViews>
    <sheetView defaultGridColor="1" showGridLines="0" workbookViewId="0">
      <selection activeCell="A1" sqref="A1"/>
    </sheetView>
  </sheetViews>
  <sheetFormatPr baseColWidth="8" customHeight="1" defaultColWidth="16.3333" defaultRowHeight="13" outlineLevelCol="0" outlineLevelRow="0"/>
  <cols>
    <col customWidth="1" max="9" min="1" style="232" width="16.3516"/>
    <col customWidth="1" max="256" min="10" style="232" width="16.3516"/>
  </cols>
  <sheetData>
    <row customHeight="1" ht="20" r="1" s="251">
      <c r="A1" s="279" t="inlineStr">
        <is>
          <t>行业对接</t>
        </is>
      </c>
      <c r="B1" s="262" t="n"/>
      <c r="C1" s="262" t="n"/>
      <c r="D1" s="262" t="n"/>
      <c r="E1" s="262" t="n"/>
      <c r="F1" s="262" t="n"/>
      <c r="G1" s="262" t="n"/>
      <c r="H1" s="262" t="n"/>
      <c r="I1" s="263" t="n"/>
    </row>
    <row customHeight="1" ht="17" r="2" s="251">
      <c r="A2" s="123" t="inlineStr">
        <is>
          <t>姓名</t>
        </is>
      </c>
      <c r="B2" s="123" t="inlineStr">
        <is>
          <t>对接中项目</t>
        </is>
      </c>
      <c r="C2" s="123" t="inlineStr">
        <is>
          <t>对接中项目数</t>
        </is>
      </c>
      <c r="D2" s="123" t="inlineStr">
        <is>
          <t>已上线项目</t>
        </is>
      </c>
      <c r="E2" s="123" t="inlineStr">
        <is>
          <t>已上线项目数</t>
        </is>
      </c>
      <c r="F2" s="124" t="n"/>
      <c r="G2" s="124" t="n"/>
      <c r="H2" s="124" t="n"/>
      <c r="I2" s="124" t="n"/>
    </row>
    <row customHeight="1" ht="15.65" r="3" s="251">
      <c r="A3" s="125" t="inlineStr">
        <is>
          <t>董迈克</t>
        </is>
      </c>
      <c r="B3" s="126" t="inlineStr">
        <is>
          <t>龙马严选</t>
        </is>
      </c>
      <c r="C3" s="128" t="n">
        <v>1</v>
      </c>
      <c r="D3" s="126" t="inlineStr">
        <is>
          <t>南平义石</t>
        </is>
      </c>
      <c r="E3" s="128" t="n">
        <v>1</v>
      </c>
      <c r="F3" s="128" t="n"/>
      <c r="G3" s="128" t="n"/>
      <c r="H3" s="128" t="n"/>
      <c r="I3" s="128" t="n"/>
    </row>
    <row customHeight="1" ht="15.65" r="4" s="251">
      <c r="A4" s="280" t="n"/>
      <c r="B4" s="175" t="n"/>
      <c r="C4" s="280" t="n"/>
      <c r="D4" s="175" t="n"/>
      <c r="E4" s="280" t="n"/>
      <c r="F4" s="280" t="n"/>
      <c r="G4" s="280" t="n"/>
      <c r="H4" s="280" t="n"/>
      <c r="I4" s="280" t="n"/>
    </row>
    <row customHeight="1" ht="15.65" r="5" s="251">
      <c r="A5" s="125" t="inlineStr">
        <is>
          <t>车棚</t>
        </is>
      </c>
      <c r="B5" s="132" t="n"/>
      <c r="C5" s="128" t="n">
        <v>0</v>
      </c>
      <c r="D5" s="126" t="inlineStr">
        <is>
          <t xml:space="preserve">捷佳润_扫呗对接群 </t>
        </is>
      </c>
      <c r="E5" s="128" t="n">
        <v>1</v>
      </c>
      <c r="F5" s="128" t="n"/>
      <c r="G5" s="128" t="n"/>
      <c r="H5" s="128" t="n"/>
      <c r="I5" s="128" t="n"/>
    </row>
    <row customHeight="1" ht="15.65" r="6" s="251">
      <c r="A6" s="280" t="n"/>
      <c r="B6" s="175" t="n"/>
      <c r="C6" s="280" t="n"/>
      <c r="D6" s="175" t="n"/>
      <c r="E6" s="280" t="n"/>
      <c r="F6" s="280" t="n"/>
      <c r="G6" s="280" t="n"/>
      <c r="H6" s="280" t="n"/>
      <c r="I6" s="280" t="n"/>
    </row>
    <row customHeight="1" ht="15.65" r="7" s="251">
      <c r="A7" s="133" t="inlineStr">
        <is>
          <t>孙剑波</t>
        </is>
      </c>
      <c r="B7" s="126" t="inlineStr">
        <is>
          <t>广东—公众号对接支付接口</t>
        </is>
      </c>
      <c r="C7" s="128" t="n">
        <v>2</v>
      </c>
      <c r="D7" s="126" t="inlineStr">
        <is>
          <t>轩亚&amp;扫呗合作</t>
        </is>
      </c>
      <c r="E7" s="128" t="n">
        <v>1</v>
      </c>
      <c r="F7" s="128" t="n"/>
      <c r="G7" s="128" t="n"/>
      <c r="H7" s="128" t="n"/>
      <c r="I7" s="128" t="n"/>
    </row>
    <row customHeight="1" ht="15.65" r="8" s="251">
      <c r="A8" s="261" t="n"/>
      <c r="B8" s="135" t="inlineStr">
        <is>
          <t>扫呗&amp;土豪金支付通道</t>
        </is>
      </c>
      <c r="C8" s="280" t="n"/>
      <c r="D8" s="175" t="n"/>
      <c r="E8" s="280" t="n"/>
      <c r="F8" s="280" t="n"/>
      <c r="G8" s="280" t="n"/>
      <c r="H8" s="280" t="n"/>
      <c r="I8" s="280" t="n"/>
    </row>
    <row customHeight="1" ht="15.65" r="9" s="251">
      <c r="A9" s="125" t="inlineStr">
        <is>
          <t>乔自强</t>
        </is>
      </c>
      <c r="B9" s="126" t="inlineStr">
        <is>
          <t>利楚&amp;福建宥翔对接群</t>
        </is>
      </c>
      <c r="C9" s="128" t="n">
        <v>4</v>
      </c>
      <c r="D9" s="132" t="n"/>
      <c r="E9" s="128" t="n">
        <v>0</v>
      </c>
      <c r="F9" s="128" t="n"/>
      <c r="G9" s="128" t="n"/>
      <c r="H9" s="128" t="n"/>
      <c r="I9" s="128" t="n"/>
    </row>
    <row customHeight="1" ht="15.35" r="10" s="251">
      <c r="A10" s="260" t="n"/>
      <c r="B10" s="137" t="inlineStr">
        <is>
          <t>天津四立扫呗接口对接群</t>
        </is>
      </c>
      <c r="C10" s="260" t="n"/>
      <c r="D10" s="170" t="n"/>
      <c r="E10" s="260" t="n"/>
      <c r="F10" s="260" t="n"/>
      <c r="G10" s="260" t="n"/>
      <c r="H10" s="260" t="n"/>
      <c r="I10" s="260" t="n"/>
    </row>
    <row customHeight="1" ht="15.35" r="11" s="251">
      <c r="A11" s="260" t="n"/>
      <c r="B11" s="137" t="inlineStr">
        <is>
          <t>新希望支付对接群(直营)</t>
        </is>
      </c>
      <c r="C11" s="260" t="n"/>
      <c r="D11" s="170" t="n"/>
      <c r="E11" s="260" t="n"/>
      <c r="F11" s="260" t="n"/>
      <c r="G11" s="260" t="n"/>
      <c r="H11" s="260" t="n"/>
      <c r="I11" s="260" t="n"/>
    </row>
    <row customHeight="1" ht="15.65" r="12" s="251">
      <c r="A12" s="280" t="n"/>
      <c r="B12" s="135" t="inlineStr">
        <is>
          <t>冠众&amp;利楚技术沟通</t>
        </is>
      </c>
      <c r="C12" s="280" t="n"/>
      <c r="D12" s="175" t="n"/>
      <c r="E12" s="280" t="n"/>
      <c r="F12" s="280" t="n"/>
      <c r="G12" s="280" t="n"/>
      <c r="H12" s="280" t="n"/>
      <c r="I12" s="280" t="n"/>
    </row>
    <row customHeight="1" ht="15.65" r="13" s="251">
      <c r="A13" s="133" t="inlineStr">
        <is>
          <t>童科</t>
        </is>
      </c>
      <c r="B13" s="126" t="inlineStr">
        <is>
          <t>Q洛阳致得信息科技有限公司对接群</t>
        </is>
      </c>
      <c r="C13" s="128" t="n">
        <v>4</v>
      </c>
      <c r="D13" s="126" t="inlineStr">
        <is>
          <t>上海思菩信息科技对接群-扫呗</t>
        </is>
      </c>
      <c r="E13" s="128" t="n">
        <v>3</v>
      </c>
      <c r="F13" s="128" t="n"/>
      <c r="G13" s="128" t="n"/>
      <c r="H13" s="128" t="n"/>
      <c r="I13" s="128" t="n"/>
    </row>
    <row customHeight="1" ht="15.35" r="14" s="251">
      <c r="A14" s="260" t="n"/>
      <c r="B14" s="137" t="inlineStr">
        <is>
          <t>联盟加加&amp;扫呗支付对接</t>
        </is>
      </c>
      <c r="C14" s="260" t="n"/>
      <c r="D14" s="137" t="inlineStr">
        <is>
          <t>松果网络@扫呗</t>
        </is>
      </c>
      <c r="E14" s="260" t="n"/>
      <c r="F14" s="260" t="n"/>
      <c r="G14" s="260" t="n"/>
      <c r="H14" s="260" t="n"/>
      <c r="I14" s="260" t="n"/>
    </row>
    <row customHeight="1" ht="15.35" r="15" s="251">
      <c r="A15" s="260" t="n"/>
      <c r="B15" s="137" t="inlineStr">
        <is>
          <t>安徽毅耘-扫呗对接</t>
        </is>
      </c>
      <c r="C15" s="260" t="n"/>
      <c r="D15" s="137" t="inlineStr">
        <is>
          <t>扫呗-畅游网络</t>
        </is>
      </c>
      <c r="E15" s="260" t="n"/>
      <c r="F15" s="260" t="n"/>
      <c r="G15" s="260" t="n"/>
      <c r="H15" s="260" t="n"/>
      <c r="I15" s="260" t="n"/>
    </row>
    <row customHeight="1" ht="15.65" r="16" s="251">
      <c r="A16" s="261" t="n"/>
      <c r="B16" s="135" t="inlineStr">
        <is>
          <t>非码-扫呗分账接口联调</t>
        </is>
      </c>
      <c r="C16" s="280" t="n"/>
      <c r="D16" s="175" t="n"/>
      <c r="E16" s="280" t="n"/>
      <c r="F16" s="280" t="n"/>
      <c r="G16" s="280" t="n"/>
      <c r="H16" s="280" t="n"/>
      <c r="I16" s="280" t="n"/>
    </row>
    <row customHeight="1" ht="15.65" r="17" s="251">
      <c r="A17" s="140" t="inlineStr">
        <is>
          <t xml:space="preserve">
秦振磊</t>
        </is>
      </c>
      <c r="B17" s="126" t="inlineStr">
        <is>
          <t>源旭-扫呗对接</t>
        </is>
      </c>
      <c r="C17" s="128" t="n">
        <v>7</v>
      </c>
      <c r="D17" s="126" t="inlineStr">
        <is>
          <t>扫呗端口对接</t>
        </is>
      </c>
      <c r="E17" s="128" t="n">
        <v>5</v>
      </c>
      <c r="F17" s="128" t="n"/>
      <c r="G17" s="128" t="n"/>
      <c r="H17" s="128" t="n"/>
      <c r="I17" s="128" t="n"/>
    </row>
    <row customHeight="1" ht="15.35" r="18" s="251">
      <c r="A18" s="260" t="n"/>
      <c r="B18" s="137" t="inlineStr">
        <is>
          <t>天津&amp;西安技术对接群</t>
        </is>
      </c>
      <c r="C18" s="260" t="n"/>
      <c r="D18" s="137" t="inlineStr">
        <is>
          <t>杭州金盔甲-扫呗对接群</t>
        </is>
      </c>
      <c r="E18" s="260" t="n"/>
      <c r="F18" s="260" t="n"/>
      <c r="G18" s="260" t="n"/>
      <c r="H18" s="260" t="n"/>
      <c r="I18" s="260" t="n"/>
    </row>
    <row customHeight="1" ht="15.35" r="19" s="251">
      <c r="A19" s="260" t="n"/>
      <c r="B19" s="137" t="inlineStr">
        <is>
          <t>粤浪科技-扫呗运营工作群</t>
        </is>
      </c>
      <c r="C19" s="260" t="n"/>
      <c r="D19" s="137" t="inlineStr">
        <is>
          <t>北京母婴小程序支富友付对接</t>
        </is>
      </c>
      <c r="E19" s="260" t="n"/>
      <c r="F19" s="260" t="n"/>
      <c r="G19" s="260" t="n"/>
      <c r="H19" s="260" t="n"/>
      <c r="I19" s="260" t="n"/>
    </row>
    <row customHeight="1" ht="15.35" r="20" s="251">
      <c r="A20" s="260" t="n"/>
      <c r="B20" s="137" t="inlineStr">
        <is>
          <t>扫呗-云果交流群</t>
        </is>
      </c>
      <c r="C20" s="260" t="n"/>
      <c r="D20" s="137" t="inlineStr">
        <is>
          <t>青岛四维-小程序支付对接</t>
        </is>
      </c>
      <c r="E20" s="260" t="n"/>
      <c r="F20" s="260" t="n"/>
      <c r="G20" s="260" t="n"/>
      <c r="H20" s="260" t="n"/>
      <c r="I20" s="260" t="n"/>
    </row>
    <row customHeight="1" ht="15.35" r="21" s="251">
      <c r="A21" s="260" t="n"/>
      <c r="B21" s="137" t="inlineStr">
        <is>
          <t>扫呗易信达对接群</t>
        </is>
      </c>
      <c r="C21" s="260" t="n"/>
      <c r="D21" s="137" t="inlineStr">
        <is>
          <t>盖华软件-扫呗对接</t>
        </is>
      </c>
      <c r="E21" s="260" t="n"/>
      <c r="F21" s="260" t="n"/>
      <c r="G21" s="260" t="n"/>
      <c r="H21" s="260" t="n"/>
      <c r="I21" s="260" t="n"/>
    </row>
    <row customHeight="1" ht="15.35" r="22" s="251">
      <c r="A22" s="260" t="n"/>
      <c r="B22" s="137" t="inlineStr">
        <is>
          <t>扫呗 微批 支付对接工作群</t>
        </is>
      </c>
      <c r="C22" s="260" t="n"/>
      <c r="D22" s="170" t="n"/>
      <c r="E22" s="260" t="n"/>
      <c r="F22" s="260" t="n"/>
      <c r="G22" s="260" t="n"/>
      <c r="H22" s="260" t="n"/>
      <c r="I22" s="260" t="n"/>
    </row>
    <row customHeight="1" ht="15.65" r="23" s="251">
      <c r="A23" s="280" t="n"/>
      <c r="B23" s="135" t="inlineStr">
        <is>
          <t>归元寺微信购票技术问题</t>
        </is>
      </c>
      <c r="C23" s="280" t="n"/>
      <c r="D23" s="175" t="n"/>
      <c r="E23" s="280" t="n"/>
      <c r="F23" s="280" t="n"/>
      <c r="G23" s="280" t="n"/>
      <c r="H23" s="280" t="n"/>
      <c r="I23" s="280" t="n"/>
    </row>
    <row customHeight="1" ht="15.65" r="24" s="251">
      <c r="A24" s="142" t="inlineStr">
        <is>
          <t>总数</t>
        </is>
      </c>
      <c r="B24" s="132" t="n"/>
      <c r="C24" s="144" t="n">
        <v>18</v>
      </c>
      <c r="D24" s="132" t="n"/>
      <c r="E24" s="144" t="n">
        <v>11</v>
      </c>
      <c r="F24" s="144" t="n"/>
      <c r="G24" s="144" t="n"/>
      <c r="H24" s="144" t="n"/>
      <c r="I24" s="144" t="n"/>
    </row>
    <row customHeight="1" ht="15.35" r="25" s="251">
      <c r="A25" s="260" t="n"/>
      <c r="B25" s="170" t="n"/>
      <c r="C25" s="260" t="n"/>
      <c r="D25" s="170" t="n"/>
      <c r="E25" s="260" t="n"/>
      <c r="F25" s="260" t="n"/>
      <c r="G25" s="260" t="n"/>
      <c r="H25" s="260" t="n"/>
      <c r="I25" s="260" t="n"/>
    </row>
    <row customHeight="1" ht="15.35" r="26" s="251">
      <c r="A26" s="260" t="n"/>
      <c r="B26" s="170" t="n"/>
      <c r="C26" s="260" t="n"/>
      <c r="D26" s="170" t="n"/>
      <c r="E26" s="260" t="n"/>
      <c r="F26" s="260" t="n"/>
      <c r="G26" s="260" t="n"/>
      <c r="H26" s="260" t="n"/>
      <c r="I26" s="260" t="n"/>
    </row>
    <row customHeight="1" ht="15.65" r="27" s="251">
      <c r="A27" s="280" t="n"/>
      <c r="B27" s="175" t="n"/>
      <c r="C27" s="280" t="n"/>
      <c r="D27" s="175" t="n"/>
      <c r="E27" s="280" t="n"/>
      <c r="F27" s="280" t="n"/>
      <c r="G27" s="280" t="n"/>
      <c r="H27" s="280" t="n"/>
      <c r="I27" s="280" t="n"/>
    </row>
    <row customHeight="1" ht="15.65" r="28" s="251">
      <c r="A28" s="149" t="n"/>
      <c r="B28" s="150" t="n"/>
      <c r="C28" s="151" t="n"/>
      <c r="D28" s="152" t="n"/>
      <c r="E28" s="151" t="n"/>
      <c r="F28" s="151" t="n"/>
      <c r="G28" s="151" t="n"/>
      <c r="H28" s="151" t="n"/>
      <c r="I28" s="151" t="n"/>
    </row>
    <row customHeight="1" ht="15.35" r="29" s="251">
      <c r="A29" s="153" t="n"/>
      <c r="B29" s="210" t="n"/>
      <c r="C29" s="187" t="n"/>
      <c r="D29" s="187" t="n"/>
      <c r="E29" s="187" t="n"/>
      <c r="F29" s="187" t="n"/>
      <c r="G29" s="187" t="n"/>
      <c r="H29" s="187" t="n"/>
      <c r="I29" s="187" t="n"/>
    </row>
    <row customHeight="1" ht="15.65" r="30" s="251">
      <c r="A30" s="156" t="n"/>
      <c r="B30" s="157" t="n"/>
      <c r="C30" s="158" t="n"/>
      <c r="D30" s="158" t="n"/>
      <c r="E30" s="158" t="n"/>
      <c r="F30" s="158" t="n"/>
      <c r="G30" s="158" t="n"/>
      <c r="H30" s="158" t="n"/>
      <c r="I30" s="158" t="n"/>
    </row>
    <row customHeight="1" ht="13" r="31" s="251">
      <c r="A31" s="159" t="inlineStr">
        <is>
          <t>备注</t>
        </is>
      </c>
      <c r="B31" s="160" t="inlineStr">
        <is>
          <t>仅限当月新增项目</t>
        </is>
      </c>
      <c r="C31" s="257" t="n"/>
      <c r="D31" s="257" t="n"/>
      <c r="E31" s="281" t="n"/>
      <c r="F31" s="91" t="n"/>
      <c r="G31" s="91" t="n"/>
      <c r="H31" s="91" t="n"/>
      <c r="I31" s="163" t="n"/>
    </row>
    <row customHeight="1" ht="13" r="32" s="251">
      <c r="A32" s="282" t="n"/>
      <c r="B32" s="160" t="inlineStr">
        <is>
          <t>被投诉的项目取消奖励</t>
        </is>
      </c>
      <c r="C32" s="257" t="n"/>
      <c r="D32" s="257" t="n"/>
      <c r="E32" s="281" t="n"/>
      <c r="F32" s="91" t="n"/>
      <c r="G32" s="91" t="n"/>
      <c r="H32" s="91" t="n"/>
      <c r="I32" s="163" t="n"/>
    </row>
    <row customHeight="1" ht="16" r="33" s="251">
      <c r="A33" s="165" t="n"/>
      <c r="B33" s="163" t="n"/>
      <c r="C33" s="257" t="n"/>
      <c r="D33" s="257" t="n"/>
      <c r="E33" s="281" t="n"/>
      <c r="F33" s="91" t="n"/>
      <c r="G33" s="91" t="n"/>
      <c r="H33" s="91" t="n"/>
      <c r="I33" s="163" t="n"/>
    </row>
    <row customHeight="1" ht="16" r="34" s="251">
      <c r="A34" s="165" t="n"/>
      <c r="B34" s="163" t="n"/>
      <c r="C34" s="257" t="n"/>
      <c r="D34" s="257" t="n"/>
      <c r="E34" s="281" t="n"/>
      <c r="F34" s="91" t="n"/>
      <c r="G34" s="91" t="n"/>
      <c r="H34" s="91" t="n"/>
      <c r="I34" s="163" t="n"/>
    </row>
    <row customHeight="1" ht="16" r="35" s="251">
      <c r="A35" s="168" t="n"/>
      <c r="B35" s="17" t="inlineStr">
        <is>
          <t>车棚</t>
        </is>
      </c>
      <c r="C35" s="17" t="inlineStr">
        <is>
          <t>秦振磊</t>
        </is>
      </c>
      <c r="D35" s="17" t="inlineStr">
        <is>
          <t>甘琼</t>
        </is>
      </c>
      <c r="E35" s="17" t="inlineStr">
        <is>
          <t>李梦琪</t>
        </is>
      </c>
      <c r="F35" s="17" t="inlineStr">
        <is>
          <t>王凯</t>
        </is>
      </c>
      <c r="G35" s="17" t="inlineStr">
        <is>
          <t>胡瑞</t>
        </is>
      </c>
      <c r="H35" s="17" t="inlineStr">
        <is>
          <t>郭欣怡</t>
        </is>
      </c>
      <c r="I35" s="17" t="inlineStr">
        <is>
          <t>黄杰</t>
        </is>
      </c>
    </row>
    <row customHeight="1" ht="15.65" r="36" s="251">
      <c r="A36" s="142" t="inlineStr">
        <is>
          <t>常规群</t>
        </is>
      </c>
      <c r="B36" s="126" t="inlineStr">
        <is>
          <t>S-可多智慧经营沟通群</t>
        </is>
      </c>
      <c r="C36" s="126" t="inlineStr">
        <is>
          <t>禾苗——扫呗对接群</t>
        </is>
      </c>
      <c r="D36" s="126" t="inlineStr">
        <is>
          <t>富基系统-美联内部支付对接群</t>
        </is>
      </c>
      <c r="E36" s="126" t="inlineStr">
        <is>
          <t>扫呗～晋辉（有券）支付对接群</t>
        </is>
      </c>
      <c r="F36" s="126" t="inlineStr">
        <is>
          <t>扫呗-迈宝斯</t>
        </is>
      </c>
      <c r="G36" s="126" t="inlineStr">
        <is>
          <t xml:space="preserve">一点点扫呗间连 </t>
        </is>
      </c>
      <c r="H36" s="126" t="inlineStr">
        <is>
          <t>利楚扫呗-少先队科技，</t>
        </is>
      </c>
      <c r="I36" s="126" t="inlineStr">
        <is>
          <t>深圳翼卡 聚合码接口调试</t>
        </is>
      </c>
    </row>
    <row customHeight="1" ht="15.35" r="37" s="251">
      <c r="A37" s="260" t="n"/>
      <c r="B37" s="137" t="inlineStr">
        <is>
          <t>银盒宝成&amp;扫呗业务对接群</t>
        </is>
      </c>
      <c r="C37" s="137" t="inlineStr">
        <is>
          <t>上海复坤电子-扫呗对接群</t>
        </is>
      </c>
      <c r="D37" s="137" t="inlineStr">
        <is>
          <t>纳钱-FU+对接交流群</t>
        </is>
      </c>
      <c r="E37" s="137" t="inlineStr">
        <is>
          <t>光科-扫呗合作群</t>
        </is>
      </c>
      <c r="F37" s="137" t="inlineStr">
        <is>
          <t>首信扫呗对接群</t>
        </is>
      </c>
      <c r="G37" s="137" t="inlineStr">
        <is>
          <t>广州巨头科技富友支付</t>
        </is>
      </c>
      <c r="H37" s="137" t="inlineStr">
        <is>
          <t>扫呗上海梧麒网络测试对接群，</t>
        </is>
      </c>
      <c r="I37" s="137" t="inlineStr">
        <is>
          <t>智爱网络--扫呗技术对接</t>
        </is>
      </c>
    </row>
    <row customHeight="1" ht="15.35" r="38" s="251">
      <c r="A38" s="260" t="n"/>
      <c r="B38" s="137" t="inlineStr">
        <is>
          <t>利楚博宇支付对接群</t>
        </is>
      </c>
      <c r="C38" s="137" t="inlineStr">
        <is>
          <t>阿臻网络小程序对接群</t>
        </is>
      </c>
      <c r="D38" s="137" t="inlineStr">
        <is>
          <t>扫呗-朋油圈支付对接</t>
        </is>
      </c>
      <c r="E38" s="137" t="inlineStr">
        <is>
          <t>立帆云科技-扫哪对接群</t>
        </is>
      </c>
      <c r="F38" s="137" t="inlineStr">
        <is>
          <t>V扫呗-店小伙</t>
        </is>
      </c>
      <c r="G38" s="137" t="inlineStr">
        <is>
          <t xml:space="preserve"> 金管家扫呗对接 </t>
        </is>
      </c>
      <c r="H38" s="137" t="inlineStr">
        <is>
          <t>足辉-扫呗对接群</t>
        </is>
      </c>
      <c r="I38" s="170" t="n"/>
    </row>
    <row customHeight="1" ht="15.35" r="39" s="251">
      <c r="A39" s="260" t="n"/>
      <c r="B39" s="137" t="inlineStr">
        <is>
          <t>海创扫呗对接群</t>
        </is>
      </c>
      <c r="C39" s="137" t="inlineStr">
        <is>
          <t>极客付技术对接群</t>
        </is>
      </c>
      <c r="D39" s="137" t="inlineStr">
        <is>
          <t>有贝智能-扫呗对接群</t>
        </is>
      </c>
      <c r="E39" s="137" t="inlineStr">
        <is>
          <t>西安梦工坊-扫呗支付接口对接群</t>
        </is>
      </c>
      <c r="F39" s="137" t="inlineStr">
        <is>
          <t>特价迷&amp;扫呗支付对接</t>
        </is>
      </c>
      <c r="G39" s="137" t="inlineStr">
        <is>
          <t xml:space="preserve"> 利楚头等舱微信支付 </t>
        </is>
      </c>
      <c r="H39" s="170" t="n"/>
      <c r="I39" s="170" t="n"/>
    </row>
    <row customHeight="1" ht="15.35" r="40" s="251">
      <c r="A40" s="260" t="n"/>
      <c r="B40" s="137" t="inlineStr">
        <is>
          <t>扫呗-迈宝斯</t>
        </is>
      </c>
      <c r="C40" s="137" t="inlineStr">
        <is>
          <t>锐翔＆扫呗对接群</t>
        </is>
      </c>
      <c r="D40" s="137" t="inlineStr">
        <is>
          <t>新微云-扫呗技术对接</t>
        </is>
      </c>
      <c r="E40" s="137" t="inlineStr">
        <is>
          <t>联盟付&amp;助手对接群</t>
        </is>
      </c>
      <c r="F40" s="137" t="inlineStr">
        <is>
          <t>扫呗-赛领支付适配</t>
        </is>
      </c>
      <c r="G40" s="137" t="inlineStr">
        <is>
          <t xml:space="preserve"> 潇毅管理系统 </t>
        </is>
      </c>
      <c r="H40" s="170" t="n"/>
      <c r="I40" s="170" t="n"/>
    </row>
    <row customHeight="1" ht="15.35" r="41" s="251">
      <c r="A41" s="260" t="n"/>
      <c r="B41" s="137" t="inlineStr">
        <is>
          <t>扫呗+鑫澳康科技对接群</t>
        </is>
      </c>
      <c r="C41" s="137" t="inlineStr">
        <is>
          <t>微景通-扫呗支付对接群</t>
        </is>
      </c>
      <c r="D41" s="137" t="inlineStr">
        <is>
          <t>安科体创@扫呗对接</t>
        </is>
      </c>
      <c r="E41" s="137" t="inlineStr">
        <is>
          <t>上海刷吧-钱特多公众号接口群</t>
        </is>
      </c>
      <c r="F41" s="170" t="n"/>
      <c r="G41" s="137" t="inlineStr">
        <is>
          <t xml:space="preserve"> 宜昌善建善行 </t>
        </is>
      </c>
      <c r="H41" s="170" t="n"/>
      <c r="I41" s="170" t="n"/>
    </row>
    <row customHeight="1" ht="15.35" r="42" s="251">
      <c r="A42" s="260" t="n"/>
      <c r="B42" s="137" t="inlineStr">
        <is>
          <t>中正支付对接群</t>
        </is>
      </c>
      <c r="C42" s="137" t="inlineStr">
        <is>
          <t>嘉宝支付对接</t>
        </is>
      </c>
      <c r="D42" s="137" t="inlineStr">
        <is>
          <t>V扫呗-好同学通道对接群</t>
        </is>
      </c>
      <c r="E42" s="137" t="inlineStr">
        <is>
          <t>重庆立诚达公众号对接</t>
        </is>
      </c>
      <c r="F42" s="170" t="n"/>
      <c r="G42" s="137" t="inlineStr">
        <is>
          <t xml:space="preserve"> 头等舱财税</t>
        </is>
      </c>
      <c r="H42" s="170" t="n"/>
      <c r="I42" s="170" t="n"/>
    </row>
    <row customHeight="1" ht="15.35" r="43" s="251">
      <c r="A43" s="260" t="n"/>
      <c r="B43" s="137" t="inlineStr">
        <is>
          <t>精彩世界～慧智付对接群</t>
        </is>
      </c>
      <c r="C43" s="137" t="inlineStr">
        <is>
          <t>众一能源扫呗对接组</t>
        </is>
      </c>
      <c r="D43" s="137" t="inlineStr">
        <is>
          <t>V郑州美萍-扫呗对接</t>
        </is>
      </c>
      <c r="E43" s="137" t="inlineStr">
        <is>
          <t>钱尔通小程序公众号技术对接群</t>
        </is>
      </c>
      <c r="F43" s="170" t="n"/>
      <c r="G43" s="170" t="n"/>
      <c r="H43" s="170" t="n"/>
      <c r="I43" s="170" t="n"/>
    </row>
    <row customHeight="1" ht="15.35" r="44" s="251">
      <c r="A44" s="260" t="n"/>
      <c r="B44" s="137" t="inlineStr">
        <is>
          <t>广州雅望微信点餐系统对接群</t>
        </is>
      </c>
      <c r="C44" s="137" t="inlineStr">
        <is>
          <t>永脉扫呗对接群</t>
        </is>
      </c>
      <c r="D44" s="137" t="inlineStr">
        <is>
          <t>扫呗-金米软件对接沟通群</t>
        </is>
      </c>
      <c r="E44" s="137" t="inlineStr">
        <is>
          <t>扫呗-轻松住合作群</t>
        </is>
      </c>
      <c r="F44" s="170" t="n"/>
      <c r="G44" s="170" t="n"/>
      <c r="H44" s="170" t="n"/>
      <c r="I44" s="170" t="n"/>
    </row>
    <row customHeight="1" ht="15.35" r="45" s="251">
      <c r="A45" s="260" t="n"/>
      <c r="B45" s="137" t="inlineStr">
        <is>
          <t>运动课-扫呗支付对接群</t>
        </is>
      </c>
      <c r="C45" s="137" t="inlineStr">
        <is>
          <t>cA_乐意付对接群</t>
        </is>
      </c>
      <c r="D45" s="137" t="inlineStr">
        <is>
          <t>上海连壁信息-扫呗对接群</t>
        </is>
      </c>
      <c r="E45" s="137" t="inlineStr">
        <is>
          <t>爱宝-扫呗技术对接群</t>
        </is>
      </c>
      <c r="F45" s="170" t="n"/>
      <c r="G45" s="170" t="n"/>
      <c r="H45" s="170" t="n"/>
      <c r="I45" s="170" t="n"/>
    </row>
    <row customHeight="1" ht="15.35" r="46" s="251">
      <c r="A46" s="260" t="n"/>
      <c r="B46" s="137" t="inlineStr">
        <is>
          <t>反掌数据扫呗对接组</t>
        </is>
      </c>
      <c r="C46" s="137" t="inlineStr">
        <is>
          <t>精采 扫呗 交流群</t>
        </is>
      </c>
      <c r="D46" s="137" t="inlineStr">
        <is>
          <t>威远美食城对接群</t>
        </is>
      </c>
      <c r="E46" s="137" t="inlineStr">
        <is>
          <t>扫呗-爱得宝对接群</t>
        </is>
      </c>
      <c r="F46" s="170" t="n"/>
      <c r="G46" s="170" t="n"/>
      <c r="H46" s="170" t="n"/>
      <c r="I46" s="170" t="n"/>
    </row>
    <row customHeight="1" ht="15.35" r="47" s="251">
      <c r="A47" s="260" t="n"/>
      <c r="B47" s="137" t="inlineStr">
        <is>
          <t>优库停车-支付对接</t>
        </is>
      </c>
      <c r="C47" s="137" t="inlineStr">
        <is>
          <t>港丰微信立减小程序沟通群</t>
        </is>
      </c>
      <c r="D47" s="137" t="inlineStr">
        <is>
          <t>扫呗云闪付对接群</t>
        </is>
      </c>
      <c r="E47" s="137" t="inlineStr">
        <is>
          <t>食客宝扫呗支付对接组</t>
        </is>
      </c>
      <c r="F47" s="170" t="n"/>
      <c r="G47" s="170" t="n"/>
      <c r="H47" s="170" t="n"/>
      <c r="I47" s="170" t="n"/>
    </row>
    <row customHeight="1" ht="15.35" r="48" s="251">
      <c r="A48" s="260" t="n"/>
      <c r="B48" s="137" t="inlineStr">
        <is>
          <t>扫呗-蓉卡通商户对接</t>
        </is>
      </c>
      <c r="C48" s="137" t="inlineStr">
        <is>
          <t>三块三科技&amp;扫呗技术对接</t>
        </is>
      </c>
      <c r="D48" s="137" t="inlineStr">
        <is>
          <t>思软利楚支付-对接群</t>
        </is>
      </c>
      <c r="E48" s="137" t="inlineStr">
        <is>
          <t>搜娱-扫呗对接沟通组</t>
        </is>
      </c>
      <c r="F48" s="170" t="n"/>
      <c r="G48" s="170" t="n"/>
      <c r="H48" s="170" t="n"/>
      <c r="I48" s="170" t="n"/>
    </row>
    <row customHeight="1" ht="15.35" r="49" s="251">
      <c r="A49" s="260" t="n"/>
      <c r="B49" s="137" t="inlineStr">
        <is>
          <t>足辉-扫呗对接群</t>
        </is>
      </c>
      <c r="C49" s="137" t="inlineStr">
        <is>
          <t>酷爱（扫呗扫呗）沟通群</t>
        </is>
      </c>
      <c r="D49" s="137" t="inlineStr">
        <is>
          <t>A大智汇-扫呗对接群(汇百)</t>
        </is>
      </c>
      <c r="E49" s="137" t="inlineStr">
        <is>
          <t>锐翔＆扫呗对接群</t>
        </is>
      </c>
      <c r="F49" s="170" t="n"/>
      <c r="G49" s="170" t="n"/>
      <c r="H49" s="170" t="n"/>
      <c r="I49" s="170" t="n"/>
    </row>
    <row customHeight="1" ht="15.35" r="50" s="251">
      <c r="A50" s="260" t="n"/>
      <c r="B50" s="137" t="inlineStr">
        <is>
          <t>三金扫呗对接群</t>
        </is>
      </c>
      <c r="C50" s="137" t="inlineStr">
        <is>
          <t>扫呗&amp;黑焰科技（技术对接）</t>
        </is>
      </c>
      <c r="D50" s="137" t="inlineStr">
        <is>
          <t>绿篮子智慧卡券营销</t>
        </is>
      </c>
      <c r="E50" s="137" t="inlineStr">
        <is>
          <t>源旭-扫呗对接</t>
        </is>
      </c>
      <c r="F50" s="170" t="n"/>
      <c r="G50" s="170" t="n"/>
      <c r="H50" s="170" t="n"/>
      <c r="I50" s="170" t="n"/>
    </row>
    <row customHeight="1" ht="15.35" r="51" s="251">
      <c r="A51" s="260" t="n"/>
      <c r="B51" s="137" t="inlineStr">
        <is>
          <t>美年券对接</t>
        </is>
      </c>
      <c r="C51" s="137" t="inlineStr">
        <is>
          <t>汶上县人民医院技术对接群</t>
        </is>
      </c>
      <c r="D51" s="137" t="inlineStr">
        <is>
          <t>美团支付小程序对接</t>
        </is>
      </c>
      <c r="E51" s="137" t="inlineStr">
        <is>
          <t>凯宝扫呗对接群</t>
        </is>
      </c>
      <c r="F51" s="170" t="n"/>
      <c r="G51" s="170" t="n"/>
      <c r="H51" s="170" t="n"/>
      <c r="I51" s="170" t="n"/>
    </row>
    <row customHeight="1" ht="15.35" r="52" s="251">
      <c r="A52" s="260" t="n"/>
      <c r="B52" s="137" t="inlineStr">
        <is>
          <t>A扫呗-昆明瑞德尔支付交流</t>
        </is>
      </c>
      <c r="C52" s="137" t="inlineStr">
        <is>
          <t>雷石扫呗支付对接组</t>
        </is>
      </c>
      <c r="D52" s="137" t="inlineStr">
        <is>
          <t>富友扫呗-盛宴传奇渠道服务群</t>
        </is>
      </c>
      <c r="E52" s="170" t="n"/>
      <c r="F52" s="170" t="n"/>
      <c r="G52" s="170" t="n"/>
      <c r="H52" s="170" t="n"/>
      <c r="I52" s="170" t="n"/>
    </row>
    <row customHeight="1" ht="15.35" r="53" s="251">
      <c r="A53" s="260" t="n"/>
      <c r="B53" s="137" t="inlineStr">
        <is>
          <t>陕西华贝金服-扫呗技术对接</t>
        </is>
      </c>
      <c r="C53" s="137" t="inlineStr">
        <is>
          <t>金贵软件&amp;扫呗</t>
        </is>
      </c>
      <c r="D53" s="137" t="inlineStr">
        <is>
          <t>江苏点拓信息通道接通对接群</t>
        </is>
      </c>
      <c r="E53" s="170" t="n"/>
      <c r="F53" s="170" t="n"/>
      <c r="G53" s="170" t="n"/>
      <c r="H53" s="170" t="n"/>
      <c r="I53" s="170" t="n"/>
    </row>
    <row customHeight="1" ht="15.35" r="54" s="251">
      <c r="A54" s="260" t="n"/>
      <c r="B54" s="137" t="inlineStr">
        <is>
          <t>扫呗—趣订水 对接群</t>
        </is>
      </c>
      <c r="C54" s="137" t="inlineStr">
        <is>
          <t>扫呗-蓉卡通商户对接</t>
        </is>
      </c>
      <c r="D54" s="137" t="inlineStr">
        <is>
          <t>扫呗支付接口</t>
        </is>
      </c>
      <c r="E54" s="170" t="n"/>
      <c r="F54" s="170" t="n"/>
      <c r="G54" s="170" t="n"/>
      <c r="H54" s="170" t="n"/>
      <c r="I54" s="170" t="n"/>
    </row>
    <row customHeight="1" ht="15.35" r="55" s="251">
      <c r="A55" s="260" t="n"/>
      <c r="B55" s="137" t="inlineStr">
        <is>
          <t>金康餐饮支付→飨世界</t>
        </is>
      </c>
      <c r="C55" s="137" t="inlineStr">
        <is>
          <t>搜娱-扫呗对接沟通组</t>
        </is>
      </c>
      <c r="D55" s="137" t="inlineStr">
        <is>
          <t>迈圈信息技术-扫呗对接群</t>
        </is>
      </c>
      <c r="E55" s="170" t="n"/>
      <c r="F55" s="170" t="n"/>
      <c r="G55" s="170" t="n"/>
      <c r="H55" s="170" t="n"/>
      <c r="I55" s="170" t="n"/>
    </row>
    <row customHeight="1" ht="15.35" r="56" s="251">
      <c r="A56" s="260" t="n"/>
      <c r="B56" s="137" t="inlineStr">
        <is>
          <t>扫呗-云祺产品沟通群(E团火)</t>
        </is>
      </c>
      <c r="C56" s="137" t="inlineStr">
        <is>
          <t>乐店云&amp;扫呗对接群</t>
        </is>
      </c>
      <c r="D56" s="137" t="inlineStr">
        <is>
          <t>头等舱共享按摩椅-扫呗对接群</t>
        </is>
      </c>
      <c r="E56" s="170" t="n"/>
      <c r="F56" s="170" t="n"/>
      <c r="G56" s="170" t="n"/>
      <c r="H56" s="170" t="n"/>
      <c r="I56" s="170" t="n"/>
    </row>
    <row customHeight="1" ht="15.35" r="57" s="251">
      <c r="A57" s="260" t="n"/>
      <c r="B57" s="170" t="n"/>
      <c r="C57" s="137" t="inlineStr">
        <is>
          <t>天牛加油站聚合业务对接群</t>
        </is>
      </c>
      <c r="D57" s="137" t="inlineStr">
        <is>
          <t>利楚扫呗-少先队科技</t>
        </is>
      </c>
      <c r="E57" s="170" t="n"/>
      <c r="F57" s="170" t="n"/>
      <c r="G57" s="170" t="n"/>
      <c r="H57" s="170" t="n"/>
      <c r="I57" s="170" t="n"/>
    </row>
    <row customHeight="1" ht="15.35" r="58" s="251">
      <c r="A58" s="260" t="n"/>
      <c r="B58" s="170" t="n"/>
      <c r="C58" s="137" t="inlineStr">
        <is>
          <t>智爱网络--扫呗技术对接</t>
        </is>
      </c>
      <c r="D58" s="137" t="inlineStr">
        <is>
          <t>龙母祖庙支付对接群</t>
        </is>
      </c>
      <c r="E58" s="170" t="n"/>
      <c r="F58" s="170" t="n"/>
      <c r="G58" s="170" t="n"/>
      <c r="H58" s="170" t="n"/>
      <c r="I58" s="170" t="n"/>
    </row>
    <row customHeight="1" ht="15.35" r="59" s="251">
      <c r="A59" s="260" t="n"/>
      <c r="B59" s="170" t="n"/>
      <c r="C59" s="137" t="inlineStr">
        <is>
          <t>A小摩网络-利楚扫呗进件对接群</t>
        </is>
      </c>
      <c r="D59" s="170" t="n"/>
      <c r="E59" s="170" t="n"/>
      <c r="F59" s="170" t="n"/>
      <c r="G59" s="170" t="n"/>
      <c r="H59" s="170" t="n"/>
      <c r="I59" s="170" t="n"/>
    </row>
    <row customHeight="1" ht="15.35" r="60" s="251">
      <c r="A60" s="260" t="n"/>
      <c r="B60" s="170" t="n"/>
      <c r="C60" s="170" t="n"/>
      <c r="D60" s="170" t="n"/>
      <c r="E60" s="170" t="n"/>
      <c r="F60" s="170" t="n"/>
      <c r="G60" s="170" t="n"/>
      <c r="H60" s="170" t="n"/>
      <c r="I60" s="170" t="n"/>
    </row>
    <row customHeight="1" ht="15.35" r="61" s="251">
      <c r="A61" s="260" t="n"/>
      <c r="B61" s="137" t="inlineStr">
        <is>
          <t>总：22</t>
        </is>
      </c>
      <c r="C61" s="170" t="n">
        <v>24</v>
      </c>
      <c r="D61" s="170" t="n">
        <v>23</v>
      </c>
      <c r="E61" s="170" t="n">
        <v>16</v>
      </c>
      <c r="F61" s="170" t="n">
        <v>5</v>
      </c>
      <c r="G61" s="170" t="n">
        <v>7</v>
      </c>
      <c r="H61" s="170" t="n">
        <v>3</v>
      </c>
      <c r="I61" s="170" t="n">
        <v>2</v>
      </c>
    </row>
    <row customHeight="1" ht="15.35" r="62" s="251">
      <c r="A62" s="260" t="n"/>
      <c r="B62" s="170" t="n"/>
      <c r="C62" s="170" t="n"/>
      <c r="D62" s="170" t="n"/>
      <c r="E62" s="170" t="n"/>
      <c r="F62" s="170" t="n"/>
      <c r="G62" s="170" t="n"/>
      <c r="H62" s="170" t="n"/>
      <c r="I62" s="170" t="n"/>
    </row>
    <row customHeight="1" ht="15.65" r="63" s="251">
      <c r="A63" s="280" t="n"/>
      <c r="B63" s="175" t="n"/>
      <c r="C63" s="175" t="n"/>
      <c r="D63" s="175" t="n"/>
      <c r="E63" s="175" t="n"/>
      <c r="F63" s="175" t="n"/>
      <c r="G63" s="175" t="n"/>
      <c r="H63" s="175" t="n"/>
      <c r="I63" s="175" t="n"/>
    </row>
    <row customHeight="1" ht="16" r="64" s="251">
      <c r="A64" s="171" t="inlineStr">
        <is>
          <t>重点群</t>
        </is>
      </c>
      <c r="B64" s="172" t="inlineStr">
        <is>
          <t>车棚</t>
        </is>
      </c>
      <c r="C64" s="172" t="inlineStr">
        <is>
          <t>秦振磊</t>
        </is>
      </c>
      <c r="D64" s="172" t="inlineStr">
        <is>
          <t>甘琼</t>
        </is>
      </c>
      <c r="E64" s="172" t="inlineStr">
        <is>
          <t>李梦琪</t>
        </is>
      </c>
      <c r="F64" s="172" t="inlineStr">
        <is>
          <t>王凯</t>
        </is>
      </c>
      <c r="G64" s="172" t="inlineStr">
        <is>
          <t>靳坚</t>
        </is>
      </c>
      <c r="H64" s="172" t="inlineStr">
        <is>
          <t>黄威</t>
        </is>
      </c>
      <c r="I64" s="204" t="n"/>
    </row>
    <row customHeight="1" ht="15.65" r="65" s="251">
      <c r="A65" s="260" t="n"/>
      <c r="B65" s="126" t="inlineStr">
        <is>
          <t>成都客乐点~扫呗对接</t>
        </is>
      </c>
      <c r="C65" s="126" t="inlineStr">
        <is>
          <t>V油管家&amp;富友&amp;扫呗技术对接群</t>
        </is>
      </c>
      <c r="D65" s="126" t="inlineStr">
        <is>
          <t>H杭州银盒宝成科技有限公司</t>
        </is>
      </c>
      <c r="E65" s="126" t="inlineStr">
        <is>
          <t>A扫呗-乐优客技术对接</t>
        </is>
      </c>
      <c r="F65" s="126" t="inlineStr">
        <is>
          <t>H深圳市锐捷商通科技发展有限公司</t>
        </is>
      </c>
      <c r="G65" s="126" t="inlineStr">
        <is>
          <t>H浙江乐檬信息技术有限公司</t>
        </is>
      </c>
      <c r="H65" s="126" t="inlineStr">
        <is>
          <t xml:space="preserve">TCC&amp;扫呗  </t>
        </is>
      </c>
      <c r="I65" s="132" t="n"/>
    </row>
    <row customHeight="1" ht="15.35" r="66" s="251">
      <c r="A66" s="260" t="n"/>
      <c r="B66" s="137" t="inlineStr">
        <is>
          <t>V新希望&amp;扫呗技术对接群</t>
        </is>
      </c>
      <c r="C66" s="137" t="inlineStr">
        <is>
          <t>享买乐</t>
        </is>
      </c>
      <c r="D66" s="137" t="inlineStr">
        <is>
          <t>V小果科技&amp;扫呗技术对接群</t>
        </is>
      </c>
      <c r="E66" s="137" t="inlineStr">
        <is>
          <t>S-中商扫呗聚合支付</t>
        </is>
      </c>
      <c r="F66" s="137" t="inlineStr">
        <is>
          <t>黑水云&amp;易呗联调</t>
        </is>
      </c>
      <c r="G66" s="137" t="inlineStr">
        <is>
          <t>天行健&amp;扫呗（技术）</t>
        </is>
      </c>
      <c r="H66" s="137" t="inlineStr">
        <is>
          <t>利楚-优信无限技术对接</t>
        </is>
      </c>
      <c r="I66" s="170" t="n"/>
    </row>
    <row customHeight="1" ht="15.35" r="67" s="251">
      <c r="A67" s="260" t="n"/>
      <c r="B67" s="137" t="inlineStr">
        <is>
          <t>H上海跃臣信息科技有限公司</t>
        </is>
      </c>
      <c r="C67" s="137" t="inlineStr">
        <is>
          <t>V畅奇_扫呗对接群</t>
        </is>
      </c>
      <c r="D67" s="137" t="inlineStr">
        <is>
          <t>H苏州果盘网络技术有限公司</t>
        </is>
      </c>
      <c r="E67" s="170" t="n"/>
      <c r="F67" s="137" t="inlineStr">
        <is>
          <t>V扫呗-巨为支付对接群</t>
        </is>
      </c>
      <c r="G67" s="137" t="inlineStr">
        <is>
          <t>V喂车车-富友-扫呗 合作推进</t>
        </is>
      </c>
      <c r="H67" s="137" t="inlineStr">
        <is>
          <t xml:space="preserve">九方成都公众号支付对接 </t>
        </is>
      </c>
      <c r="I67" s="170" t="n"/>
    </row>
    <row customHeight="1" ht="15.35" r="68" s="251">
      <c r="A68" s="260" t="n"/>
      <c r="B68" s="137" t="inlineStr">
        <is>
          <t>财来聚</t>
        </is>
      </c>
      <c r="C68" s="137" t="inlineStr">
        <is>
          <t>V扫呗IFPAY移动支付业务沟通群</t>
        </is>
      </c>
      <c r="D68" s="137" t="inlineStr">
        <is>
          <t>H深圳市赢通商软科技发展有限公司</t>
        </is>
      </c>
      <c r="E68" s="170" t="n"/>
      <c r="F68" s="170" t="n"/>
      <c r="G68" s="137" t="inlineStr">
        <is>
          <t>巨龙网络@利楚技术支持群</t>
        </is>
      </c>
      <c r="H68" s="170" t="n"/>
      <c r="I68" s="170" t="n"/>
    </row>
    <row customHeight="1" ht="15.35" r="69" s="251">
      <c r="A69" s="260" t="n"/>
      <c r="B69" s="137" t="inlineStr">
        <is>
          <t>V找油网&amp;扫呗技术对接群</t>
        </is>
      </c>
      <c r="C69" s="170" t="n"/>
      <c r="D69" s="137" t="inlineStr">
        <is>
          <t>V企迈_扫呗 行业合作</t>
        </is>
      </c>
      <c r="E69" s="170" t="n"/>
      <c r="F69" s="170" t="n"/>
      <c r="G69" s="137" t="inlineStr">
        <is>
          <t>V非码&amp;扫呗技术对接群</t>
        </is>
      </c>
      <c r="H69" s="170" t="n"/>
      <c r="I69" s="170" t="n"/>
    </row>
    <row customHeight="1" ht="15.35" r="70" s="251">
      <c r="A70" s="260" t="n"/>
      <c r="B70" s="170" t="n"/>
      <c r="C70" s="170" t="n"/>
      <c r="D70" s="170" t="n"/>
      <c r="E70" s="170" t="n"/>
      <c r="F70" s="170" t="n"/>
      <c r="G70" s="170" t="n"/>
      <c r="H70" s="170" t="n"/>
      <c r="I70" s="170" t="n"/>
    </row>
    <row customHeight="1" ht="15.35" r="71" s="251">
      <c r="A71" s="260" t="n"/>
      <c r="B71" s="170" t="n"/>
      <c r="C71" s="170" t="n"/>
      <c r="D71" s="170" t="n"/>
      <c r="E71" s="170" t="n"/>
      <c r="F71" s="170" t="n"/>
      <c r="G71" s="170" t="n"/>
      <c r="H71" s="170" t="n"/>
      <c r="I71" s="170" t="n"/>
    </row>
    <row customHeight="1" ht="15.35" r="72" s="251">
      <c r="A72" s="260" t="n"/>
      <c r="B72" s="170" t="n"/>
      <c r="C72" s="170" t="n"/>
      <c r="D72" s="170" t="n"/>
      <c r="E72" s="170" t="n"/>
      <c r="F72" s="170" t="n"/>
      <c r="G72" s="170" t="n"/>
      <c r="H72" s="170" t="n"/>
      <c r="I72" s="170" t="n"/>
    </row>
    <row customHeight="1" ht="15.65" r="73" s="251">
      <c r="A73" s="280" t="n"/>
      <c r="B73" s="135" t="inlineStr">
        <is>
          <t>总：5</t>
        </is>
      </c>
      <c r="C73" s="175" t="n">
        <v>4</v>
      </c>
      <c r="D73" s="175" t="n">
        <v>5</v>
      </c>
      <c r="E73" s="175" t="n">
        <v>2</v>
      </c>
      <c r="F73" s="175" t="n">
        <v>3</v>
      </c>
      <c r="G73" s="175" t="n">
        <v>5</v>
      </c>
      <c r="H73" s="175" t="n">
        <v>3</v>
      </c>
      <c r="I73" s="175" t="n"/>
    </row>
  </sheetData>
  <mergeCells count="57">
    <mergeCell ref="A1:I1"/>
    <mergeCell ref="B31:E31"/>
    <mergeCell ref="B32:E32"/>
    <mergeCell ref="A3:A4"/>
    <mergeCell ref="A5:A6"/>
    <mergeCell ref="A7:A8"/>
    <mergeCell ref="A9:A12"/>
    <mergeCell ref="A13:A16"/>
    <mergeCell ref="A17:A23"/>
    <mergeCell ref="A24:A27"/>
    <mergeCell ref="A31:A32"/>
    <mergeCell ref="C3:C4"/>
    <mergeCell ref="C5:C6"/>
    <mergeCell ref="C7:C8"/>
    <mergeCell ref="C9:C12"/>
    <mergeCell ref="C13:C16"/>
    <mergeCell ref="C17:C23"/>
    <mergeCell ref="C24:C27"/>
    <mergeCell ref="E3:E4"/>
    <mergeCell ref="E5:E6"/>
    <mergeCell ref="E7:E8"/>
    <mergeCell ref="E9:E12"/>
    <mergeCell ref="E13:E16"/>
    <mergeCell ref="E17:E23"/>
    <mergeCell ref="E24:E27"/>
    <mergeCell ref="B33:E33"/>
    <mergeCell ref="B34:E34"/>
    <mergeCell ref="F3:F4"/>
    <mergeCell ref="G3:G4"/>
    <mergeCell ref="H3:H4"/>
    <mergeCell ref="I3:I4"/>
    <mergeCell ref="F5:F6"/>
    <mergeCell ref="G5:G6"/>
    <mergeCell ref="H5:H6"/>
    <mergeCell ref="I5:I6"/>
    <mergeCell ref="F7:F8"/>
    <mergeCell ref="G7:G8"/>
    <mergeCell ref="H7:H8"/>
    <mergeCell ref="I7:I8"/>
    <mergeCell ref="F9:F12"/>
    <mergeCell ref="G9:G12"/>
    <mergeCell ref="H9:H12"/>
    <mergeCell ref="I9:I12"/>
    <mergeCell ref="F13:F16"/>
    <mergeCell ref="G13:G16"/>
    <mergeCell ref="H13:H16"/>
    <mergeCell ref="I13:I16"/>
    <mergeCell ref="F17:F23"/>
    <mergeCell ref="G17:G23"/>
    <mergeCell ref="H17:H23"/>
    <mergeCell ref="I17:I23"/>
    <mergeCell ref="F24:F27"/>
    <mergeCell ref="G24:G27"/>
    <mergeCell ref="H24:H27"/>
    <mergeCell ref="I24:I27"/>
    <mergeCell ref="A36:A63"/>
    <mergeCell ref="A64:A73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defaultGridColor="1" showGridLines="0" workbookViewId="0">
      <selection activeCell="A1" sqref="A1"/>
    </sheetView>
  </sheetViews>
  <sheetFormatPr baseColWidth="8" customHeight="1" defaultColWidth="16.3333" defaultRowHeight="13" outlineLevelCol="0" outlineLevelRow="0"/>
  <cols>
    <col customWidth="1" max="5" min="1" style="232" width="16.3516"/>
    <col customWidth="1" max="256" min="6" style="232" width="16.3516"/>
  </cols>
  <sheetData>
    <row customHeight="1" ht="20" r="1" s="251">
      <c r="A1" s="283" t="inlineStr">
        <is>
          <t>对接汇总</t>
        </is>
      </c>
      <c r="B1" s="284" t="n"/>
      <c r="C1" s="284" t="n"/>
      <c r="D1" s="284" t="n"/>
      <c r="E1" s="285" t="n"/>
    </row>
    <row customHeight="1" ht="15.55" r="2" s="251">
      <c r="A2" s="202" t="n"/>
      <c r="B2" s="181" t="inlineStr">
        <is>
          <t>常规群</t>
        </is>
      </c>
      <c r="C2" s="181" t="inlineStr">
        <is>
          <t>重点群</t>
        </is>
      </c>
      <c r="D2" s="181" t="inlineStr">
        <is>
          <t>上线</t>
        </is>
      </c>
      <c r="E2" s="181" t="inlineStr">
        <is>
          <t>合计</t>
        </is>
      </c>
    </row>
    <row customHeight="1" ht="15.85" r="3" s="251">
      <c r="A3" s="182" t="inlineStr">
        <is>
          <t>董迈克</t>
        </is>
      </c>
      <c r="B3" s="183">
        <f>22*0.25</f>
        <v/>
      </c>
      <c r="C3" s="198" t="n">
        <v>5</v>
      </c>
      <c r="D3" s="198">
        <f>1*5</f>
        <v/>
      </c>
      <c r="E3" s="185">
        <f>SUM(B3:D3)</f>
        <v/>
      </c>
    </row>
    <row customHeight="1" ht="16" r="4" s="251">
      <c r="A4" s="133" t="inlineStr">
        <is>
          <t>车棚</t>
        </is>
      </c>
      <c r="B4" s="188">
        <f>22*0.25</f>
        <v/>
      </c>
      <c r="C4" s="187" t="n">
        <v>5</v>
      </c>
      <c r="D4" s="187">
        <f>1*5</f>
        <v/>
      </c>
      <c r="E4" s="185">
        <f>SUM(B4:D4)</f>
        <v/>
      </c>
    </row>
    <row customHeight="1" ht="16" r="5" s="251">
      <c r="A5" s="133" t="inlineStr">
        <is>
          <t>秦振磊</t>
        </is>
      </c>
      <c r="B5" s="188">
        <f>24*0.25</f>
        <v/>
      </c>
      <c r="C5" s="187" t="n">
        <v>4</v>
      </c>
      <c r="D5" s="187">
        <f>5*5</f>
        <v/>
      </c>
      <c r="E5" s="185">
        <f>SUM(B5:D5)</f>
        <v/>
      </c>
    </row>
    <row customHeight="1" ht="16" r="6" s="251">
      <c r="A6" s="133" t="inlineStr">
        <is>
          <t>甘琼</t>
        </is>
      </c>
      <c r="B6" s="188">
        <f>23*0.25</f>
        <v/>
      </c>
      <c r="C6" s="187" t="n">
        <v>5</v>
      </c>
      <c r="D6" s="187" t="n"/>
      <c r="E6" s="185">
        <f>SUM(B6:D6)</f>
        <v/>
      </c>
    </row>
    <row customHeight="1" ht="16" r="7" s="251">
      <c r="A7" s="133" t="inlineStr">
        <is>
          <t>李梦琪</t>
        </is>
      </c>
      <c r="B7" s="188">
        <f>16*0.25</f>
        <v/>
      </c>
      <c r="C7" s="187" t="n">
        <v>2</v>
      </c>
      <c r="D7" s="187" t="n"/>
      <c r="E7" s="185">
        <f>SUM(B7:D7)</f>
        <v/>
      </c>
    </row>
    <row customHeight="1" ht="16" r="8" s="251">
      <c r="A8" s="133" t="inlineStr">
        <is>
          <t>王凯</t>
        </is>
      </c>
      <c r="B8" s="188">
        <f>5*0.25</f>
        <v/>
      </c>
      <c r="C8" s="187" t="n">
        <v>3</v>
      </c>
      <c r="D8" s="187" t="n"/>
      <c r="E8" s="185">
        <f>SUM(B8:D8)</f>
        <v/>
      </c>
    </row>
    <row customHeight="1" ht="16" r="9" s="251">
      <c r="A9" s="133" t="inlineStr">
        <is>
          <t>胡瑞</t>
        </is>
      </c>
      <c r="B9" s="188">
        <f>7*0.25</f>
        <v/>
      </c>
      <c r="C9" s="187" t="n"/>
      <c r="D9" s="187" t="n"/>
      <c r="E9" s="185">
        <f>SUM(B9:D9)</f>
        <v/>
      </c>
    </row>
    <row customHeight="1" ht="16" r="10" s="251">
      <c r="A10" s="133" t="inlineStr">
        <is>
          <t>郭欣怡</t>
        </is>
      </c>
      <c r="B10" s="188">
        <f>3*0.25</f>
        <v/>
      </c>
      <c r="C10" s="187" t="n"/>
      <c r="D10" s="187" t="n"/>
      <c r="E10" s="185">
        <f>SUM(B10:D10)</f>
        <v/>
      </c>
    </row>
    <row customHeight="1" ht="16" r="11" s="251">
      <c r="A11" s="133" t="inlineStr">
        <is>
          <t>黄杰</t>
        </is>
      </c>
      <c r="B11" s="188">
        <f>2*0.25</f>
        <v/>
      </c>
      <c r="C11" s="187" t="n"/>
      <c r="D11" s="187" t="n"/>
      <c r="E11" s="185">
        <f>SUM(B11:D11)</f>
        <v/>
      </c>
    </row>
    <row customHeight="1" ht="16" r="12" s="251">
      <c r="A12" s="133" t="inlineStr">
        <is>
          <t>靳坚</t>
        </is>
      </c>
      <c r="B12" s="188" t="n"/>
      <c r="C12" s="187" t="n">
        <v>5</v>
      </c>
      <c r="D12" s="187" t="n"/>
      <c r="E12" s="185">
        <f>SUM(B12:D12)</f>
        <v/>
      </c>
    </row>
    <row customHeight="1" ht="16" r="13" s="251">
      <c r="A13" s="133" t="inlineStr">
        <is>
          <t>黄威</t>
        </is>
      </c>
      <c r="B13" s="188" t="n"/>
      <c r="C13" s="187" t="n">
        <v>3</v>
      </c>
      <c r="D13" s="187" t="n"/>
      <c r="E13" s="185">
        <f>SUM(B13:D13)</f>
        <v/>
      </c>
    </row>
    <row customHeight="1" ht="16" r="14" s="251">
      <c r="A14" s="133" t="inlineStr">
        <is>
          <t>孙剑波</t>
        </is>
      </c>
      <c r="B14" s="188" t="n"/>
      <c r="C14" s="187" t="n"/>
      <c r="D14" s="187">
        <f>1*5</f>
        <v/>
      </c>
      <c r="E14" s="185">
        <f>SUM(B14:D14)</f>
        <v/>
      </c>
    </row>
    <row customHeight="1" ht="15.65" r="15" s="251">
      <c r="A15" s="189" t="inlineStr">
        <is>
          <t>童科</t>
        </is>
      </c>
      <c r="B15" s="210" t="n"/>
      <c r="C15" s="187" t="n"/>
      <c r="D15" s="187">
        <f>3*5</f>
        <v/>
      </c>
      <c r="E15" s="190">
        <f>SUM(B15:D15)</f>
        <v/>
      </c>
    </row>
    <row customHeight="1" ht="15.35" r="16" s="251">
      <c r="A16" s="153" t="n"/>
      <c r="B16" s="210" t="n"/>
      <c r="C16" s="187" t="n"/>
      <c r="D16" s="187" t="n"/>
      <c r="E16" s="187" t="n"/>
    </row>
    <row customHeight="1" ht="15.35" r="17" s="251">
      <c r="A17" s="153" t="n"/>
      <c r="B17" s="210" t="n"/>
      <c r="C17" s="187" t="n"/>
      <c r="D17" s="187" t="n"/>
      <c r="E17" s="187" t="n"/>
    </row>
  </sheetData>
  <mergeCells count="1">
    <mergeCell ref="A1:E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T49"/>
  <sheetViews>
    <sheetView defaultGridColor="1" showGridLines="0" workbookViewId="0">
      <selection activeCell="A1" sqref="A1"/>
    </sheetView>
  </sheetViews>
  <sheetFormatPr baseColWidth="8" customHeight="1" defaultColWidth="16.3333" defaultRowHeight="13" outlineLevelCol="0" outlineLevelRow="0"/>
  <cols>
    <col customWidth="1" max="1" min="1" style="232" width="16.3516"/>
    <col customWidth="1" max="2" min="2" style="232" width="5.85156"/>
    <col customWidth="1" max="3" min="3" style="232" width="6"/>
    <col customWidth="1" max="4" min="4" style="232" width="5.5"/>
    <col customWidth="1" max="5" min="5" style="232" width="6.35156"/>
    <col customWidth="1" max="6" min="6" style="232" width="8.17188"/>
    <col customWidth="1" max="7" min="7" style="232" width="5.5"/>
    <col customWidth="1" max="9" min="8" style="232" width="7"/>
    <col customWidth="1" max="10" min="10" style="232" width="5.17188"/>
    <col customWidth="1" max="11" min="11" style="232" width="4.67188"/>
    <col customWidth="1" max="12" min="12" style="232" width="6.17188"/>
    <col customWidth="1" max="13" min="13" style="232" width="7.85156"/>
    <col customWidth="1" max="14" min="14" style="232" width="8.17188"/>
    <col customWidth="1" max="15" min="15" style="232" width="9.5"/>
    <col customWidth="1" max="16" min="16" style="232" width="7.35156"/>
    <col customWidth="1" max="17" min="17" style="232" width="7.67188"/>
    <col customWidth="1" max="18" min="18" style="232" width="8.351559999999999"/>
    <col customWidth="1" max="19" min="19" style="232" width="10.8516"/>
    <col customWidth="1" max="20" min="20" style="232" width="16.3516"/>
    <col customWidth="1" max="256" min="21" style="232" width="16.3516"/>
  </cols>
  <sheetData>
    <row customHeight="1" ht="20" r="1" s="251">
      <c r="A1" s="283" t="inlineStr">
        <is>
          <t>项目汇总</t>
        </is>
      </c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  <c r="O1" s="284" t="n"/>
      <c r="P1" s="284" t="n"/>
      <c r="Q1" s="284" t="n"/>
      <c r="R1" s="284" t="n"/>
      <c r="S1" s="284" t="n"/>
      <c r="T1" s="285" t="n"/>
    </row>
    <row customHeight="1" ht="15.65" r="2" s="251">
      <c r="A2" s="193" t="n"/>
      <c r="B2" s="195">
        <f>SUM(B3:B48)</f>
        <v/>
      </c>
      <c r="C2" s="195">
        <f>SUM(C3:C48)</f>
        <v/>
      </c>
      <c r="D2" s="195">
        <f>SUM(D3:D48)</f>
        <v/>
      </c>
      <c r="E2" s="195">
        <f>SUM(E3:E48)</f>
        <v/>
      </c>
      <c r="F2" s="195">
        <f>SUM(F3:F48)</f>
        <v/>
      </c>
      <c r="G2" s="195">
        <f>SUM(G3:G48)</f>
        <v/>
      </c>
      <c r="H2" s="195">
        <f>SUM(H3:H48)</f>
        <v/>
      </c>
      <c r="I2" s="195">
        <f>SUM(I3:I48)</f>
        <v/>
      </c>
      <c r="J2" s="195">
        <f>SUM(J3:J48)</f>
        <v/>
      </c>
      <c r="K2" s="195">
        <f>SUM(K3:K48)</f>
        <v/>
      </c>
      <c r="L2" s="195">
        <f>SUM(L3:L48)</f>
        <v/>
      </c>
      <c r="M2" s="195">
        <f>SUM(M3:M48)</f>
        <v/>
      </c>
      <c r="N2" s="195">
        <f>SUM(N3:N48)</f>
        <v/>
      </c>
      <c r="O2" s="195">
        <f>SUM(O3:O48)</f>
        <v/>
      </c>
      <c r="P2" s="195">
        <f>SUM(P3:P48)</f>
        <v/>
      </c>
      <c r="Q2" s="195">
        <f>SUM(Q3:Q48)</f>
        <v/>
      </c>
      <c r="R2" s="195" t="n"/>
      <c r="S2" s="181" t="inlineStr">
        <is>
          <t>合计</t>
        </is>
      </c>
      <c r="T2" s="202" t="n"/>
    </row>
    <row customHeight="1" ht="16" r="3" s="251">
      <c r="A3" s="196" t="inlineStr">
        <is>
          <t>常如</t>
        </is>
      </c>
      <c r="B3" s="197" t="n">
        <v>8</v>
      </c>
      <c r="C3" s="198" t="n">
        <v>3</v>
      </c>
      <c r="D3" s="198" t="n">
        <v>5</v>
      </c>
      <c r="E3" s="198" t="n"/>
      <c r="F3" s="198" t="n"/>
      <c r="G3" s="198" t="n"/>
      <c r="H3" s="198" t="n"/>
      <c r="I3" s="198" t="n"/>
      <c r="J3" s="198" t="n"/>
      <c r="K3" s="198" t="n"/>
      <c r="L3" s="198" t="n"/>
      <c r="M3" s="198" t="n"/>
      <c r="N3" s="198" t="n"/>
      <c r="O3" s="198" t="n"/>
      <c r="P3" s="198" t="n"/>
      <c r="Q3" s="198" t="n"/>
      <c r="R3" s="198" t="n"/>
      <c r="S3" s="198">
        <f>SUM(B3:Q3)</f>
        <v/>
      </c>
      <c r="T3" s="198" t="n"/>
    </row>
    <row customHeight="1" ht="16" r="4" s="251">
      <c r="A4" s="196" t="inlineStr">
        <is>
          <t>蔡绍铜</t>
        </is>
      </c>
      <c r="B4" s="188" t="n">
        <v>9</v>
      </c>
      <c r="C4" s="187" t="n"/>
      <c r="D4" s="187" t="n"/>
      <c r="E4" s="187" t="n"/>
      <c r="F4" s="187" t="n"/>
      <c r="G4" s="187" t="n"/>
      <c r="H4" s="187" t="n"/>
      <c r="I4" s="187" t="n"/>
      <c r="J4" s="187" t="n"/>
      <c r="K4" s="187" t="n"/>
      <c r="L4" s="187" t="n"/>
      <c r="M4" s="187" t="n"/>
      <c r="N4" s="187" t="n"/>
      <c r="O4" s="187" t="n"/>
      <c r="P4" s="187" t="n"/>
      <c r="Q4" s="187" t="n"/>
      <c r="R4" s="187" t="n"/>
      <c r="S4" s="187">
        <f>SUM(B4:Q4)</f>
        <v/>
      </c>
      <c r="T4" s="187" t="n"/>
    </row>
    <row customHeight="1" ht="16" r="5" s="251">
      <c r="A5" s="196" t="inlineStr">
        <is>
          <t>陈瑾萱</t>
        </is>
      </c>
      <c r="B5" s="188" t="n">
        <v>13</v>
      </c>
      <c r="C5" s="187" t="n"/>
      <c r="D5" s="187" t="n"/>
      <c r="E5" s="187" t="n"/>
      <c r="F5" s="187" t="n"/>
      <c r="G5" s="187" t="n"/>
      <c r="H5" s="187" t="n"/>
      <c r="I5" s="187" t="n"/>
      <c r="J5" s="187" t="n"/>
      <c r="K5" s="187" t="n"/>
      <c r="L5" s="187" t="n"/>
      <c r="M5" s="187" t="n"/>
      <c r="N5" s="187" t="n"/>
      <c r="O5" s="187" t="n">
        <v>4</v>
      </c>
      <c r="P5" s="187" t="n"/>
      <c r="Q5" s="187" t="n"/>
      <c r="R5" s="187" t="n"/>
      <c r="S5" s="187">
        <f>SUM(B5:Q5)</f>
        <v/>
      </c>
      <c r="T5" s="187" t="n"/>
    </row>
    <row customHeight="1" ht="16" r="6" s="251">
      <c r="A6" s="196" t="inlineStr">
        <is>
          <t>王学佳</t>
        </is>
      </c>
      <c r="B6" s="188" t="n">
        <v>13</v>
      </c>
      <c r="C6" s="187" t="n"/>
      <c r="D6" s="187" t="n">
        <v>4</v>
      </c>
      <c r="E6" s="187" t="n"/>
      <c r="F6" s="187" t="n"/>
      <c r="G6" s="187" t="n"/>
      <c r="H6" s="187" t="n"/>
      <c r="I6" s="187" t="n"/>
      <c r="J6" s="187" t="n"/>
      <c r="K6" s="187" t="n"/>
      <c r="L6" s="187" t="n"/>
      <c r="M6" s="187" t="n"/>
      <c r="N6" s="187" t="n"/>
      <c r="O6" s="187" t="n"/>
      <c r="P6" s="187" t="n"/>
      <c r="Q6" s="187" t="n"/>
      <c r="R6" s="187" t="n"/>
      <c r="S6" s="187">
        <f>SUM(B6:Q6)</f>
        <v/>
      </c>
      <c r="T6" s="187" t="n"/>
    </row>
    <row customHeight="1" ht="16" r="7" s="251">
      <c r="A7" s="196" t="inlineStr">
        <is>
          <t>张喆</t>
        </is>
      </c>
      <c r="B7" s="188" t="n">
        <v>18</v>
      </c>
      <c r="C7" s="187" t="n"/>
      <c r="D7" s="187" t="n"/>
      <c r="E7" s="187" t="n"/>
      <c r="F7" s="187" t="n"/>
      <c r="G7" s="187" t="n"/>
      <c r="H7" s="187" t="n"/>
      <c r="I7" s="187" t="n"/>
      <c r="J7" s="187" t="n"/>
      <c r="K7" s="187" t="n"/>
      <c r="L7" s="187" t="n"/>
      <c r="M7" s="187" t="n"/>
      <c r="N7" s="187" t="n"/>
      <c r="O7" s="187" t="n"/>
      <c r="P7" s="187" t="n"/>
      <c r="Q7" s="187" t="n"/>
      <c r="R7" s="187" t="n"/>
      <c r="S7" s="187">
        <f>SUM(B7:Q7)</f>
        <v/>
      </c>
      <c r="T7" s="187" t="n"/>
    </row>
    <row customHeight="1" ht="16" r="8" s="251">
      <c r="A8" s="199" t="inlineStr">
        <is>
          <t>贺文颖</t>
        </is>
      </c>
      <c r="B8" s="188" t="n">
        <v>13</v>
      </c>
      <c r="C8" s="187" t="n"/>
      <c r="D8" s="187" t="n">
        <v>2</v>
      </c>
      <c r="E8" s="187" t="n">
        <v>5</v>
      </c>
      <c r="F8" s="187" t="n"/>
      <c r="G8" s="187" t="n"/>
      <c r="H8" s="187" t="n"/>
      <c r="I8" s="187" t="n"/>
      <c r="J8" s="187" t="n"/>
      <c r="K8" s="187" t="n"/>
      <c r="L8" s="187" t="n"/>
      <c r="M8" s="187" t="n"/>
      <c r="N8" s="187" t="n"/>
      <c r="O8" s="187" t="n"/>
      <c r="P8" s="187" t="n"/>
      <c r="Q8" s="187" t="n"/>
      <c r="R8" s="187" t="n"/>
      <c r="S8" s="187">
        <f>SUM(B8:Q8)</f>
        <v/>
      </c>
      <c r="T8" s="187" t="n"/>
    </row>
    <row customHeight="1" ht="16" r="9" s="251">
      <c r="A9" s="196" t="inlineStr">
        <is>
          <t>喻磊</t>
        </is>
      </c>
      <c r="B9" s="188" t="n"/>
      <c r="C9" s="187" t="n">
        <v>7</v>
      </c>
      <c r="D9" s="187" t="n"/>
      <c r="E9" s="187" t="n"/>
      <c r="F9" s="187" t="n"/>
      <c r="G9" s="187" t="n"/>
      <c r="H9" s="187" t="n"/>
      <c r="I9" s="187" t="n">
        <v>20</v>
      </c>
      <c r="J9" s="187" t="n"/>
      <c r="K9" s="187" t="n"/>
      <c r="L9" s="187" t="n"/>
      <c r="M9" s="187" t="n"/>
      <c r="N9" s="187" t="n"/>
      <c r="O9" s="187" t="n"/>
      <c r="P9" s="187" t="n">
        <v>7</v>
      </c>
      <c r="Q9" s="187" t="n">
        <v>10</v>
      </c>
      <c r="R9" s="187" t="n"/>
      <c r="S9" s="187">
        <f>SUM(B9:Q9)</f>
        <v/>
      </c>
      <c r="T9" s="187" t="n"/>
    </row>
    <row customHeight="1" ht="16" r="10" s="251">
      <c r="A10" s="196" t="inlineStr">
        <is>
          <t>孙剑波</t>
        </is>
      </c>
      <c r="B10" s="188" t="n"/>
      <c r="C10" s="187" t="n">
        <v>13</v>
      </c>
      <c r="D10" s="187" t="n"/>
      <c r="E10" s="187" t="n"/>
      <c r="F10" s="187" t="n"/>
      <c r="G10" s="187" t="n"/>
      <c r="H10" s="187" t="n"/>
      <c r="I10" s="187" t="n"/>
      <c r="J10" s="187" t="n"/>
      <c r="K10" s="187" t="n"/>
      <c r="L10" s="187" t="n"/>
      <c r="M10" s="187" t="n"/>
      <c r="N10" s="187" t="n"/>
      <c r="O10" s="187" t="n">
        <v>8</v>
      </c>
      <c r="P10" s="187" t="n"/>
      <c r="Q10" s="187" t="n"/>
      <c r="R10" s="187" t="n"/>
      <c r="S10" s="187">
        <f>SUM(B10:Q10)</f>
        <v/>
      </c>
      <c r="T10" s="187" t="n"/>
    </row>
    <row customHeight="1" ht="16" r="11" s="251">
      <c r="A11" s="196" t="inlineStr">
        <is>
          <t>熊彬</t>
        </is>
      </c>
      <c r="B11" s="188" t="n"/>
      <c r="C11" s="187" t="n">
        <v>10</v>
      </c>
      <c r="D11" s="187" t="n"/>
      <c r="E11" s="187" t="n"/>
      <c r="F11" s="187" t="n"/>
      <c r="G11" s="187" t="n">
        <v>20</v>
      </c>
      <c r="H11" s="187" t="n">
        <v>5</v>
      </c>
      <c r="I11" s="187" t="n">
        <v>40</v>
      </c>
      <c r="J11" s="187" t="n"/>
      <c r="K11" s="187" t="n"/>
      <c r="L11" s="187" t="n"/>
      <c r="M11" s="187" t="n"/>
      <c r="N11" s="187" t="n"/>
      <c r="O11" s="187" t="n"/>
      <c r="P11" s="187" t="n"/>
      <c r="Q11" s="187" t="n"/>
      <c r="R11" s="187" t="n"/>
      <c r="S11" s="187">
        <f>SUM(B11:Q11)</f>
        <v/>
      </c>
      <c r="T11" s="187" t="n"/>
    </row>
    <row customHeight="1" ht="16" r="12" s="251">
      <c r="A12" s="196" t="inlineStr">
        <is>
          <t>胡有明</t>
        </is>
      </c>
      <c r="B12" s="188" t="n"/>
      <c r="C12" s="187" t="n"/>
      <c r="D12" s="187" t="n">
        <v>10</v>
      </c>
      <c r="E12" s="187" t="n">
        <v>15</v>
      </c>
      <c r="F12" s="187" t="n"/>
      <c r="G12" s="187" t="n"/>
      <c r="H12" s="187" t="n"/>
      <c r="I12" s="187" t="n"/>
      <c r="J12" s="187" t="n">
        <v>8</v>
      </c>
      <c r="K12" s="187" t="n"/>
      <c r="L12" s="187" t="n"/>
      <c r="M12" s="187" t="n"/>
      <c r="N12" s="187" t="n"/>
      <c r="O12" s="187" t="n"/>
      <c r="P12" s="187" t="n"/>
      <c r="Q12" s="187" t="n"/>
      <c r="R12" s="187" t="n"/>
      <c r="S12" s="187">
        <f>SUM(B12:Q12)</f>
        <v/>
      </c>
      <c r="T12" s="187" t="n"/>
    </row>
    <row customHeight="1" ht="16" r="13" s="251">
      <c r="A13" s="196" t="inlineStr">
        <is>
          <t>黄文聪</t>
        </is>
      </c>
      <c r="B13" s="188" t="n"/>
      <c r="C13" s="187" t="n"/>
      <c r="D13" s="187" t="n">
        <v>10</v>
      </c>
      <c r="E13" s="187" t="n"/>
      <c r="F13" s="187" t="n"/>
      <c r="G13" s="187" t="n"/>
      <c r="H13" s="187" t="n"/>
      <c r="I13" s="187" t="n"/>
      <c r="J13" s="187" t="n"/>
      <c r="K13" s="187" t="n"/>
      <c r="L13" s="187" t="n"/>
      <c r="M13" s="187" t="n"/>
      <c r="N13" s="187" t="n"/>
      <c r="O13" s="187" t="n"/>
      <c r="P13" s="187" t="n"/>
      <c r="Q13" s="187" t="n"/>
      <c r="R13" s="187" t="n"/>
      <c r="S13" s="187">
        <f>SUM(B13:Q13)</f>
        <v/>
      </c>
      <c r="T13" s="187" t="n"/>
    </row>
    <row customHeight="1" ht="16" r="14" s="251">
      <c r="A14" s="196" t="inlineStr">
        <is>
          <t>董志伟</t>
        </is>
      </c>
      <c r="B14" s="188" t="n"/>
      <c r="C14" s="187" t="n"/>
      <c r="D14" s="187" t="n">
        <v>6</v>
      </c>
      <c r="E14" s="187" t="n"/>
      <c r="F14" s="187" t="n"/>
      <c r="G14" s="187" t="n"/>
      <c r="H14" s="187" t="n"/>
      <c r="I14" s="187" t="n"/>
      <c r="J14" s="187" t="n"/>
      <c r="K14" s="187" t="n"/>
      <c r="L14" s="187" t="n"/>
      <c r="M14" s="187" t="n"/>
      <c r="N14" s="187" t="n"/>
      <c r="O14" s="187" t="n"/>
      <c r="P14" s="187" t="n"/>
      <c r="Q14" s="187" t="n"/>
      <c r="R14" s="187" t="n"/>
      <c r="S14" s="187">
        <f>SUM(B14:Q14)</f>
        <v/>
      </c>
      <c r="T14" s="187" t="n"/>
    </row>
    <row customHeight="1" ht="16" r="15" s="251">
      <c r="A15" s="196" t="inlineStr">
        <is>
          <t>邓先宇</t>
        </is>
      </c>
      <c r="B15" s="188" t="n"/>
      <c r="C15" s="187" t="n"/>
      <c r="D15" s="187" t="n">
        <v>3</v>
      </c>
      <c r="E15" s="187" t="n">
        <v>10</v>
      </c>
      <c r="F15" s="187" t="n">
        <v>11</v>
      </c>
      <c r="G15" s="187" t="n"/>
      <c r="H15" s="187" t="n"/>
      <c r="I15" s="187" t="n"/>
      <c r="J15" s="187" t="n"/>
      <c r="K15" s="187" t="n"/>
      <c r="L15" s="187" t="n"/>
      <c r="M15" s="187" t="n"/>
      <c r="N15" s="187" t="n"/>
      <c r="O15" s="187" t="n"/>
      <c r="P15" s="187" t="n"/>
      <c r="Q15" s="187" t="n"/>
      <c r="R15" s="187" t="n"/>
      <c r="S15" s="187">
        <f>SUM(B15:Q15)</f>
        <v/>
      </c>
      <c r="T15" s="187" t="n"/>
    </row>
    <row customHeight="1" ht="16" r="16" s="251">
      <c r="A16" s="196" t="inlineStr">
        <is>
          <t>袁梦</t>
        </is>
      </c>
      <c r="B16" s="188" t="n"/>
      <c r="C16" s="187" t="n"/>
      <c r="D16" s="187" t="n">
        <v>2</v>
      </c>
      <c r="E16" s="187" t="n"/>
      <c r="F16" s="187" t="n"/>
      <c r="G16" s="187" t="n"/>
      <c r="H16" s="187" t="n"/>
      <c r="I16" s="187" t="n"/>
      <c r="J16" s="187" t="n"/>
      <c r="K16" s="187" t="n"/>
      <c r="L16" s="187" t="n">
        <v>2</v>
      </c>
      <c r="M16" s="187" t="n"/>
      <c r="N16" s="187" t="n"/>
      <c r="O16" s="187" t="n"/>
      <c r="P16" s="187" t="n"/>
      <c r="Q16" s="187" t="n"/>
      <c r="R16" s="187" t="n"/>
      <c r="S16" s="187">
        <f>SUM(B16:Q16)</f>
        <v/>
      </c>
      <c r="T16" s="187" t="n"/>
    </row>
    <row customHeight="1" ht="16" r="17" s="251">
      <c r="A17" s="196" t="inlineStr">
        <is>
          <t>柳畅宇</t>
        </is>
      </c>
      <c r="B17" s="188" t="n"/>
      <c r="C17" s="187" t="n"/>
      <c r="D17" s="187" t="n">
        <v>5</v>
      </c>
      <c r="E17" s="187" t="n"/>
      <c r="F17" s="187" t="n"/>
      <c r="G17" s="187" t="n"/>
      <c r="H17" s="187" t="n">
        <v>20</v>
      </c>
      <c r="I17" s="187" t="n"/>
      <c r="J17" s="187" t="n"/>
      <c r="K17" s="187" t="n"/>
      <c r="L17" s="187" t="n"/>
      <c r="M17" s="187" t="n"/>
      <c r="N17" s="187" t="n"/>
      <c r="O17" s="187" t="n"/>
      <c r="P17" s="187" t="n"/>
      <c r="Q17" s="187" t="n"/>
      <c r="R17" s="187" t="n"/>
      <c r="S17" s="187">
        <f>SUM(B17:Q17)</f>
        <v/>
      </c>
      <c r="T17" s="187" t="n"/>
    </row>
    <row customHeight="1" ht="16" r="18" s="251">
      <c r="A18" s="196" t="inlineStr">
        <is>
          <t>卢庆</t>
        </is>
      </c>
      <c r="B18" s="188" t="n"/>
      <c r="C18" s="187" t="n"/>
      <c r="D18" s="187" t="n"/>
      <c r="E18" s="187" t="n">
        <v>15</v>
      </c>
      <c r="F18" s="187" t="n"/>
      <c r="G18" s="187" t="n"/>
      <c r="H18" s="187" t="n"/>
      <c r="I18" s="187" t="n"/>
      <c r="J18" s="187" t="n"/>
      <c r="K18" s="187" t="n"/>
      <c r="L18" s="187" t="n"/>
      <c r="M18" s="187" t="n"/>
      <c r="N18" s="187" t="n"/>
      <c r="O18" s="187" t="n">
        <v>12</v>
      </c>
      <c r="P18" s="187" t="n"/>
      <c r="Q18" s="187" t="n"/>
      <c r="R18" s="187" t="n"/>
      <c r="S18" s="187">
        <f>SUM(B18:Q18)</f>
        <v/>
      </c>
      <c r="T18" s="187" t="n"/>
    </row>
    <row customHeight="1" ht="16" r="19" s="251">
      <c r="A19" s="196" t="inlineStr">
        <is>
          <t>王貂</t>
        </is>
      </c>
      <c r="B19" s="188" t="n"/>
      <c r="C19" s="187" t="n"/>
      <c r="D19" s="187" t="n"/>
      <c r="E19" s="187" t="n">
        <v>10</v>
      </c>
      <c r="F19" s="187" t="n"/>
      <c r="G19" s="187" t="n"/>
      <c r="H19" s="187" t="n"/>
      <c r="I19" s="187" t="n"/>
      <c r="J19" s="187" t="n"/>
      <c r="K19" s="187" t="n">
        <v>6</v>
      </c>
      <c r="L19" s="187" t="n"/>
      <c r="M19" s="187" t="n"/>
      <c r="N19" s="187" t="n"/>
      <c r="O19" s="187" t="n"/>
      <c r="P19" s="187" t="n"/>
      <c r="Q19" s="187" t="n"/>
      <c r="R19" s="187" t="n"/>
      <c r="S19" s="187">
        <f>SUM(B19:Q19)</f>
        <v/>
      </c>
      <c r="T19" s="187" t="n"/>
    </row>
    <row customHeight="1" ht="16" r="20" s="251">
      <c r="A20" s="196" t="inlineStr">
        <is>
          <t>郑敏</t>
        </is>
      </c>
      <c r="B20" s="188" t="n"/>
      <c r="C20" s="187" t="n"/>
      <c r="D20" s="187" t="n"/>
      <c r="E20" s="187" t="n"/>
      <c r="F20" s="187" t="n">
        <v>8</v>
      </c>
      <c r="G20" s="187" t="n"/>
      <c r="H20" s="187" t="n"/>
      <c r="I20" s="187" t="n"/>
      <c r="J20" s="187" t="n"/>
      <c r="K20" s="187" t="n"/>
      <c r="L20" s="187" t="n"/>
      <c r="M20" s="187" t="n"/>
      <c r="N20" s="187" t="n">
        <v>5</v>
      </c>
      <c r="O20" s="187" t="n"/>
      <c r="P20" s="187" t="n"/>
      <c r="Q20" s="187" t="n"/>
      <c r="R20" s="187" t="n"/>
      <c r="S20" s="187">
        <f>SUM(B20:Q20)</f>
        <v/>
      </c>
      <c r="T20" s="187" t="n"/>
    </row>
    <row customHeight="1" ht="16" r="21" s="251">
      <c r="A21" s="196" t="inlineStr">
        <is>
          <t>李梦琪</t>
        </is>
      </c>
      <c r="B21" s="188" t="n"/>
      <c r="C21" s="187" t="n"/>
      <c r="D21" s="187" t="n"/>
      <c r="E21" s="187" t="n"/>
      <c r="F21" s="187" t="n">
        <v>12</v>
      </c>
      <c r="G21" s="187" t="n"/>
      <c r="H21" s="187" t="n"/>
      <c r="I21" s="187" t="n"/>
      <c r="J21" s="187" t="n"/>
      <c r="K21" s="187" t="n"/>
      <c r="L21" s="187" t="n"/>
      <c r="M21" s="187" t="n"/>
      <c r="N21" s="187" t="n"/>
      <c r="O21" s="187" t="n"/>
      <c r="P21" s="187" t="n"/>
      <c r="Q21" s="187" t="n"/>
      <c r="R21" s="187" t="n"/>
      <c r="S21" s="187">
        <f>SUM(B21:Q21)</f>
        <v/>
      </c>
      <c r="T21" s="187" t="n"/>
    </row>
    <row customHeight="1" ht="16" r="22" s="251">
      <c r="A22" s="196" t="inlineStr">
        <is>
          <t>乔自强</t>
        </is>
      </c>
      <c r="B22" s="188" t="n"/>
      <c r="C22" s="187" t="n"/>
      <c r="D22" s="187" t="n"/>
      <c r="E22" s="187" t="n"/>
      <c r="F22" s="187" t="n">
        <v>10</v>
      </c>
      <c r="G22" s="187" t="n"/>
      <c r="H22" s="187" t="n"/>
      <c r="I22" s="187" t="n"/>
      <c r="J22" s="187" t="n">
        <v>19</v>
      </c>
      <c r="K22" s="187" t="n"/>
      <c r="L22" s="187" t="n"/>
      <c r="M22" s="187" t="n"/>
      <c r="N22" s="187" t="n"/>
      <c r="O22" s="187" t="n"/>
      <c r="P22" s="187" t="n"/>
      <c r="Q22" s="187" t="n"/>
      <c r="R22" s="187" t="n"/>
      <c r="S22" s="187">
        <f>SUM(B22:Q22)</f>
        <v/>
      </c>
      <c r="T22" s="187" t="n"/>
    </row>
    <row customHeight="1" ht="16" r="23" s="251">
      <c r="A23" s="196" t="inlineStr">
        <is>
          <t>勤鹏程</t>
        </is>
      </c>
      <c r="B23" s="188" t="n"/>
      <c r="C23" s="187" t="n"/>
      <c r="D23" s="187" t="n"/>
      <c r="E23" s="187" t="n"/>
      <c r="F23" s="187" t="n">
        <v>6</v>
      </c>
      <c r="G23" s="187" t="n"/>
      <c r="H23" s="187" t="n"/>
      <c r="I23" s="187" t="n"/>
      <c r="J23" s="187" t="n"/>
      <c r="K23" s="187" t="n"/>
      <c r="L23" s="187" t="n"/>
      <c r="M23" s="187" t="n"/>
      <c r="N23" s="187" t="n"/>
      <c r="O23" s="187" t="n"/>
      <c r="P23" s="187" t="n"/>
      <c r="Q23" s="187" t="n"/>
      <c r="R23" s="187" t="n"/>
      <c r="S23" s="187">
        <f>SUM(B23:Q23)</f>
        <v/>
      </c>
      <c r="T23" s="187" t="n"/>
    </row>
    <row customHeight="1" ht="16" r="24" s="251">
      <c r="A24" s="196" t="inlineStr">
        <is>
          <t>范琴</t>
        </is>
      </c>
      <c r="B24" s="188" t="n"/>
      <c r="C24" s="187" t="n"/>
      <c r="D24" s="187" t="n"/>
      <c r="E24" s="187" t="n"/>
      <c r="F24" s="187" t="n">
        <v>8</v>
      </c>
      <c r="G24" s="187" t="n"/>
      <c r="H24" s="187" t="n"/>
      <c r="I24" s="187" t="n"/>
      <c r="J24" s="187" t="n"/>
      <c r="K24" s="187" t="n"/>
      <c r="L24" s="187" t="n"/>
      <c r="M24" s="187" t="n"/>
      <c r="N24" s="187" t="n"/>
      <c r="O24" s="187" t="n">
        <v>6</v>
      </c>
      <c r="P24" s="187" t="n">
        <v>7</v>
      </c>
      <c r="Q24" s="187" t="n"/>
      <c r="R24" s="187" t="n"/>
      <c r="S24" s="187">
        <f>SUM(B24:Q24)</f>
        <v/>
      </c>
      <c r="T24" s="187" t="n"/>
    </row>
    <row customHeight="1" ht="16" r="25" s="251">
      <c r="A25" s="196" t="inlineStr">
        <is>
          <t>黄杰</t>
        </is>
      </c>
      <c r="B25" s="188" t="n"/>
      <c r="C25" s="187" t="n"/>
      <c r="D25" s="187" t="n"/>
      <c r="E25" s="187" t="n"/>
      <c r="F25" s="187" t="n"/>
      <c r="G25" s="187" t="n">
        <v>12</v>
      </c>
      <c r="H25" s="187" t="n"/>
      <c r="I25" s="187" t="n"/>
      <c r="J25" s="187" t="n"/>
      <c r="K25" s="187" t="n"/>
      <c r="L25" s="187" t="n"/>
      <c r="M25" s="187" t="n"/>
      <c r="N25" s="187" t="n"/>
      <c r="O25" s="187" t="n"/>
      <c r="P25" s="187" t="n"/>
      <c r="Q25" s="187" t="n"/>
      <c r="R25" s="187" t="n"/>
      <c r="S25" s="187">
        <f>SUM(B25:Q25)</f>
        <v/>
      </c>
      <c r="T25" s="187" t="n"/>
    </row>
    <row customHeight="1" ht="16" r="26" s="251">
      <c r="A26" s="196" t="inlineStr">
        <is>
          <t>艾青松</t>
        </is>
      </c>
      <c r="B26" s="188" t="n"/>
      <c r="C26" s="187" t="n"/>
      <c r="D26" s="187" t="n"/>
      <c r="E26" s="187" t="n"/>
      <c r="F26" s="187" t="n"/>
      <c r="G26" s="187" t="n">
        <v>5</v>
      </c>
      <c r="H26" s="187" t="n">
        <v>30</v>
      </c>
      <c r="I26" s="187" t="n"/>
      <c r="J26" s="187" t="n"/>
      <c r="K26" s="187" t="n"/>
      <c r="L26" s="187" t="n"/>
      <c r="M26" s="187" t="n"/>
      <c r="N26" s="187" t="n"/>
      <c r="O26" s="187" t="n"/>
      <c r="P26" s="187" t="n"/>
      <c r="Q26" s="187" t="n"/>
      <c r="R26" s="187" t="n"/>
      <c r="S26" s="187">
        <f>SUM(B26:Q26)</f>
        <v/>
      </c>
      <c r="T26" s="187" t="n"/>
    </row>
    <row customHeight="1" ht="16" r="27" s="251">
      <c r="A27" s="196" t="inlineStr">
        <is>
          <t>陈辉</t>
        </is>
      </c>
      <c r="B27" s="188" t="n"/>
      <c r="C27" s="187" t="n"/>
      <c r="D27" s="187" t="n"/>
      <c r="E27" s="187" t="n"/>
      <c r="F27" s="187" t="n"/>
      <c r="G27" s="187" t="n"/>
      <c r="H27" s="187" t="n"/>
      <c r="I27" s="187" t="n">
        <v>50</v>
      </c>
      <c r="J27" s="187" t="n"/>
      <c r="K27" s="187" t="n"/>
      <c r="L27" s="187" t="n"/>
      <c r="M27" s="187" t="n"/>
      <c r="N27" s="187" t="n"/>
      <c r="O27" s="187" t="n"/>
      <c r="P27" s="187" t="n"/>
      <c r="Q27" s="187" t="n"/>
      <c r="R27" s="187" t="n"/>
      <c r="S27" s="187">
        <f>SUM(B27:Q27)</f>
        <v/>
      </c>
      <c r="T27" s="187" t="n"/>
    </row>
    <row customHeight="1" ht="16" r="28" s="251">
      <c r="A28" s="196" t="inlineStr">
        <is>
          <t>朱超</t>
        </is>
      </c>
      <c r="B28" s="188" t="n"/>
      <c r="C28" s="187" t="n"/>
      <c r="D28" s="187" t="n"/>
      <c r="E28" s="187" t="n"/>
      <c r="F28" s="187" t="n"/>
      <c r="G28" s="187" t="n"/>
      <c r="H28" s="187" t="n"/>
      <c r="I28" s="187" t="n"/>
      <c r="J28" s="187" t="n">
        <v>18</v>
      </c>
      <c r="K28" s="187" t="n"/>
      <c r="L28" s="187" t="n"/>
      <c r="M28" s="187" t="n"/>
      <c r="N28" s="187" t="n"/>
      <c r="O28" s="187" t="n"/>
      <c r="P28" s="187" t="n"/>
      <c r="Q28" s="187" t="n"/>
      <c r="R28" s="187" t="n"/>
      <c r="S28" s="187">
        <f>SUM(B28:Q28)</f>
        <v/>
      </c>
      <c r="T28" s="187" t="n"/>
    </row>
    <row customHeight="1" ht="16" r="29" s="251">
      <c r="A29" s="196" t="inlineStr">
        <is>
          <t>郝龙潘</t>
        </is>
      </c>
      <c r="B29" s="188" t="n"/>
      <c r="C29" s="187" t="n"/>
      <c r="D29" s="187" t="n"/>
      <c r="E29" s="187" t="n"/>
      <c r="F29" s="187" t="n"/>
      <c r="G29" s="187" t="n"/>
      <c r="H29" s="187" t="n"/>
      <c r="I29" s="187" t="n"/>
      <c r="J29" s="187" t="n">
        <v>8</v>
      </c>
      <c r="K29" s="187" t="n"/>
      <c r="L29" s="187" t="n"/>
      <c r="M29" s="187" t="n"/>
      <c r="N29" s="187" t="n"/>
      <c r="O29" s="187" t="n"/>
      <c r="P29" s="187" t="n">
        <v>15</v>
      </c>
      <c r="Q29" s="187" t="n"/>
      <c r="R29" s="187" t="n"/>
      <c r="S29" s="187">
        <f>SUM(B29:Q29)</f>
        <v/>
      </c>
      <c r="T29" s="187" t="n"/>
    </row>
    <row customHeight="1" ht="16" r="30" s="251">
      <c r="A30" s="196" t="inlineStr">
        <is>
          <t>郭欣怡</t>
        </is>
      </c>
      <c r="B30" s="188" t="n"/>
      <c r="C30" s="187" t="n"/>
      <c r="D30" s="187" t="n"/>
      <c r="E30" s="187" t="n"/>
      <c r="F30" s="187" t="n"/>
      <c r="G30" s="187" t="n"/>
      <c r="H30" s="187" t="n"/>
      <c r="I30" s="187" t="n"/>
      <c r="J30" s="187" t="n">
        <v>19</v>
      </c>
      <c r="K30" s="187" t="n">
        <v>5</v>
      </c>
      <c r="L30" s="187" t="n"/>
      <c r="M30" s="187" t="n"/>
      <c r="N30" s="187" t="n"/>
      <c r="O30" s="187" t="n"/>
      <c r="P30" s="187" t="n"/>
      <c r="Q30" s="187" t="n"/>
      <c r="R30" s="187" t="n"/>
      <c r="S30" s="187">
        <f>SUM(B30:Q30)</f>
        <v/>
      </c>
      <c r="T30" s="187" t="n"/>
    </row>
    <row customHeight="1" ht="16" r="31" s="251">
      <c r="A31" s="196" t="inlineStr">
        <is>
          <t>吴清子</t>
        </is>
      </c>
      <c r="B31" s="188" t="n"/>
      <c r="C31" s="187" t="n"/>
      <c r="D31" s="187" t="n"/>
      <c r="E31" s="187" t="n"/>
      <c r="F31" s="187" t="n"/>
      <c r="G31" s="187" t="n"/>
      <c r="H31" s="187" t="n"/>
      <c r="I31" s="187" t="n"/>
      <c r="J31" s="187" t="n">
        <v>19</v>
      </c>
      <c r="K31" s="187" t="n">
        <v>5</v>
      </c>
      <c r="L31" s="187" t="n"/>
      <c r="M31" s="187" t="n"/>
      <c r="N31" s="187" t="n"/>
      <c r="O31" s="187" t="n"/>
      <c r="P31" s="187" t="n">
        <v>4</v>
      </c>
      <c r="Q31" s="187" t="n"/>
      <c r="R31" s="187" t="n"/>
      <c r="S31" s="187">
        <f>SUM(B31:Q31)</f>
        <v/>
      </c>
      <c r="T31" s="187" t="n"/>
    </row>
    <row customHeight="1" ht="16" r="32" s="251">
      <c r="A32" s="196" t="inlineStr">
        <is>
          <t>熊应宏</t>
        </is>
      </c>
      <c r="B32" s="188" t="n"/>
      <c r="C32" s="187" t="n"/>
      <c r="D32" s="187" t="n"/>
      <c r="E32" s="187" t="n"/>
      <c r="F32" s="187" t="n"/>
      <c r="G32" s="187" t="n"/>
      <c r="H32" s="187" t="n"/>
      <c r="I32" s="187" t="n"/>
      <c r="J32" s="187" t="n">
        <v>19</v>
      </c>
      <c r="K32" s="187" t="n"/>
      <c r="L32" s="187" t="n"/>
      <c r="M32" s="187" t="n"/>
      <c r="N32" s="187" t="n"/>
      <c r="O32" s="187" t="n"/>
      <c r="P32" s="187" t="n"/>
      <c r="Q32" s="187" t="n"/>
      <c r="R32" s="187" t="n"/>
      <c r="S32" s="187">
        <f>SUM(B32:Q32)</f>
        <v/>
      </c>
      <c r="T32" s="187" t="n"/>
    </row>
    <row customHeight="1" ht="16" r="33" s="251">
      <c r="A33" s="196" t="inlineStr">
        <is>
          <t>童科</t>
        </is>
      </c>
      <c r="B33" s="188" t="n"/>
      <c r="C33" s="187" t="n"/>
      <c r="D33" s="187" t="n"/>
      <c r="E33" s="187" t="n"/>
      <c r="F33" s="187" t="n"/>
      <c r="G33" s="187" t="n"/>
      <c r="H33" s="187" t="n"/>
      <c r="I33" s="187" t="n"/>
      <c r="J33" s="187" t="n"/>
      <c r="K33" s="187" t="n">
        <v>8</v>
      </c>
      <c r="L33" s="187" t="n"/>
      <c r="M33" s="187" t="n"/>
      <c r="N33" s="187" t="n"/>
      <c r="O33" s="187" t="n"/>
      <c r="P33" s="187" t="n"/>
      <c r="Q33" s="187" t="n"/>
      <c r="R33" s="187" t="n"/>
      <c r="S33" s="187">
        <f>SUM(B33:Q33)</f>
        <v/>
      </c>
      <c r="T33" s="187" t="n"/>
    </row>
    <row customHeight="1" ht="16" r="34" s="251">
      <c r="A34" s="196" t="inlineStr">
        <is>
          <t>秦振磊</t>
        </is>
      </c>
      <c r="B34" s="188" t="n"/>
      <c r="C34" s="187" t="n"/>
      <c r="D34" s="187" t="n"/>
      <c r="E34" s="187" t="n"/>
      <c r="F34" s="187" t="n"/>
      <c r="G34" s="187" t="n"/>
      <c r="H34" s="187" t="n"/>
      <c r="I34" s="187" t="n"/>
      <c r="J34" s="187" t="n"/>
      <c r="K34" s="187" t="n">
        <v>8</v>
      </c>
      <c r="L34" s="187" t="n"/>
      <c r="M34" s="187" t="n"/>
      <c r="N34" s="187" t="n"/>
      <c r="O34" s="187" t="n"/>
      <c r="P34" s="187" t="n"/>
      <c r="Q34" s="187" t="n"/>
      <c r="R34" s="187" t="n"/>
      <c r="S34" s="187">
        <f>SUM(B34:Q34)</f>
        <v/>
      </c>
      <c r="T34" s="187" t="n"/>
    </row>
    <row customHeight="1" ht="16" r="35" s="251">
      <c r="A35" s="196" t="inlineStr">
        <is>
          <t>聂明珠</t>
        </is>
      </c>
      <c r="B35" s="188" t="n"/>
      <c r="C35" s="187" t="n"/>
      <c r="D35" s="187" t="n"/>
      <c r="E35" s="187" t="n"/>
      <c r="F35" s="187" t="n"/>
      <c r="G35" s="187" t="n"/>
      <c r="H35" s="187" t="n"/>
      <c r="I35" s="187" t="n"/>
      <c r="J35" s="187" t="n"/>
      <c r="K35" s="187" t="n">
        <v>3</v>
      </c>
      <c r="L35" s="187" t="n"/>
      <c r="M35" s="187" t="n"/>
      <c r="N35" s="187" t="n"/>
      <c r="O35" s="187" t="n"/>
      <c r="P35" s="187" t="n"/>
      <c r="Q35" s="187" t="n"/>
      <c r="R35" s="187" t="n"/>
      <c r="S35" s="187">
        <f>SUM(B35:Q35)</f>
        <v/>
      </c>
      <c r="T35" s="187" t="n"/>
    </row>
    <row customHeight="1" ht="16" r="36" s="251">
      <c r="A36" s="196" t="inlineStr">
        <is>
          <t>甘栋</t>
        </is>
      </c>
      <c r="B36" s="188" t="n"/>
      <c r="C36" s="187" t="n"/>
      <c r="D36" s="187" t="n"/>
      <c r="E36" s="187" t="n"/>
      <c r="F36" s="187" t="n"/>
      <c r="G36" s="187" t="n"/>
      <c r="H36" s="187" t="n"/>
      <c r="I36" s="187" t="n"/>
      <c r="J36" s="187" t="n"/>
      <c r="K36" s="187" t="n">
        <v>8</v>
      </c>
      <c r="L36" s="187" t="n">
        <v>6</v>
      </c>
      <c r="M36" s="187" t="n"/>
      <c r="N36" s="187" t="n">
        <v>5</v>
      </c>
      <c r="O36" s="187" t="n"/>
      <c r="P36" s="187" t="n"/>
      <c r="Q36" s="187" t="n">
        <v>8</v>
      </c>
      <c r="R36" s="187" t="n"/>
      <c r="S36" s="187">
        <f>SUM(B36:Q36)</f>
        <v/>
      </c>
      <c r="T36" s="187" t="n"/>
    </row>
    <row customHeight="1" ht="16" r="37" s="251">
      <c r="A37" s="196" t="inlineStr">
        <is>
          <t>马哲涛</t>
        </is>
      </c>
      <c r="B37" s="188" t="n"/>
      <c r="C37" s="187" t="n"/>
      <c r="D37" s="187" t="n"/>
      <c r="E37" s="187" t="n"/>
      <c r="F37" s="187" t="n"/>
      <c r="G37" s="187" t="n"/>
      <c r="H37" s="187" t="n"/>
      <c r="I37" s="187" t="n"/>
      <c r="J37" s="187" t="n"/>
      <c r="K37" s="187" t="n"/>
      <c r="L37" s="187" t="n">
        <v>3</v>
      </c>
      <c r="M37" s="187" t="n">
        <v>5</v>
      </c>
      <c r="N37" s="187" t="n">
        <v>3</v>
      </c>
      <c r="O37" s="187" t="n">
        <v>3</v>
      </c>
      <c r="P37" s="187" t="n">
        <v>5</v>
      </c>
      <c r="Q37" s="187" t="n">
        <v>3</v>
      </c>
      <c r="R37" s="187" t="n"/>
      <c r="S37" s="187">
        <f>SUM(B37:Q37)</f>
        <v/>
      </c>
      <c r="T37" s="187" t="n"/>
    </row>
    <row customHeight="1" ht="16" r="38" s="251">
      <c r="A38" s="196" t="inlineStr">
        <is>
          <t>汪国斌</t>
        </is>
      </c>
      <c r="B38" s="188" t="n"/>
      <c r="C38" s="187" t="n"/>
      <c r="D38" s="187" t="n"/>
      <c r="E38" s="187" t="n"/>
      <c r="F38" s="187" t="n"/>
      <c r="G38" s="187" t="n"/>
      <c r="H38" s="187" t="n"/>
      <c r="I38" s="187" t="n"/>
      <c r="J38" s="187" t="n"/>
      <c r="K38" s="187" t="n"/>
      <c r="L38" s="187" t="n">
        <v>8</v>
      </c>
      <c r="M38" s="187" t="n">
        <v>20</v>
      </c>
      <c r="N38" s="187" t="n">
        <v>10</v>
      </c>
      <c r="O38" s="187" t="n"/>
      <c r="P38" s="187" t="n"/>
      <c r="Q38" s="187" t="n"/>
      <c r="R38" s="187" t="n"/>
      <c r="S38" s="187">
        <f>SUM(B38:Q38)</f>
        <v/>
      </c>
      <c r="T38" s="187" t="n"/>
    </row>
    <row customHeight="1" ht="16" r="39" s="251">
      <c r="A39" s="196" t="inlineStr">
        <is>
          <t>陈龙</t>
        </is>
      </c>
      <c r="B39" s="188" t="n"/>
      <c r="C39" s="187" t="n"/>
      <c r="D39" s="187" t="n"/>
      <c r="E39" s="187" t="n"/>
      <c r="F39" s="187" t="n"/>
      <c r="G39" s="187" t="n"/>
      <c r="H39" s="187" t="n"/>
      <c r="I39" s="187" t="n"/>
      <c r="J39" s="187" t="n"/>
      <c r="K39" s="187" t="n"/>
      <c r="L39" s="187" t="n">
        <v>6</v>
      </c>
      <c r="M39" s="187" t="n"/>
      <c r="N39" s="187" t="n">
        <v>10</v>
      </c>
      <c r="O39" s="187" t="n"/>
      <c r="P39" s="187" t="n"/>
      <c r="Q39" s="187" t="n"/>
      <c r="R39" s="187" t="n"/>
      <c r="S39" s="187">
        <f>SUM(B39:Q39)</f>
        <v/>
      </c>
      <c r="T39" s="187" t="n"/>
    </row>
    <row customHeight="1" ht="16" r="40" s="251">
      <c r="A40" s="196" t="inlineStr">
        <is>
          <t>李敖东</t>
        </is>
      </c>
      <c r="B40" s="188" t="n"/>
      <c r="C40" s="187" t="n"/>
      <c r="D40" s="187" t="n"/>
      <c r="E40" s="187" t="n"/>
      <c r="F40" s="187" t="n"/>
      <c r="G40" s="187" t="n"/>
      <c r="H40" s="187" t="n"/>
      <c r="I40" s="187" t="n"/>
      <c r="J40" s="187" t="n"/>
      <c r="K40" s="187" t="n"/>
      <c r="L40" s="187" t="n">
        <v>3</v>
      </c>
      <c r="M40" s="187" t="n"/>
      <c r="N40" s="187" t="n"/>
      <c r="O40" s="187" t="n"/>
      <c r="P40" s="187" t="n"/>
      <c r="Q40" s="187" t="n"/>
      <c r="R40" s="187" t="n"/>
      <c r="S40" s="187">
        <f>SUM(B40:Q40)</f>
        <v/>
      </c>
      <c r="T40" s="187" t="n"/>
    </row>
    <row customHeight="1" ht="16" r="41" s="251">
      <c r="A41" s="196" t="inlineStr">
        <is>
          <t>向建伟</t>
        </is>
      </c>
      <c r="B41" s="188" t="n"/>
      <c r="C41" s="187" t="n"/>
      <c r="D41" s="187" t="n"/>
      <c r="E41" s="187" t="n"/>
      <c r="F41" s="187" t="n"/>
      <c r="G41" s="187" t="n"/>
      <c r="H41" s="187" t="n"/>
      <c r="I41" s="187" t="n"/>
      <c r="J41" s="187" t="n"/>
      <c r="K41" s="187" t="n"/>
      <c r="L41" s="187" t="n">
        <v>3</v>
      </c>
      <c r="M41" s="187" t="n"/>
      <c r="N41" s="187" t="n"/>
      <c r="O41" s="187" t="n"/>
      <c r="P41" s="187" t="n">
        <v>1</v>
      </c>
      <c r="Q41" s="187" t="n"/>
      <c r="R41" s="187" t="n"/>
      <c r="S41" s="187">
        <f>SUM(B41:Q41)</f>
        <v/>
      </c>
      <c r="T41" s="187" t="n"/>
    </row>
    <row customHeight="1" ht="16" r="42" s="251">
      <c r="A42" s="196" t="inlineStr">
        <is>
          <t>陈晨</t>
        </is>
      </c>
      <c r="B42" s="188" t="n"/>
      <c r="C42" s="187" t="n"/>
      <c r="D42" s="187" t="n"/>
      <c r="E42" s="187" t="n"/>
      <c r="F42" s="187" t="n"/>
      <c r="G42" s="187" t="n"/>
      <c r="H42" s="187" t="n"/>
      <c r="I42" s="187" t="n"/>
      <c r="J42" s="187" t="n"/>
      <c r="K42" s="187" t="n"/>
      <c r="L42" s="187" t="n">
        <v>2</v>
      </c>
      <c r="M42" s="187" t="n"/>
      <c r="N42" s="187" t="n"/>
      <c r="O42" s="187" t="n"/>
      <c r="P42" s="187" t="n"/>
      <c r="Q42" s="187" t="n"/>
      <c r="R42" s="187" t="n"/>
      <c r="S42" s="187">
        <f>SUM(B42:Q42)</f>
        <v/>
      </c>
      <c r="T42" s="187" t="n"/>
    </row>
    <row customHeight="1" ht="16" r="43" s="251">
      <c r="A43" s="196" t="inlineStr">
        <is>
          <t>车棚</t>
        </is>
      </c>
      <c r="B43" s="188" t="n"/>
      <c r="C43" s="187" t="n"/>
      <c r="D43" s="187" t="n"/>
      <c r="E43" s="187" t="n"/>
      <c r="F43" s="187" t="n"/>
      <c r="G43" s="187" t="n"/>
      <c r="H43" s="187" t="n"/>
      <c r="I43" s="187" t="n"/>
      <c r="J43" s="187" t="n"/>
      <c r="K43" s="187" t="n"/>
      <c r="L43" s="187" t="n"/>
      <c r="M43" s="187" t="n">
        <v>20</v>
      </c>
      <c r="N43" s="187" t="n"/>
      <c r="O43" s="187" t="n"/>
      <c r="P43" s="187" t="n"/>
      <c r="Q43" s="187" t="n"/>
      <c r="R43" s="187" t="n"/>
      <c r="S43" s="187">
        <f>SUM(B43:Q43)</f>
        <v/>
      </c>
      <c r="T43" s="187" t="n"/>
    </row>
    <row customHeight="1" ht="16" r="44" s="251">
      <c r="A44" s="196" t="inlineStr">
        <is>
          <t>李路</t>
        </is>
      </c>
      <c r="B44" s="188" t="n"/>
      <c r="C44" s="187" t="n"/>
      <c r="D44" s="187" t="n"/>
      <c r="E44" s="187" t="n"/>
      <c r="F44" s="187" t="n"/>
      <c r="G44" s="187" t="n"/>
      <c r="H44" s="187" t="n"/>
      <c r="I44" s="187" t="n"/>
      <c r="J44" s="187" t="n"/>
      <c r="K44" s="187" t="n"/>
      <c r="L44" s="187" t="n"/>
      <c r="M44" s="187" t="n">
        <v>10</v>
      </c>
      <c r="N44" s="187" t="n"/>
      <c r="O44" s="187" t="n"/>
      <c r="P44" s="187" t="n"/>
      <c r="Q44" s="187" t="n"/>
      <c r="R44" s="187" t="n"/>
      <c r="S44" s="187">
        <f>SUM(B44:Q44)</f>
        <v/>
      </c>
      <c r="T44" s="187" t="n"/>
    </row>
    <row customHeight="1" ht="16" r="45" s="251">
      <c r="A45" s="196" t="inlineStr">
        <is>
          <t>邹先铎</t>
        </is>
      </c>
      <c r="B45" s="188" t="n"/>
      <c r="C45" s="187" t="n"/>
      <c r="D45" s="187" t="n"/>
      <c r="E45" s="187" t="n"/>
      <c r="F45" s="187" t="n"/>
      <c r="G45" s="187" t="n"/>
      <c r="H45" s="187" t="n"/>
      <c r="I45" s="187" t="n"/>
      <c r="J45" s="187" t="n"/>
      <c r="K45" s="187" t="n"/>
      <c r="L45" s="187" t="n"/>
      <c r="M45" s="187" t="n"/>
      <c r="N45" s="187" t="n"/>
      <c r="O45" s="187" t="n"/>
      <c r="P45" s="187" t="n">
        <v>5</v>
      </c>
      <c r="Q45" s="187" t="n"/>
      <c r="R45" s="187" t="n"/>
      <c r="S45" s="187">
        <f>SUM(B45:Q45)</f>
        <v/>
      </c>
      <c r="T45" s="187" t="n"/>
    </row>
    <row customHeight="1" ht="16" r="46" s="251">
      <c r="A46" s="196" t="inlineStr">
        <is>
          <t>胡瑞</t>
        </is>
      </c>
      <c r="B46" s="188" t="n"/>
      <c r="C46" s="187" t="n"/>
      <c r="D46" s="187" t="n"/>
      <c r="E46" s="187" t="n"/>
      <c r="F46" s="187" t="n"/>
      <c r="G46" s="187" t="n"/>
      <c r="H46" s="187" t="n"/>
      <c r="I46" s="187" t="n"/>
      <c r="J46" s="187" t="n"/>
      <c r="K46" s="187" t="n"/>
      <c r="L46" s="187" t="n"/>
      <c r="M46" s="187" t="n"/>
      <c r="N46" s="187" t="n"/>
      <c r="O46" s="187" t="n"/>
      <c r="P46" s="187" t="n">
        <v>6</v>
      </c>
      <c r="Q46" s="187" t="n"/>
      <c r="R46" s="187" t="n"/>
      <c r="S46" s="187">
        <f>SUM(B46:Q46)</f>
        <v/>
      </c>
      <c r="T46" s="187" t="n"/>
    </row>
    <row customHeight="1" ht="16" r="47" s="251">
      <c r="A47" s="196" t="inlineStr">
        <is>
          <t>王庚</t>
        </is>
      </c>
      <c r="B47" s="188" t="n"/>
      <c r="C47" s="187" t="n"/>
      <c r="D47" s="187" t="n"/>
      <c r="E47" s="187" t="n"/>
      <c r="F47" s="187" t="n"/>
      <c r="G47" s="187" t="n"/>
      <c r="H47" s="187" t="n"/>
      <c r="I47" s="187" t="n"/>
      <c r="J47" s="187" t="n"/>
      <c r="K47" s="187" t="n"/>
      <c r="L47" s="187" t="n"/>
      <c r="M47" s="187" t="n"/>
      <c r="N47" s="187" t="n"/>
      <c r="O47" s="187" t="n"/>
      <c r="P47" s="187" t="n">
        <v>5</v>
      </c>
      <c r="Q47" s="187" t="n"/>
      <c r="R47" s="187" t="n"/>
      <c r="S47" s="187">
        <f>SUM(B47:Q47)</f>
        <v/>
      </c>
      <c r="T47" s="187" t="n"/>
    </row>
    <row customHeight="1" ht="16" r="48" s="251">
      <c r="A48" s="196" t="inlineStr">
        <is>
          <t>黄威</t>
        </is>
      </c>
      <c r="B48" s="188" t="n"/>
      <c r="C48" s="187" t="n"/>
      <c r="D48" s="187" t="n"/>
      <c r="E48" s="187" t="n"/>
      <c r="F48" s="187" t="n"/>
      <c r="G48" s="187" t="n"/>
      <c r="H48" s="187" t="n"/>
      <c r="I48" s="187" t="n"/>
      <c r="J48" s="187" t="n"/>
      <c r="K48" s="187" t="n">
        <v>7</v>
      </c>
      <c r="L48" s="187" t="n"/>
      <c r="M48" s="187" t="n"/>
      <c r="N48" s="187" t="n"/>
      <c r="O48" s="187" t="n"/>
      <c r="P48" s="187" t="n"/>
      <c r="Q48" s="187" t="n">
        <v>12</v>
      </c>
      <c r="R48" s="187" t="n"/>
      <c r="S48" s="187">
        <f>SUM(B48:Q48)</f>
        <v/>
      </c>
      <c r="T48" s="187" t="n"/>
    </row>
    <row customHeight="1" ht="16" r="49" s="251">
      <c r="A49" s="200" t="n"/>
      <c r="B49" s="188" t="n"/>
      <c r="C49" s="187" t="n"/>
      <c r="D49" s="187" t="n"/>
      <c r="E49" s="187" t="n"/>
      <c r="F49" s="187" t="n"/>
      <c r="G49" s="187" t="n"/>
      <c r="H49" s="187" t="n"/>
      <c r="I49" s="187" t="n"/>
      <c r="J49" s="187" t="n"/>
      <c r="K49" s="187" t="n"/>
      <c r="L49" s="187" t="n"/>
      <c r="M49" s="187" t="n"/>
      <c r="N49" s="187" t="n"/>
      <c r="O49" s="187" t="n"/>
      <c r="P49" s="187" t="n"/>
      <c r="Q49" s="187" t="n"/>
      <c r="R49" s="187" t="n"/>
      <c r="S49" s="187" t="n"/>
      <c r="T49" s="187" t="n"/>
    </row>
  </sheetData>
  <mergeCells count="1">
    <mergeCell ref="A1:T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1"/>
  <sheetViews>
    <sheetView defaultGridColor="1" showGridLines="0" workbookViewId="0">
      <selection activeCell="A1" sqref="A1"/>
    </sheetView>
  </sheetViews>
  <sheetFormatPr baseColWidth="8" customHeight="1" defaultColWidth="16.3333" defaultRowHeight="13" outlineLevelCol="0" outlineLevelRow="0"/>
  <cols>
    <col customWidth="1" max="7" min="1" style="232" width="16.3516"/>
    <col customWidth="1" max="256" min="8" style="232" width="16.3516"/>
  </cols>
  <sheetData>
    <row customHeight="1" ht="20" r="1" s="251">
      <c r="A1" s="283" t="inlineStr">
        <is>
          <t>Fu+汇总</t>
        </is>
      </c>
      <c r="B1" s="284" t="n"/>
      <c r="C1" s="284" t="n"/>
      <c r="D1" s="284" t="n"/>
      <c r="E1" s="284" t="n"/>
      <c r="F1" s="284" t="n"/>
      <c r="G1" s="285" t="n"/>
    </row>
    <row customHeight="1" ht="15.65" r="2" s="251">
      <c r="A2" s="193" t="n"/>
      <c r="B2" s="202">
        <f>SUM(B3:B9)</f>
        <v/>
      </c>
      <c r="C2" s="202">
        <f>SUM(C3:C9)</f>
        <v/>
      </c>
      <c r="D2" s="202" t="n"/>
      <c r="E2" s="202" t="n"/>
      <c r="F2" s="202" t="n"/>
      <c r="G2" s="193" t="n"/>
    </row>
    <row customHeight="1" ht="16" r="3" s="251">
      <c r="A3" s="196" t="inlineStr">
        <is>
          <t>周立波</t>
        </is>
      </c>
      <c r="B3" s="197" t="n">
        <v>1</v>
      </c>
      <c r="C3" s="198" t="n">
        <v>1</v>
      </c>
      <c r="D3" s="198" t="n"/>
      <c r="E3" s="198" t="n"/>
      <c r="F3" s="203" t="n"/>
      <c r="G3" s="204">
        <f>SUM(B3,C3)</f>
        <v/>
      </c>
    </row>
    <row customHeight="1" ht="16" r="4" s="251">
      <c r="A4" s="196" t="inlineStr">
        <is>
          <t>聂明珠</t>
        </is>
      </c>
      <c r="B4" s="188" t="n">
        <v>1</v>
      </c>
      <c r="C4" s="187" t="n">
        <v>1</v>
      </c>
      <c r="D4" s="187" t="n"/>
      <c r="E4" s="187" t="n"/>
      <c r="F4" s="205" t="n"/>
      <c r="G4" s="204">
        <f>SUM(B4,C4)</f>
        <v/>
      </c>
    </row>
    <row customHeight="1" ht="16" r="5" s="251">
      <c r="A5" s="196" t="inlineStr">
        <is>
          <t>靳坚</t>
        </is>
      </c>
      <c r="B5" s="188" t="n">
        <v>2</v>
      </c>
      <c r="C5" s="187" t="n">
        <v>2</v>
      </c>
      <c r="D5" s="187" t="n"/>
      <c r="E5" s="187" t="n"/>
      <c r="F5" s="205" t="n"/>
      <c r="G5" s="204">
        <f>SUM(B5,C5)</f>
        <v/>
      </c>
    </row>
    <row customHeight="1" ht="16" r="6" s="251">
      <c r="A6" s="196" t="inlineStr">
        <is>
          <t>石冲</t>
        </is>
      </c>
      <c r="B6" s="188" t="n">
        <v>2</v>
      </c>
      <c r="C6" s="187" t="n">
        <v>2</v>
      </c>
      <c r="D6" s="187" t="n"/>
      <c r="E6" s="187" t="n"/>
      <c r="F6" s="205" t="n"/>
      <c r="G6" s="204">
        <f>SUM(B6,C6)</f>
        <v/>
      </c>
    </row>
    <row customHeight="1" ht="16" r="7" s="251">
      <c r="A7" s="196" t="inlineStr">
        <is>
          <t>袁梦</t>
        </is>
      </c>
      <c r="B7" s="188" t="n">
        <v>1</v>
      </c>
      <c r="C7" s="187" t="n">
        <v>1</v>
      </c>
      <c r="D7" s="187" t="n"/>
      <c r="E7" s="187" t="n"/>
      <c r="F7" s="205" t="n"/>
      <c r="G7" s="204">
        <f>SUM(B7,C7)</f>
        <v/>
      </c>
    </row>
    <row customHeight="1" ht="16" r="8" s="251">
      <c r="A8" s="199" t="inlineStr">
        <is>
          <t>秦振磊</t>
        </is>
      </c>
      <c r="B8" s="188" t="n">
        <v>1</v>
      </c>
      <c r="C8" s="187" t="n">
        <v>1</v>
      </c>
      <c r="D8" s="187" t="n"/>
      <c r="E8" s="187" t="n"/>
      <c r="F8" s="205" t="n"/>
      <c r="G8" s="204">
        <f>SUM(B8,C8)</f>
        <v/>
      </c>
    </row>
    <row customHeight="1" ht="16" r="9" s="251">
      <c r="A9" s="196" t="inlineStr">
        <is>
          <t>范琴</t>
        </is>
      </c>
      <c r="B9" s="188" t="n">
        <v>3</v>
      </c>
      <c r="C9" s="187" t="n">
        <v>3</v>
      </c>
      <c r="D9" s="187" t="n"/>
      <c r="E9" s="187" t="n"/>
      <c r="F9" s="205" t="n"/>
      <c r="G9" s="204">
        <f>SUM(B9,C9)</f>
        <v/>
      </c>
    </row>
    <row customHeight="1" ht="15.65" r="10" s="251">
      <c r="A10" s="206" t="n"/>
      <c r="B10" s="210" t="n"/>
      <c r="C10" s="187" t="n"/>
      <c r="D10" s="187" t="n"/>
      <c r="E10" s="187" t="n"/>
      <c r="F10" s="187" t="n"/>
      <c r="G10" s="152" t="n"/>
    </row>
    <row customHeight="1" ht="15.35" r="11" s="251">
      <c r="A11" s="153" t="n"/>
      <c r="B11" s="210" t="n"/>
      <c r="C11" s="187" t="n"/>
      <c r="D11" s="187" t="n"/>
      <c r="E11" s="187" t="n"/>
      <c r="F11" s="187" t="n"/>
      <c r="G11" s="187" t="n"/>
    </row>
  </sheetData>
  <mergeCells count="1">
    <mergeCell ref="A1:G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F11"/>
  <sheetViews>
    <sheetView defaultGridColor="1" showGridLines="0" workbookViewId="0">
      <selection activeCell="A1" sqref="A1"/>
    </sheetView>
  </sheetViews>
  <sheetFormatPr baseColWidth="8" customHeight="1" defaultColWidth="16.3333" defaultRowHeight="13" outlineLevelCol="0" outlineLevelRow="0"/>
  <cols>
    <col customWidth="1" max="6" min="1" style="232" width="16.3516"/>
    <col customWidth="1" max="256" min="7" style="232" width="16.3516"/>
  </cols>
  <sheetData>
    <row customHeight="1" ht="20" r="1" s="251">
      <c r="A1" s="283" t="inlineStr">
        <is>
          <t>数据处理汇总</t>
        </is>
      </c>
      <c r="B1" s="284" t="n"/>
      <c r="C1" s="284" t="n"/>
      <c r="D1" s="284" t="n"/>
      <c r="E1" s="284" t="n"/>
      <c r="F1" s="285" t="n"/>
    </row>
    <row customHeight="1" ht="15.55" r="2" s="251">
      <c r="A2" s="202" t="n"/>
      <c r="B2" s="202">
        <f>SUM(B3:B9)</f>
        <v/>
      </c>
      <c r="C2" s="202">
        <f>SUM(C3:C9)</f>
        <v/>
      </c>
      <c r="D2" s="202">
        <f>SUM(D3:D9)</f>
        <v/>
      </c>
      <c r="E2" s="202" t="n"/>
      <c r="F2" s="202" t="n"/>
    </row>
    <row customHeight="1" ht="15.55" r="3" s="251">
      <c r="A3" s="208" t="inlineStr">
        <is>
          <t>马炬</t>
        </is>
      </c>
      <c r="B3" s="183" t="n">
        <v>22</v>
      </c>
      <c r="C3" s="198" t="n"/>
      <c r="D3" s="198" t="n"/>
      <c r="E3" s="198" t="n"/>
      <c r="F3" s="198">
        <f>SUM(B3:E3)</f>
        <v/>
      </c>
    </row>
    <row customHeight="1" ht="15.35" r="4" s="251">
      <c r="A4" s="209" t="inlineStr">
        <is>
          <t>熊彬</t>
        </is>
      </c>
      <c r="B4" s="210" t="n">
        <v>11</v>
      </c>
      <c r="C4" s="187" t="n">
        <v>11</v>
      </c>
      <c r="D4" s="187" t="n">
        <v>20</v>
      </c>
      <c r="E4" s="187" t="n"/>
      <c r="F4" s="187">
        <f>SUM(B4:E4)</f>
        <v/>
      </c>
    </row>
    <row customHeight="1" ht="15.35" r="5" s="251">
      <c r="A5" s="209" t="inlineStr">
        <is>
          <t>甘琼</t>
        </is>
      </c>
      <c r="B5" s="210" t="n"/>
      <c r="C5" s="187" t="n">
        <v>22</v>
      </c>
      <c r="D5" s="187" t="n">
        <v>35</v>
      </c>
      <c r="E5" s="187" t="n"/>
      <c r="F5" s="187">
        <f>SUM(B5:E5)</f>
        <v/>
      </c>
    </row>
    <row customHeight="1" ht="15.35" r="6" s="251">
      <c r="A6" s="153" t="n"/>
      <c r="B6" s="210" t="n"/>
      <c r="C6" s="187" t="n"/>
      <c r="D6" s="187" t="n"/>
      <c r="E6" s="187" t="n"/>
      <c r="F6" s="187" t="n"/>
    </row>
    <row customHeight="1" ht="15.35" r="7" s="251">
      <c r="A7" s="153" t="n"/>
      <c r="B7" s="210" t="n"/>
      <c r="C7" s="187" t="n"/>
      <c r="D7" s="187" t="n"/>
      <c r="E7" s="187" t="n"/>
      <c r="F7" s="187" t="n"/>
    </row>
    <row customHeight="1" ht="15.35" r="8" s="251">
      <c r="A8" s="153" t="n"/>
      <c r="B8" s="210" t="n"/>
      <c r="C8" s="187" t="n"/>
      <c r="D8" s="187" t="n"/>
      <c r="E8" s="187" t="n"/>
      <c r="F8" s="187" t="n"/>
    </row>
    <row customHeight="1" ht="15.35" r="9" s="251">
      <c r="A9" s="153" t="n"/>
      <c r="B9" s="210" t="n"/>
      <c r="C9" s="187" t="n"/>
      <c r="D9" s="187" t="n"/>
      <c r="E9" s="187" t="n"/>
      <c r="F9" s="187" t="n"/>
    </row>
    <row customHeight="1" ht="15.35" r="10" s="251">
      <c r="A10" s="153" t="n"/>
      <c r="B10" s="210" t="n"/>
      <c r="C10" s="187" t="n"/>
      <c r="D10" s="187" t="n"/>
      <c r="E10" s="187" t="n"/>
      <c r="F10" s="187" t="n"/>
    </row>
    <row customHeight="1" ht="15.35" r="11" s="251">
      <c r="A11" s="153" t="n"/>
      <c r="B11" s="210" t="n"/>
      <c r="C11" s="187" t="n"/>
      <c r="D11" s="187" t="n"/>
      <c r="E11" s="187" t="n"/>
      <c r="F11" s="187" t="n"/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56"/>
  <sheetViews>
    <sheetView defaultGridColor="1" showGridLines="0" workbookViewId="0">
      <pane activePane="bottomRight" state="frozen" topLeftCell="B3" xSplit="1" ySplit="2"/>
      <selection activeCell="A1" sqref="A1"/>
    </sheetView>
  </sheetViews>
  <sheetFormatPr baseColWidth="8" customHeight="1" defaultColWidth="16.3333" defaultRowHeight="13" outlineLevelCol="0" outlineLevelRow="0"/>
  <cols>
    <col customWidth="1" max="6" min="1" style="232" width="16.3516"/>
    <col customWidth="1" max="256" min="7" style="232" width="16.3516"/>
  </cols>
  <sheetData>
    <row customHeight="1" ht="20" r="1" s="251">
      <c r="A1" s="212" t="inlineStr">
        <is>
          <t>合计</t>
        </is>
      </c>
    </row>
    <row customHeight="1" ht="20" r="2" s="251">
      <c r="A2" s="213" t="n"/>
      <c r="B2" s="214" t="inlineStr">
        <is>
          <t>项目汇总</t>
        </is>
      </c>
      <c r="C2" s="215" t="inlineStr">
        <is>
          <t>Fu+汇总</t>
        </is>
      </c>
      <c r="D2" s="215" t="inlineStr">
        <is>
          <t>数据处理汇总</t>
        </is>
      </c>
      <c r="E2" s="215" t="inlineStr">
        <is>
          <t>对接汇总</t>
        </is>
      </c>
      <c r="F2" s="215" t="inlineStr">
        <is>
          <t>合计</t>
        </is>
      </c>
    </row>
    <row customHeight="1" ht="16" r="3" s="251">
      <c r="A3" s="216" t="inlineStr">
        <is>
          <t>熊彬</t>
        </is>
      </c>
      <c r="B3" s="217">
        <f>'项目汇总'!S11</f>
        <v/>
      </c>
      <c r="C3" s="218" t="n"/>
      <c r="D3" s="220" t="n">
        <v>42</v>
      </c>
      <c r="E3" s="220" t="n"/>
      <c r="F3" s="220">
        <f>SUM(B3:E3)</f>
        <v/>
      </c>
    </row>
    <row customHeight="1" ht="16" r="4" s="251">
      <c r="A4" s="196" t="inlineStr">
        <is>
          <t>甘琼</t>
        </is>
      </c>
      <c r="B4" s="221" t="n"/>
      <c r="C4" s="223" t="n"/>
      <c r="D4" s="223" t="n">
        <v>57</v>
      </c>
      <c r="E4" s="223" t="n">
        <v>11</v>
      </c>
      <c r="F4" s="223">
        <f>SUM(B4:E4)</f>
        <v/>
      </c>
    </row>
    <row customHeight="1" ht="16" r="5" s="251">
      <c r="A5" s="216" t="inlineStr">
        <is>
          <t>陈辉</t>
        </is>
      </c>
      <c r="B5" s="224">
        <f>'项目汇总'!S27</f>
        <v/>
      </c>
      <c r="C5" s="226" t="n"/>
      <c r="D5" s="223" t="n"/>
      <c r="E5" s="223" t="n"/>
      <c r="F5" s="223">
        <f>SUM(B5:E5)</f>
        <v/>
      </c>
    </row>
    <row customHeight="1" ht="16" r="6" s="251">
      <c r="A6" s="216" t="inlineStr">
        <is>
          <t>秦振磊</t>
        </is>
      </c>
      <c r="B6" s="224">
        <f>'项目汇总'!S34</f>
        <v/>
      </c>
      <c r="C6" s="226" t="n">
        <v>2</v>
      </c>
      <c r="D6" s="223" t="n"/>
      <c r="E6" s="223" t="n">
        <v>35</v>
      </c>
      <c r="F6" s="223">
        <f>SUM(B6:E6)</f>
        <v/>
      </c>
    </row>
    <row customHeight="1" ht="16" r="7" s="251">
      <c r="A7" s="216" t="inlineStr">
        <is>
          <t>喻磊</t>
        </is>
      </c>
      <c r="B7" s="224">
        <f>'项目汇总'!S9</f>
        <v/>
      </c>
      <c r="C7" s="226" t="n"/>
      <c r="D7" s="223" t="n"/>
      <c r="E7" s="223" t="n"/>
      <c r="F7" s="223">
        <f>SUM(B7:E7)</f>
        <v/>
      </c>
    </row>
    <row customHeight="1" ht="16" r="8" s="251">
      <c r="A8" s="216" t="inlineStr">
        <is>
          <t>汪国斌</t>
        </is>
      </c>
      <c r="B8" s="224">
        <f>'项目汇总'!S38</f>
        <v/>
      </c>
      <c r="C8" s="226" t="n"/>
      <c r="D8" s="223" t="n"/>
      <c r="E8" s="223" t="n"/>
      <c r="F8" s="223">
        <f>SUM(B8:E8)</f>
        <v/>
      </c>
    </row>
    <row customHeight="1" ht="16" r="9" s="251">
      <c r="A9" s="216" t="inlineStr">
        <is>
          <t>车棚</t>
        </is>
      </c>
      <c r="B9" s="224">
        <f>'项目汇总'!S43</f>
        <v/>
      </c>
      <c r="C9" s="226" t="n"/>
      <c r="D9" s="223" t="n"/>
      <c r="E9" s="223" t="n">
        <v>16</v>
      </c>
      <c r="F9" s="223">
        <f>SUM(B9:E9)</f>
        <v/>
      </c>
    </row>
    <row customHeight="1" ht="16" r="10" s="251">
      <c r="A10" s="216" t="inlineStr">
        <is>
          <t>艾青松</t>
        </is>
      </c>
      <c r="B10" s="224">
        <f>'项目汇总'!S26</f>
        <v/>
      </c>
      <c r="C10" s="226" t="n"/>
      <c r="D10" s="223" t="n"/>
      <c r="E10" s="223" t="n"/>
      <c r="F10" s="223">
        <f>SUM(B10:E10)</f>
        <v/>
      </c>
    </row>
    <row customHeight="1" ht="16" r="11" s="251">
      <c r="A11" s="216" t="inlineStr">
        <is>
          <t>胡有明</t>
        </is>
      </c>
      <c r="B11" s="224">
        <f>'项目汇总'!S12</f>
        <v/>
      </c>
      <c r="C11" s="226" t="n"/>
      <c r="D11" s="223" t="n"/>
      <c r="E11" s="223" t="n"/>
      <c r="F11" s="223">
        <f>SUM(B11:E11)</f>
        <v/>
      </c>
    </row>
    <row customHeight="1" ht="16" r="12" s="251">
      <c r="A12" s="216" t="inlineStr">
        <is>
          <t>乔自强</t>
        </is>
      </c>
      <c r="B12" s="224">
        <f>'项目汇总'!S22</f>
        <v/>
      </c>
      <c r="C12" s="226" t="n"/>
      <c r="D12" s="223" t="n"/>
      <c r="E12" s="223" t="n"/>
      <c r="F12" s="223">
        <f>SUM(B12:E12)</f>
        <v/>
      </c>
    </row>
    <row customHeight="1" ht="16" r="13" s="251">
      <c r="A13" s="216" t="inlineStr">
        <is>
          <t>吴清子</t>
        </is>
      </c>
      <c r="B13" s="224">
        <f>'项目汇总'!S31</f>
        <v/>
      </c>
      <c r="C13" s="226" t="n"/>
      <c r="D13" s="223" t="n"/>
      <c r="E13" s="223" t="n"/>
      <c r="F13" s="223">
        <f>SUM(B13:E13)</f>
        <v/>
      </c>
    </row>
    <row customHeight="1" ht="16" r="14" s="251">
      <c r="A14" s="216" t="inlineStr">
        <is>
          <t>卢庆</t>
        </is>
      </c>
      <c r="B14" s="224">
        <f>'项目汇总'!S18</f>
        <v/>
      </c>
      <c r="C14" s="226" t="n"/>
      <c r="D14" s="223" t="n"/>
      <c r="E14" s="223" t="n"/>
      <c r="F14" s="223">
        <f>SUM(B14:E14)</f>
        <v/>
      </c>
    </row>
    <row customHeight="1" ht="16" r="15" s="251">
      <c r="A15" s="216" t="inlineStr">
        <is>
          <t>范琴</t>
        </is>
      </c>
      <c r="B15" s="224">
        <f>'项目汇总'!S24</f>
        <v/>
      </c>
      <c r="C15" s="226" t="n">
        <v>6</v>
      </c>
      <c r="D15" s="223" t="n"/>
      <c r="E15" s="223" t="n"/>
      <c r="F15" s="223">
        <f>SUM(B15:E15)</f>
        <v/>
      </c>
    </row>
    <row customHeight="1" ht="16" r="16" s="251">
      <c r="A16" s="216" t="inlineStr">
        <is>
          <t>甘栋</t>
        </is>
      </c>
      <c r="B16" s="224">
        <f>'项目汇总'!S36</f>
        <v/>
      </c>
      <c r="C16" s="226" t="n"/>
      <c r="D16" s="223" t="n"/>
      <c r="E16" s="223" t="n"/>
      <c r="F16" s="223">
        <f>SUM(B16:E16)</f>
        <v/>
      </c>
    </row>
    <row customHeight="1" ht="16" r="17" s="251">
      <c r="A17" s="216" t="inlineStr">
        <is>
          <t>孙剑波</t>
        </is>
      </c>
      <c r="B17" s="224">
        <f>'项目汇总'!S10</f>
        <v/>
      </c>
      <c r="C17" s="226" t="n"/>
      <c r="D17" s="223" t="n"/>
      <c r="E17" s="223" t="n">
        <v>5</v>
      </c>
      <c r="F17" s="223">
        <f>SUM(B17:E17)</f>
        <v/>
      </c>
    </row>
    <row customHeight="1" ht="16" r="18" s="251">
      <c r="A18" s="216" t="inlineStr">
        <is>
          <t>柳畅宇</t>
        </is>
      </c>
      <c r="B18" s="224">
        <f>'项目汇总'!S17</f>
        <v/>
      </c>
      <c r="C18" s="226" t="n"/>
      <c r="D18" s="223" t="n"/>
      <c r="E18" s="223" t="n"/>
      <c r="F18" s="223">
        <f>SUM(B18:E18)</f>
        <v/>
      </c>
    </row>
    <row customHeight="1" ht="16" r="19" s="251">
      <c r="A19" s="216" t="inlineStr">
        <is>
          <t>郭欣怡</t>
        </is>
      </c>
      <c r="B19" s="224">
        <f>'项目汇总'!S30</f>
        <v/>
      </c>
      <c r="C19" s="226" t="n"/>
      <c r="D19" s="223" t="n"/>
      <c r="E19" s="223" t="n">
        <v>1</v>
      </c>
      <c r="F19" s="223">
        <f>SUM(B19:E19)</f>
        <v/>
      </c>
    </row>
    <row customHeight="1" ht="16" r="20" s="251">
      <c r="A20" s="216" t="inlineStr">
        <is>
          <t>邓先宇</t>
        </is>
      </c>
      <c r="B20" s="224">
        <f>'项目汇总'!S15</f>
        <v/>
      </c>
      <c r="C20" s="226" t="n"/>
      <c r="D20" s="223" t="n"/>
      <c r="E20" s="223" t="n"/>
      <c r="F20" s="223">
        <f>SUM(B20:E20)</f>
        <v/>
      </c>
    </row>
    <row customHeight="1" ht="16" r="21" s="251">
      <c r="A21" s="216" t="inlineStr">
        <is>
          <t>郝龙潘</t>
        </is>
      </c>
      <c r="B21" s="224">
        <f>'项目汇总'!S29</f>
        <v/>
      </c>
      <c r="C21" s="226" t="n"/>
      <c r="D21" s="223" t="n"/>
      <c r="E21" s="223" t="n"/>
      <c r="F21" s="223">
        <f>SUM(B21:E21)</f>
        <v/>
      </c>
    </row>
    <row customHeight="1" ht="16" r="22" s="251">
      <c r="A22" s="216" t="inlineStr">
        <is>
          <t>童科</t>
        </is>
      </c>
      <c r="B22" s="224">
        <f>'项目汇总'!S33</f>
        <v/>
      </c>
      <c r="C22" s="226" t="n"/>
      <c r="D22" s="223" t="n"/>
      <c r="E22" s="223" t="n">
        <v>15</v>
      </c>
      <c r="F22" s="223">
        <f>SUM(B22:E22)</f>
        <v/>
      </c>
    </row>
    <row customHeight="1" ht="16" r="23" s="251">
      <c r="A23" s="216" t="inlineStr">
        <is>
          <t>马哲涛</t>
        </is>
      </c>
      <c r="B23" s="224">
        <f>'项目汇总'!S37</f>
        <v/>
      </c>
      <c r="C23" s="226" t="n"/>
      <c r="D23" s="223" t="n"/>
      <c r="E23" s="223" t="n"/>
      <c r="F23" s="223">
        <f>SUM(B23:E23)</f>
        <v/>
      </c>
    </row>
    <row customHeight="1" ht="16" r="24" s="251">
      <c r="A24" s="216" t="inlineStr">
        <is>
          <t>黄威</t>
        </is>
      </c>
      <c r="B24" s="217">
        <f>'项目汇总'!S48</f>
        <v/>
      </c>
      <c r="C24" s="226" t="n"/>
      <c r="D24" s="223" t="n"/>
      <c r="E24" s="223" t="n">
        <v>3</v>
      </c>
      <c r="F24" s="223">
        <f>SUM(B24:E24)</f>
        <v/>
      </c>
    </row>
    <row customHeight="1" ht="16" r="25" s="251">
      <c r="A25" s="196" t="inlineStr">
        <is>
          <t>马炬</t>
        </is>
      </c>
      <c r="B25" s="221" t="n"/>
      <c r="C25" s="223" t="n"/>
      <c r="D25" s="223" t="n">
        <v>22</v>
      </c>
      <c r="E25" s="223" t="n"/>
      <c r="F25" s="223">
        <f>SUM(B25:E25)</f>
        <v/>
      </c>
    </row>
    <row customHeight="1" ht="16" r="26" s="251">
      <c r="A26" s="227" t="inlineStr">
        <is>
          <t>贺文颖</t>
        </is>
      </c>
      <c r="B26" s="224">
        <f>'项目汇总'!S8</f>
        <v/>
      </c>
      <c r="C26" s="226" t="n"/>
      <c r="D26" s="223" t="n"/>
      <c r="E26" s="223" t="n"/>
      <c r="F26" s="223">
        <f>SUM(B26:E26)</f>
        <v/>
      </c>
    </row>
    <row customHeight="1" ht="16" r="27" s="251">
      <c r="A27" s="216" t="inlineStr">
        <is>
          <t>熊应宏</t>
        </is>
      </c>
      <c r="B27" s="224">
        <f>'项目汇总'!S32</f>
        <v/>
      </c>
      <c r="C27" s="226" t="n"/>
      <c r="D27" s="223" t="n"/>
      <c r="E27" s="223" t="n"/>
      <c r="F27" s="223">
        <f>SUM(B27:E27)</f>
        <v/>
      </c>
    </row>
    <row customHeight="1" ht="16" r="28" s="251">
      <c r="A28" s="216" t="inlineStr">
        <is>
          <t>张喆</t>
        </is>
      </c>
      <c r="B28" s="224">
        <f>'项目汇总'!S7</f>
        <v/>
      </c>
      <c r="C28" s="226" t="n"/>
      <c r="D28" s="223" t="n"/>
      <c r="E28" s="223" t="n"/>
      <c r="F28" s="223">
        <f>SUM(B28:E28)</f>
        <v/>
      </c>
    </row>
    <row customHeight="1" ht="16" r="29" s="251">
      <c r="A29" s="216" t="inlineStr">
        <is>
          <t>李梦琪</t>
        </is>
      </c>
      <c r="B29" s="224">
        <f>'项目汇总'!S21</f>
        <v/>
      </c>
      <c r="C29" s="226" t="n"/>
      <c r="D29" s="223" t="n"/>
      <c r="E29" s="223" t="n">
        <v>6</v>
      </c>
      <c r="F29" s="223">
        <f>SUM(B29:E29)</f>
        <v/>
      </c>
    </row>
    <row customHeight="1" ht="16" r="30" s="251">
      <c r="A30" s="216" t="inlineStr">
        <is>
          <t>朱超</t>
        </is>
      </c>
      <c r="B30" s="224">
        <f>'项目汇总'!S28</f>
        <v/>
      </c>
      <c r="C30" s="226" t="n"/>
      <c r="D30" s="223" t="n"/>
      <c r="E30" s="223" t="n"/>
      <c r="F30" s="223">
        <f>SUM(B30:E30)</f>
        <v/>
      </c>
    </row>
    <row customHeight="1" ht="16" r="31" s="251">
      <c r="A31" s="216" t="inlineStr">
        <is>
          <t>陈瑾萱</t>
        </is>
      </c>
      <c r="B31" s="224">
        <f>'项目汇总'!S5</f>
        <v/>
      </c>
      <c r="C31" s="226" t="n"/>
      <c r="D31" s="223" t="n"/>
      <c r="E31" s="223" t="n"/>
      <c r="F31" s="223">
        <f>SUM(B31:E31)</f>
        <v/>
      </c>
    </row>
    <row customHeight="1" ht="16" r="32" s="251">
      <c r="A32" s="216" t="inlineStr">
        <is>
          <t>王学佳</t>
        </is>
      </c>
      <c r="B32" s="217">
        <f>'项目汇总'!S6</f>
        <v/>
      </c>
      <c r="C32" s="226" t="n"/>
      <c r="D32" s="223" t="n"/>
      <c r="E32" s="223" t="n"/>
      <c r="F32" s="223">
        <f>SUM(B32:E32)</f>
        <v/>
      </c>
    </row>
    <row customHeight="1" ht="16" r="33" s="251">
      <c r="A33" s="216" t="inlineStr">
        <is>
          <t>常如</t>
        </is>
      </c>
      <c r="B33" s="228">
        <f>'项目汇总'!S3</f>
        <v/>
      </c>
      <c r="C33" s="226" t="n"/>
      <c r="D33" s="223" t="n"/>
      <c r="E33" s="223" t="n"/>
      <c r="F33" s="223">
        <f>SUM(B33:E33)</f>
        <v/>
      </c>
    </row>
    <row customHeight="1" ht="16" r="34" s="251">
      <c r="A34" s="216" t="inlineStr">
        <is>
          <t>王貂</t>
        </is>
      </c>
      <c r="B34" s="224">
        <f>'项目汇总'!S19</f>
        <v/>
      </c>
      <c r="C34" s="226" t="n"/>
      <c r="D34" s="223" t="n"/>
      <c r="E34" s="223" t="n"/>
      <c r="F34" s="223">
        <f>SUM(B34:E34)</f>
        <v/>
      </c>
    </row>
    <row customHeight="1" ht="16" r="35" s="251">
      <c r="A35" s="216" t="inlineStr">
        <is>
          <t>陈龙</t>
        </is>
      </c>
      <c r="B35" s="217">
        <f>'项目汇总'!S39</f>
        <v/>
      </c>
      <c r="C35" s="226" t="n"/>
      <c r="D35" s="223" t="n"/>
      <c r="E35" s="223" t="n"/>
      <c r="F35" s="223">
        <f>SUM(B35:E35)</f>
        <v/>
      </c>
    </row>
    <row customHeight="1" ht="16" r="36" s="251">
      <c r="A36" s="196" t="inlineStr">
        <is>
          <t>董迈克</t>
        </is>
      </c>
      <c r="B36" s="221" t="n"/>
      <c r="C36" s="223" t="n"/>
      <c r="D36" s="223" t="n"/>
      <c r="E36" s="223" t="n">
        <v>16</v>
      </c>
      <c r="F36" s="223">
        <f>SUM(B36:E36)</f>
        <v/>
      </c>
    </row>
    <row customHeight="1" ht="16" r="37" s="251">
      <c r="A37" s="216" t="inlineStr">
        <is>
          <t>郑敏</t>
        </is>
      </c>
      <c r="B37" s="224">
        <f>'项目汇总'!S20</f>
        <v/>
      </c>
      <c r="C37" s="226" t="n"/>
      <c r="D37" s="223" t="n"/>
      <c r="E37" s="223" t="n"/>
      <c r="F37" s="223">
        <f>SUM(B37:E37)</f>
        <v/>
      </c>
    </row>
    <row customHeight="1" ht="16" r="38" s="251">
      <c r="A38" s="216" t="inlineStr">
        <is>
          <t>黄杰</t>
        </is>
      </c>
      <c r="B38" s="224">
        <f>'项目汇总'!S25</f>
        <v/>
      </c>
      <c r="C38" s="226" t="n"/>
      <c r="D38" s="223" t="n"/>
      <c r="E38" s="223" t="n">
        <v>1</v>
      </c>
      <c r="F38" s="223">
        <f>SUM(B38:E38)</f>
        <v/>
      </c>
    </row>
    <row customHeight="1" ht="16" r="39" s="251">
      <c r="A39" s="216" t="inlineStr">
        <is>
          <t>黄文聪</t>
        </is>
      </c>
      <c r="B39" s="224">
        <f>'项目汇总'!S13</f>
        <v/>
      </c>
      <c r="C39" s="226" t="n"/>
      <c r="D39" s="223" t="n"/>
      <c r="E39" s="223" t="n"/>
      <c r="F39" s="223">
        <f>SUM(B39:E39)</f>
        <v/>
      </c>
    </row>
    <row customHeight="1" ht="16" r="40" s="251">
      <c r="A40" s="216" t="inlineStr">
        <is>
          <t>李路</t>
        </is>
      </c>
      <c r="B40" s="224">
        <f>'项目汇总'!S44</f>
        <v/>
      </c>
      <c r="C40" s="226" t="n"/>
      <c r="D40" s="223" t="n"/>
      <c r="E40" s="223" t="n"/>
      <c r="F40" s="223">
        <f>SUM(B40:E40)</f>
        <v/>
      </c>
    </row>
    <row customHeight="1" ht="16" r="41" s="251">
      <c r="A41" s="216" t="inlineStr">
        <is>
          <t>蔡绍铜</t>
        </is>
      </c>
      <c r="B41" s="217">
        <f>'项目汇总'!S4</f>
        <v/>
      </c>
      <c r="C41" s="226" t="n"/>
      <c r="D41" s="223" t="n"/>
      <c r="E41" s="223" t="n"/>
      <c r="F41" s="223">
        <f>SUM(B41:E41)</f>
        <v/>
      </c>
    </row>
    <row customHeight="1" ht="16" r="42" s="251">
      <c r="A42" s="196" t="inlineStr">
        <is>
          <t>靳坚</t>
        </is>
      </c>
      <c r="B42" s="221" t="n"/>
      <c r="C42" s="223" t="n">
        <v>4</v>
      </c>
      <c r="D42" s="223" t="n"/>
      <c r="E42" s="223" t="n">
        <v>5</v>
      </c>
      <c r="F42" s="223">
        <f>SUM(B42:E42)</f>
        <v/>
      </c>
    </row>
    <row customHeight="1" ht="16" r="43" s="251">
      <c r="A43" s="216" t="inlineStr">
        <is>
          <t>胡瑞</t>
        </is>
      </c>
      <c r="B43" s="224">
        <f>'项目汇总'!S46</f>
        <v/>
      </c>
      <c r="C43" s="226" t="n"/>
      <c r="D43" s="223" t="n"/>
      <c r="E43" s="223" t="n">
        <v>2</v>
      </c>
      <c r="F43" s="223">
        <f>SUM(B43:E43)</f>
        <v/>
      </c>
    </row>
    <row customHeight="1" ht="16" r="44" s="251">
      <c r="A44" s="216" t="inlineStr">
        <is>
          <t>董志伟</t>
        </is>
      </c>
      <c r="B44" s="224">
        <f>'项目汇总'!S14</f>
        <v/>
      </c>
      <c r="C44" s="226" t="n"/>
      <c r="D44" s="223" t="n"/>
      <c r="E44" s="223" t="n"/>
      <c r="F44" s="223">
        <f>SUM(B44:E44)</f>
        <v/>
      </c>
    </row>
    <row customHeight="1" ht="16" r="45" s="251">
      <c r="A45" s="216" t="inlineStr">
        <is>
          <t>袁梦</t>
        </is>
      </c>
      <c r="B45" s="224">
        <f>'项目汇总'!S16</f>
        <v/>
      </c>
      <c r="C45" s="226" t="n">
        <v>2</v>
      </c>
      <c r="D45" s="223" t="n"/>
      <c r="E45" s="223" t="n"/>
      <c r="F45" s="223">
        <f>SUM(B45:E45)</f>
        <v/>
      </c>
    </row>
    <row customHeight="1" ht="16" r="46" s="251">
      <c r="A46" s="216" t="inlineStr">
        <is>
          <t>勤鹏程</t>
        </is>
      </c>
      <c r="B46" s="224">
        <f>'项目汇总'!S23</f>
        <v/>
      </c>
      <c r="C46" s="226" t="n"/>
      <c r="D46" s="223" t="n"/>
      <c r="E46" s="223" t="n"/>
      <c r="F46" s="223">
        <f>SUM(B46:E46)</f>
        <v/>
      </c>
    </row>
    <row customHeight="1" ht="16" r="47" s="251">
      <c r="A47" s="216" t="inlineStr">
        <is>
          <t>聂明珠</t>
        </is>
      </c>
      <c r="B47" s="224">
        <f>'项目汇总'!S35</f>
        <v/>
      </c>
      <c r="C47" s="226" t="n">
        <v>2</v>
      </c>
      <c r="D47" s="223" t="n"/>
      <c r="E47" s="223" t="n"/>
      <c r="F47" s="223">
        <f>SUM(B47:E47)</f>
        <v/>
      </c>
    </row>
    <row customHeight="1" ht="16" r="48" s="251">
      <c r="A48" s="216" t="inlineStr">
        <is>
          <t>邹先铎</t>
        </is>
      </c>
      <c r="B48" s="224">
        <f>'项目汇总'!S45</f>
        <v/>
      </c>
      <c r="C48" s="226" t="n"/>
      <c r="D48" s="223" t="n"/>
      <c r="E48" s="223" t="n"/>
      <c r="F48" s="223">
        <f>SUM(B48:E48)</f>
        <v/>
      </c>
    </row>
    <row customHeight="1" ht="16" r="49" s="251">
      <c r="A49" s="216" t="inlineStr">
        <is>
          <t>王庚</t>
        </is>
      </c>
      <c r="B49" s="224">
        <f>'项目汇总'!S47</f>
        <v/>
      </c>
      <c r="C49" s="226" t="n"/>
      <c r="D49" s="223" t="n"/>
      <c r="E49" s="223" t="n"/>
      <c r="F49" s="223">
        <f>SUM(B49:E49)</f>
        <v/>
      </c>
    </row>
    <row customHeight="1" ht="16" r="50" s="251">
      <c r="A50" s="216" t="inlineStr">
        <is>
          <t>向建伟</t>
        </is>
      </c>
      <c r="B50" s="217">
        <f>'项目汇总'!S41</f>
        <v/>
      </c>
      <c r="C50" s="226" t="n"/>
      <c r="D50" s="223" t="n"/>
      <c r="E50" s="223" t="n"/>
      <c r="F50" s="223">
        <f>SUM(B50:E50)</f>
        <v/>
      </c>
    </row>
    <row customHeight="1" ht="16" r="51" s="251">
      <c r="A51" s="196" t="inlineStr">
        <is>
          <t>石冲</t>
        </is>
      </c>
      <c r="B51" s="229" t="n"/>
      <c r="C51" s="223" t="n">
        <v>4</v>
      </c>
      <c r="D51" s="223" t="n"/>
      <c r="E51" s="223" t="n"/>
      <c r="F51" s="223">
        <f>SUM(B51:E51)</f>
        <v/>
      </c>
    </row>
    <row customHeight="1" ht="16" r="52" s="251">
      <c r="A52" s="196" t="inlineStr">
        <is>
          <t>王凯</t>
        </is>
      </c>
      <c r="B52" s="230" t="n"/>
      <c r="C52" s="223" t="n"/>
      <c r="D52" s="223" t="n"/>
      <c r="E52" s="223" t="n">
        <v>4</v>
      </c>
      <c r="F52" s="223">
        <f>SUM(B52:E52)</f>
        <v/>
      </c>
    </row>
    <row customHeight="1" ht="16" r="53" s="251">
      <c r="A53" s="216" t="inlineStr">
        <is>
          <t>李敖东</t>
        </is>
      </c>
      <c r="B53" s="224">
        <f>'项目汇总'!S40</f>
        <v/>
      </c>
      <c r="C53" s="226" t="n"/>
      <c r="D53" s="223" t="n"/>
      <c r="E53" s="223" t="n"/>
      <c r="F53" s="223">
        <f>SUM(B53:E53)</f>
        <v/>
      </c>
    </row>
    <row customHeight="1" ht="16" r="54" s="251">
      <c r="A54" s="216" t="inlineStr">
        <is>
          <t>陈晨</t>
        </is>
      </c>
      <c r="B54" s="217">
        <f>'项目汇总'!S42</f>
        <v/>
      </c>
      <c r="C54" s="226" t="n"/>
      <c r="D54" s="223" t="n"/>
      <c r="E54" s="223" t="n"/>
      <c r="F54" s="223">
        <f>SUM(B54:E54)</f>
        <v/>
      </c>
    </row>
    <row customHeight="1" ht="16" r="55" s="251">
      <c r="A55" s="196" t="inlineStr">
        <is>
          <t>周立波</t>
        </is>
      </c>
      <c r="B55" s="229" t="n"/>
      <c r="C55" s="223" t="n">
        <v>2</v>
      </c>
      <c r="D55" s="223" t="n"/>
      <c r="E55" s="223" t="n"/>
      <c r="F55" s="223">
        <f>SUM(B55:E55)</f>
        <v/>
      </c>
    </row>
    <row customHeight="1" ht="16" r="56" s="251">
      <c r="A56" s="200" t="n"/>
      <c r="B56" s="231" t="n"/>
      <c r="C56" s="223" t="n"/>
      <c r="D56" s="223" t="n"/>
      <c r="E56" s="223" t="n"/>
      <c r="F56" s="223" t="n"/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2020-04-15T15:57:30Z</dcterms:created>
  <dcterms:modified xsi:type="dcterms:W3CDTF">2020-04-15T15:57:30Z</dcterms:modified>
</cp:coreProperties>
</file>