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ImuHumanPosePytorch\"/>
    </mc:Choice>
  </mc:AlternateContent>
  <xr:revisionPtr revIDLastSave="0" documentId="13_ncr:1_{EAB40A4F-0AA0-4604-A93E-5D301896DA94}" xr6:coauthVersionLast="36" xr6:coauthVersionMax="36" xr10:uidLastSave="{00000000-0000-0000-0000-000000000000}"/>
  <bookViews>
    <workbookView xWindow="0" yWindow="0" windowWidth="23040" windowHeight="9000" xr2:uid="{07AC0003-9F47-4074-8C6F-31896B677E70}"/>
  </bookViews>
  <sheets>
    <sheet name="工作表1" sheetId="1" r:id="rId1"/>
    <sheet name="工作表2" sheetId="5" r:id="rId2"/>
    <sheet name="兩台相機" sheetId="2" r:id="rId3"/>
    <sheet name="三台相機" sheetId="3" r:id="rId4"/>
    <sheet name="四台相機" sheetId="4" r:id="rId5"/>
  </sheets>
  <definedNames>
    <definedName name="_xlchart.v1.0" hidden="1">工作表1!$F$2:$F$29</definedName>
    <definedName name="_xlchart.v1.1" hidden="1">工作表1!$I$2:$I$57</definedName>
    <definedName name="_xlchart.v1.10" hidden="1">工作表1!$C$2:$C$9</definedName>
    <definedName name="_xlchart.v1.11" hidden="1">工作表1!$F$2:$F$29</definedName>
    <definedName name="_xlchart.v1.12" hidden="1">工作表1!$I$2:$I$57</definedName>
    <definedName name="_xlchart.v1.13" hidden="1">工作表1!$L$2:$L$71</definedName>
    <definedName name="_xlchart.v1.14" hidden="1">工作表1!$O$2:$O$57</definedName>
    <definedName name="_xlchart.v1.15" hidden="1">工作表1!$R$2:$R$29</definedName>
    <definedName name="_xlchart.v1.16" hidden="1">工作表1!$U$2:$U$9</definedName>
    <definedName name="_xlchart.v1.17" hidden="1">工作表1!$C$2:$C$9</definedName>
    <definedName name="_xlchart.v1.18" hidden="1">工作表1!$F$2:$F$29</definedName>
    <definedName name="_xlchart.v1.19" hidden="1">工作表1!$I$2:$I$57</definedName>
    <definedName name="_xlchart.v1.2" hidden="1">工作表1!$L$2:$L$71</definedName>
    <definedName name="_xlchart.v1.20" hidden="1">工作表1!$L$2:$L$71</definedName>
    <definedName name="_xlchart.v1.21" hidden="1">工作表1!$O$2:$O$57</definedName>
    <definedName name="_xlchart.v1.22" hidden="1">工作表1!$R$2:$R$29</definedName>
    <definedName name="_xlchart.v1.23" hidden="1">工作表1!$U$2:$U$9</definedName>
    <definedName name="_xlchart.v1.24" hidden="1">工作表1!$C$2:$C$9</definedName>
    <definedName name="_xlchart.v1.25" hidden="1">工作表1!$F$2:$F$29</definedName>
    <definedName name="_xlchart.v1.26" hidden="1">工作表1!$I$2:$I$57</definedName>
    <definedName name="_xlchart.v1.27" hidden="1">工作表1!$L$2:$L$71</definedName>
    <definedName name="_xlchart.v1.28" hidden="1">工作表1!$O$2:$O$57</definedName>
    <definedName name="_xlchart.v1.29" hidden="1">工作表1!$R$2:$R$29</definedName>
    <definedName name="_xlchart.v1.3" hidden="1">工作表1!$C$2:$C$9</definedName>
    <definedName name="_xlchart.v1.30" hidden="1">工作表1!$U$2:$U$9</definedName>
    <definedName name="_xlchart.v1.31" hidden="1">工作表1!$C$2:$C$9</definedName>
    <definedName name="_xlchart.v1.32" hidden="1">工作表1!$F$2:$F$29</definedName>
    <definedName name="_xlchart.v1.33" hidden="1">工作表1!$I$2:$I$57</definedName>
    <definedName name="_xlchart.v1.34" hidden="1">工作表1!$L$2:$L$71</definedName>
    <definedName name="_xlchart.v1.35" hidden="1">工作表1!$O$2:$O$57</definedName>
    <definedName name="_xlchart.v1.36" hidden="1">工作表1!$R$2:$R$29</definedName>
    <definedName name="_xlchart.v1.37" hidden="1">工作表1!$U$2:$U$9</definedName>
    <definedName name="_xlchart.v1.38" hidden="1">工作表1!$C$2:$C$9</definedName>
    <definedName name="_xlchart.v1.39" hidden="1">工作表1!$F$2:$F$29</definedName>
    <definedName name="_xlchart.v1.4" hidden="1">工作表1!$F$2:$F$29</definedName>
    <definedName name="_xlchart.v1.40" hidden="1">工作表1!$I$2:$I$57</definedName>
    <definedName name="_xlchart.v1.41" hidden="1">工作表1!$L$2:$L$71</definedName>
    <definedName name="_xlchart.v1.42" hidden="1">工作表1!$O$2:$O$57</definedName>
    <definedName name="_xlchart.v1.43" hidden="1">工作表1!$R$2:$R$29</definedName>
    <definedName name="_xlchart.v1.44" hidden="1">工作表1!$U$2:$U$9</definedName>
    <definedName name="_xlchart.v1.5" hidden="1">工作表1!$I$2:$I$57</definedName>
    <definedName name="_xlchart.v1.6" hidden="1">工作表1!$L$2:$L$71</definedName>
    <definedName name="_xlchart.v1.7" hidden="1">工作表1!$O$2:$O$57</definedName>
    <definedName name="_xlchart.v1.8" hidden="1">工作表1!$R$2:$R$29</definedName>
    <definedName name="_xlchart.v1.9" hidden="1">工作表1!$U$2:$U$9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3" i="1" l="1"/>
  <c r="AB61" i="1"/>
  <c r="AB62" i="1"/>
  <c r="E2" i="5" l="1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X8" i="5"/>
  <c r="X6" i="5"/>
  <c r="X4" i="5"/>
  <c r="X2" i="5"/>
  <c r="X7" i="5"/>
  <c r="X3" i="5"/>
  <c r="X5" i="5"/>
  <c r="X9" i="5"/>
  <c r="G66" i="5"/>
  <c r="B66" i="5"/>
  <c r="G65" i="5"/>
  <c r="B65" i="5"/>
  <c r="G64" i="5"/>
  <c r="B64" i="5"/>
  <c r="G63" i="5"/>
  <c r="B63" i="5"/>
  <c r="G62" i="5"/>
  <c r="B62" i="5"/>
  <c r="G61" i="5"/>
  <c r="B61" i="5"/>
  <c r="G60" i="5"/>
  <c r="B60" i="5"/>
  <c r="G59" i="5"/>
  <c r="B59" i="5"/>
  <c r="I73" i="1" l="1"/>
  <c r="O73" i="1"/>
  <c r="O77" i="1"/>
  <c r="O76" i="1"/>
  <c r="X77" i="1"/>
  <c r="X76" i="1"/>
  <c r="U77" i="1"/>
  <c r="U76" i="1"/>
  <c r="R77" i="1"/>
  <c r="R76" i="1"/>
  <c r="X74" i="1"/>
  <c r="X73" i="1"/>
  <c r="U74" i="1"/>
  <c r="U73" i="1"/>
  <c r="R74" i="1"/>
  <c r="R73" i="1"/>
  <c r="O74" i="1"/>
  <c r="C77" i="1" l="1"/>
  <c r="C76" i="1"/>
  <c r="F77" i="1"/>
  <c r="F76" i="1"/>
  <c r="I77" i="1"/>
  <c r="I76" i="1"/>
  <c r="L77" i="1"/>
  <c r="L76" i="1"/>
  <c r="L74" i="1" l="1"/>
  <c r="I74" i="1"/>
  <c r="F74" i="1"/>
  <c r="C74" i="1"/>
  <c r="U32" i="3" l="1"/>
  <c r="V32" i="3"/>
  <c r="T32" i="3"/>
  <c r="U31" i="3"/>
  <c r="V31" i="3"/>
  <c r="T31" i="3"/>
  <c r="X9" i="3"/>
  <c r="X8" i="3"/>
  <c r="X7" i="3"/>
  <c r="X6" i="3"/>
  <c r="X5" i="3"/>
  <c r="X4" i="3"/>
  <c r="X3" i="3"/>
  <c r="X2" i="3"/>
  <c r="N8" i="3"/>
  <c r="N7" i="3"/>
  <c r="N6" i="3"/>
  <c r="N5" i="3"/>
  <c r="N4" i="3"/>
  <c r="N3" i="3"/>
  <c r="N2" i="3"/>
  <c r="C73" i="1" l="1"/>
  <c r="N29" i="3" l="1"/>
  <c r="P29" i="3" s="1"/>
  <c r="N28" i="3"/>
  <c r="P28" i="3" s="1"/>
  <c r="N27" i="3"/>
  <c r="P27" i="3" s="1"/>
  <c r="N26" i="3"/>
  <c r="P26" i="3" s="1"/>
  <c r="N25" i="3"/>
  <c r="P25" i="3" s="1"/>
  <c r="N24" i="3"/>
  <c r="P24" i="3" s="1"/>
  <c r="N23" i="3"/>
  <c r="P23" i="3" s="1"/>
  <c r="N22" i="3"/>
  <c r="P22" i="3" s="1"/>
  <c r="N21" i="3"/>
  <c r="P21" i="3" s="1"/>
  <c r="N20" i="3"/>
  <c r="P20" i="3" s="1"/>
  <c r="N19" i="3"/>
  <c r="P19" i="3" s="1"/>
  <c r="N18" i="3"/>
  <c r="P18" i="3" s="1"/>
  <c r="N17" i="3"/>
  <c r="P17" i="3" s="1"/>
  <c r="N16" i="3"/>
  <c r="P16" i="3" s="1"/>
  <c r="N15" i="3"/>
  <c r="P15" i="3" s="1"/>
  <c r="N14" i="3"/>
  <c r="P14" i="3" s="1"/>
  <c r="N13" i="3"/>
  <c r="P13" i="3" s="1"/>
  <c r="N12" i="3"/>
  <c r="P12" i="3" s="1"/>
  <c r="N11" i="3"/>
  <c r="P11" i="3" s="1"/>
  <c r="N10" i="3"/>
  <c r="P10" i="3" s="1"/>
  <c r="N9" i="3"/>
  <c r="P9" i="3" s="1"/>
  <c r="P8" i="3"/>
  <c r="P7" i="3"/>
  <c r="P6" i="3"/>
  <c r="P5" i="3"/>
  <c r="P4" i="3"/>
  <c r="P3" i="3"/>
  <c r="P2" i="3"/>
  <c r="L73" i="1" l="1"/>
  <c r="F73" i="1"/>
</calcChain>
</file>

<file path=xl/sharedStrings.xml><?xml version="1.0" encoding="utf-8"?>
<sst xmlns="http://schemas.openxmlformats.org/spreadsheetml/2006/main" count="587" uniqueCount="39">
  <si>
    <t>2 camera</t>
    <phoneticPr fontId="1" type="noConversion"/>
  </si>
  <si>
    <t>3 camera</t>
    <phoneticPr fontId="1" type="noConversion"/>
  </si>
  <si>
    <t>4 camera</t>
    <phoneticPr fontId="1" type="noConversion"/>
  </si>
  <si>
    <t>ave</t>
    <phoneticPr fontId="1" type="noConversion"/>
  </si>
  <si>
    <t>MPJPE</t>
    <phoneticPr fontId="1" type="noConversion"/>
  </si>
  <si>
    <t>v</t>
    <phoneticPr fontId="1" type="noConversion"/>
  </si>
  <si>
    <t>MPJPE ave</t>
    <phoneticPr fontId="1" type="noConversion"/>
  </si>
  <si>
    <t>交互相機</t>
    <phoneticPr fontId="1" type="noConversion"/>
  </si>
  <si>
    <t>1camera</t>
    <phoneticPr fontId="1" type="noConversion"/>
  </si>
  <si>
    <t>MPJPE</t>
    <phoneticPr fontId="1" type="noConversion"/>
  </si>
  <si>
    <t>ave</t>
    <phoneticPr fontId="1" type="noConversion"/>
  </si>
  <si>
    <t>sort</t>
    <phoneticPr fontId="1" type="noConversion"/>
  </si>
  <si>
    <t>差</t>
    <phoneticPr fontId="1" type="noConversion"/>
  </si>
  <si>
    <t>交互相機</t>
  </si>
  <si>
    <t>MPJPE ave</t>
  </si>
  <si>
    <t>差</t>
  </si>
  <si>
    <t>ave</t>
    <phoneticPr fontId="1" type="noConversion"/>
  </si>
  <si>
    <t>stdev</t>
    <phoneticPr fontId="1" type="noConversion"/>
  </si>
  <si>
    <t>MPJPE</t>
    <phoneticPr fontId="1" type="noConversion"/>
  </si>
  <si>
    <t>v</t>
    <phoneticPr fontId="1" type="noConversion"/>
  </si>
  <si>
    <t>stdev</t>
    <phoneticPr fontId="1" type="noConversion"/>
  </si>
  <si>
    <t>max</t>
    <phoneticPr fontId="1" type="noConversion"/>
  </si>
  <si>
    <t>min</t>
    <phoneticPr fontId="1" type="noConversion"/>
  </si>
  <si>
    <t>相機配置</t>
    <phoneticPr fontId="1" type="noConversion"/>
  </si>
  <si>
    <t>MPJPE</t>
    <phoneticPr fontId="1" type="noConversion"/>
  </si>
  <si>
    <t>5 camera</t>
    <phoneticPr fontId="1" type="noConversion"/>
  </si>
  <si>
    <t>MPJPE</t>
    <phoneticPr fontId="1" type="noConversion"/>
  </si>
  <si>
    <t>6 camera</t>
    <phoneticPr fontId="1" type="noConversion"/>
  </si>
  <si>
    <t>7 camera</t>
    <phoneticPr fontId="1" type="noConversion"/>
  </si>
  <si>
    <t>8 camera</t>
    <phoneticPr fontId="1" type="noConversion"/>
  </si>
  <si>
    <t>一台相機</t>
    <phoneticPr fontId="1" type="noConversion"/>
  </si>
  <si>
    <t>二台相機</t>
    <phoneticPr fontId="1" type="noConversion"/>
  </si>
  <si>
    <t>三台相機</t>
    <phoneticPr fontId="1" type="noConversion"/>
  </si>
  <si>
    <t>四台相機</t>
    <phoneticPr fontId="1" type="noConversion"/>
  </si>
  <si>
    <t>五台相機</t>
    <phoneticPr fontId="1" type="noConversion"/>
  </si>
  <si>
    <t>六台相機</t>
    <phoneticPr fontId="1" type="noConversion"/>
  </si>
  <si>
    <t>七台相機</t>
    <phoneticPr fontId="1" type="noConversion"/>
  </si>
  <si>
    <t>平均</t>
    <phoneticPr fontId="1" type="noConversion"/>
  </si>
  <si>
    <t>標準差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</si>
</sst>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76" fontId="4" fillId="0" borderId="3" xfId="0" applyNumberFormat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176" fontId="4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76" fontId="4" fillId="0" borderId="14" xfId="0" applyNumberFormat="1" applyFont="1" applyBorder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176" fontId="4" fillId="0" borderId="17" xfId="0" applyNumberFormat="1" applyFont="1" applyBorder="1">
      <alignment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3" borderId="19" xfId="0" applyFont="1" applyFill="1" applyBorder="1" applyAlignment="1">
      <alignment horizontal="center" vertical="center"/>
    </xf>
    <xf numFmtId="176" fontId="4" fillId="0" borderId="20" xfId="0" applyNumberFormat="1" applyFont="1" applyBorder="1">
      <alignment vertical="center"/>
    </xf>
    <xf numFmtId="0" fontId="4" fillId="3" borderId="20" xfId="0" applyFont="1" applyFill="1" applyBorder="1" applyAlignment="1">
      <alignment horizontal="center" vertical="center"/>
    </xf>
    <xf numFmtId="176" fontId="4" fillId="0" borderId="21" xfId="0" applyNumberFormat="1" applyFont="1" applyBorder="1">
      <alignment vertical="center"/>
    </xf>
    <xf numFmtId="0" fontId="0" fillId="4" borderId="0" xfId="0" applyFill="1">
      <alignment vertical="center"/>
    </xf>
    <xf numFmtId="1" fontId="0" fillId="4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2800">
                <a:latin typeface="標楷體" panose="03000509000000000000" pitchFamily="65" charset="-120"/>
                <a:ea typeface="標楷體" panose="03000509000000000000" pitchFamily="65" charset="-120"/>
              </a:rPr>
              <a:t>相機數量</a:t>
            </a:r>
            <a:r>
              <a:rPr lang="zh-TW" altLang="en-US" sz="280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 </a:t>
            </a:r>
            <a:r>
              <a:rPr lang="en-US" altLang="zh-TW" sz="2800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vs. MPJPE</a:t>
            </a:r>
            <a:endParaRPr lang="zh-TW" altLang="en-US" sz="28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1 camera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7.3763320568532155E-4"/>
                  <c:y val="3.7970492759443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EF-4FB4-9599-0C3A982AB82C}"/>
                </c:ext>
              </c:extLst>
            </c:dLbl>
            <c:dLbl>
              <c:idx val="1"/>
              <c:layout>
                <c:manualLayout>
                  <c:x val="4.6720594351935514E-3"/>
                  <c:y val="-5.31041884791723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EF-4FB4-9599-0C3A982AB8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工作表1!$A$2:$A$9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工作表1!$C$2:$C$9</c:f>
              <c:numCache>
                <c:formatCode>0.00</c:formatCode>
                <c:ptCount val="8"/>
                <c:pt idx="0">
                  <c:v>514.76046116905002</c:v>
                </c:pt>
                <c:pt idx="1">
                  <c:v>782.00563350190998</c:v>
                </c:pt>
                <c:pt idx="2">
                  <c:v>611.84265431593201</c:v>
                </c:pt>
                <c:pt idx="3">
                  <c:v>520.97207156424997</c:v>
                </c:pt>
                <c:pt idx="4">
                  <c:v>653.95642534871399</c:v>
                </c:pt>
                <c:pt idx="5">
                  <c:v>573.40749792049598</c:v>
                </c:pt>
                <c:pt idx="6">
                  <c:v>599.77915628778703</c:v>
                </c:pt>
                <c:pt idx="7">
                  <c:v>542.360380232426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F-4FB4-9599-0C3A982AB82C}"/>
            </c:ext>
          </c:extLst>
        </c:ser>
        <c:ser>
          <c:idx val="0"/>
          <c:order val="1"/>
          <c:tx>
            <c:v>2 camera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9.3806921675773473E-3"/>
                  <c:y val="1.41925906802632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FAA-42CD-B06A-1FE5D78FD35F}"/>
                </c:ext>
              </c:extLst>
            </c:dLbl>
            <c:dLbl>
              <c:idx val="9"/>
              <c:layout>
                <c:manualLayout>
                  <c:x val="1.1248906386701662E-3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FAA-42CD-B06A-1FE5D78FD3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工作表1!$D$2:$D$29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xVal>
          <c:yVal>
            <c:numRef>
              <c:f>工作表1!$F$2:$F$29</c:f>
              <c:numCache>
                <c:formatCode>0.0000</c:formatCode>
                <c:ptCount val="28"/>
                <c:pt idx="0">
                  <c:v>194.49574632091301</c:v>
                </c:pt>
                <c:pt idx="1">
                  <c:v>81.943958901053804</c:v>
                </c:pt>
                <c:pt idx="2">
                  <c:v>47.492697938863898</c:v>
                </c:pt>
                <c:pt idx="3">
                  <c:v>76.7795141808827</c:v>
                </c:pt>
                <c:pt idx="4">
                  <c:v>66.865292617285206</c:v>
                </c:pt>
                <c:pt idx="5">
                  <c:v>58.761941277861503</c:v>
                </c:pt>
                <c:pt idx="6">
                  <c:v>46.979784959362497</c:v>
                </c:pt>
                <c:pt idx="7">
                  <c:v>227.572209887832</c:v>
                </c:pt>
                <c:pt idx="8">
                  <c:v>182.63780725938199</c:v>
                </c:pt>
                <c:pt idx="9">
                  <c:v>300.16372092213999</c:v>
                </c:pt>
                <c:pt idx="10">
                  <c:v>183.077254459865</c:v>
                </c:pt>
                <c:pt idx="11">
                  <c:v>181.65204178100001</c:v>
                </c:pt>
                <c:pt idx="12">
                  <c:v>145.24580455965301</c:v>
                </c:pt>
                <c:pt idx="13">
                  <c:v>99.342611089214202</c:v>
                </c:pt>
                <c:pt idx="14">
                  <c:v>109.41779707916599</c:v>
                </c:pt>
                <c:pt idx="15">
                  <c:v>92.754950028016196</c:v>
                </c:pt>
                <c:pt idx="16">
                  <c:v>97.743463697548094</c:v>
                </c:pt>
                <c:pt idx="17">
                  <c:v>81.364029422410198</c:v>
                </c:pt>
                <c:pt idx="18">
                  <c:v>87.474988152893403</c:v>
                </c:pt>
                <c:pt idx="19">
                  <c:v>66.879952988939195</c:v>
                </c:pt>
                <c:pt idx="20">
                  <c:v>67.494946238546106</c:v>
                </c:pt>
                <c:pt idx="21">
                  <c:v>52.331758325624598</c:v>
                </c:pt>
                <c:pt idx="22">
                  <c:v>126.33869606949099</c:v>
                </c:pt>
                <c:pt idx="23">
                  <c:v>95.146945165294198</c:v>
                </c:pt>
                <c:pt idx="24">
                  <c:v>64.637416795068205</c:v>
                </c:pt>
                <c:pt idx="25">
                  <c:v>100.76324609690801</c:v>
                </c:pt>
                <c:pt idx="26">
                  <c:v>63.790353100260504</c:v>
                </c:pt>
                <c:pt idx="27">
                  <c:v>77.194797886863896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A-42CD-B06A-1FE5D78FD35F}"/>
            </c:ext>
          </c:extLst>
        </c:ser>
        <c:ser>
          <c:idx val="1"/>
          <c:order val="2"/>
          <c:tx>
            <c:v>3 camera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6.410797011029359E-3"/>
                  <c:y val="8.200545970005116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FAA-42CD-B06A-1FE5D78FD35F}"/>
                </c:ext>
              </c:extLst>
            </c:dLbl>
            <c:dLbl>
              <c:idx val="31"/>
              <c:layout>
                <c:manualLayout>
                  <c:x val="3.8321219448535409E-3"/>
                  <c:y val="-1.51720516791212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FAA-42CD-B06A-1FE5D78FD3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工作表1!$G$2:$G$57</c:f>
              <c:numCache>
                <c:formatCode>0</c:formatCode>
                <c:ptCount val="5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</c:numCache>
            </c:numRef>
          </c:xVal>
          <c:yVal>
            <c:numRef>
              <c:f>工作表1!$I$2:$I$57</c:f>
              <c:numCache>
                <c:formatCode>0.0000</c:formatCode>
                <c:ptCount val="56"/>
                <c:pt idx="0">
                  <c:v>41.853848392763702</c:v>
                </c:pt>
                <c:pt idx="1">
                  <c:v>43.254378716487302</c:v>
                </c:pt>
                <c:pt idx="2">
                  <c:v>70.474745628002495</c:v>
                </c:pt>
                <c:pt idx="3">
                  <c:v>41.746955049100499</c:v>
                </c:pt>
                <c:pt idx="4">
                  <c:v>54.572145805081</c:v>
                </c:pt>
                <c:pt idx="5">
                  <c:v>46.771415877514599</c:v>
                </c:pt>
                <c:pt idx="6">
                  <c:v>30.986186425569901</c:v>
                </c:pt>
                <c:pt idx="7">
                  <c:v>29.027547721504501</c:v>
                </c:pt>
                <c:pt idx="8">
                  <c:v>33.611581662893897</c:v>
                </c:pt>
                <c:pt idx="9">
                  <c:v>27.1578569379509</c:v>
                </c:pt>
                <c:pt idx="10">
                  <c:v>29.996050713705198</c:v>
                </c:pt>
                <c:pt idx="11">
                  <c:v>34.486021915300299</c:v>
                </c:pt>
                <c:pt idx="12">
                  <c:v>32.722733392317501</c:v>
                </c:pt>
                <c:pt idx="13">
                  <c:v>29.9784934906587</c:v>
                </c:pt>
                <c:pt idx="14">
                  <c:v>31.557255344012599</c:v>
                </c:pt>
                <c:pt idx="15">
                  <c:v>38.3802115069116</c:v>
                </c:pt>
                <c:pt idx="16">
                  <c:v>33.2106881470594</c:v>
                </c:pt>
                <c:pt idx="17">
                  <c:v>33.429723592383503</c:v>
                </c:pt>
                <c:pt idx="18">
                  <c:v>32.409797644620802</c:v>
                </c:pt>
                <c:pt idx="19">
                  <c:v>33.404394537219503</c:v>
                </c:pt>
                <c:pt idx="20">
                  <c:v>32.263627176808903</c:v>
                </c:pt>
                <c:pt idx="21">
                  <c:v>52.019309935011997</c:v>
                </c:pt>
                <c:pt idx="22">
                  <c:v>76.443503799099602</c:v>
                </c:pt>
                <c:pt idx="23">
                  <c:v>52.665715004898502</c:v>
                </c:pt>
                <c:pt idx="24">
                  <c:v>65.529694482836604</c:v>
                </c:pt>
                <c:pt idx="25">
                  <c:v>44.593630724686498</c:v>
                </c:pt>
                <c:pt idx="26">
                  <c:v>76.604722702812893</c:v>
                </c:pt>
                <c:pt idx="27">
                  <c:v>42.484064579860998</c:v>
                </c:pt>
                <c:pt idx="28">
                  <c:v>54.871869665173499</c:v>
                </c:pt>
                <c:pt idx="29">
                  <c:v>45.2495595222085</c:v>
                </c:pt>
                <c:pt idx="30">
                  <c:v>74.8608006468897</c:v>
                </c:pt>
                <c:pt idx="31">
                  <c:v>82.8157529564686</c:v>
                </c:pt>
                <c:pt idx="32">
                  <c:v>62.433624030375697</c:v>
                </c:pt>
                <c:pt idx="33">
                  <c:v>58.757770708826698</c:v>
                </c:pt>
                <c:pt idx="34">
                  <c:v>39.261918152422602</c:v>
                </c:pt>
                <c:pt idx="35">
                  <c:v>62.710174051073501</c:v>
                </c:pt>
                <c:pt idx="36">
                  <c:v>35.992815523671297</c:v>
                </c:pt>
                <c:pt idx="37">
                  <c:v>42.741789438045402</c:v>
                </c:pt>
                <c:pt idx="38">
                  <c:v>35.238108482980103</c:v>
                </c:pt>
                <c:pt idx="39">
                  <c:v>33.569492248854203</c:v>
                </c:pt>
                <c:pt idx="40">
                  <c:v>42.993292943538499</c:v>
                </c:pt>
                <c:pt idx="41">
                  <c:v>35.189386884500799</c:v>
                </c:pt>
                <c:pt idx="42">
                  <c:v>29.699532630617401</c:v>
                </c:pt>
                <c:pt idx="43">
                  <c:v>40.041077661221003</c:v>
                </c:pt>
                <c:pt idx="44">
                  <c:v>35.836043261409202</c:v>
                </c:pt>
                <c:pt idx="45">
                  <c:v>34.922135847960803</c:v>
                </c:pt>
                <c:pt idx="46">
                  <c:v>40.065829887558301</c:v>
                </c:pt>
                <c:pt idx="47">
                  <c:v>37.202953634027097</c:v>
                </c:pt>
                <c:pt idx="48">
                  <c:v>32.728876815228098</c:v>
                </c:pt>
                <c:pt idx="49">
                  <c:v>35.690577159654197</c:v>
                </c:pt>
                <c:pt idx="50">
                  <c:v>33.885951858976</c:v>
                </c:pt>
                <c:pt idx="51">
                  <c:v>35.315126295248703</c:v>
                </c:pt>
                <c:pt idx="52">
                  <c:v>41.5287467381185</c:v>
                </c:pt>
                <c:pt idx="53">
                  <c:v>34.8288877750065</c:v>
                </c:pt>
                <c:pt idx="54">
                  <c:v>37.508332094742002</c:v>
                </c:pt>
                <c:pt idx="55">
                  <c:v>34.827331949531597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A-42CD-B06A-1FE5D78FD35F}"/>
            </c:ext>
          </c:extLst>
        </c:ser>
        <c:ser>
          <c:idx val="2"/>
          <c:order val="3"/>
          <c:tx>
            <c:v>4 camera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2.7780250757060828E-3"/>
                  <c:y val="1.30095587578863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C02-44D8-9255-8439838AD22D}"/>
                </c:ext>
              </c:extLst>
            </c:dLbl>
            <c:dLbl>
              <c:idx val="51"/>
              <c:layout>
                <c:manualLayout>
                  <c:x val="1.8594440951887777E-3"/>
                  <c:y val="-2.5454495980588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02-44D8-9255-8439838AD2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工作表1!$J$2:$J$71</c:f>
              <c:numCache>
                <c:formatCode>0</c:formatCode>
                <c:ptCount val="7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</c:numCache>
            </c:numRef>
          </c:xVal>
          <c:yVal>
            <c:numRef>
              <c:f>工作表1!$L$2:$L$71</c:f>
              <c:numCache>
                <c:formatCode>0.0000</c:formatCode>
                <c:ptCount val="70"/>
                <c:pt idx="0">
                  <c:v>30.9409333365012</c:v>
                </c:pt>
                <c:pt idx="1">
                  <c:v>28.854872170055</c:v>
                </c:pt>
                <c:pt idx="2">
                  <c:v>30.374810090356</c:v>
                </c:pt>
                <c:pt idx="3">
                  <c:v>28.8212972387532</c:v>
                </c:pt>
                <c:pt idx="4">
                  <c:v>31.156041556190701</c:v>
                </c:pt>
                <c:pt idx="5">
                  <c:v>33.170624396257203</c:v>
                </c:pt>
                <c:pt idx="6">
                  <c:v>31.537737066463698</c:v>
                </c:pt>
                <c:pt idx="7">
                  <c:v>32.103085802782402</c:v>
                </c:pt>
                <c:pt idx="8">
                  <c:v>33.661261135248402</c:v>
                </c:pt>
                <c:pt idx="9">
                  <c:v>34.5089145349909</c:v>
                </c:pt>
                <c:pt idx="10">
                  <c:v>34.678746177619402</c:v>
                </c:pt>
                <c:pt idx="11">
                  <c:v>35.262497589748101</c:v>
                </c:pt>
                <c:pt idx="12">
                  <c:v>31.700876123907001</c:v>
                </c:pt>
                <c:pt idx="13">
                  <c:v>33.063575477424202</c:v>
                </c:pt>
                <c:pt idx="14">
                  <c:v>34.686075336021602</c:v>
                </c:pt>
                <c:pt idx="15">
                  <c:v>26.975283313261599</c:v>
                </c:pt>
                <c:pt idx="16">
                  <c:v>28.292512195617</c:v>
                </c:pt>
                <c:pt idx="17">
                  <c:v>25.471508591469501</c:v>
                </c:pt>
                <c:pt idx="18">
                  <c:v>26.758437139576799</c:v>
                </c:pt>
                <c:pt idx="19">
                  <c:v>27.765114906632999</c:v>
                </c:pt>
                <c:pt idx="20">
                  <c:v>24.578935428503801</c:v>
                </c:pt>
                <c:pt idx="21">
                  <c:v>25.8578083116867</c:v>
                </c:pt>
                <c:pt idx="22">
                  <c:v>26.3844861380888</c:v>
                </c:pt>
                <c:pt idx="23">
                  <c:v>26.944535668118601</c:v>
                </c:pt>
                <c:pt idx="24">
                  <c:v>26.146575192938101</c:v>
                </c:pt>
                <c:pt idx="25">
                  <c:v>29.931124596281201</c:v>
                </c:pt>
                <c:pt idx="26">
                  <c:v>26.684806193109999</c:v>
                </c:pt>
                <c:pt idx="27">
                  <c:v>27.942912992469001</c:v>
                </c:pt>
                <c:pt idx="28">
                  <c:v>26.8120725859504</c:v>
                </c:pt>
                <c:pt idx="29">
                  <c:v>27.547220711112701</c:v>
                </c:pt>
                <c:pt idx="30">
                  <c:v>27.197853585401099</c:v>
                </c:pt>
                <c:pt idx="31">
                  <c:v>27.582428483761301</c:v>
                </c:pt>
                <c:pt idx="32">
                  <c:v>29.189182633585599</c:v>
                </c:pt>
                <c:pt idx="33">
                  <c:v>27.455220371198301</c:v>
                </c:pt>
                <c:pt idx="34">
                  <c:v>27.837829130496399</c:v>
                </c:pt>
                <c:pt idx="35">
                  <c:v>34.097188010583999</c:v>
                </c:pt>
                <c:pt idx="36">
                  <c:v>36.550760002652503</c:v>
                </c:pt>
                <c:pt idx="37">
                  <c:v>36.731384015986599</c:v>
                </c:pt>
                <c:pt idx="38">
                  <c:v>33.704714520243797</c:v>
                </c:pt>
                <c:pt idx="39">
                  <c:v>35.658516583337999</c:v>
                </c:pt>
                <c:pt idx="40">
                  <c:v>36.3697747657395</c:v>
                </c:pt>
                <c:pt idx="41">
                  <c:v>30.858451514883001</c:v>
                </c:pt>
                <c:pt idx="42">
                  <c:v>36.866182468024597</c:v>
                </c:pt>
                <c:pt idx="43">
                  <c:v>32.615972552092202</c:v>
                </c:pt>
                <c:pt idx="44">
                  <c:v>34.8429974608989</c:v>
                </c:pt>
                <c:pt idx="45">
                  <c:v>35.644032694011599</c:v>
                </c:pt>
                <c:pt idx="46">
                  <c:v>37.135932556545001</c:v>
                </c:pt>
                <c:pt idx="47">
                  <c:v>33.406716200451001</c:v>
                </c:pt>
                <c:pt idx="48">
                  <c:v>35.826581465143803</c:v>
                </c:pt>
                <c:pt idx="49">
                  <c:v>33.265423455695299</c:v>
                </c:pt>
                <c:pt idx="50">
                  <c:v>36.608116620240502</c:v>
                </c:pt>
                <c:pt idx="51">
                  <c:v>38.914155481651001</c:v>
                </c:pt>
                <c:pt idx="52">
                  <c:v>33.718653082042898</c:v>
                </c:pt>
                <c:pt idx="53">
                  <c:v>38.721103079241097</c:v>
                </c:pt>
                <c:pt idx="54">
                  <c:v>34.350575573490097</c:v>
                </c:pt>
                <c:pt idx="55">
                  <c:v>32.442886821898703</c:v>
                </c:pt>
                <c:pt idx="56">
                  <c:v>27.733816767002601</c:v>
                </c:pt>
                <c:pt idx="57">
                  <c:v>27.655370337590401</c:v>
                </c:pt>
                <c:pt idx="58">
                  <c:v>31.073494203664499</c:v>
                </c:pt>
                <c:pt idx="59">
                  <c:v>29.9924808200693</c:v>
                </c:pt>
                <c:pt idx="60">
                  <c:v>27.916757793618899</c:v>
                </c:pt>
                <c:pt idx="61">
                  <c:v>29.287587410111399</c:v>
                </c:pt>
                <c:pt idx="62">
                  <c:v>28.3170361659615</c:v>
                </c:pt>
                <c:pt idx="63">
                  <c:v>26.845965789894599</c:v>
                </c:pt>
                <c:pt idx="64">
                  <c:v>29.400388335412899</c:v>
                </c:pt>
                <c:pt idx="65">
                  <c:v>29.871680870404401</c:v>
                </c:pt>
                <c:pt idx="66">
                  <c:v>29.796305130587001</c:v>
                </c:pt>
                <c:pt idx="67">
                  <c:v>28.205535043995098</c:v>
                </c:pt>
                <c:pt idx="68">
                  <c:v>28.910391961614401</c:v>
                </c:pt>
                <c:pt idx="69">
                  <c:v>29.582385337529999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FAA-42CD-B06A-1FE5D78FD35F}"/>
            </c:ext>
          </c:extLst>
        </c:ser>
        <c:ser>
          <c:idx val="4"/>
          <c:order val="4"/>
          <c:tx>
            <c:v>5 camera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28"/>
              <c:layout>
                <c:manualLayout>
                  <c:x val="7.9441295450875041E-3"/>
                  <c:y val="5.54420054156608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7AB-4CE3-9FDC-3F702BC1C32D}"/>
                </c:ext>
              </c:extLst>
            </c:dLbl>
            <c:dLbl>
              <c:idx val="38"/>
              <c:layout>
                <c:manualLayout>
                  <c:x val="5.8844584241203694E-3"/>
                  <c:y val="-1.86161338651060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AB-4CE3-9FDC-3F702BC1C3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工作表1!$M$2:$M$57</c:f>
              <c:numCache>
                <c:formatCode>General</c:formatCode>
                <c:ptCount val="5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</c:numCache>
            </c:numRef>
          </c:xVal>
          <c:yVal>
            <c:numRef>
              <c:f>工作表1!$O$2:$O$57</c:f>
              <c:numCache>
                <c:formatCode>0.0000</c:formatCode>
                <c:ptCount val="56"/>
                <c:pt idx="0">
                  <c:v>27.222190808822599</c:v>
                </c:pt>
                <c:pt idx="1">
                  <c:v>28.727013702763202</c:v>
                </c:pt>
                <c:pt idx="2">
                  <c:v>27.240963798486899</c:v>
                </c:pt>
                <c:pt idx="3">
                  <c:v>28.142431741163701</c:v>
                </c:pt>
                <c:pt idx="4">
                  <c:v>27.563018781972399</c:v>
                </c:pt>
                <c:pt idx="5">
                  <c:v>25.434524626956801</c:v>
                </c:pt>
                <c:pt idx="6">
                  <c:v>26.9508396393352</c:v>
                </c:pt>
                <c:pt idx="7">
                  <c:v>27.430920803100001</c:v>
                </c:pt>
                <c:pt idx="8">
                  <c:v>27.963142221390999</c:v>
                </c:pt>
                <c:pt idx="9">
                  <c:v>27.587054677654699</c:v>
                </c:pt>
                <c:pt idx="10">
                  <c:v>29.215704269730601</c:v>
                </c:pt>
                <c:pt idx="11">
                  <c:v>27.458541017363601</c:v>
                </c:pt>
                <c:pt idx="12">
                  <c:v>29.185640343343302</c:v>
                </c:pt>
                <c:pt idx="13">
                  <c:v>28.0690092451444</c:v>
                </c:pt>
                <c:pt idx="14">
                  <c:v>28.899885946434601</c:v>
                </c:pt>
                <c:pt idx="15">
                  <c:v>28.9293904043022</c:v>
                </c:pt>
                <c:pt idx="16">
                  <c:v>28.279355054832099</c:v>
                </c:pt>
                <c:pt idx="17">
                  <c:v>29.958540106232999</c:v>
                </c:pt>
                <c:pt idx="18">
                  <c:v>29.091749208759399</c:v>
                </c:pt>
                <c:pt idx="19">
                  <c:v>29.114142617680699</c:v>
                </c:pt>
                <c:pt idx="20">
                  <c:v>26.530781442567999</c:v>
                </c:pt>
                <c:pt idx="21">
                  <c:v>24.2506034797069</c:v>
                </c:pt>
                <c:pt idx="22">
                  <c:v>24.7973460171699</c:v>
                </c:pt>
                <c:pt idx="23">
                  <c:v>25.445567929702602</c:v>
                </c:pt>
                <c:pt idx="24">
                  <c:v>25.514038190725699</c:v>
                </c:pt>
                <c:pt idx="25">
                  <c:v>24.515155361408599</c:v>
                </c:pt>
                <c:pt idx="26">
                  <c:v>24.7162585511761</c:v>
                </c:pt>
                <c:pt idx="27">
                  <c:v>25.262222452116202</c:v>
                </c:pt>
                <c:pt idx="28">
                  <c:v>23.956760834452599</c:v>
                </c:pt>
                <c:pt idx="29">
                  <c:v>25.084736860111501</c:v>
                </c:pt>
                <c:pt idx="30">
                  <c:v>25.622218068823301</c:v>
                </c:pt>
                <c:pt idx="31">
                  <c:v>26.383927921176198</c:v>
                </c:pt>
                <c:pt idx="32">
                  <c:v>25.2385706706131</c:v>
                </c:pt>
                <c:pt idx="33">
                  <c:v>25.3627763207597</c:v>
                </c:pt>
                <c:pt idx="34">
                  <c:v>26.0198821415342</c:v>
                </c:pt>
                <c:pt idx="35">
                  <c:v>31.351540411141698</c:v>
                </c:pt>
                <c:pt idx="36">
                  <c:v>28.8723785533263</c:v>
                </c:pt>
                <c:pt idx="37">
                  <c:v>28.488201132640601</c:v>
                </c:pt>
                <c:pt idx="38">
                  <c:v>32.1120175321768</c:v>
                </c:pt>
                <c:pt idx="39">
                  <c:v>30.488367493323199</c:v>
                </c:pt>
                <c:pt idx="40">
                  <c:v>29.834081020957299</c:v>
                </c:pt>
                <c:pt idx="41">
                  <c:v>29.895431270584201</c:v>
                </c:pt>
                <c:pt idx="42">
                  <c:v>28.778553418020699</c:v>
                </c:pt>
                <c:pt idx="43">
                  <c:v>27.996662236369399</c:v>
                </c:pt>
                <c:pt idx="44">
                  <c:v>30.124066773204</c:v>
                </c:pt>
                <c:pt idx="45">
                  <c:v>30.4360076441587</c:v>
                </c:pt>
                <c:pt idx="46">
                  <c:v>30.182724281239999</c:v>
                </c:pt>
                <c:pt idx="47">
                  <c:v>29.401209889054901</c:v>
                </c:pt>
                <c:pt idx="48">
                  <c:v>30.179168665658398</c:v>
                </c:pt>
                <c:pt idx="49">
                  <c:v>30.128288175146899</c:v>
                </c:pt>
                <c:pt idx="50">
                  <c:v>27.493897791817499</c:v>
                </c:pt>
                <c:pt idx="51">
                  <c:v>27.021473588061401</c:v>
                </c:pt>
                <c:pt idx="52">
                  <c:v>25.199726742447801</c:v>
                </c:pt>
                <c:pt idx="53">
                  <c:v>27.0385263676988</c:v>
                </c:pt>
                <c:pt idx="54">
                  <c:v>26.032664285377201</c:v>
                </c:pt>
                <c:pt idx="55">
                  <c:v>26.78269764993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5-49C0-9A40-B42C579A102A}"/>
            </c:ext>
          </c:extLst>
        </c:ser>
        <c:ser>
          <c:idx val="5"/>
          <c:order val="5"/>
          <c:tx>
            <c:v>6 camera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17"/>
              <c:layout>
                <c:manualLayout>
                  <c:x val="2.2940159851998418E-3"/>
                  <c:y val="9.107994027644400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1B-45AA-A7AF-19CDF47C466B}"/>
                </c:ext>
              </c:extLst>
            </c:dLbl>
            <c:dLbl>
              <c:idx val="21"/>
              <c:layout>
                <c:manualLayout>
                  <c:x val="1.651207423272737E-3"/>
                  <c:y val="-2.19549846389852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31B-45AA-A7AF-19CDF47C46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工作表1!$P$2:$P$29</c:f>
              <c:numCache>
                <c:formatCode>General</c:formatCode>
                <c:ptCount val="2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</c:numCache>
            </c:numRef>
          </c:xVal>
          <c:yVal>
            <c:numRef>
              <c:f>工作表1!$R$2:$R$29</c:f>
              <c:numCache>
                <c:formatCode>0.0000</c:formatCode>
                <c:ptCount val="28"/>
                <c:pt idx="0">
                  <c:v>26.821454004166799</c:v>
                </c:pt>
                <c:pt idx="1">
                  <c:v>24.972198154598601</c:v>
                </c:pt>
                <c:pt idx="2">
                  <c:v>25.585107905745801</c:v>
                </c:pt>
                <c:pt idx="3">
                  <c:v>26.636585344556298</c:v>
                </c:pt>
                <c:pt idx="4">
                  <c:v>26.640251012850101</c:v>
                </c:pt>
                <c:pt idx="5">
                  <c:v>25.944966384905399</c:v>
                </c:pt>
                <c:pt idx="6">
                  <c:v>25.390693485757801</c:v>
                </c:pt>
                <c:pt idx="7">
                  <c:v>26.088836456135699</c:v>
                </c:pt>
                <c:pt idx="8">
                  <c:v>24.985654102797099</c:v>
                </c:pt>
                <c:pt idx="9">
                  <c:v>26.136703238785401</c:v>
                </c:pt>
                <c:pt idx="10">
                  <c:v>26.3538339730902</c:v>
                </c:pt>
                <c:pt idx="11">
                  <c:v>27.283553869363399</c:v>
                </c:pt>
                <c:pt idx="12">
                  <c:v>26.294312161864401</c:v>
                </c:pt>
                <c:pt idx="13">
                  <c:v>26.6054109399082</c:v>
                </c:pt>
                <c:pt idx="14">
                  <c:v>26.960876298087101</c:v>
                </c:pt>
                <c:pt idx="15">
                  <c:v>24.342665214084001</c:v>
                </c:pt>
                <c:pt idx="16">
                  <c:v>24.523087580326202</c:v>
                </c:pt>
                <c:pt idx="17">
                  <c:v>23.459871129591001</c:v>
                </c:pt>
                <c:pt idx="18">
                  <c:v>24.1122265577064</c:v>
                </c:pt>
                <c:pt idx="19">
                  <c:v>23.821851673281099</c:v>
                </c:pt>
                <c:pt idx="20">
                  <c:v>24.503474070495901</c:v>
                </c:pt>
                <c:pt idx="21">
                  <c:v>28.359637808532401</c:v>
                </c:pt>
                <c:pt idx="22">
                  <c:v>27.763672264881599</c:v>
                </c:pt>
                <c:pt idx="23">
                  <c:v>26.328783931323699</c:v>
                </c:pt>
                <c:pt idx="24">
                  <c:v>28.3134947086822</c:v>
                </c:pt>
                <c:pt idx="25">
                  <c:v>26.927544521254202</c:v>
                </c:pt>
                <c:pt idx="26">
                  <c:v>27.6373108441094</c:v>
                </c:pt>
                <c:pt idx="27">
                  <c:v>25.150630666241799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05-49C0-9A40-B42C579A102A}"/>
            </c:ext>
          </c:extLst>
        </c:ser>
        <c:ser>
          <c:idx val="6"/>
          <c:order val="6"/>
          <c:tx>
            <c:v>7 camera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2.9375058363769473E-3"/>
                  <c:y val="5.89623436775035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31B-45AA-A7AF-19CDF47C466B}"/>
                </c:ext>
              </c:extLst>
            </c:dLbl>
            <c:dLbl>
              <c:idx val="7"/>
              <c:layout>
                <c:manualLayout>
                  <c:x val="2.9375058363769473E-3"/>
                  <c:y val="-2.19390160179979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1B-45AA-A7AF-19CDF47C46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工作表1!$S$2:$S$9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xVal>
          <c:yVal>
            <c:numRef>
              <c:f>工作表1!$U$2:$U$9</c:f>
              <c:numCache>
                <c:formatCode>0.0000</c:formatCode>
                <c:ptCount val="8"/>
                <c:pt idx="0">
                  <c:v>25.093075704554099</c:v>
                </c:pt>
                <c:pt idx="1">
                  <c:v>25.244583406803098</c:v>
                </c:pt>
                <c:pt idx="2">
                  <c:v>24.209964811428801</c:v>
                </c:pt>
                <c:pt idx="3">
                  <c:v>25.249718866543098</c:v>
                </c:pt>
                <c:pt idx="4">
                  <c:v>24.584142758801502</c:v>
                </c:pt>
                <c:pt idx="5">
                  <c:v>25.433689846131799</c:v>
                </c:pt>
                <c:pt idx="6">
                  <c:v>23.3984301715229</c:v>
                </c:pt>
                <c:pt idx="7">
                  <c:v>26.203620064523498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05-49C0-9A40-B42C579A102A}"/>
            </c:ext>
          </c:extLst>
        </c:ser>
        <c:ser>
          <c:idx val="7"/>
          <c:order val="7"/>
          <c:tx>
            <c:v>8 camera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工作表1!$V$2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工作表1!$X$2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05-49C0-9A40-B42C579A1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196319"/>
        <c:axId val="1164689791"/>
      </c:scatterChart>
      <c:valAx>
        <c:axId val="1076196319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20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相機數量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4689791"/>
        <c:crosses val="autoZero"/>
        <c:crossBetween val="midCat"/>
        <c:majorUnit val="1"/>
      </c:valAx>
      <c:valAx>
        <c:axId val="11646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MPJPE(mm)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0761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工作表2!$C$2:$C$29</c:f>
              <c:numCache>
                <c:formatCode>General</c:formatCode>
                <c:ptCount val="28"/>
                <c:pt idx="0">
                  <c:v>46.979784959362497</c:v>
                </c:pt>
                <c:pt idx="1">
                  <c:v>47.492697938863898</c:v>
                </c:pt>
                <c:pt idx="2">
                  <c:v>52.331758325624598</c:v>
                </c:pt>
                <c:pt idx="3">
                  <c:v>58.761941277861503</c:v>
                </c:pt>
                <c:pt idx="4">
                  <c:v>63.790353100260504</c:v>
                </c:pt>
                <c:pt idx="5">
                  <c:v>64.637416795068205</c:v>
                </c:pt>
                <c:pt idx="6">
                  <c:v>66.865292617285206</c:v>
                </c:pt>
                <c:pt idx="7">
                  <c:v>66.879952988939195</c:v>
                </c:pt>
                <c:pt idx="8">
                  <c:v>67.494946238546106</c:v>
                </c:pt>
                <c:pt idx="9">
                  <c:v>76.7795141808827</c:v>
                </c:pt>
                <c:pt idx="10">
                  <c:v>77.194797886863896</c:v>
                </c:pt>
                <c:pt idx="11">
                  <c:v>81.364029422410198</c:v>
                </c:pt>
                <c:pt idx="12">
                  <c:v>81.943958901053804</c:v>
                </c:pt>
                <c:pt idx="13">
                  <c:v>87.474988152893403</c:v>
                </c:pt>
                <c:pt idx="14">
                  <c:v>92.754950028016196</c:v>
                </c:pt>
                <c:pt idx="15">
                  <c:v>95.146945165294198</c:v>
                </c:pt>
                <c:pt idx="16">
                  <c:v>97.743463697548094</c:v>
                </c:pt>
                <c:pt idx="17">
                  <c:v>99.342611089214202</c:v>
                </c:pt>
                <c:pt idx="18">
                  <c:v>100.76324609690801</c:v>
                </c:pt>
                <c:pt idx="19">
                  <c:v>109.41779707916599</c:v>
                </c:pt>
                <c:pt idx="20">
                  <c:v>126.33869606949099</c:v>
                </c:pt>
                <c:pt idx="21">
                  <c:v>145.24580455965301</c:v>
                </c:pt>
                <c:pt idx="22">
                  <c:v>181.65204178100001</c:v>
                </c:pt>
                <c:pt idx="23">
                  <c:v>182.63780725938199</c:v>
                </c:pt>
                <c:pt idx="24">
                  <c:v>183.077254459865</c:v>
                </c:pt>
                <c:pt idx="25">
                  <c:v>194.49574632091301</c:v>
                </c:pt>
                <c:pt idx="26">
                  <c:v>227.572209887832</c:v>
                </c:pt>
                <c:pt idx="27">
                  <c:v>300.16372092213999</c:v>
                </c:pt>
              </c:numCache>
            </c:numRef>
          </c:xVal>
          <c:yVal>
            <c:numRef>
              <c:f>工作表2!$D$2:$D$29</c:f>
              <c:numCache>
                <c:formatCode>General</c:formatCode>
                <c:ptCount val="28"/>
                <c:pt idx="0">
                  <c:v>53.13010235415598</c:v>
                </c:pt>
                <c:pt idx="1">
                  <c:v>126.86989764584402</c:v>
                </c:pt>
                <c:pt idx="2">
                  <c:v>180</c:v>
                </c:pt>
                <c:pt idx="3">
                  <c:v>104.03624346792648</c:v>
                </c:pt>
                <c:pt idx="4">
                  <c:v>75.963756532073518</c:v>
                </c:pt>
                <c:pt idx="5">
                  <c:v>126.86989764584402</c:v>
                </c:pt>
                <c:pt idx="6">
                  <c:v>129.0938588862295</c:v>
                </c:pt>
                <c:pt idx="7">
                  <c:v>104.03624346792648</c:v>
                </c:pt>
                <c:pt idx="8">
                  <c:v>154.94238458169698</c:v>
                </c:pt>
                <c:pt idx="9">
                  <c:v>180</c:v>
                </c:pt>
                <c:pt idx="10">
                  <c:v>50.906141113770502</c:v>
                </c:pt>
                <c:pt idx="11">
                  <c:v>129.0938588862295</c:v>
                </c:pt>
                <c:pt idx="12">
                  <c:v>75.963756532073518</c:v>
                </c:pt>
                <c:pt idx="13">
                  <c:v>53.13010235415598</c:v>
                </c:pt>
                <c:pt idx="14">
                  <c:v>154.94238458169698</c:v>
                </c:pt>
                <c:pt idx="15">
                  <c:v>75.963756532073518</c:v>
                </c:pt>
                <c:pt idx="16">
                  <c:v>180</c:v>
                </c:pt>
                <c:pt idx="17">
                  <c:v>50.906141113770502</c:v>
                </c:pt>
                <c:pt idx="18">
                  <c:v>25.057615418303023</c:v>
                </c:pt>
                <c:pt idx="19">
                  <c:v>104.03624346792648</c:v>
                </c:pt>
                <c:pt idx="20">
                  <c:v>50.906141113770502</c:v>
                </c:pt>
                <c:pt idx="21">
                  <c:v>104.03624346792648</c:v>
                </c:pt>
                <c:pt idx="22">
                  <c:v>154.94238458169698</c:v>
                </c:pt>
                <c:pt idx="23">
                  <c:v>75.963756532073518</c:v>
                </c:pt>
                <c:pt idx="24">
                  <c:v>180</c:v>
                </c:pt>
                <c:pt idx="25">
                  <c:v>50.906141113770502</c:v>
                </c:pt>
                <c:pt idx="26">
                  <c:v>25.057615418303023</c:v>
                </c:pt>
                <c:pt idx="27">
                  <c:v>129.0938588862295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C02-4C15-8BF6-23E16B541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2079"/>
        <c:axId val="1780782767"/>
      </c:scatterChart>
      <c:valAx>
        <c:axId val="1325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0782767"/>
        <c:crosses val="autoZero"/>
        <c:crossBetween val="midCat"/>
      </c:valAx>
      <c:valAx>
        <c:axId val="178078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相機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1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三台相機!$M$2:$M$8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三台相機!$N$2:$N$8</c:f>
              <c:numCache>
                <c:formatCode>General</c:formatCode>
                <c:ptCount val="7"/>
                <c:pt idx="0">
                  <c:v>49.778914911491597</c:v>
                </c:pt>
                <c:pt idx="1">
                  <c:v>32.105511975731353</c:v>
                </c:pt>
                <c:pt idx="2">
                  <c:v>33.830844880724385</c:v>
                </c:pt>
                <c:pt idx="3">
                  <c:v>39.834823085193634</c:v>
                </c:pt>
                <c:pt idx="4">
                  <c:v>35.379278965510629</c:v>
                </c:pt>
                <c:pt idx="5">
                  <c:v>34.932101533696617</c:v>
                </c:pt>
                <c:pt idx="6">
                  <c:v>34.570411206940719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E91-AD17-817F94E1F5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三台相機!$M$2:$M$8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三台相機!#REF!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A-4F3F-BC71-F7E3AF3AEE2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367535"/>
        <c:axId val="489984303"/>
      </c:scatterChart>
      <c:valAx>
        <c:axId val="499367535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984303"/>
        <c:crosses val="autoZero"/>
        <c:crossBetween val="midCat"/>
      </c:valAx>
      <c:valAx>
        <c:axId val="489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6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相機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2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(三台相機!$L$2,三台相機!$M$9:$M$14)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(三台相機!$N$2,三台相機!$N$9:$N$14)</c:f>
              <c:numCache>
                <c:formatCode>General</c:formatCode>
                <c:ptCount val="7"/>
                <c:pt idx="0">
                  <c:v>49.778914911491597</c:v>
                </c:pt>
                <c:pt idx="1">
                  <c:v>55.517617056549483</c:v>
                </c:pt>
                <c:pt idx="2">
                  <c:v>52.413984186925859</c:v>
                </c:pt>
                <c:pt idx="3">
                  <c:v>73.938858293941493</c:v>
                </c:pt>
                <c:pt idx="4">
                  <c:v>51.629537356999826</c:v>
                </c:pt>
                <c:pt idx="5">
                  <c:v>63.209567944909985</c:v>
                </c:pt>
                <c:pt idx="6">
                  <c:v>50.170053726380239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E91-AD17-817F94E1F5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(三台相機!$L$2,三台相機!$M$9:$M$14)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(三台相機!#REF!,三台相機!#REF!)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1-4083-9C95-F614154F17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367535"/>
        <c:axId val="489984303"/>
      </c:scatterChart>
      <c:valAx>
        <c:axId val="499367535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984303"/>
        <c:crosses val="autoZero"/>
        <c:crossBetween val="midCat"/>
      </c:valAx>
      <c:valAx>
        <c:axId val="489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6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相機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3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(三台相機!$L$3,三台相機!$L$9,三台相機!$M$15:$M$19)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(三台相機!$N$3,三台相機!$N$9,三台相機!$N$15:$N$19)</c:f>
              <c:numCache>
                <c:formatCode>General</c:formatCode>
                <c:ptCount val="7"/>
                <c:pt idx="0">
                  <c:v>32.105511975731353</c:v>
                </c:pt>
                <c:pt idx="1">
                  <c:v>55.517617056549483</c:v>
                </c:pt>
                <c:pt idx="2">
                  <c:v>38.42461700902215</c:v>
                </c:pt>
                <c:pt idx="3">
                  <c:v>41.557679917155347</c:v>
                </c:pt>
                <c:pt idx="4">
                  <c:v>41.314916662001089</c:v>
                </c:pt>
                <c:pt idx="5">
                  <c:v>39.679710049575043</c:v>
                </c:pt>
                <c:pt idx="6">
                  <c:v>34.769480904538881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E91-AD17-817F94E1F5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(三台相機!$L$3,三台相機!$L$9,三台相機!$M$15:$M$19)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(三台相機!#REF!,三台相機!#REF!,三台相機!#REF!)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2-425B-A686-B8945252AA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367535"/>
        <c:axId val="489984303"/>
      </c:scatterChart>
      <c:valAx>
        <c:axId val="499367535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984303"/>
        <c:crosses val="autoZero"/>
        <c:crossBetween val="midCat"/>
      </c:valAx>
      <c:valAx>
        <c:axId val="489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6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相機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4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(三台相機!$L$4,三台相機!$L$10,三台相機!$L$15,三台相機!$M$20:$M$23)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(三台相機!$N$4,三台相機!$N$10,三台相機!$N$15,三台相機!$N$20:$N$23)</c:f>
              <c:numCache>
                <c:formatCode>General</c:formatCode>
                <c:ptCount val="7"/>
                <c:pt idx="0">
                  <c:v>33.830844880724385</c:v>
                </c:pt>
                <c:pt idx="1">
                  <c:v>52.413984186925859</c:v>
                </c:pt>
                <c:pt idx="2">
                  <c:v>38.42461700902215</c:v>
                </c:pt>
                <c:pt idx="3">
                  <c:v>42.846870079766326</c:v>
                </c:pt>
                <c:pt idx="4">
                  <c:v>37.931824386068733</c:v>
                </c:pt>
                <c:pt idx="5">
                  <c:v>38.049521454623715</c:v>
                </c:pt>
                <c:pt idx="6">
                  <c:v>35.384377014088017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E91-AD17-817F94E1F5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(三台相機!$L$4,三台相機!$L$10,三台相機!$L$15,三台相機!$M$20:$M$23)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(三台相機!#REF!,三台相機!#REF!,三台相機!#REF!,三台相機!#REF!)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8-48E9-BF73-F3704DD3E3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367535"/>
        <c:axId val="489984303"/>
      </c:scatterChart>
      <c:valAx>
        <c:axId val="499367535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984303"/>
        <c:crosses val="autoZero"/>
        <c:crossBetween val="midCat"/>
      </c:valAx>
      <c:valAx>
        <c:axId val="489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6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相機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5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(三台相機!$L$5,三台相機!$L$11,三台相機!$L$16,三台相機!$L$20,三台相機!$M$24:$M$26)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(三台相機!$N$5,三台相機!$N$11,三台相機!$N$16,三台相機!$N$20,三台相機!$N$24:$N$26)</c:f>
              <c:numCache>
                <c:formatCode>General</c:formatCode>
                <c:ptCount val="7"/>
                <c:pt idx="0">
                  <c:v>39.834823085193634</c:v>
                </c:pt>
                <c:pt idx="1">
                  <c:v>73.938858293941493</c:v>
                </c:pt>
                <c:pt idx="2">
                  <c:v>41.557679917155347</c:v>
                </c:pt>
                <c:pt idx="3">
                  <c:v>42.846870079766326</c:v>
                </c:pt>
                <c:pt idx="4">
                  <c:v>45.442961583003843</c:v>
                </c:pt>
                <c:pt idx="5">
                  <c:v>44.575976742486063</c:v>
                </c:pt>
                <c:pt idx="6">
                  <c:v>38.438162823058867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E91-AD17-817F94E1F5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(三台相機!$L$5,三台相機!$L$11,三台相機!$L$16,三台相機!$L$20,三台相機!$M$24:$M$26)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(三台相機!#REF!,三台相機!#REF!,三台相機!#REF!,三台相機!#REF!,三台相機!#REF!)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BD-45A8-A5A8-917707D33A8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367535"/>
        <c:axId val="489984303"/>
      </c:scatterChart>
      <c:valAx>
        <c:axId val="499367535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984303"/>
        <c:crosses val="autoZero"/>
        <c:crossBetween val="midCat"/>
      </c:valAx>
      <c:valAx>
        <c:axId val="489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6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相機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7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(三台相機!$L$7,三台相機!$L$13,三台相機!$L$18,三台相機!$L$22,三台相機!$L$25,三台相機!$L$27,三台相機!$M$29)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</c:numCache>
            </c:numRef>
          </c:xVal>
          <c:yVal>
            <c:numRef>
              <c:f>(三台相機!$N$7,三台相機!$N$13,三台相機!$N$18,三台相機!$N$22,三台相機!$N$25,三台相機!$N$27,三台相機!$N$29)</c:f>
              <c:numCache>
                <c:formatCode>General</c:formatCode>
                <c:ptCount val="7"/>
                <c:pt idx="0">
                  <c:v>34.932101533696617</c:v>
                </c:pt>
                <c:pt idx="1">
                  <c:v>63.209567944909985</c:v>
                </c:pt>
                <c:pt idx="2">
                  <c:v>39.679710049575043</c:v>
                </c:pt>
                <c:pt idx="3">
                  <c:v>38.049521454623715</c:v>
                </c:pt>
                <c:pt idx="4">
                  <c:v>44.575976742486063</c:v>
                </c:pt>
                <c:pt idx="5">
                  <c:v>40.542550310328799</c:v>
                </c:pt>
                <c:pt idx="6">
                  <c:v>39.591121235894256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E91-AD17-817F94E1F5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(三台相機!$L$7,三台相機!$L$13,三台相機!$L$18,三台相機!$L$22,三台相機!$L$25,三台相機!$L$27,三台相機!$M$29)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</c:numCache>
            </c:numRef>
          </c:xVal>
          <c:yVal>
            <c:numRef>
              <c:f>(三台相機!#REF!,三台相機!#REF!,三台相機!#REF!,三台相機!#REF!,三台相機!#REF!,三台相機!#REF!,三台相機!#REF!)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6-496E-B5D3-4CECFCD76F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367535"/>
        <c:axId val="489984303"/>
      </c:scatterChart>
      <c:valAx>
        <c:axId val="499367535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984303"/>
        <c:crosses val="autoZero"/>
        <c:crossBetween val="midCat"/>
      </c:valAx>
      <c:valAx>
        <c:axId val="489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6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相機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6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(三台相機!$L$6,三台相機!$L$12,三台相機!$L$17,三台相機!$L$21,三台相機!$L$24,三台相機!$M$27:$M$28)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(三台相機!$N$6,三台相機!$N$12,三台相機!$N$17,三台相機!$N$21,三台相機!$N$24,三台相機!$N$27:$N$28)</c:f>
              <c:numCache>
                <c:formatCode>General</c:formatCode>
                <c:ptCount val="7"/>
                <c:pt idx="0">
                  <c:v>35.379278965510629</c:v>
                </c:pt>
                <c:pt idx="1">
                  <c:v>51.629537356999826</c:v>
                </c:pt>
                <c:pt idx="2">
                  <c:v>41.314916662001089</c:v>
                </c:pt>
                <c:pt idx="3">
                  <c:v>37.931824386068733</c:v>
                </c:pt>
                <c:pt idx="4">
                  <c:v>45.442961583003843</c:v>
                </c:pt>
                <c:pt idx="5">
                  <c:v>40.542550310328799</c:v>
                </c:pt>
                <c:pt idx="6">
                  <c:v>35.340754589094239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E91-AD17-817F94E1F5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(三台相機!$L$6,三台相機!$L$12,三台相機!$L$17,三台相機!$L$21,三台相機!$L$24,三台相機!$M$27:$M$28)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(三台相機!#REF!,三台相機!#REF!,三台相機!#REF!,三台相機!#REF!,三台相機!#REF!,三台相機!#REF!)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3-44B4-8A56-6EE8F49CF7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367535"/>
        <c:axId val="489984303"/>
      </c:scatterChart>
      <c:valAx>
        <c:axId val="499367535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984303"/>
        <c:crosses val="autoZero"/>
        <c:crossBetween val="midCat"/>
      </c:valAx>
      <c:valAx>
        <c:axId val="489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6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相機</a:t>
            </a:r>
            <a:r>
              <a:rPr lang="en-US" altLang="zh-TW">
                <a:latin typeface="微軟正黑體" panose="020B0604030504040204" pitchFamily="34" charset="-120"/>
                <a:ea typeface="微軟正黑體" panose="020B0604030504040204" pitchFamily="34" charset="-120"/>
              </a:rPr>
              <a:t>8</a:t>
            </a:r>
            <a:endParaRPr lang="zh-TW" altLang="en-US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(三台相機!$L$8,三台相機!$L$14,三台相機!$L$19,三台相機!$L$23,三台相機!$L$26,三台相機!$L$28:$L$29)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(三台相機!$N$8,三台相機!$N$14,三台相機!$N$19,三台相機!$N$23,三台相機!$N$26,三台相機!$N$28:$N$29)</c:f>
              <c:numCache>
                <c:formatCode>General</c:formatCode>
                <c:ptCount val="7"/>
                <c:pt idx="0">
                  <c:v>34.570411206940719</c:v>
                </c:pt>
                <c:pt idx="1">
                  <c:v>50.170053726380239</c:v>
                </c:pt>
                <c:pt idx="2">
                  <c:v>34.769480904538881</c:v>
                </c:pt>
                <c:pt idx="3">
                  <c:v>35.384377014088017</c:v>
                </c:pt>
                <c:pt idx="4">
                  <c:v>38.438162823058867</c:v>
                </c:pt>
                <c:pt idx="5">
                  <c:v>35.340754589094239</c:v>
                </c:pt>
                <c:pt idx="6">
                  <c:v>39.591121235894256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3-4E91-AD17-817F94E1F54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(三台相機!$L$8,三台相機!$L$14,三台相機!$L$19,三台相機!$L$23,三台相機!$L$26,三台相機!$L$28,三台相機!$L$29)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(三台相機!#REF!,三台相機!#REF!,三台相機!#REF!,三台相機!#REF!,三台相機!#REF!,三台相機!#REF!)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C9-44F3-8749-A999CB2D0B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9367535"/>
        <c:axId val="489984303"/>
      </c:scatterChart>
      <c:valAx>
        <c:axId val="499367535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984303"/>
        <c:crosses val="autoZero"/>
        <c:crossBetween val="midCat"/>
      </c:valAx>
      <c:valAx>
        <c:axId val="4899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936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05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Box Plot of MPJPE</a:t>
            </a:r>
          </a:p>
          <a:p>
            <a:pPr algn="ctr" rtl="0">
              <a:defRPr/>
            </a:pPr>
            <a:r>
              <a:rPr lang="en-US" altLang="zh-TW" sz="105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  <a:cs typeface="Calibri" panose="020F0502020204030204" pitchFamily="34" charset="0"/>
              </a:rPr>
              <a:t>for Different Camera Combinations</a:t>
            </a:r>
            <a:endParaRPr lang="zh-TW" altLang="en-US" sz="105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  <a:cs typeface="Calibri" panose="020F0502020204030204" pitchFamily="34" charset="0"/>
            </a:endParaRPr>
          </a:p>
        </cx:rich>
      </cx:tx>
    </cx:title>
    <cx:plotArea>
      <cx:plotAreaRegion>
        <cx:series layoutId="boxWhisker" uniqueId="{6222FDCD-5AFC-4A41-B054-692C429142EB}">
          <cx:tx>
            <cx:txData>
              <cx:f/>
              <cx:v>2 camera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zh-TW" alt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  <a:ea typeface="新細明體" panose="02020500000000000000" pitchFamily="18" charset="-120"/>
                </a:endParaRPr>
              </a:p>
            </cx:txPr>
            <cx:visibility seriesName="0" categoryName="0" value="1"/>
            <cx:dataLabel idx="28">
              <cx:numFmt formatCode="0.00" sourceLinked="0"/>
              <cx:separator>, </cx:separator>
            </cx:dataLabel>
            <cx:dataLabel idx="30">
              <cx:numFmt formatCode="0.00" sourceLinked="0"/>
              <cx:separator>, </cx:separator>
            </cx:dataLabel>
            <cx:dataLabelHidden idx="0"/>
            <cx:dataLabelHidden idx="25"/>
            <cx:dataLabelHidden idx="26"/>
            <cx:dataLabelHidden idx="27"/>
            <cx:dataLabelHidden idx="29"/>
            <cx:dataLabelHidden idx="3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00000001-535B-491E-8D25-2AE34F964F13}">
          <cx:tx>
            <cx:txData>
              <cx:f/>
              <cx:v>3 camera</cx:v>
            </cx:txData>
          </cx:tx>
          <cx:dataLabels>
            <cx:visibility seriesName="0" categoryName="0" value="1"/>
            <cx:dataLabel idx="56">
              <cx:numFmt formatCode="0.00" sourceLinked="0"/>
              <cx:separator>, </cx:separator>
            </cx:dataLabel>
            <cx:dataLabel idx="58">
              <cx:numFmt formatCode="0.00" sourceLinked="0"/>
              <cx:separator>, </cx:separator>
            </cx:dataLabel>
            <cx:dataLabelHidden idx="0"/>
            <cx:dataLabelHidden idx="49"/>
            <cx:dataLabelHidden idx="50"/>
            <cx:dataLabelHidden idx="51"/>
            <cx:dataLabelHidden idx="52"/>
            <cx:dataLabelHidden idx="55"/>
            <cx:dataLabelHidden idx="57"/>
            <cx:dataLabelHidden idx="59"/>
          </cx:dataLabels>
          <cx:dataId val="1"/>
          <cx:layoutPr>
            <cx:visibility meanLine="0" meanMarker="1" nonoutliers="0"/>
            <cx:statistics quartileMethod="inclusive"/>
          </cx:layoutPr>
        </cx:series>
        <cx:series layoutId="boxWhisker" uniqueId="{00000002-535B-491E-8D25-2AE34F964F13}">
          <cx:tx>
            <cx:txData>
              <cx:f/>
              <cx:v>4 camera</cx:v>
            </cx:txData>
          </cx:tx>
          <cx:dataLabels>
            <cx:numFmt formatCode="0.00" sourceLinked="0"/>
            <cx:visibility seriesName="0" categoryName="0" value="1"/>
            <cx:separator>, </cx:separator>
            <cx:dataLabelHidden idx="0"/>
            <cx:dataLabelHidden idx="69"/>
            <cx:dataLabelHidden idx="71"/>
            <cx:dataLabelHidden idx="73"/>
          </cx:dataLabels>
          <cx:dataId val="2"/>
          <cx:layoutPr>
            <cx:visibility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TW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新細明體" panose="02020500000000000000" pitchFamily="18" charset="-120"/>
                  </a:rPr>
                  <a:t>MPJPE(mm)</a:t>
                </a:r>
                <a:endParaRPr lang="zh-TW" alt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新細明體" panose="02020500000000000000" pitchFamily="18" charset="-120"/>
                </a:endParaRPr>
              </a:p>
            </cx:rich>
          </cx:tx>
        </cx:title>
        <cx:majorGridlines/>
        <cx:tickLabels/>
        <cx:numFmt formatCode="0.00" sourceLinked="0"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_xlchart.v1.18</cx:f>
      </cx:numDim>
    </cx:data>
    <cx:data id="2">
      <cx:numDim type="val">
        <cx:f>_xlchart.v1.19</cx:f>
      </cx:numDim>
    </cx:data>
    <cx:data id="3">
      <cx:numDim type="val">
        <cx:f>_xlchart.v1.20</cx:f>
      </cx:numDim>
    </cx:data>
    <cx:data id="4">
      <cx:numDim type="val">
        <cx:f>_xlchart.v1.21</cx:f>
      </cx:numDim>
    </cx:data>
    <cx:data id="5">
      <cx:numDim type="val">
        <cx:f>_xlchart.v1.22</cx:f>
      </cx:numDim>
    </cx:data>
    <cx:data id="6">
      <cx:numDim type="val">
        <cx:f>_xlchart.v1.23</cx:f>
      </cx:numDim>
    </cx:data>
  </cx:chartData>
  <cx:chart>
    <cx:plotArea>
      <cx:plotAreaRegion>
        <cx:series layoutId="boxWhisker" uniqueId="{379A6CA4-D0FE-48BC-94D3-E8677545968A}">
          <cx:tx>
            <cx:txData>
              <cx:v>1 cam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8B6D-4D0F-8827-F671D8C4E2F7}">
          <cx:tx>
            <cx:txData>
              <cx:v>2 cam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00000002-8B6D-4D0F-8827-F671D8C4E2F7}">
          <cx:tx>
            <cx:txData>
              <cx:v>3 cam</cx:v>
            </cx:txData>
          </cx:tx>
          <cx:dataId val="2"/>
          <cx:layoutPr>
            <cx:visibility nonoutliers="0"/>
            <cx:statistics quartileMethod="exclusive"/>
          </cx:layoutPr>
        </cx:series>
        <cx:series layoutId="boxWhisker" uniqueId="{00000003-8B6D-4D0F-8827-F671D8C4E2F7}">
          <cx:tx>
            <cx:txData>
              <cx:v>4 cam</cx:v>
            </cx:txData>
          </cx:tx>
          <cx:dataId val="3"/>
          <cx:layoutPr>
            <cx:visibility nonoutliers="0"/>
            <cx:statistics quartileMethod="exclusive"/>
          </cx:layoutPr>
        </cx:series>
        <cx:series layoutId="boxWhisker" uniqueId="{00000004-8B6D-4D0F-8827-F671D8C4E2F7}">
          <cx:tx>
            <cx:txData>
              <cx:v>5 cam</cx:v>
            </cx:txData>
          </cx:tx>
          <cx:dataId val="4"/>
          <cx:layoutPr>
            <cx:visibility nonoutliers="0"/>
            <cx:statistics quartileMethod="exclusive"/>
          </cx:layoutPr>
        </cx:series>
        <cx:series layoutId="boxWhisker" uniqueId="{00000005-8B6D-4D0F-8827-F671D8C4E2F7}">
          <cx:tx>
            <cx:txData>
              <cx:v>6 cam</cx:v>
            </cx:txData>
          </cx:tx>
          <cx:dataId val="5"/>
          <cx:layoutPr>
            <cx:visibility nonoutliers="0"/>
            <cx:statistics quartileMethod="exclusive"/>
          </cx:layoutPr>
        </cx:series>
        <cx:series layoutId="boxWhisker" uniqueId="{00000006-8B6D-4D0F-8827-F671D8C4E2F7}">
          <cx:tx>
            <cx:txData>
              <cx:v>7 cam</cx:v>
            </cx:txData>
          </cx:tx>
          <cx:dataId val="6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50"/>
        <cx:majorGridlines/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3200"/>
            </a:pPr>
            <a:endParaRPr lang="zh-TW" altLang="en-US" sz="3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3200"/>
          </a:pPr>
          <a:endParaRPr lang="zh-TW" altLang="en-US" sz="3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  <cx:data id="3">
      <cx:numDim type="val">
        <cx:f>_xlchart.v1.6</cx:f>
      </cx:numDim>
    </cx:data>
    <cx:data id="4">
      <cx:numDim type="val">
        <cx:f>_xlchart.v1.7</cx:f>
      </cx:numDim>
    </cx:data>
    <cx:data id="5">
      <cx:numDim type="val">
        <cx:f>_xlchart.v1.8</cx:f>
      </cx:numDim>
    </cx:data>
    <cx:data id="6">
      <cx:numDim type="val">
        <cx:f>_xlchart.v1.9</cx:f>
      </cx:numDim>
    </cx:data>
  </cx:chartData>
  <cx:chart>
    <cx:plotArea>
      <cx:plotAreaRegion>
        <cx:series layoutId="boxWhisker" uniqueId="{379A6CA4-D0FE-48BC-94D3-E8677545968A}">
          <cx:tx>
            <cx:txData>
              <cx:v>1 cam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8B6D-4D0F-8827-F671D8C4E2F7}">
          <cx:tx>
            <cx:txData>
              <cx:v>2 cam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00000002-8B6D-4D0F-8827-F671D8C4E2F7}">
          <cx:tx>
            <cx:txData>
              <cx:v>3 cam</cx:v>
            </cx:txData>
          </cx:tx>
          <cx:dataId val="2"/>
          <cx:layoutPr>
            <cx:visibility nonoutliers="0"/>
            <cx:statistics quartileMethod="exclusive"/>
          </cx:layoutPr>
        </cx:series>
        <cx:series layoutId="boxWhisker" uniqueId="{00000003-8B6D-4D0F-8827-F671D8C4E2F7}">
          <cx:tx>
            <cx:txData>
              <cx:v>4 cam</cx:v>
            </cx:txData>
          </cx:tx>
          <cx:dataId val="3"/>
          <cx:layoutPr>
            <cx:visibility nonoutliers="0"/>
            <cx:statistics quartileMethod="exclusive"/>
          </cx:layoutPr>
        </cx:series>
        <cx:series layoutId="boxWhisker" uniqueId="{00000004-8B6D-4D0F-8827-F671D8C4E2F7}">
          <cx:tx>
            <cx:txData>
              <cx:v>5 cam</cx:v>
            </cx:txData>
          </cx:tx>
          <cx:dataId val="4"/>
          <cx:layoutPr>
            <cx:visibility nonoutliers="0"/>
            <cx:statistics quartileMethod="exclusive"/>
          </cx:layoutPr>
        </cx:series>
        <cx:series layoutId="boxWhisker" uniqueId="{00000005-8B6D-4D0F-8827-F671D8C4E2F7}">
          <cx:tx>
            <cx:txData>
              <cx:v>6 cam</cx:v>
            </cx:txData>
          </cx:tx>
          <cx:dataId val="5"/>
          <cx:layoutPr>
            <cx:visibility nonoutliers="0"/>
            <cx:statistics quartileMethod="exclusive"/>
          </cx:layoutPr>
        </cx:series>
        <cx:series layoutId="boxWhisker" uniqueId="{00000006-8B6D-4D0F-8827-F671D8C4E2F7}">
          <cx:tx>
            <cx:txData>
              <cx:v>7 cam</cx:v>
            </cx:txData>
          </cx:tx>
          <cx:dataId val="6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500"/>
        <cx:majorGridlines/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3200"/>
            </a:pPr>
            <a:endParaRPr lang="zh-TW" altLang="en-US" sz="3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_xlchart.v1.32</cx:f>
      </cx:numDim>
    </cx:data>
    <cx:data id="2">
      <cx:numDim type="val">
        <cx:f>_xlchart.v1.33</cx:f>
      </cx:numDim>
    </cx:data>
    <cx:data id="3">
      <cx:numDim type="val">
        <cx:f>_xlchart.v1.34</cx:f>
      </cx:numDim>
    </cx:data>
    <cx:data id="4">
      <cx:numDim type="val">
        <cx:f>_xlchart.v1.35</cx:f>
      </cx:numDim>
    </cx:data>
    <cx:data id="5">
      <cx:numDim type="val">
        <cx:f>_xlchart.v1.36</cx:f>
      </cx:numDim>
    </cx:data>
    <cx:data id="6">
      <cx:numDim type="val">
        <cx:f>_xlchart.v1.37</cx:f>
      </cx:numDim>
    </cx:data>
  </cx:chartData>
  <cx:chart>
    <cx:plotArea>
      <cx:plotAreaRegion>
        <cx:series layoutId="boxWhisker" uniqueId="{379A6CA4-D0FE-48BC-94D3-E8677545968A}">
          <cx:tx>
            <cx:txData>
              <cx:v>1 cam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8B6D-4D0F-8827-F671D8C4E2F7}">
          <cx:tx>
            <cx:txData>
              <cx:v>2 cam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00000002-8B6D-4D0F-8827-F671D8C4E2F7}">
          <cx:tx>
            <cx:txData>
              <cx:v>3 cam</cx:v>
            </cx:txData>
          </cx:tx>
          <cx:dataId val="2"/>
          <cx:layoutPr>
            <cx:visibility nonoutliers="0"/>
            <cx:statistics quartileMethod="exclusive"/>
          </cx:layoutPr>
        </cx:series>
        <cx:series layoutId="boxWhisker" uniqueId="{00000003-8B6D-4D0F-8827-F671D8C4E2F7}">
          <cx:tx>
            <cx:txData>
              <cx:v>4 cam</cx:v>
            </cx:txData>
          </cx:tx>
          <cx:dataId val="3"/>
          <cx:layoutPr>
            <cx:visibility nonoutliers="0"/>
            <cx:statistics quartileMethod="exclusive"/>
          </cx:layoutPr>
        </cx:series>
        <cx:series layoutId="boxWhisker" uniqueId="{00000004-8B6D-4D0F-8827-F671D8C4E2F7}">
          <cx:tx>
            <cx:txData>
              <cx:v>5 cam</cx:v>
            </cx:txData>
          </cx:tx>
          <cx:dataId val="4"/>
          <cx:layoutPr>
            <cx:visibility nonoutliers="0"/>
            <cx:statistics quartileMethod="exclusive"/>
          </cx:layoutPr>
        </cx:series>
        <cx:series layoutId="boxWhisker" uniqueId="{00000005-8B6D-4D0F-8827-F671D8C4E2F7}">
          <cx:tx>
            <cx:txData>
              <cx:v>6 cam</cx:v>
            </cx:txData>
          </cx:tx>
          <cx:dataId val="5"/>
          <cx:layoutPr>
            <cx:visibility nonoutliers="0"/>
            <cx:statistics quartileMethod="exclusive"/>
          </cx:layoutPr>
        </cx:series>
        <cx:series layoutId="boxWhisker" uniqueId="{00000006-8B6D-4D0F-8827-F671D8C4E2F7}">
          <cx:tx>
            <cx:txData>
              <cx:v>7 cam</cx:v>
            </cx:txData>
          </cx:tx>
          <cx:dataId val="6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900"/>
        <cx:majorGridlines/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3200"/>
            </a:pPr>
            <a:endParaRPr lang="zh-TW" altLang="en-US" sz="3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3200"/>
          </a:pPr>
          <a:endParaRPr lang="zh-TW" altLang="en-US" sz="3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514351</xdr:colOff>
      <xdr:row>2</xdr:row>
      <xdr:rowOff>45720</xdr:rowOff>
    </xdr:from>
    <xdr:to>
      <xdr:col>52</xdr:col>
      <xdr:colOff>219595</xdr:colOff>
      <xdr:row>57</xdr:row>
      <xdr:rowOff>27928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9B7B55-B65A-41D2-9A5C-99EE3D65A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350338</xdr:colOff>
      <xdr:row>61</xdr:row>
      <xdr:rowOff>77833</xdr:rowOff>
    </xdr:from>
    <xdr:to>
      <xdr:col>37</xdr:col>
      <xdr:colOff>365760</xdr:colOff>
      <xdr:row>84</xdr:row>
      <xdr:rowOff>145325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8EA06875-0D12-4E75-9B59-3AD9B69BA9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47538" y="13092793"/>
              <a:ext cx="7330622" cy="49747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65</xdr:col>
      <xdr:colOff>118110</xdr:colOff>
      <xdr:row>66</xdr:row>
      <xdr:rowOff>0</xdr:rowOff>
    </xdr:from>
    <xdr:to>
      <xdr:col>96</xdr:col>
      <xdr:colOff>183810</xdr:colOff>
      <xdr:row>102</xdr:row>
      <xdr:rowOff>14428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C45C7AD4-7869-41F6-877A-249A6AE3DE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2190" y="14081760"/>
              <a:ext cx="18963300" cy="7695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65</xdr:col>
      <xdr:colOff>145820</xdr:colOff>
      <xdr:row>30</xdr:row>
      <xdr:rowOff>169025</xdr:rowOff>
    </xdr:from>
    <xdr:to>
      <xdr:col>96</xdr:col>
      <xdr:colOff>211520</xdr:colOff>
      <xdr:row>65</xdr:row>
      <xdr:rowOff>92013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圖表 5">
              <a:extLst>
                <a:ext uri="{FF2B5EF4-FFF2-40B4-BE49-F238E27FC236}">
                  <a16:creationId xmlns:a16="http://schemas.microsoft.com/office/drawing/2014/main" id="{5DB79B97-31CC-488C-937E-32E8AD07B9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07129" y="6403570"/>
              <a:ext cx="18963300" cy="7196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54</xdr:col>
      <xdr:colOff>148590</xdr:colOff>
      <xdr:row>2</xdr:row>
      <xdr:rowOff>60960</xdr:rowOff>
    </xdr:from>
    <xdr:to>
      <xdr:col>85</xdr:col>
      <xdr:colOff>214290</xdr:colOff>
      <xdr:row>57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635BADB5-D40B-4EB7-8F2E-A05E22CADD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07070" y="487680"/>
              <a:ext cx="18963300" cy="11704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</xdr:colOff>
      <xdr:row>1</xdr:row>
      <xdr:rowOff>0</xdr:rowOff>
    </xdr:from>
    <xdr:to>
      <xdr:col>19</xdr:col>
      <xdr:colOff>433977</xdr:colOff>
      <xdr:row>25</xdr:row>
      <xdr:rowOff>51800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8622BD9-708E-4794-A3B8-CD48E41B8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2120" y="205740"/>
          <a:ext cx="5874657" cy="49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92892</xdr:colOff>
      <xdr:row>2</xdr:row>
      <xdr:rowOff>170093</xdr:rowOff>
    </xdr:from>
    <xdr:to>
      <xdr:col>16</xdr:col>
      <xdr:colOff>323306</xdr:colOff>
      <xdr:row>22</xdr:row>
      <xdr:rowOff>179164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20967EE-C2FC-4D15-A02B-D388014394DB}"/>
            </a:ext>
          </a:extLst>
        </xdr:cNvPr>
        <xdr:cNvCxnSpPr/>
      </xdr:nvCxnSpPr>
      <xdr:spPr>
        <a:xfrm flipV="1">
          <a:off x="7408092" y="581573"/>
          <a:ext cx="2059214" cy="4123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3992</xdr:colOff>
      <xdr:row>3</xdr:row>
      <xdr:rowOff>15153</xdr:rowOff>
    </xdr:from>
    <xdr:to>
      <xdr:col>16</xdr:col>
      <xdr:colOff>297906</xdr:colOff>
      <xdr:row>22</xdr:row>
      <xdr:rowOff>204564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DC0CA6F5-00BA-479A-A903-B2BD64760B18}"/>
            </a:ext>
          </a:extLst>
        </xdr:cNvPr>
        <xdr:cNvCxnSpPr/>
      </xdr:nvCxnSpPr>
      <xdr:spPr>
        <a:xfrm>
          <a:off x="7319192" y="632373"/>
          <a:ext cx="2122714" cy="4098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560977</xdr:colOff>
      <xdr:row>9</xdr:row>
      <xdr:rowOff>21684</xdr:rowOff>
    </xdr:from>
    <xdr:to>
      <xdr:col>19</xdr:col>
      <xdr:colOff>96520</xdr:colOff>
      <xdr:row>18</xdr:row>
      <xdr:rowOff>69581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07C56D30-7724-4EA1-8E6F-AAE8BBEC813B}"/>
            </a:ext>
          </a:extLst>
        </xdr:cNvPr>
        <xdr:cNvCxnSpPr/>
      </xdr:nvCxnSpPr>
      <xdr:spPr>
        <a:xfrm>
          <a:off x="6047377" y="1873344"/>
          <a:ext cx="5021943" cy="18995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535577</xdr:colOff>
      <xdr:row>8</xdr:row>
      <xdr:rowOff>189324</xdr:rowOff>
    </xdr:from>
    <xdr:to>
      <xdr:col>19</xdr:col>
      <xdr:colOff>45720</xdr:colOff>
      <xdr:row>17</xdr:row>
      <xdr:rowOff>110221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DE5C4FEE-D48D-4482-B591-8263C1F538F8}"/>
            </a:ext>
          </a:extLst>
        </xdr:cNvPr>
        <xdr:cNvCxnSpPr/>
      </xdr:nvCxnSpPr>
      <xdr:spPr>
        <a:xfrm flipV="1">
          <a:off x="6021977" y="1835244"/>
          <a:ext cx="4996543" cy="17725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493849</xdr:colOff>
      <xdr:row>1</xdr:row>
      <xdr:rowOff>0</xdr:rowOff>
    </xdr:from>
    <xdr:to>
      <xdr:col>14</xdr:col>
      <xdr:colOff>493849</xdr:colOff>
      <xdr:row>25</xdr:row>
      <xdr:rowOff>51800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6E604ABB-92E8-4CE7-B604-873FE3491D45}"/>
            </a:ext>
          </a:extLst>
        </xdr:cNvPr>
        <xdr:cNvCxnSpPr/>
      </xdr:nvCxnSpPr>
      <xdr:spPr>
        <a:xfrm flipV="1">
          <a:off x="8418649" y="205740"/>
          <a:ext cx="0" cy="4989560"/>
        </a:xfrm>
        <a:prstGeom prst="line">
          <a:avLst/>
        </a:prstGeom>
        <a:ln w="12700">
          <a:solidFill>
            <a:srgbClr val="C0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572412</xdr:colOff>
      <xdr:row>5</xdr:row>
      <xdr:rowOff>67540</xdr:rowOff>
    </xdr:from>
    <xdr:ext cx="256160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E93C916B-D449-430A-A604-D32471591BB3}"/>
            </a:ext>
          </a:extLst>
        </xdr:cNvPr>
        <xdr:cNvSpPr txBox="1"/>
      </xdr:nvSpPr>
      <xdr:spPr>
        <a:xfrm>
          <a:off x="8497212" y="109624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2</a:t>
          </a:r>
          <a:endParaRPr lang="zh-TW" altLang="en-US" sz="1100"/>
        </a:p>
      </xdr:txBody>
    </xdr:sp>
    <xdr:clientData/>
  </xdr:oneCellAnchor>
  <xdr:oneCellAnchor>
    <xdr:from>
      <xdr:col>17</xdr:col>
      <xdr:colOff>303391</xdr:colOff>
      <xdr:row>11</xdr:row>
      <xdr:rowOff>162759</xdr:rowOff>
    </xdr:from>
    <xdr:ext cx="310116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7C625452-6ACC-4AE7-8233-B29CDF47F289}"/>
            </a:ext>
          </a:extLst>
        </xdr:cNvPr>
        <xdr:cNvSpPr txBox="1"/>
      </xdr:nvSpPr>
      <xdr:spPr>
        <a:xfrm>
          <a:off x="10056991" y="2425899"/>
          <a:ext cx="3101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3</a:t>
          </a:r>
          <a:endParaRPr lang="zh-TW" altLang="en-US" sz="1100"/>
        </a:p>
      </xdr:txBody>
    </xdr:sp>
    <xdr:clientData/>
  </xdr:oneCellAnchor>
  <xdr:twoCellAnchor>
    <xdr:from>
      <xdr:col>14</xdr:col>
      <xdr:colOff>434340</xdr:colOff>
      <xdr:row>12</xdr:row>
      <xdr:rowOff>190500</xdr:rowOff>
    </xdr:from>
    <xdr:to>
      <xdr:col>14</xdr:col>
      <xdr:colOff>594360</xdr:colOff>
      <xdr:row>13</xdr:row>
      <xdr:rowOff>198120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6F0546C8-B7F3-4C9F-A538-E91B3EC68183}"/>
            </a:ext>
          </a:extLst>
        </xdr:cNvPr>
        <xdr:cNvSpPr/>
      </xdr:nvSpPr>
      <xdr:spPr>
        <a:xfrm>
          <a:off x="8359140" y="2659380"/>
          <a:ext cx="16002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542925</xdr:colOff>
      <xdr:row>11</xdr:row>
      <xdr:rowOff>171450</xdr:rowOff>
    </xdr:from>
    <xdr:to>
      <xdr:col>27</xdr:col>
      <xdr:colOff>238125</xdr:colOff>
      <xdr:row>24</xdr:row>
      <xdr:rowOff>190500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2ECBE061-B39D-483F-94BB-9B123881A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150405</xdr:colOff>
      <xdr:row>57</xdr:row>
      <xdr:rowOff>146050</xdr:rowOff>
    </xdr:from>
    <xdr:to>
      <xdr:col>7</xdr:col>
      <xdr:colOff>465365</xdr:colOff>
      <xdr:row>71</xdr:row>
      <xdr:rowOff>8890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D7344F0-BDB1-49A7-B387-E811FEE0A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197576</xdr:colOff>
      <xdr:row>57</xdr:row>
      <xdr:rowOff>146050</xdr:rowOff>
    </xdr:from>
    <xdr:to>
      <xdr:col>14</xdr:col>
      <xdr:colOff>0</xdr:colOff>
      <xdr:row>71</xdr:row>
      <xdr:rowOff>8890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454B654-8D30-4F28-A58F-506576006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150405</xdr:colOff>
      <xdr:row>71</xdr:row>
      <xdr:rowOff>135164</xdr:rowOff>
    </xdr:from>
    <xdr:to>
      <xdr:col>7</xdr:col>
      <xdr:colOff>465365</xdr:colOff>
      <xdr:row>84</xdr:row>
      <xdr:rowOff>201204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F059DF8E-BF2A-4D4D-AF94-ED5FDB56F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197576</xdr:colOff>
      <xdr:row>71</xdr:row>
      <xdr:rowOff>113393</xdr:rowOff>
    </xdr:from>
    <xdr:to>
      <xdr:col>14</xdr:col>
      <xdr:colOff>0</xdr:colOff>
      <xdr:row>84</xdr:row>
      <xdr:rowOff>179433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7C146A64-0837-4796-ADA0-797D7052E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150405</xdr:colOff>
      <xdr:row>85</xdr:row>
      <xdr:rowOff>102507</xdr:rowOff>
    </xdr:from>
    <xdr:to>
      <xdr:col>7</xdr:col>
      <xdr:colOff>465365</xdr:colOff>
      <xdr:row>98</xdr:row>
      <xdr:rowOff>172176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5B6FD6D-30DA-40E3-953E-691FB9F55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150405</xdr:colOff>
      <xdr:row>99</xdr:row>
      <xdr:rowOff>146050</xdr:rowOff>
    </xdr:from>
    <xdr:to>
      <xdr:col>7</xdr:col>
      <xdr:colOff>465365</xdr:colOff>
      <xdr:row>113</xdr:row>
      <xdr:rowOff>8890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12253B3-40AD-4012-8703-C4A7B4856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197576</xdr:colOff>
      <xdr:row>85</xdr:row>
      <xdr:rowOff>102507</xdr:rowOff>
    </xdr:from>
    <xdr:to>
      <xdr:col>14</xdr:col>
      <xdr:colOff>0</xdr:colOff>
      <xdr:row>98</xdr:row>
      <xdr:rowOff>172176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BA07936-859B-47AA-97F3-7AF335645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197576</xdr:colOff>
      <xdr:row>99</xdr:row>
      <xdr:rowOff>146050</xdr:rowOff>
    </xdr:from>
    <xdr:to>
      <xdr:col>14</xdr:col>
      <xdr:colOff>0</xdr:colOff>
      <xdr:row>113</xdr:row>
      <xdr:rowOff>8890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F139E2BE-A014-483A-B87D-D3B4025D7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043B-CCE4-4C5D-AC40-2737C3EAAAD2}">
  <dimension ref="A1:AY77"/>
  <sheetViews>
    <sheetView tabSelected="1" zoomScale="25" zoomScaleNormal="25" workbookViewId="0">
      <selection activeCell="BF78" sqref="BF78"/>
    </sheetView>
  </sheetViews>
  <sheetFormatPr defaultRowHeight="16.2" x14ac:dyDescent="0.3"/>
  <cols>
    <col min="3" max="3" width="10.109375" bestFit="1" customWidth="1"/>
    <col min="6" max="6" width="9.6640625" bestFit="1" customWidth="1"/>
    <col min="7" max="7" width="9.6640625" customWidth="1"/>
    <col min="9" max="9" width="9.109375" bestFit="1" customWidth="1"/>
    <col min="10" max="10" width="9.109375" customWidth="1"/>
    <col min="22" max="22" width="11.44140625" bestFit="1" customWidth="1"/>
    <col min="33" max="33" width="8.88671875" customWidth="1"/>
    <col min="45" max="46" width="10" bestFit="1" customWidth="1"/>
    <col min="47" max="51" width="9" bestFit="1" customWidth="1"/>
  </cols>
  <sheetData>
    <row r="1" spans="1:36" x14ac:dyDescent="0.3">
      <c r="A1" s="48" t="s">
        <v>8</v>
      </c>
      <c r="B1" s="48"/>
      <c r="C1" t="s">
        <v>9</v>
      </c>
      <c r="D1" s="48" t="s">
        <v>0</v>
      </c>
      <c r="E1" s="48"/>
      <c r="F1" t="s">
        <v>9</v>
      </c>
      <c r="G1" s="48" t="s">
        <v>1</v>
      </c>
      <c r="H1" s="48"/>
      <c r="I1" t="s">
        <v>9</v>
      </c>
      <c r="J1" s="48" t="s">
        <v>2</v>
      </c>
      <c r="K1" s="48"/>
      <c r="L1" t="s">
        <v>9</v>
      </c>
      <c r="M1" s="48" t="s">
        <v>25</v>
      </c>
      <c r="N1" s="48"/>
      <c r="O1" t="s">
        <v>26</v>
      </c>
      <c r="P1" s="48" t="s">
        <v>27</v>
      </c>
      <c r="Q1" s="48"/>
      <c r="R1" t="s">
        <v>26</v>
      </c>
      <c r="S1" s="48" t="s">
        <v>28</v>
      </c>
      <c r="T1" s="48"/>
      <c r="U1" t="s">
        <v>26</v>
      </c>
      <c r="V1" s="48" t="s">
        <v>29</v>
      </c>
      <c r="W1" s="48"/>
      <c r="X1" t="s">
        <v>26</v>
      </c>
    </row>
    <row r="2" spans="1:36" x14ac:dyDescent="0.3">
      <c r="A2">
        <v>1</v>
      </c>
      <c r="B2">
        <v>11</v>
      </c>
      <c r="C2" s="5">
        <v>514.76046116905002</v>
      </c>
      <c r="D2">
        <v>2</v>
      </c>
      <c r="E2">
        <v>12</v>
      </c>
      <c r="F2" s="1">
        <v>194.49574632091301</v>
      </c>
      <c r="G2" s="2">
        <v>3</v>
      </c>
      <c r="H2">
        <v>123</v>
      </c>
      <c r="I2" s="1">
        <v>41.853848392763702</v>
      </c>
      <c r="J2" s="2">
        <v>4</v>
      </c>
      <c r="K2">
        <v>1234</v>
      </c>
      <c r="L2" s="1">
        <v>30.9409333365012</v>
      </c>
      <c r="M2">
        <v>5</v>
      </c>
      <c r="N2">
        <v>12345</v>
      </c>
      <c r="O2" s="1">
        <v>27.222190808822599</v>
      </c>
      <c r="P2">
        <v>6</v>
      </c>
      <c r="Q2">
        <v>123456</v>
      </c>
      <c r="R2" s="1">
        <v>26.821454004166799</v>
      </c>
      <c r="S2">
        <v>7</v>
      </c>
      <c r="T2">
        <v>1234567</v>
      </c>
      <c r="U2" s="1">
        <v>25.093075704554099</v>
      </c>
      <c r="V2">
        <v>8</v>
      </c>
      <c r="W2">
        <v>12345678</v>
      </c>
    </row>
    <row r="3" spans="1:36" x14ac:dyDescent="0.3">
      <c r="A3">
        <v>1</v>
      </c>
      <c r="B3">
        <v>22</v>
      </c>
      <c r="C3" s="5">
        <v>782.00563350190998</v>
      </c>
      <c r="D3">
        <v>2</v>
      </c>
      <c r="E3">
        <v>13</v>
      </c>
      <c r="F3" s="1">
        <v>81.943958901053804</v>
      </c>
      <c r="G3" s="2">
        <v>3</v>
      </c>
      <c r="H3">
        <v>124</v>
      </c>
      <c r="I3" s="1">
        <v>43.254378716487302</v>
      </c>
      <c r="J3" s="2">
        <v>4</v>
      </c>
      <c r="K3">
        <v>1235</v>
      </c>
      <c r="L3" s="1">
        <v>28.854872170055</v>
      </c>
      <c r="M3">
        <v>5</v>
      </c>
      <c r="N3">
        <v>12346</v>
      </c>
      <c r="O3" s="1">
        <v>28.727013702763202</v>
      </c>
      <c r="P3">
        <v>6</v>
      </c>
      <c r="Q3">
        <v>123457</v>
      </c>
      <c r="R3" s="1">
        <v>24.972198154598601</v>
      </c>
      <c r="S3">
        <v>7</v>
      </c>
      <c r="T3">
        <v>1234568</v>
      </c>
      <c r="U3" s="1">
        <v>25.244583406803098</v>
      </c>
      <c r="AA3">
        <v>12345</v>
      </c>
      <c r="AB3" s="1">
        <v>27.222190808822599</v>
      </c>
      <c r="AC3">
        <v>12346</v>
      </c>
      <c r="AD3" s="1">
        <v>28.727013702763202</v>
      </c>
      <c r="AE3">
        <v>12347</v>
      </c>
      <c r="AF3" s="1">
        <v>27.240963798486899</v>
      </c>
      <c r="AG3">
        <v>12348</v>
      </c>
      <c r="AH3" s="1">
        <v>28.142431741163701</v>
      </c>
      <c r="AI3">
        <v>12356</v>
      </c>
      <c r="AJ3" s="1">
        <v>27.563018781972399</v>
      </c>
    </row>
    <row r="4" spans="1:36" x14ac:dyDescent="0.3">
      <c r="A4">
        <v>1</v>
      </c>
      <c r="B4">
        <v>33</v>
      </c>
      <c r="C4" s="5">
        <v>611.84265431593201</v>
      </c>
      <c r="D4">
        <v>2</v>
      </c>
      <c r="E4">
        <v>14</v>
      </c>
      <c r="F4" s="1">
        <v>47.492697938863898</v>
      </c>
      <c r="G4" s="2">
        <v>3</v>
      </c>
      <c r="H4">
        <v>125</v>
      </c>
      <c r="I4" s="1">
        <v>70.474745628002495</v>
      </c>
      <c r="J4" s="2">
        <v>4</v>
      </c>
      <c r="K4">
        <v>1236</v>
      </c>
      <c r="L4" s="1">
        <v>30.374810090356</v>
      </c>
      <c r="M4">
        <v>5</v>
      </c>
      <c r="N4">
        <v>12347</v>
      </c>
      <c r="O4" s="1">
        <v>27.240963798486899</v>
      </c>
      <c r="P4">
        <v>6</v>
      </c>
      <c r="Q4">
        <v>123458</v>
      </c>
      <c r="R4" s="1">
        <v>25.585107905745801</v>
      </c>
      <c r="S4">
        <v>7</v>
      </c>
      <c r="T4">
        <v>1234578</v>
      </c>
      <c r="U4" s="1">
        <v>24.209964811428801</v>
      </c>
      <c r="AA4">
        <v>12357</v>
      </c>
      <c r="AB4" s="1">
        <v>25.434524626956801</v>
      </c>
      <c r="AC4">
        <v>12358</v>
      </c>
      <c r="AD4" s="1">
        <v>26.9508396393352</v>
      </c>
      <c r="AE4">
        <v>12367</v>
      </c>
      <c r="AF4" s="1">
        <v>27.430920803100001</v>
      </c>
      <c r="AG4">
        <v>12368</v>
      </c>
      <c r="AH4" s="1">
        <v>27.963142221390999</v>
      </c>
      <c r="AI4">
        <v>12378</v>
      </c>
      <c r="AJ4" s="1">
        <v>27.587054677654699</v>
      </c>
    </row>
    <row r="5" spans="1:36" x14ac:dyDescent="0.3">
      <c r="A5">
        <v>1</v>
      </c>
      <c r="B5">
        <v>44</v>
      </c>
      <c r="C5" s="5">
        <v>520.97207156424997</v>
      </c>
      <c r="D5">
        <v>2</v>
      </c>
      <c r="E5">
        <v>15</v>
      </c>
      <c r="F5" s="1">
        <v>76.7795141808827</v>
      </c>
      <c r="G5" s="2">
        <v>3</v>
      </c>
      <c r="H5">
        <v>126</v>
      </c>
      <c r="I5" s="1">
        <v>41.746955049100499</v>
      </c>
      <c r="J5" s="2">
        <v>4</v>
      </c>
      <c r="K5">
        <v>1237</v>
      </c>
      <c r="L5" s="1">
        <v>28.8212972387532</v>
      </c>
      <c r="M5">
        <v>5</v>
      </c>
      <c r="N5">
        <v>12348</v>
      </c>
      <c r="O5" s="1">
        <v>28.142431741163701</v>
      </c>
      <c r="P5">
        <v>6</v>
      </c>
      <c r="Q5">
        <v>123467</v>
      </c>
      <c r="R5" s="1">
        <v>26.636585344556298</v>
      </c>
      <c r="S5">
        <v>7</v>
      </c>
      <c r="T5">
        <v>1234678</v>
      </c>
      <c r="U5" s="1">
        <v>25.249718866543098</v>
      </c>
      <c r="AA5">
        <v>12456</v>
      </c>
      <c r="AB5" s="1">
        <v>29.215704269730601</v>
      </c>
      <c r="AC5">
        <v>12457</v>
      </c>
      <c r="AD5" s="1">
        <v>27.458541017363601</v>
      </c>
      <c r="AE5">
        <v>12458</v>
      </c>
      <c r="AF5" s="1">
        <v>29.185640343343302</v>
      </c>
      <c r="AG5">
        <v>12467</v>
      </c>
      <c r="AH5" s="1">
        <v>28.0690092451444</v>
      </c>
      <c r="AI5">
        <v>12468</v>
      </c>
      <c r="AJ5" s="1">
        <v>28.899885946434601</v>
      </c>
    </row>
    <row r="6" spans="1:36" x14ac:dyDescent="0.3">
      <c r="A6">
        <v>1</v>
      </c>
      <c r="B6">
        <v>55</v>
      </c>
      <c r="C6" s="5">
        <v>653.95642534871399</v>
      </c>
      <c r="D6">
        <v>2</v>
      </c>
      <c r="E6">
        <v>16</v>
      </c>
      <c r="F6" s="1">
        <v>66.865292617285206</v>
      </c>
      <c r="G6" s="2">
        <v>3</v>
      </c>
      <c r="H6">
        <v>127</v>
      </c>
      <c r="I6" s="1">
        <v>54.572145805081</v>
      </c>
      <c r="J6" s="2">
        <v>4</v>
      </c>
      <c r="K6">
        <v>1238</v>
      </c>
      <c r="L6" s="1">
        <v>31.156041556190701</v>
      </c>
      <c r="M6">
        <v>5</v>
      </c>
      <c r="N6">
        <v>12356</v>
      </c>
      <c r="O6" s="1">
        <v>27.563018781972399</v>
      </c>
      <c r="P6">
        <v>6</v>
      </c>
      <c r="Q6">
        <v>123468</v>
      </c>
      <c r="R6" s="1">
        <v>26.640251012850101</v>
      </c>
      <c r="S6">
        <v>7</v>
      </c>
      <c r="T6">
        <v>1235678</v>
      </c>
      <c r="U6" s="1">
        <v>24.584142758801502</v>
      </c>
      <c r="AA6">
        <v>12478</v>
      </c>
      <c r="AB6" s="1">
        <v>28.9293904043022</v>
      </c>
      <c r="AC6">
        <v>12567</v>
      </c>
      <c r="AD6" s="1">
        <v>28.279355054832099</v>
      </c>
      <c r="AE6">
        <v>12568</v>
      </c>
      <c r="AF6" s="1">
        <v>29.958540106232999</v>
      </c>
      <c r="AG6">
        <v>12578</v>
      </c>
      <c r="AH6" s="1">
        <v>29.091749208759399</v>
      </c>
      <c r="AI6">
        <v>12678</v>
      </c>
      <c r="AJ6" s="1">
        <v>29.114142617680699</v>
      </c>
    </row>
    <row r="7" spans="1:36" x14ac:dyDescent="0.3">
      <c r="A7">
        <v>1</v>
      </c>
      <c r="B7">
        <v>66</v>
      </c>
      <c r="C7" s="5">
        <v>573.40749792049598</v>
      </c>
      <c r="D7">
        <v>2</v>
      </c>
      <c r="E7">
        <v>17</v>
      </c>
      <c r="F7" s="1">
        <v>58.761941277861503</v>
      </c>
      <c r="G7" s="2">
        <v>3</v>
      </c>
      <c r="H7">
        <v>128</v>
      </c>
      <c r="I7" s="1">
        <v>46.771415877514599</v>
      </c>
      <c r="J7" s="2">
        <v>4</v>
      </c>
      <c r="K7">
        <v>1245</v>
      </c>
      <c r="L7" s="1">
        <v>33.170624396257203</v>
      </c>
      <c r="M7">
        <v>5</v>
      </c>
      <c r="N7">
        <v>12357</v>
      </c>
      <c r="O7" s="1">
        <v>25.434524626956801</v>
      </c>
      <c r="P7">
        <v>6</v>
      </c>
      <c r="Q7">
        <v>123478</v>
      </c>
      <c r="R7" s="1">
        <v>25.944966384905399</v>
      </c>
      <c r="S7">
        <v>7</v>
      </c>
      <c r="T7">
        <v>1245678</v>
      </c>
      <c r="U7" s="1">
        <v>25.433689846131799</v>
      </c>
      <c r="AA7">
        <v>13456</v>
      </c>
      <c r="AB7" s="1">
        <v>26.530781442567999</v>
      </c>
      <c r="AC7">
        <v>13457</v>
      </c>
      <c r="AD7" s="1">
        <v>24.2506034797069</v>
      </c>
      <c r="AE7">
        <v>13458</v>
      </c>
      <c r="AF7" s="1">
        <v>24.7973460171699</v>
      </c>
      <c r="AG7">
        <v>13467</v>
      </c>
      <c r="AH7" s="1">
        <v>25.445567929702602</v>
      </c>
      <c r="AI7">
        <v>13468</v>
      </c>
      <c r="AJ7" s="1">
        <v>25.514038190725699</v>
      </c>
    </row>
    <row r="8" spans="1:36" x14ac:dyDescent="0.3">
      <c r="A8">
        <v>1</v>
      </c>
      <c r="B8">
        <v>77</v>
      </c>
      <c r="C8" s="5">
        <v>599.77915628778703</v>
      </c>
      <c r="D8">
        <v>2</v>
      </c>
      <c r="E8">
        <v>18</v>
      </c>
      <c r="F8" s="1">
        <v>46.979784959362497</v>
      </c>
      <c r="G8" s="2">
        <v>3</v>
      </c>
      <c r="H8">
        <v>134</v>
      </c>
      <c r="I8" s="1">
        <v>30.986186425569901</v>
      </c>
      <c r="J8" s="2">
        <v>4</v>
      </c>
      <c r="K8">
        <v>1246</v>
      </c>
      <c r="L8" s="1">
        <v>31.537737066463698</v>
      </c>
      <c r="M8">
        <v>5</v>
      </c>
      <c r="N8">
        <v>12358</v>
      </c>
      <c r="O8" s="1">
        <v>26.9508396393352</v>
      </c>
      <c r="P8">
        <v>6</v>
      </c>
      <c r="Q8">
        <v>123567</v>
      </c>
      <c r="R8" s="1">
        <v>25.390693485757801</v>
      </c>
      <c r="S8">
        <v>7</v>
      </c>
      <c r="T8">
        <v>1345678</v>
      </c>
      <c r="U8" s="1">
        <v>23.3984301715229</v>
      </c>
      <c r="AA8">
        <v>13478</v>
      </c>
      <c r="AB8" s="1">
        <v>24.515155361408599</v>
      </c>
      <c r="AC8">
        <v>13567</v>
      </c>
      <c r="AD8" s="1">
        <v>24.7162585511761</v>
      </c>
      <c r="AE8">
        <v>13568</v>
      </c>
      <c r="AF8" s="1">
        <v>25.262222452116202</v>
      </c>
      <c r="AG8">
        <v>13578</v>
      </c>
      <c r="AH8" s="1">
        <v>23.956760834452599</v>
      </c>
      <c r="AI8">
        <v>13678</v>
      </c>
      <c r="AJ8" s="1">
        <v>25.084736860111501</v>
      </c>
    </row>
    <row r="9" spans="1:36" x14ac:dyDescent="0.3">
      <c r="A9">
        <v>1</v>
      </c>
      <c r="B9">
        <v>88</v>
      </c>
      <c r="C9" s="5">
        <v>542.360380232426</v>
      </c>
      <c r="D9">
        <v>2</v>
      </c>
      <c r="E9">
        <v>23</v>
      </c>
      <c r="F9" s="1">
        <v>227.572209887832</v>
      </c>
      <c r="G9" s="2">
        <v>3</v>
      </c>
      <c r="H9">
        <v>135</v>
      </c>
      <c r="I9" s="1">
        <v>29.027547721504501</v>
      </c>
      <c r="J9" s="2">
        <v>4</v>
      </c>
      <c r="K9">
        <v>1247</v>
      </c>
      <c r="L9" s="1">
        <v>32.103085802782402</v>
      </c>
      <c r="M9">
        <v>5</v>
      </c>
      <c r="N9">
        <v>12367</v>
      </c>
      <c r="O9" s="1">
        <v>27.430920803100001</v>
      </c>
      <c r="P9">
        <v>6</v>
      </c>
      <c r="Q9">
        <v>123568</v>
      </c>
      <c r="R9" s="1">
        <v>26.088836456135699</v>
      </c>
      <c r="S9">
        <v>7</v>
      </c>
      <c r="T9">
        <v>2345678</v>
      </c>
      <c r="U9" s="1">
        <v>26.203620064523498</v>
      </c>
      <c r="AA9">
        <v>14567</v>
      </c>
      <c r="AB9" s="1">
        <v>25.622218068823301</v>
      </c>
      <c r="AC9">
        <v>14568</v>
      </c>
      <c r="AD9" s="1">
        <v>26.383927921176198</v>
      </c>
      <c r="AE9">
        <v>14578</v>
      </c>
      <c r="AF9" s="1">
        <v>25.2385706706131</v>
      </c>
      <c r="AG9">
        <v>14678</v>
      </c>
      <c r="AH9" s="1">
        <v>25.3627763207597</v>
      </c>
      <c r="AI9">
        <v>15678</v>
      </c>
      <c r="AJ9" s="1">
        <v>26.0198821415342</v>
      </c>
    </row>
    <row r="10" spans="1:36" x14ac:dyDescent="0.3">
      <c r="D10">
        <v>2</v>
      </c>
      <c r="E10">
        <v>24</v>
      </c>
      <c r="F10" s="1">
        <v>182.63780725938199</v>
      </c>
      <c r="G10" s="2">
        <v>3</v>
      </c>
      <c r="H10">
        <v>136</v>
      </c>
      <c r="I10" s="1">
        <v>33.611581662893897</v>
      </c>
      <c r="J10" s="2">
        <v>4</v>
      </c>
      <c r="K10">
        <v>1248</v>
      </c>
      <c r="L10" s="1">
        <v>33.661261135248402</v>
      </c>
      <c r="M10">
        <v>5</v>
      </c>
      <c r="N10">
        <v>12368</v>
      </c>
      <c r="O10" s="1">
        <v>27.963142221390999</v>
      </c>
      <c r="P10">
        <v>6</v>
      </c>
      <c r="Q10">
        <v>123578</v>
      </c>
      <c r="R10" s="1">
        <v>24.985654102797099</v>
      </c>
      <c r="AA10">
        <v>23456</v>
      </c>
      <c r="AB10" s="1">
        <v>31.351540411141698</v>
      </c>
      <c r="AC10">
        <v>23457</v>
      </c>
      <c r="AD10" s="1">
        <v>28.8723785533263</v>
      </c>
      <c r="AE10">
        <v>23458</v>
      </c>
      <c r="AF10" s="1">
        <v>28.488201132640601</v>
      </c>
      <c r="AG10">
        <v>23467</v>
      </c>
      <c r="AH10" s="1">
        <v>32.1120175321768</v>
      </c>
      <c r="AI10">
        <v>23468</v>
      </c>
      <c r="AJ10" s="1">
        <v>30.488367493323199</v>
      </c>
    </row>
    <row r="11" spans="1:36" x14ac:dyDescent="0.3">
      <c r="D11">
        <v>2</v>
      </c>
      <c r="E11">
        <v>25</v>
      </c>
      <c r="F11" s="1">
        <v>300.16372092213999</v>
      </c>
      <c r="G11" s="2">
        <v>3</v>
      </c>
      <c r="H11">
        <v>137</v>
      </c>
      <c r="I11" s="1">
        <v>27.1578569379509</v>
      </c>
      <c r="J11" s="2">
        <v>4</v>
      </c>
      <c r="K11">
        <v>1256</v>
      </c>
      <c r="L11" s="1">
        <v>34.5089145349909</v>
      </c>
      <c r="M11">
        <v>5</v>
      </c>
      <c r="N11">
        <v>12378</v>
      </c>
      <c r="O11" s="1">
        <v>27.587054677654699</v>
      </c>
      <c r="P11">
        <v>6</v>
      </c>
      <c r="Q11">
        <v>123678</v>
      </c>
      <c r="R11" s="1">
        <v>26.136703238785401</v>
      </c>
      <c r="AA11">
        <v>23478</v>
      </c>
      <c r="AB11" s="1">
        <v>29.834081020957299</v>
      </c>
      <c r="AC11">
        <v>23567</v>
      </c>
      <c r="AD11" s="1">
        <v>29.895431270584201</v>
      </c>
      <c r="AE11">
        <v>23568</v>
      </c>
      <c r="AF11" s="1">
        <v>28.778553418020699</v>
      </c>
      <c r="AG11">
        <v>23578</v>
      </c>
      <c r="AH11" s="1">
        <v>27.996662236369399</v>
      </c>
      <c r="AI11">
        <v>23678</v>
      </c>
      <c r="AJ11" s="1">
        <v>30.124066773204</v>
      </c>
    </row>
    <row r="12" spans="1:36" x14ac:dyDescent="0.3">
      <c r="D12">
        <v>2</v>
      </c>
      <c r="E12">
        <v>26</v>
      </c>
      <c r="F12" s="1">
        <v>183.077254459865</v>
      </c>
      <c r="G12" s="2">
        <v>3</v>
      </c>
      <c r="H12">
        <v>138</v>
      </c>
      <c r="I12" s="1">
        <v>29.996050713705198</v>
      </c>
      <c r="J12" s="2">
        <v>4</v>
      </c>
      <c r="K12">
        <v>1257</v>
      </c>
      <c r="L12" s="1">
        <v>34.678746177619402</v>
      </c>
      <c r="M12">
        <v>5</v>
      </c>
      <c r="N12">
        <v>12456</v>
      </c>
      <c r="O12" s="1">
        <v>29.215704269730601</v>
      </c>
      <c r="P12">
        <v>6</v>
      </c>
      <c r="Q12">
        <v>124567</v>
      </c>
      <c r="R12" s="1">
        <v>26.3538339730902</v>
      </c>
      <c r="AA12">
        <v>24567</v>
      </c>
      <c r="AB12" s="1">
        <v>30.4360076441587</v>
      </c>
      <c r="AC12">
        <v>24568</v>
      </c>
      <c r="AD12" s="1">
        <v>30.182724281239999</v>
      </c>
      <c r="AE12">
        <v>24578</v>
      </c>
      <c r="AF12" s="1">
        <v>29.401209889054901</v>
      </c>
      <c r="AG12">
        <v>24678</v>
      </c>
      <c r="AH12" s="1">
        <v>30.179168665658398</v>
      </c>
      <c r="AI12">
        <v>25678</v>
      </c>
      <c r="AJ12" s="1"/>
    </row>
    <row r="13" spans="1:36" x14ac:dyDescent="0.3">
      <c r="D13">
        <v>2</v>
      </c>
      <c r="E13">
        <v>27</v>
      </c>
      <c r="F13" s="1">
        <v>181.65204178100001</v>
      </c>
      <c r="G13" s="2">
        <v>3</v>
      </c>
      <c r="H13">
        <v>145</v>
      </c>
      <c r="I13" s="1">
        <v>34.486021915300299</v>
      </c>
      <c r="J13" s="2">
        <v>4</v>
      </c>
      <c r="K13">
        <v>1258</v>
      </c>
      <c r="L13" s="1">
        <v>35.262497589748101</v>
      </c>
      <c r="M13">
        <v>5</v>
      </c>
      <c r="N13">
        <v>12457</v>
      </c>
      <c r="O13" s="1">
        <v>27.458541017363601</v>
      </c>
      <c r="P13">
        <v>6</v>
      </c>
      <c r="Q13">
        <v>124568</v>
      </c>
      <c r="R13" s="1">
        <v>27.283553869363399</v>
      </c>
      <c r="AA13">
        <v>34567</v>
      </c>
      <c r="AB13" s="1"/>
      <c r="AC13">
        <v>34568</v>
      </c>
      <c r="AD13" s="1"/>
      <c r="AE13">
        <v>34578</v>
      </c>
      <c r="AF13" s="1"/>
      <c r="AG13">
        <v>34678</v>
      </c>
      <c r="AH13" s="1"/>
      <c r="AI13">
        <v>35678</v>
      </c>
      <c r="AJ13" s="1"/>
    </row>
    <row r="14" spans="1:36" x14ac:dyDescent="0.3">
      <c r="D14">
        <v>2</v>
      </c>
      <c r="E14">
        <v>28</v>
      </c>
      <c r="F14" s="1">
        <v>145.24580455965301</v>
      </c>
      <c r="G14" s="2">
        <v>3</v>
      </c>
      <c r="H14">
        <v>146</v>
      </c>
      <c r="I14" s="1">
        <v>32.722733392317501</v>
      </c>
      <c r="J14" s="2">
        <v>4</v>
      </c>
      <c r="K14">
        <v>1267</v>
      </c>
      <c r="L14" s="1">
        <v>31.700876123907001</v>
      </c>
      <c r="M14">
        <v>5</v>
      </c>
      <c r="N14">
        <v>12458</v>
      </c>
      <c r="O14" s="1">
        <v>29.185640343343302</v>
      </c>
      <c r="P14">
        <v>6</v>
      </c>
      <c r="Q14">
        <v>124578</v>
      </c>
      <c r="R14" s="1">
        <v>26.294312161864401</v>
      </c>
      <c r="AA14">
        <v>45678</v>
      </c>
      <c r="AB14" s="1"/>
      <c r="AD14" s="1"/>
      <c r="AF14" s="1"/>
      <c r="AH14" s="1"/>
    </row>
    <row r="15" spans="1:36" x14ac:dyDescent="0.3">
      <c r="D15">
        <v>2</v>
      </c>
      <c r="E15">
        <v>34</v>
      </c>
      <c r="F15" s="1">
        <v>99.342611089214202</v>
      </c>
      <c r="G15" s="2">
        <v>3</v>
      </c>
      <c r="H15">
        <v>147</v>
      </c>
      <c r="I15" s="1">
        <v>29.9784934906587</v>
      </c>
      <c r="J15" s="2">
        <v>4</v>
      </c>
      <c r="K15">
        <v>1268</v>
      </c>
      <c r="L15" s="1">
        <v>33.063575477424202</v>
      </c>
      <c r="M15">
        <v>5</v>
      </c>
      <c r="N15">
        <v>12467</v>
      </c>
      <c r="O15" s="1">
        <v>28.0690092451444</v>
      </c>
      <c r="P15">
        <v>6</v>
      </c>
      <c r="Q15">
        <v>124678</v>
      </c>
      <c r="R15" s="1">
        <v>26.6054109399082</v>
      </c>
    </row>
    <row r="16" spans="1:36" x14ac:dyDescent="0.3">
      <c r="D16">
        <v>2</v>
      </c>
      <c r="E16">
        <v>35</v>
      </c>
      <c r="F16" s="1">
        <v>109.41779707916599</v>
      </c>
      <c r="G16" s="2">
        <v>3</v>
      </c>
      <c r="H16">
        <v>148</v>
      </c>
      <c r="I16" s="1">
        <v>31.557255344012599</v>
      </c>
      <c r="J16" s="2">
        <v>4</v>
      </c>
      <c r="K16">
        <v>1278</v>
      </c>
      <c r="L16" s="1">
        <v>34.686075336021602</v>
      </c>
      <c r="M16">
        <v>5</v>
      </c>
      <c r="N16">
        <v>12468</v>
      </c>
      <c r="O16" s="1">
        <v>28.899885946434601</v>
      </c>
      <c r="P16">
        <v>6</v>
      </c>
      <c r="Q16">
        <v>125678</v>
      </c>
      <c r="R16" s="1">
        <v>26.960876298087101</v>
      </c>
    </row>
    <row r="17" spans="4:18" x14ac:dyDescent="0.3">
      <c r="D17">
        <v>2</v>
      </c>
      <c r="E17">
        <v>36</v>
      </c>
      <c r="F17" s="1">
        <v>92.754950028016196</v>
      </c>
      <c r="G17" s="2">
        <v>3</v>
      </c>
      <c r="H17">
        <v>156</v>
      </c>
      <c r="I17" s="1">
        <v>38.3802115069116</v>
      </c>
      <c r="J17" s="2">
        <v>4</v>
      </c>
      <c r="K17">
        <v>1345</v>
      </c>
      <c r="L17" s="1">
        <v>26.975283313261599</v>
      </c>
      <c r="M17">
        <v>5</v>
      </c>
      <c r="N17">
        <v>12478</v>
      </c>
      <c r="O17" s="1">
        <v>28.9293904043022</v>
      </c>
      <c r="P17">
        <v>6</v>
      </c>
      <c r="Q17">
        <v>134567</v>
      </c>
      <c r="R17" s="1">
        <v>24.342665214084001</v>
      </c>
    </row>
    <row r="18" spans="4:18" x14ac:dyDescent="0.3">
      <c r="D18">
        <v>2</v>
      </c>
      <c r="E18">
        <v>37</v>
      </c>
      <c r="F18" s="1">
        <v>97.743463697548094</v>
      </c>
      <c r="G18" s="2">
        <v>3</v>
      </c>
      <c r="H18">
        <v>157</v>
      </c>
      <c r="I18" s="1">
        <v>33.2106881470594</v>
      </c>
      <c r="J18" s="2">
        <v>4</v>
      </c>
      <c r="K18">
        <v>1346</v>
      </c>
      <c r="L18" s="1">
        <v>28.292512195617</v>
      </c>
      <c r="M18">
        <v>5</v>
      </c>
      <c r="N18">
        <v>12567</v>
      </c>
      <c r="O18" s="1">
        <v>28.279355054832099</v>
      </c>
      <c r="P18">
        <v>6</v>
      </c>
      <c r="Q18">
        <v>134568</v>
      </c>
      <c r="R18" s="1">
        <v>24.523087580326202</v>
      </c>
    </row>
    <row r="19" spans="4:18" x14ac:dyDescent="0.3">
      <c r="D19">
        <v>2</v>
      </c>
      <c r="E19">
        <v>38</v>
      </c>
      <c r="F19" s="1">
        <v>81.364029422410198</v>
      </c>
      <c r="G19" s="2">
        <v>3</v>
      </c>
      <c r="H19">
        <v>158</v>
      </c>
      <c r="I19" s="1">
        <v>33.429723592383503</v>
      </c>
      <c r="J19" s="2">
        <v>4</v>
      </c>
      <c r="K19">
        <v>1347</v>
      </c>
      <c r="L19" s="1">
        <v>25.471508591469501</v>
      </c>
      <c r="M19">
        <v>5</v>
      </c>
      <c r="N19">
        <v>12568</v>
      </c>
      <c r="O19" s="1">
        <v>29.958540106232999</v>
      </c>
      <c r="P19">
        <v>6</v>
      </c>
      <c r="Q19">
        <v>134578</v>
      </c>
      <c r="R19" s="1">
        <v>23.459871129591001</v>
      </c>
    </row>
    <row r="20" spans="4:18" x14ac:dyDescent="0.3">
      <c r="D20">
        <v>2</v>
      </c>
      <c r="E20">
        <v>45</v>
      </c>
      <c r="F20" s="1">
        <v>87.474988152893403</v>
      </c>
      <c r="G20" s="2">
        <v>3</v>
      </c>
      <c r="H20">
        <v>167</v>
      </c>
      <c r="I20" s="1">
        <v>32.409797644620802</v>
      </c>
      <c r="J20" s="2">
        <v>4</v>
      </c>
      <c r="K20">
        <v>1348</v>
      </c>
      <c r="L20" s="1">
        <v>26.758437139576799</v>
      </c>
      <c r="M20">
        <v>5</v>
      </c>
      <c r="N20">
        <v>12578</v>
      </c>
      <c r="O20" s="1">
        <v>29.091749208759399</v>
      </c>
      <c r="P20">
        <v>6</v>
      </c>
      <c r="Q20">
        <v>134678</v>
      </c>
      <c r="R20" s="1">
        <v>24.1122265577064</v>
      </c>
    </row>
    <row r="21" spans="4:18" x14ac:dyDescent="0.3">
      <c r="D21">
        <v>2</v>
      </c>
      <c r="E21">
        <v>46</v>
      </c>
      <c r="F21" s="1">
        <v>66.879952988939195</v>
      </c>
      <c r="G21" s="2">
        <v>3</v>
      </c>
      <c r="H21">
        <v>168</v>
      </c>
      <c r="I21" s="1">
        <v>33.404394537219503</v>
      </c>
      <c r="J21" s="2">
        <v>4</v>
      </c>
      <c r="K21">
        <v>1356</v>
      </c>
      <c r="L21" s="1">
        <v>27.765114906632999</v>
      </c>
      <c r="M21">
        <v>5</v>
      </c>
      <c r="N21">
        <v>12678</v>
      </c>
      <c r="O21" s="1">
        <v>29.114142617680699</v>
      </c>
      <c r="P21">
        <v>6</v>
      </c>
      <c r="Q21">
        <v>135678</v>
      </c>
      <c r="R21" s="1">
        <v>23.821851673281099</v>
      </c>
    </row>
    <row r="22" spans="4:18" x14ac:dyDescent="0.3">
      <c r="D22">
        <v>2</v>
      </c>
      <c r="E22">
        <v>47</v>
      </c>
      <c r="F22" s="1">
        <v>67.494946238546106</v>
      </c>
      <c r="G22" s="2">
        <v>3</v>
      </c>
      <c r="H22">
        <v>178</v>
      </c>
      <c r="I22" s="1">
        <v>32.263627176808903</v>
      </c>
      <c r="J22" s="2">
        <v>4</v>
      </c>
      <c r="K22">
        <v>1357</v>
      </c>
      <c r="L22" s="1">
        <v>24.578935428503801</v>
      </c>
      <c r="M22">
        <v>5</v>
      </c>
      <c r="N22">
        <v>13456</v>
      </c>
      <c r="O22" s="1">
        <v>26.530781442567999</v>
      </c>
      <c r="P22">
        <v>6</v>
      </c>
      <c r="Q22">
        <v>145678</v>
      </c>
      <c r="R22" s="1">
        <v>24.503474070495901</v>
      </c>
    </row>
    <row r="23" spans="4:18" x14ac:dyDescent="0.3">
      <c r="D23">
        <v>2</v>
      </c>
      <c r="E23">
        <v>48</v>
      </c>
      <c r="F23" s="1">
        <v>52.331758325624598</v>
      </c>
      <c r="G23" s="2">
        <v>3</v>
      </c>
      <c r="H23">
        <v>234</v>
      </c>
      <c r="I23" s="1">
        <v>52.019309935011997</v>
      </c>
      <c r="J23" s="2">
        <v>4</v>
      </c>
      <c r="K23">
        <v>1358</v>
      </c>
      <c r="L23" s="1">
        <v>25.8578083116867</v>
      </c>
      <c r="M23">
        <v>5</v>
      </c>
      <c r="N23">
        <v>13457</v>
      </c>
      <c r="O23" s="1">
        <v>24.2506034797069</v>
      </c>
      <c r="P23">
        <v>6</v>
      </c>
      <c r="Q23">
        <v>234567</v>
      </c>
      <c r="R23" s="1">
        <v>28.359637808532401</v>
      </c>
    </row>
    <row r="24" spans="4:18" x14ac:dyDescent="0.3">
      <c r="D24">
        <v>2</v>
      </c>
      <c r="E24">
        <v>56</v>
      </c>
      <c r="F24" s="1">
        <v>126.33869606949099</v>
      </c>
      <c r="G24" s="2">
        <v>3</v>
      </c>
      <c r="H24">
        <v>235</v>
      </c>
      <c r="I24" s="1">
        <v>76.443503799099602</v>
      </c>
      <c r="J24" s="2">
        <v>4</v>
      </c>
      <c r="K24">
        <v>1367</v>
      </c>
      <c r="L24" s="1">
        <v>26.3844861380888</v>
      </c>
      <c r="M24">
        <v>5</v>
      </c>
      <c r="N24">
        <v>13458</v>
      </c>
      <c r="O24" s="1">
        <v>24.7973460171699</v>
      </c>
      <c r="P24">
        <v>6</v>
      </c>
      <c r="Q24">
        <v>234568</v>
      </c>
      <c r="R24" s="1">
        <v>27.763672264881599</v>
      </c>
    </row>
    <row r="25" spans="4:18" x14ac:dyDescent="0.3">
      <c r="D25">
        <v>2</v>
      </c>
      <c r="E25">
        <v>57</v>
      </c>
      <c r="F25" s="1">
        <v>95.146945165294198</v>
      </c>
      <c r="G25" s="2">
        <v>3</v>
      </c>
      <c r="H25">
        <v>236</v>
      </c>
      <c r="I25" s="1">
        <v>52.665715004898502</v>
      </c>
      <c r="J25" s="2">
        <v>4</v>
      </c>
      <c r="K25">
        <v>1368</v>
      </c>
      <c r="L25" s="1">
        <v>26.944535668118601</v>
      </c>
      <c r="M25">
        <v>5</v>
      </c>
      <c r="N25">
        <v>13467</v>
      </c>
      <c r="O25" s="1">
        <v>25.445567929702602</v>
      </c>
      <c r="P25">
        <v>6</v>
      </c>
      <c r="Q25">
        <v>234578</v>
      </c>
      <c r="R25" s="1">
        <v>26.328783931323699</v>
      </c>
    </row>
    <row r="26" spans="4:18" x14ac:dyDescent="0.3">
      <c r="D26">
        <v>2</v>
      </c>
      <c r="E26">
        <v>58</v>
      </c>
      <c r="F26" s="1">
        <v>64.637416795068205</v>
      </c>
      <c r="G26" s="2">
        <v>3</v>
      </c>
      <c r="H26">
        <v>237</v>
      </c>
      <c r="I26" s="1">
        <v>65.529694482836604</v>
      </c>
      <c r="J26" s="2">
        <v>4</v>
      </c>
      <c r="K26">
        <v>1378</v>
      </c>
      <c r="L26" s="1">
        <v>26.146575192938101</v>
      </c>
      <c r="M26">
        <v>5</v>
      </c>
      <c r="N26">
        <v>13468</v>
      </c>
      <c r="O26" s="1">
        <v>25.514038190725699</v>
      </c>
      <c r="P26">
        <v>6</v>
      </c>
      <c r="Q26">
        <v>234678</v>
      </c>
      <c r="R26" s="1">
        <v>28.3134947086822</v>
      </c>
    </row>
    <row r="27" spans="4:18" x14ac:dyDescent="0.3">
      <c r="D27">
        <v>2</v>
      </c>
      <c r="E27">
        <v>67</v>
      </c>
      <c r="F27" s="1">
        <v>100.76324609690801</v>
      </c>
      <c r="G27" s="2">
        <v>3</v>
      </c>
      <c r="H27">
        <v>238</v>
      </c>
      <c r="I27" s="1">
        <v>44.593630724686498</v>
      </c>
      <c r="J27" s="2">
        <v>4</v>
      </c>
      <c r="K27">
        <v>1456</v>
      </c>
      <c r="L27" s="1">
        <v>29.931124596281201</v>
      </c>
      <c r="M27">
        <v>5</v>
      </c>
      <c r="N27">
        <v>13478</v>
      </c>
      <c r="O27" s="1">
        <v>24.515155361408599</v>
      </c>
      <c r="P27">
        <v>6</v>
      </c>
      <c r="Q27">
        <v>235678</v>
      </c>
      <c r="R27" s="1">
        <v>26.927544521254202</v>
      </c>
    </row>
    <row r="28" spans="4:18" x14ac:dyDescent="0.3">
      <c r="D28">
        <v>2</v>
      </c>
      <c r="E28">
        <v>68</v>
      </c>
      <c r="F28" s="1">
        <v>63.790353100260504</v>
      </c>
      <c r="G28" s="2">
        <v>3</v>
      </c>
      <c r="H28">
        <v>245</v>
      </c>
      <c r="I28" s="1">
        <v>76.604722702812893</v>
      </c>
      <c r="J28" s="2">
        <v>4</v>
      </c>
      <c r="K28">
        <v>1457</v>
      </c>
      <c r="L28" s="1">
        <v>26.684806193109999</v>
      </c>
      <c r="M28">
        <v>5</v>
      </c>
      <c r="N28">
        <v>13567</v>
      </c>
      <c r="O28" s="1">
        <v>24.7162585511761</v>
      </c>
      <c r="P28">
        <v>6</v>
      </c>
      <c r="Q28">
        <v>245678</v>
      </c>
      <c r="R28" s="1">
        <v>27.6373108441094</v>
      </c>
    </row>
    <row r="29" spans="4:18" x14ac:dyDescent="0.3">
      <c r="D29">
        <v>2</v>
      </c>
      <c r="E29">
        <v>78</v>
      </c>
      <c r="F29" s="1">
        <v>77.194797886863896</v>
      </c>
      <c r="G29" s="2">
        <v>3</v>
      </c>
      <c r="H29">
        <v>246</v>
      </c>
      <c r="I29" s="1">
        <v>42.484064579860998</v>
      </c>
      <c r="J29" s="2">
        <v>4</v>
      </c>
      <c r="K29">
        <v>1458</v>
      </c>
      <c r="L29" s="1">
        <v>27.942912992469001</v>
      </c>
      <c r="M29">
        <v>5</v>
      </c>
      <c r="N29">
        <v>13568</v>
      </c>
      <c r="O29" s="1">
        <v>25.262222452116202</v>
      </c>
      <c r="P29">
        <v>6</v>
      </c>
      <c r="Q29">
        <v>345678</v>
      </c>
      <c r="R29" s="1">
        <v>25.150630666241799</v>
      </c>
    </row>
    <row r="30" spans="4:18" x14ac:dyDescent="0.3">
      <c r="G30" s="2">
        <v>3</v>
      </c>
      <c r="H30">
        <v>247</v>
      </c>
      <c r="I30" s="1">
        <v>54.871869665173499</v>
      </c>
      <c r="J30" s="2">
        <v>4</v>
      </c>
      <c r="K30">
        <v>1467</v>
      </c>
      <c r="L30" s="1">
        <v>26.8120725859504</v>
      </c>
      <c r="M30">
        <v>5</v>
      </c>
      <c r="N30">
        <v>13578</v>
      </c>
      <c r="O30" s="1">
        <v>23.956760834452599</v>
      </c>
    </row>
    <row r="31" spans="4:18" x14ac:dyDescent="0.3">
      <c r="G31" s="2">
        <v>3</v>
      </c>
      <c r="H31">
        <v>248</v>
      </c>
      <c r="I31" s="1">
        <v>45.2495595222085</v>
      </c>
      <c r="J31" s="2">
        <v>4</v>
      </c>
      <c r="K31">
        <v>1468</v>
      </c>
      <c r="L31" s="1">
        <v>27.547220711112701</v>
      </c>
      <c r="M31">
        <v>5</v>
      </c>
      <c r="N31">
        <v>13678</v>
      </c>
      <c r="O31" s="1">
        <v>25.084736860111501</v>
      </c>
    </row>
    <row r="32" spans="4:18" x14ac:dyDescent="0.3">
      <c r="G32" s="2">
        <v>3</v>
      </c>
      <c r="H32">
        <v>256</v>
      </c>
      <c r="I32" s="1">
        <v>74.8608006468897</v>
      </c>
      <c r="J32" s="2">
        <v>4</v>
      </c>
      <c r="K32">
        <v>1478</v>
      </c>
      <c r="L32" s="1">
        <v>27.197853585401099</v>
      </c>
      <c r="M32">
        <v>5</v>
      </c>
      <c r="N32">
        <v>14567</v>
      </c>
      <c r="O32" s="1">
        <v>25.622218068823301</v>
      </c>
    </row>
    <row r="33" spans="7:15" x14ac:dyDescent="0.3">
      <c r="G33" s="2">
        <v>3</v>
      </c>
      <c r="H33">
        <v>257</v>
      </c>
      <c r="I33" s="1">
        <v>82.8157529564686</v>
      </c>
      <c r="J33" s="2">
        <v>4</v>
      </c>
      <c r="K33">
        <v>1567</v>
      </c>
      <c r="L33" s="1">
        <v>27.582428483761301</v>
      </c>
      <c r="M33">
        <v>5</v>
      </c>
      <c r="N33">
        <v>14568</v>
      </c>
      <c r="O33" s="1">
        <v>26.383927921176198</v>
      </c>
    </row>
    <row r="34" spans="7:15" x14ac:dyDescent="0.3">
      <c r="G34" s="2">
        <v>3</v>
      </c>
      <c r="H34">
        <v>258</v>
      </c>
      <c r="I34" s="1">
        <v>62.433624030375697</v>
      </c>
      <c r="J34" s="2">
        <v>4</v>
      </c>
      <c r="K34">
        <v>1568</v>
      </c>
      <c r="L34" s="1">
        <v>29.189182633585599</v>
      </c>
      <c r="M34">
        <v>5</v>
      </c>
      <c r="N34">
        <v>14578</v>
      </c>
      <c r="O34" s="1">
        <v>25.2385706706131</v>
      </c>
    </row>
    <row r="35" spans="7:15" x14ac:dyDescent="0.3">
      <c r="G35" s="2">
        <v>3</v>
      </c>
      <c r="H35">
        <v>267</v>
      </c>
      <c r="I35" s="1">
        <v>58.757770708826698</v>
      </c>
      <c r="J35" s="2">
        <v>4</v>
      </c>
      <c r="K35">
        <v>1578</v>
      </c>
      <c r="L35" s="1">
        <v>27.455220371198301</v>
      </c>
      <c r="M35">
        <v>5</v>
      </c>
      <c r="N35">
        <v>14678</v>
      </c>
      <c r="O35" s="1">
        <v>25.3627763207597</v>
      </c>
    </row>
    <row r="36" spans="7:15" x14ac:dyDescent="0.3">
      <c r="G36" s="2">
        <v>3</v>
      </c>
      <c r="H36">
        <v>268</v>
      </c>
      <c r="I36" s="1">
        <v>39.261918152422602</v>
      </c>
      <c r="J36" s="2">
        <v>4</v>
      </c>
      <c r="K36">
        <v>1678</v>
      </c>
      <c r="L36" s="1">
        <v>27.837829130496399</v>
      </c>
      <c r="M36">
        <v>5</v>
      </c>
      <c r="N36">
        <v>15678</v>
      </c>
      <c r="O36" s="1">
        <v>26.0198821415342</v>
      </c>
    </row>
    <row r="37" spans="7:15" x14ac:dyDescent="0.3">
      <c r="G37" s="2">
        <v>3</v>
      </c>
      <c r="H37">
        <v>278</v>
      </c>
      <c r="I37" s="1">
        <v>62.710174051073501</v>
      </c>
      <c r="J37" s="2">
        <v>4</v>
      </c>
      <c r="K37">
        <v>2345</v>
      </c>
      <c r="L37" s="1">
        <v>34.097188010583999</v>
      </c>
      <c r="M37">
        <v>5</v>
      </c>
      <c r="N37">
        <v>23456</v>
      </c>
      <c r="O37" s="1">
        <v>31.351540411141698</v>
      </c>
    </row>
    <row r="38" spans="7:15" x14ac:dyDescent="0.3">
      <c r="G38" s="2">
        <v>3</v>
      </c>
      <c r="H38">
        <v>345</v>
      </c>
      <c r="I38" s="1">
        <v>35.992815523671297</v>
      </c>
      <c r="J38" s="2">
        <v>4</v>
      </c>
      <c r="K38">
        <v>2346</v>
      </c>
      <c r="L38" s="1">
        <v>36.550760002652503</v>
      </c>
      <c r="M38">
        <v>5</v>
      </c>
      <c r="N38">
        <v>23457</v>
      </c>
      <c r="O38" s="1">
        <v>28.8723785533263</v>
      </c>
    </row>
    <row r="39" spans="7:15" x14ac:dyDescent="0.3">
      <c r="G39" s="2">
        <v>3</v>
      </c>
      <c r="H39">
        <v>346</v>
      </c>
      <c r="I39" s="1">
        <v>42.741789438045402</v>
      </c>
      <c r="J39" s="2">
        <v>4</v>
      </c>
      <c r="K39">
        <v>2347</v>
      </c>
      <c r="L39" s="1">
        <v>36.731384015986599</v>
      </c>
      <c r="M39">
        <v>5</v>
      </c>
      <c r="N39">
        <v>23458</v>
      </c>
      <c r="O39" s="1">
        <v>28.488201132640601</v>
      </c>
    </row>
    <row r="40" spans="7:15" x14ac:dyDescent="0.3">
      <c r="G40" s="2">
        <v>3</v>
      </c>
      <c r="H40">
        <v>347</v>
      </c>
      <c r="I40" s="1">
        <v>35.238108482980103</v>
      </c>
      <c r="J40" s="2">
        <v>4</v>
      </c>
      <c r="K40">
        <v>2348</v>
      </c>
      <c r="L40" s="1">
        <v>33.704714520243797</v>
      </c>
      <c r="M40">
        <v>5</v>
      </c>
      <c r="N40">
        <v>23467</v>
      </c>
      <c r="O40" s="1">
        <v>32.1120175321768</v>
      </c>
    </row>
    <row r="41" spans="7:15" x14ac:dyDescent="0.3">
      <c r="G41" s="2">
        <v>3</v>
      </c>
      <c r="H41">
        <v>348</v>
      </c>
      <c r="I41" s="1">
        <v>33.569492248854203</v>
      </c>
      <c r="J41" s="2">
        <v>4</v>
      </c>
      <c r="K41">
        <v>2356</v>
      </c>
      <c r="L41" s="1">
        <v>35.658516583337999</v>
      </c>
      <c r="M41">
        <v>5</v>
      </c>
      <c r="N41">
        <v>23468</v>
      </c>
      <c r="O41" s="1">
        <v>30.488367493323199</v>
      </c>
    </row>
    <row r="42" spans="7:15" x14ac:dyDescent="0.3">
      <c r="G42" s="2">
        <v>3</v>
      </c>
      <c r="H42">
        <v>356</v>
      </c>
      <c r="I42" s="1">
        <v>42.993292943538499</v>
      </c>
      <c r="J42" s="2">
        <v>4</v>
      </c>
      <c r="K42">
        <v>2357</v>
      </c>
      <c r="L42" s="1">
        <v>36.3697747657395</v>
      </c>
      <c r="M42">
        <v>5</v>
      </c>
      <c r="N42">
        <v>23478</v>
      </c>
      <c r="O42" s="1">
        <v>29.834081020957299</v>
      </c>
    </row>
    <row r="43" spans="7:15" x14ac:dyDescent="0.3">
      <c r="G43" s="2">
        <v>3</v>
      </c>
      <c r="H43">
        <v>357</v>
      </c>
      <c r="I43" s="1">
        <v>35.189386884500799</v>
      </c>
      <c r="J43" s="2">
        <v>4</v>
      </c>
      <c r="K43">
        <v>2358</v>
      </c>
      <c r="L43" s="1">
        <v>30.858451514883001</v>
      </c>
      <c r="M43">
        <v>5</v>
      </c>
      <c r="N43">
        <v>23567</v>
      </c>
      <c r="O43" s="1">
        <v>29.895431270584201</v>
      </c>
    </row>
    <row r="44" spans="7:15" x14ac:dyDescent="0.3">
      <c r="G44" s="2">
        <v>3</v>
      </c>
      <c r="H44">
        <v>358</v>
      </c>
      <c r="I44" s="1">
        <v>29.699532630617401</v>
      </c>
      <c r="J44" s="2">
        <v>4</v>
      </c>
      <c r="K44">
        <v>2367</v>
      </c>
      <c r="L44" s="1">
        <v>36.866182468024597</v>
      </c>
      <c r="M44">
        <v>5</v>
      </c>
      <c r="N44">
        <v>23568</v>
      </c>
      <c r="O44" s="1">
        <v>28.778553418020699</v>
      </c>
    </row>
    <row r="45" spans="7:15" x14ac:dyDescent="0.3">
      <c r="G45" s="2">
        <v>3</v>
      </c>
      <c r="H45">
        <v>367</v>
      </c>
      <c r="I45" s="1">
        <v>40.041077661221003</v>
      </c>
      <c r="J45" s="2">
        <v>4</v>
      </c>
      <c r="K45">
        <v>2368</v>
      </c>
      <c r="L45" s="1">
        <v>32.615972552092202</v>
      </c>
      <c r="M45">
        <v>5</v>
      </c>
      <c r="N45">
        <v>23578</v>
      </c>
      <c r="O45" s="1">
        <v>27.996662236369399</v>
      </c>
    </row>
    <row r="46" spans="7:15" x14ac:dyDescent="0.3">
      <c r="G46" s="2">
        <v>3</v>
      </c>
      <c r="H46">
        <v>368</v>
      </c>
      <c r="I46" s="1">
        <v>35.836043261409202</v>
      </c>
      <c r="J46" s="2">
        <v>4</v>
      </c>
      <c r="K46">
        <v>2378</v>
      </c>
      <c r="L46" s="1">
        <v>34.8429974608989</v>
      </c>
      <c r="M46">
        <v>5</v>
      </c>
      <c r="N46">
        <v>23678</v>
      </c>
      <c r="O46" s="1">
        <v>30.124066773204</v>
      </c>
    </row>
    <row r="47" spans="7:15" x14ac:dyDescent="0.3">
      <c r="G47" s="2">
        <v>3</v>
      </c>
      <c r="H47">
        <v>378</v>
      </c>
      <c r="I47" s="1">
        <v>34.922135847960803</v>
      </c>
      <c r="J47" s="2">
        <v>4</v>
      </c>
      <c r="K47">
        <v>2456</v>
      </c>
      <c r="L47" s="1">
        <v>35.644032694011599</v>
      </c>
      <c r="M47">
        <v>5</v>
      </c>
      <c r="N47">
        <v>24567</v>
      </c>
      <c r="O47" s="1">
        <v>30.4360076441587</v>
      </c>
    </row>
    <row r="48" spans="7:15" x14ac:dyDescent="0.3">
      <c r="G48" s="2">
        <v>3</v>
      </c>
      <c r="H48">
        <v>456</v>
      </c>
      <c r="I48" s="1">
        <v>40.065829887558301</v>
      </c>
      <c r="J48" s="2">
        <v>4</v>
      </c>
      <c r="K48">
        <v>2457</v>
      </c>
      <c r="L48" s="1">
        <v>37.135932556545001</v>
      </c>
      <c r="M48">
        <v>5</v>
      </c>
      <c r="N48">
        <v>24568</v>
      </c>
      <c r="O48" s="1">
        <v>30.182724281239999</v>
      </c>
    </row>
    <row r="49" spans="7:51" x14ac:dyDescent="0.3">
      <c r="G49" s="2">
        <v>3</v>
      </c>
      <c r="H49">
        <v>457</v>
      </c>
      <c r="I49" s="1">
        <v>37.202953634027097</v>
      </c>
      <c r="J49" s="2">
        <v>4</v>
      </c>
      <c r="K49">
        <v>2458</v>
      </c>
      <c r="L49" s="1">
        <v>33.406716200451001</v>
      </c>
      <c r="M49">
        <v>5</v>
      </c>
      <c r="N49">
        <v>24578</v>
      </c>
      <c r="O49" s="1">
        <v>29.401209889054901</v>
      </c>
    </row>
    <row r="50" spans="7:51" x14ac:dyDescent="0.3">
      <c r="G50" s="2">
        <v>3</v>
      </c>
      <c r="H50">
        <v>458</v>
      </c>
      <c r="I50" s="1">
        <v>32.728876815228098</v>
      </c>
      <c r="J50" s="2">
        <v>4</v>
      </c>
      <c r="K50">
        <v>2467</v>
      </c>
      <c r="L50" s="1">
        <v>35.826581465143803</v>
      </c>
      <c r="M50">
        <v>5</v>
      </c>
      <c r="N50">
        <v>24678</v>
      </c>
      <c r="O50" s="1">
        <v>30.179168665658398</v>
      </c>
    </row>
    <row r="51" spans="7:51" x14ac:dyDescent="0.3">
      <c r="G51" s="2">
        <v>3</v>
      </c>
      <c r="H51">
        <v>467</v>
      </c>
      <c r="I51" s="1">
        <v>35.690577159654197</v>
      </c>
      <c r="J51" s="2">
        <v>4</v>
      </c>
      <c r="K51">
        <v>2468</v>
      </c>
      <c r="L51" s="1">
        <v>33.265423455695299</v>
      </c>
      <c r="M51">
        <v>5</v>
      </c>
      <c r="N51">
        <v>25678</v>
      </c>
      <c r="O51" s="1">
        <v>30.128288175146899</v>
      </c>
    </row>
    <row r="52" spans="7:51" x14ac:dyDescent="0.3">
      <c r="G52" s="2">
        <v>3</v>
      </c>
      <c r="H52">
        <v>468</v>
      </c>
      <c r="I52" s="1">
        <v>33.885951858976</v>
      </c>
      <c r="J52" s="2">
        <v>4</v>
      </c>
      <c r="K52">
        <v>2478</v>
      </c>
      <c r="L52" s="1">
        <v>36.608116620240502</v>
      </c>
      <c r="M52">
        <v>5</v>
      </c>
      <c r="N52">
        <v>34567</v>
      </c>
      <c r="O52" s="1">
        <v>27.493897791817499</v>
      </c>
    </row>
    <row r="53" spans="7:51" x14ac:dyDescent="0.3">
      <c r="G53" s="2">
        <v>3</v>
      </c>
      <c r="H53">
        <v>478</v>
      </c>
      <c r="I53" s="1">
        <v>35.315126295248703</v>
      </c>
      <c r="J53" s="2">
        <v>4</v>
      </c>
      <c r="K53">
        <v>2567</v>
      </c>
      <c r="L53" s="1">
        <v>38.914155481651001</v>
      </c>
      <c r="M53">
        <v>5</v>
      </c>
      <c r="N53">
        <v>34568</v>
      </c>
      <c r="O53" s="1">
        <v>27.021473588061401</v>
      </c>
    </row>
    <row r="54" spans="7:51" x14ac:dyDescent="0.3">
      <c r="G54" s="2">
        <v>3</v>
      </c>
      <c r="H54">
        <v>567</v>
      </c>
      <c r="I54" s="1">
        <v>41.5287467381185</v>
      </c>
      <c r="J54" s="2">
        <v>4</v>
      </c>
      <c r="K54">
        <v>2568</v>
      </c>
      <c r="L54" s="1">
        <v>33.718653082042898</v>
      </c>
      <c r="M54">
        <v>5</v>
      </c>
      <c r="N54">
        <v>34578</v>
      </c>
      <c r="O54" s="1">
        <v>25.199726742447801</v>
      </c>
    </row>
    <row r="55" spans="7:51" x14ac:dyDescent="0.3">
      <c r="G55" s="2">
        <v>3</v>
      </c>
      <c r="H55">
        <v>568</v>
      </c>
      <c r="I55" s="1">
        <v>34.8288877750065</v>
      </c>
      <c r="J55" s="2">
        <v>4</v>
      </c>
      <c r="K55">
        <v>2578</v>
      </c>
      <c r="L55" s="1">
        <v>38.721103079241097</v>
      </c>
      <c r="M55">
        <v>5</v>
      </c>
      <c r="N55">
        <v>34678</v>
      </c>
      <c r="O55" s="1">
        <v>27.0385263676988</v>
      </c>
    </row>
    <row r="56" spans="7:51" x14ac:dyDescent="0.3">
      <c r="G56" s="2">
        <v>3</v>
      </c>
      <c r="H56">
        <v>578</v>
      </c>
      <c r="I56" s="1">
        <v>37.508332094742002</v>
      </c>
      <c r="J56" s="2">
        <v>4</v>
      </c>
      <c r="K56">
        <v>2678</v>
      </c>
      <c r="L56" s="1">
        <v>34.350575573490097</v>
      </c>
      <c r="M56">
        <v>5</v>
      </c>
      <c r="N56">
        <v>35678</v>
      </c>
      <c r="O56" s="1">
        <v>26.032664285377201</v>
      </c>
    </row>
    <row r="57" spans="7:51" x14ac:dyDescent="0.3">
      <c r="G57" s="2">
        <v>3</v>
      </c>
      <c r="H57">
        <v>678</v>
      </c>
      <c r="I57" s="1">
        <v>34.827331949531597</v>
      </c>
      <c r="J57" s="2">
        <v>4</v>
      </c>
      <c r="K57">
        <v>3456</v>
      </c>
      <c r="L57" s="1">
        <v>32.442886821898703</v>
      </c>
      <c r="M57">
        <v>5</v>
      </c>
      <c r="N57">
        <v>45678</v>
      </c>
      <c r="O57" s="1">
        <v>26.78269764993</v>
      </c>
      <c r="Z57">
        <v>1268.7797779</v>
      </c>
      <c r="AA57">
        <v>1662.63668368</v>
      </c>
      <c r="AB57">
        <v>-2412.5823948000002</v>
      </c>
      <c r="AC57">
        <v>1414.28577182</v>
      </c>
      <c r="AD57">
        <v>1624.98577219</v>
      </c>
      <c r="AE57">
        <v>-2417.6428575199998</v>
      </c>
    </row>
    <row r="58" spans="7:51" x14ac:dyDescent="0.3">
      <c r="I58" s="1"/>
      <c r="J58" s="2">
        <v>4</v>
      </c>
      <c r="K58">
        <v>3457</v>
      </c>
      <c r="L58" s="1">
        <v>27.733816767002601</v>
      </c>
      <c r="Z58">
        <v>1350.8192040900001</v>
      </c>
      <c r="AA58">
        <v>1871.3766754400001</v>
      </c>
      <c r="AB58">
        <v>-2285.69448895</v>
      </c>
      <c r="AC58">
        <v>1350.70675697</v>
      </c>
      <c r="AD58">
        <v>1919.66435892</v>
      </c>
      <c r="AE58">
        <v>-2226.5968273899998</v>
      </c>
    </row>
    <row r="59" spans="7:51" x14ac:dyDescent="0.3">
      <c r="I59" s="1"/>
      <c r="J59" s="2">
        <v>4</v>
      </c>
      <c r="K59">
        <v>3458</v>
      </c>
      <c r="L59" s="1">
        <v>27.655370337590401</v>
      </c>
      <c r="Z59">
        <v>1348.1668049899999</v>
      </c>
      <c r="AA59">
        <v>1987.5187728000001</v>
      </c>
      <c r="AB59">
        <v>-2352.9399987100001</v>
      </c>
      <c r="AC59">
        <v>1350.8192040900001</v>
      </c>
      <c r="AD59">
        <v>1871.3766754400001</v>
      </c>
      <c r="AE59">
        <v>-2285.69448895</v>
      </c>
    </row>
    <row r="60" spans="7:51" x14ac:dyDescent="0.3">
      <c r="I60" s="1"/>
      <c r="J60" s="2">
        <v>4</v>
      </c>
      <c r="K60">
        <v>3467</v>
      </c>
      <c r="L60" s="1">
        <v>31.073494203664499</v>
      </c>
    </row>
    <row r="61" spans="7:51" x14ac:dyDescent="0.3">
      <c r="I61" s="1"/>
      <c r="J61" s="2">
        <v>4</v>
      </c>
      <c r="K61">
        <v>3468</v>
      </c>
      <c r="L61" s="1">
        <v>29.9924808200693</v>
      </c>
      <c r="AB61">
        <f>((Z57-AC57)^2+(AA57-AD57)^2+(AB57-AE57)^2)^0.5</f>
        <v>150.38348874000567</v>
      </c>
    </row>
    <row r="62" spans="7:51" x14ac:dyDescent="0.3">
      <c r="I62" s="1"/>
      <c r="J62" s="2">
        <v>4</v>
      </c>
      <c r="K62">
        <v>3478</v>
      </c>
      <c r="L62" s="1">
        <v>27.916757793618899</v>
      </c>
      <c r="AB62">
        <f>((Z58-AC58)^2+(AA58-AD58)^2+(AB58-AE58)^2)^0.5</f>
        <v>76.316751909916775</v>
      </c>
    </row>
    <row r="63" spans="7:51" x14ac:dyDescent="0.3">
      <c r="I63" s="1"/>
      <c r="J63" s="2">
        <v>4</v>
      </c>
      <c r="K63">
        <v>3567</v>
      </c>
      <c r="L63" s="1">
        <v>29.287587410111399</v>
      </c>
      <c r="AB63">
        <f>((Z59-AC59)^2+(AA59-AD59)^2+(AB59-AE59)^2)^0.5</f>
        <v>134.23107160060837</v>
      </c>
    </row>
    <row r="64" spans="7:51" x14ac:dyDescent="0.3">
      <c r="I64" s="1"/>
      <c r="J64" s="2">
        <v>4</v>
      </c>
      <c r="K64">
        <v>3568</v>
      </c>
      <c r="L64" s="1">
        <v>28.3170361659615</v>
      </c>
      <c r="AS64" t="s">
        <v>30</v>
      </c>
      <c r="AT64" t="s">
        <v>31</v>
      </c>
      <c r="AU64" t="s">
        <v>32</v>
      </c>
      <c r="AV64" t="s">
        <v>33</v>
      </c>
      <c r="AW64" t="s">
        <v>34</v>
      </c>
      <c r="AX64" t="s">
        <v>35</v>
      </c>
      <c r="AY64" t="s">
        <v>36</v>
      </c>
    </row>
    <row r="65" spans="2:51" x14ac:dyDescent="0.3">
      <c r="I65" s="1"/>
      <c r="J65" s="2">
        <v>4</v>
      </c>
      <c r="K65">
        <v>3578</v>
      </c>
      <c r="L65" s="1">
        <v>26.845965789894599</v>
      </c>
      <c r="AR65" s="47" t="s">
        <v>37</v>
      </c>
      <c r="AS65" s="5">
        <v>599.88553504257072</v>
      </c>
      <c r="AT65" s="5">
        <v>109.86941882865493</v>
      </c>
      <c r="AU65" s="5">
        <v>42.900072495917904</v>
      </c>
      <c r="AV65" s="5">
        <v>31.011378729912714</v>
      </c>
      <c r="AW65" s="5">
        <v>27.660760538925917</v>
      </c>
      <c r="AX65" s="5">
        <v>25.99802458225437</v>
      </c>
      <c r="AY65" s="5">
        <v>24.927153203788599</v>
      </c>
    </row>
    <row r="66" spans="2:51" x14ac:dyDescent="0.3">
      <c r="I66" s="1"/>
      <c r="J66" s="2">
        <v>4</v>
      </c>
      <c r="K66">
        <v>3678</v>
      </c>
      <c r="L66" s="1">
        <v>29.400388335412899</v>
      </c>
      <c r="AR66" s="47" t="s">
        <v>38</v>
      </c>
      <c r="AS66" s="5">
        <v>87.601547821436711</v>
      </c>
      <c r="AT66" s="5">
        <v>61.792803150718264</v>
      </c>
      <c r="AU66" s="5">
        <v>13.842308571185843</v>
      </c>
      <c r="AV66" s="5">
        <v>3.6859927174590483</v>
      </c>
      <c r="AW66" s="5">
        <v>2.0034087225856938</v>
      </c>
      <c r="AX66" s="5">
        <v>1.3281354184983805</v>
      </c>
      <c r="AY66" s="5">
        <v>0.85250029730288879</v>
      </c>
    </row>
    <row r="67" spans="2:51" x14ac:dyDescent="0.3">
      <c r="I67" s="1"/>
      <c r="J67" s="2">
        <v>4</v>
      </c>
      <c r="K67">
        <v>4567</v>
      </c>
      <c r="L67" s="1">
        <v>29.871680870404401</v>
      </c>
    </row>
    <row r="68" spans="2:51" x14ac:dyDescent="0.3">
      <c r="I68" s="1"/>
      <c r="J68" s="2">
        <v>4</v>
      </c>
      <c r="K68">
        <v>4568</v>
      </c>
      <c r="L68" s="1">
        <v>29.796305130587001</v>
      </c>
    </row>
    <row r="69" spans="2:51" x14ac:dyDescent="0.3">
      <c r="I69" s="1"/>
      <c r="J69" s="2">
        <v>4</v>
      </c>
      <c r="K69">
        <v>4578</v>
      </c>
      <c r="L69" s="1">
        <v>28.205535043995098</v>
      </c>
    </row>
    <row r="70" spans="2:51" x14ac:dyDescent="0.3">
      <c r="I70" s="1"/>
      <c r="J70" s="2">
        <v>4</v>
      </c>
      <c r="K70">
        <v>4678</v>
      </c>
      <c r="L70" s="1">
        <v>28.910391961614401</v>
      </c>
    </row>
    <row r="71" spans="2:51" x14ac:dyDescent="0.3">
      <c r="I71" s="1"/>
      <c r="J71" s="2">
        <v>4</v>
      </c>
      <c r="K71">
        <v>5678</v>
      </c>
      <c r="L71" s="1">
        <v>29.582385337529999</v>
      </c>
    </row>
    <row r="72" spans="2:51" x14ac:dyDescent="0.3">
      <c r="I72" s="1"/>
      <c r="J72" s="1"/>
    </row>
    <row r="73" spans="2:51" x14ac:dyDescent="0.3">
      <c r="B73" t="s">
        <v>10</v>
      </c>
      <c r="C73">
        <f>AVERAGE(C2:C9)</f>
        <v>599.88553504257072</v>
      </c>
      <c r="E73" t="s">
        <v>3</v>
      </c>
      <c r="F73" s="1">
        <f>AVERAGE(F2:F29)</f>
        <v>109.86941882865493</v>
      </c>
      <c r="G73" s="1"/>
      <c r="H73" t="s">
        <v>10</v>
      </c>
      <c r="I73" s="1">
        <f>AVERAGE(I2:I57)</f>
        <v>42.900072495917904</v>
      </c>
      <c r="J73" s="1"/>
      <c r="K73" t="s">
        <v>10</v>
      </c>
      <c r="L73">
        <f>AVERAGE(L2:L71)</f>
        <v>31.011378729912714</v>
      </c>
      <c r="N73" t="s">
        <v>3</v>
      </c>
      <c r="O73">
        <f>AVERAGE(O2:O71)</f>
        <v>27.660760538925917</v>
      </c>
      <c r="Q73" t="s">
        <v>3</v>
      </c>
      <c r="R73">
        <f>AVERAGE(R2:R71)</f>
        <v>25.99802458225437</v>
      </c>
      <c r="T73" t="s">
        <v>3</v>
      </c>
      <c r="U73">
        <f>AVERAGE(U2:U71)</f>
        <v>24.927153203788599</v>
      </c>
      <c r="W73" t="s">
        <v>3</v>
      </c>
      <c r="X73" t="e">
        <f>AVERAGE(X2:X71)</f>
        <v>#DIV/0!</v>
      </c>
    </row>
    <row r="74" spans="2:51" x14ac:dyDescent="0.3">
      <c r="B74" t="s">
        <v>20</v>
      </c>
      <c r="C74">
        <f>STDEV(C2:C9)</f>
        <v>87.601547821436711</v>
      </c>
      <c r="E74" t="s">
        <v>20</v>
      </c>
      <c r="F74">
        <f>STDEV(F2:F29)</f>
        <v>61.792803150718264</v>
      </c>
      <c r="H74" t="s">
        <v>20</v>
      </c>
      <c r="I74">
        <f>STDEV(I2:I57)</f>
        <v>13.842308571185843</v>
      </c>
      <c r="K74" t="s">
        <v>20</v>
      </c>
      <c r="L74">
        <f>STDEV(L2:L71)</f>
        <v>3.6859927174590483</v>
      </c>
      <c r="N74" t="s">
        <v>17</v>
      </c>
      <c r="O74">
        <f>STDEV(O2:O71)</f>
        <v>2.0034087225856938</v>
      </c>
      <c r="Q74" t="s">
        <v>17</v>
      </c>
      <c r="R74">
        <f>STDEV(R2:R71)</f>
        <v>1.3281354184983805</v>
      </c>
      <c r="T74" t="s">
        <v>17</v>
      </c>
      <c r="U74">
        <f>STDEV(U2:U71)</f>
        <v>0.85250029730288879</v>
      </c>
      <c r="W74" t="s">
        <v>17</v>
      </c>
      <c r="X74" t="e">
        <f>STDEV(X2:X71)</f>
        <v>#DIV/0!</v>
      </c>
    </row>
    <row r="76" spans="2:51" x14ac:dyDescent="0.3">
      <c r="B76" t="s">
        <v>21</v>
      </c>
      <c r="C76">
        <f>MAX(C2:C9)</f>
        <v>782.00563350190998</v>
      </c>
      <c r="E76" t="s">
        <v>21</v>
      </c>
      <c r="F76" s="1">
        <f>MAX(F2:F29)</f>
        <v>300.16372092213999</v>
      </c>
      <c r="H76" t="s">
        <v>21</v>
      </c>
      <c r="I76" s="1">
        <f>MAX(I2:I57)</f>
        <v>82.8157529564686</v>
      </c>
      <c r="K76" t="s">
        <v>21</v>
      </c>
      <c r="L76" s="1">
        <f>MAX(L2:L71)</f>
        <v>38.914155481651001</v>
      </c>
      <c r="N76" t="s">
        <v>21</v>
      </c>
      <c r="O76" s="1">
        <f>MAX(O2:O57)</f>
        <v>32.1120175321768</v>
      </c>
      <c r="Q76" t="s">
        <v>21</v>
      </c>
      <c r="R76" s="1">
        <f>MAX(R2:R71)</f>
        <v>28.359637808532401</v>
      </c>
      <c r="T76" t="s">
        <v>21</v>
      </c>
      <c r="U76" s="1">
        <f>MAX(U2:U71)</f>
        <v>26.203620064523498</v>
      </c>
      <c r="W76" t="s">
        <v>21</v>
      </c>
      <c r="X76" s="1">
        <f>MAX(X2:X71)</f>
        <v>0</v>
      </c>
    </row>
    <row r="77" spans="2:51" x14ac:dyDescent="0.3">
      <c r="B77" t="s">
        <v>22</v>
      </c>
      <c r="C77">
        <f>MIN(C2:C9)</f>
        <v>514.76046116905002</v>
      </c>
      <c r="E77" t="s">
        <v>22</v>
      </c>
      <c r="F77" s="1">
        <f>MIN(F2:F29)</f>
        <v>46.979784959362497</v>
      </c>
      <c r="H77" t="s">
        <v>22</v>
      </c>
      <c r="I77" s="1">
        <f>MIN(I2:I57)</f>
        <v>27.1578569379509</v>
      </c>
      <c r="K77" t="s">
        <v>22</v>
      </c>
      <c r="L77" s="1">
        <f>MIN(L2:L71)</f>
        <v>24.578935428503801</v>
      </c>
      <c r="N77" t="s">
        <v>22</v>
      </c>
      <c r="O77" s="1">
        <f>MIN(O2:O57)</f>
        <v>23.956760834452599</v>
      </c>
      <c r="Q77" t="s">
        <v>22</v>
      </c>
      <c r="R77" s="1">
        <f>MIN(R2:R71)</f>
        <v>23.459871129591001</v>
      </c>
      <c r="T77" t="s">
        <v>22</v>
      </c>
      <c r="U77" s="1">
        <f>MIN(U2:U71)</f>
        <v>23.3984301715229</v>
      </c>
      <c r="W77" t="s">
        <v>22</v>
      </c>
      <c r="X77" s="1">
        <f>MIN(X2:X71)</f>
        <v>0</v>
      </c>
    </row>
  </sheetData>
  <mergeCells count="8">
    <mergeCell ref="A1:B1"/>
    <mergeCell ref="M1:N1"/>
    <mergeCell ref="P1:Q1"/>
    <mergeCell ref="S1:T1"/>
    <mergeCell ref="V1:W1"/>
    <mergeCell ref="D1:E1"/>
    <mergeCell ref="G1:H1"/>
    <mergeCell ref="J1:K1"/>
  </mergeCells>
  <phoneticPr fontId="1" type="noConversion"/>
  <conditionalFormatting sqref="F2:F29">
    <cfRule type="colorScale" priority="3">
      <colorScale>
        <cfvo type="min"/>
        <cfvo type="max"/>
        <color rgb="FFFCFCFF"/>
        <color rgb="FFF8696B"/>
      </colorScale>
    </cfRule>
  </conditionalFormatting>
  <conditionalFormatting sqref="I2:I56">
    <cfRule type="colorScale" priority="2">
      <colorScale>
        <cfvo type="min"/>
        <cfvo type="max"/>
        <color rgb="FFFCFCFF"/>
        <color rgb="FFF8696B"/>
      </colorScale>
    </cfRule>
  </conditionalFormatting>
  <conditionalFormatting sqref="L2:L7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FEEE-A618-4080-B0E2-3EA178D945B9}">
  <dimension ref="A1:X66"/>
  <sheetViews>
    <sheetView zoomScale="80" zoomScaleNormal="80" workbookViewId="0">
      <selection activeCell="V29" sqref="V29"/>
    </sheetView>
  </sheetViews>
  <sheetFormatPr defaultRowHeight="16.2" x14ac:dyDescent="0.3"/>
  <sheetData>
    <row r="1" spans="1:24" x14ac:dyDescent="0.3">
      <c r="A1" s="48" t="s">
        <v>0</v>
      </c>
      <c r="B1" s="48"/>
      <c r="C1" t="s">
        <v>4</v>
      </c>
      <c r="F1" s="48" t="s">
        <v>1</v>
      </c>
      <c r="G1" s="48"/>
      <c r="I1" t="s">
        <v>4</v>
      </c>
    </row>
    <row r="2" spans="1:24" x14ac:dyDescent="0.3">
      <c r="A2" s="45">
        <v>1</v>
      </c>
      <c r="B2" s="45">
        <v>8</v>
      </c>
      <c r="C2">
        <v>46.979784959362497</v>
      </c>
      <c r="D2">
        <v>53.13010235415598</v>
      </c>
      <c r="E2">
        <f>X9</f>
        <v>53.13010235415598</v>
      </c>
      <c r="F2" s="46">
        <v>1</v>
      </c>
      <c r="G2" s="45">
        <v>3</v>
      </c>
      <c r="H2" s="45">
        <v>7</v>
      </c>
      <c r="I2" s="1">
        <v>27.1578569379509</v>
      </c>
      <c r="V2">
        <v>1</v>
      </c>
      <c r="W2">
        <v>2</v>
      </c>
      <c r="X2">
        <f>90-DEGREES(ATAN(0.5))-DEGREES(ATAN((4/3/2)/3))</f>
        <v>50.906141113770502</v>
      </c>
    </row>
    <row r="3" spans="1:24" x14ac:dyDescent="0.3">
      <c r="A3" s="45">
        <v>1</v>
      </c>
      <c r="B3" s="45">
        <v>4</v>
      </c>
      <c r="C3">
        <v>47.492697938863898</v>
      </c>
      <c r="D3">
        <v>126.86989764584402</v>
      </c>
      <c r="E3">
        <f>X2+X3+X4</f>
        <v>126.86989764584402</v>
      </c>
      <c r="F3" s="46">
        <v>1</v>
      </c>
      <c r="G3" s="45">
        <v>3</v>
      </c>
      <c r="H3" s="45">
        <v>5</v>
      </c>
      <c r="I3" s="1">
        <v>29.027547721504501</v>
      </c>
      <c r="V3">
        <v>2</v>
      </c>
      <c r="W3">
        <v>3</v>
      </c>
      <c r="X3">
        <f>2*DEGREES(ATAN((4/3/2)/3))</f>
        <v>25.057615418303023</v>
      </c>
    </row>
    <row r="4" spans="1:24" x14ac:dyDescent="0.3">
      <c r="A4" s="45">
        <v>4</v>
      </c>
      <c r="B4" s="45">
        <v>8</v>
      </c>
      <c r="C4">
        <v>52.331758325624598</v>
      </c>
      <c r="D4">
        <v>180</v>
      </c>
      <c r="E4">
        <f>X2+X3+X4+X9</f>
        <v>180</v>
      </c>
      <c r="F4" s="46">
        <v>3</v>
      </c>
      <c r="G4" s="45">
        <v>5</v>
      </c>
      <c r="H4" s="45">
        <v>8</v>
      </c>
      <c r="I4" s="1">
        <v>29.699532630617401</v>
      </c>
      <c r="V4">
        <v>3</v>
      </c>
      <c r="W4">
        <v>4</v>
      </c>
      <c r="X4">
        <f>90-DEGREES(ATAN(0.5))-DEGREES(ATAN((4/3/2)/3))</f>
        <v>50.906141113770502</v>
      </c>
    </row>
    <row r="5" spans="1:24" x14ac:dyDescent="0.3">
      <c r="A5" s="45">
        <v>1</v>
      </c>
      <c r="B5" s="45">
        <v>7</v>
      </c>
      <c r="C5">
        <v>58.761941277861503</v>
      </c>
      <c r="D5">
        <v>104.03624346792648</v>
      </c>
      <c r="E5">
        <f>X9+X8</f>
        <v>104.03624346792648</v>
      </c>
      <c r="F5" s="46">
        <v>1</v>
      </c>
      <c r="G5" s="45">
        <v>4</v>
      </c>
      <c r="H5" s="45">
        <v>7</v>
      </c>
      <c r="I5" s="1">
        <v>29.9784934906587</v>
      </c>
      <c r="V5">
        <v>4</v>
      </c>
      <c r="W5">
        <v>5</v>
      </c>
      <c r="X5">
        <f>2*DEGREES(ATAN(0.5))</f>
        <v>53.13010235415598</v>
      </c>
    </row>
    <row r="6" spans="1:24" x14ac:dyDescent="0.3">
      <c r="A6" s="45">
        <v>6</v>
      </c>
      <c r="B6" s="45">
        <v>8</v>
      </c>
      <c r="C6">
        <v>63.790353100260504</v>
      </c>
      <c r="D6">
        <v>75.963756532073518</v>
      </c>
      <c r="E6">
        <f>X7+X8</f>
        <v>75.963756532073518</v>
      </c>
      <c r="F6" s="46">
        <v>1</v>
      </c>
      <c r="G6" s="45">
        <v>3</v>
      </c>
      <c r="H6" s="45">
        <v>8</v>
      </c>
      <c r="I6" s="1">
        <v>29.996050713705198</v>
      </c>
      <c r="V6">
        <v>5</v>
      </c>
      <c r="W6">
        <v>6</v>
      </c>
      <c r="X6">
        <f>90-DEGREES(ATAN(0.5))-DEGREES(ATAN((4/3/2)/3))</f>
        <v>50.906141113770502</v>
      </c>
    </row>
    <row r="7" spans="1:24" x14ac:dyDescent="0.3">
      <c r="A7" s="45">
        <v>5</v>
      </c>
      <c r="B7" s="45">
        <v>8</v>
      </c>
      <c r="C7">
        <v>64.637416795068205</v>
      </c>
      <c r="D7">
        <v>126.86989764584402</v>
      </c>
      <c r="E7">
        <f>X6+X7+X8</f>
        <v>126.86989764584402</v>
      </c>
      <c r="F7" s="46">
        <v>1</v>
      </c>
      <c r="G7" s="45">
        <v>3</v>
      </c>
      <c r="H7" s="45">
        <v>4</v>
      </c>
      <c r="I7" s="1">
        <v>30.986186425569901</v>
      </c>
      <c r="V7">
        <v>6</v>
      </c>
      <c r="W7">
        <v>7</v>
      </c>
      <c r="X7">
        <f>2*DEGREES(ATAN((4/3/2)/3))</f>
        <v>25.057615418303023</v>
      </c>
    </row>
    <row r="8" spans="1:24" x14ac:dyDescent="0.3">
      <c r="A8" s="45">
        <v>1</v>
      </c>
      <c r="B8" s="45">
        <v>6</v>
      </c>
      <c r="C8">
        <v>66.865292617285206</v>
      </c>
      <c r="D8">
        <v>129.0938588862295</v>
      </c>
      <c r="E8">
        <f>X9+X8+X7</f>
        <v>129.0938588862295</v>
      </c>
      <c r="F8" s="46">
        <v>1</v>
      </c>
      <c r="G8" s="45">
        <v>4</v>
      </c>
      <c r="H8" s="45">
        <v>8</v>
      </c>
      <c r="I8" s="1">
        <v>31.557255344012599</v>
      </c>
      <c r="V8">
        <v>7</v>
      </c>
      <c r="W8">
        <v>8</v>
      </c>
      <c r="X8">
        <f>90-DEGREES(ATAN(0.5))-DEGREES(ATAN((4/3/2)/3))</f>
        <v>50.906141113770502</v>
      </c>
    </row>
    <row r="9" spans="1:24" x14ac:dyDescent="0.3">
      <c r="A9" s="45">
        <v>4</v>
      </c>
      <c r="B9" s="45">
        <v>6</v>
      </c>
      <c r="C9">
        <v>66.879952988939195</v>
      </c>
      <c r="D9">
        <v>104.03624346792648</v>
      </c>
      <c r="E9">
        <f>X5+X6</f>
        <v>104.03624346792648</v>
      </c>
      <c r="F9" s="46">
        <v>1</v>
      </c>
      <c r="G9" s="45">
        <v>7</v>
      </c>
      <c r="H9" s="45">
        <v>8</v>
      </c>
      <c r="I9" s="1">
        <v>32.263627176808903</v>
      </c>
      <c r="V9">
        <v>8</v>
      </c>
      <c r="W9">
        <v>1</v>
      </c>
      <c r="X9">
        <f>2*DEGREES(ATAN(0.5))</f>
        <v>53.13010235415598</v>
      </c>
    </row>
    <row r="10" spans="1:24" x14ac:dyDescent="0.3">
      <c r="A10" s="45">
        <v>4</v>
      </c>
      <c r="B10" s="45">
        <v>7</v>
      </c>
      <c r="C10">
        <v>67.494946238546106</v>
      </c>
      <c r="D10">
        <v>154.94238458169698</v>
      </c>
      <c r="E10">
        <f>X5+X6+X8</f>
        <v>154.94238458169698</v>
      </c>
      <c r="F10" s="46">
        <v>1</v>
      </c>
      <c r="G10" s="45">
        <v>6</v>
      </c>
      <c r="H10" s="45">
        <v>7</v>
      </c>
      <c r="I10" s="1">
        <v>32.409797644620802</v>
      </c>
    </row>
    <row r="11" spans="1:24" x14ac:dyDescent="0.3">
      <c r="A11" s="45">
        <v>1</v>
      </c>
      <c r="B11" s="45">
        <v>5</v>
      </c>
      <c r="C11">
        <v>76.7795141808827</v>
      </c>
      <c r="D11">
        <v>180</v>
      </c>
      <c r="E11">
        <f>X2+X3+X4+X5</f>
        <v>180</v>
      </c>
      <c r="F11" s="46">
        <v>1</v>
      </c>
      <c r="G11" s="45">
        <v>4</v>
      </c>
      <c r="H11" s="45">
        <v>6</v>
      </c>
      <c r="I11" s="1">
        <v>32.722733392317501</v>
      </c>
    </row>
    <row r="12" spans="1:24" x14ac:dyDescent="0.3">
      <c r="A12" s="45">
        <v>7</v>
      </c>
      <c r="B12" s="45">
        <v>8</v>
      </c>
      <c r="C12">
        <v>77.194797886863896</v>
      </c>
      <c r="D12">
        <v>50.906141113770502</v>
      </c>
      <c r="E12">
        <f>X8</f>
        <v>50.906141113770502</v>
      </c>
      <c r="F12" s="46">
        <v>4</v>
      </c>
      <c r="G12" s="45">
        <v>5</v>
      </c>
      <c r="H12" s="45">
        <v>8</v>
      </c>
      <c r="I12" s="1">
        <v>32.728876815228098</v>
      </c>
    </row>
    <row r="13" spans="1:24" x14ac:dyDescent="0.3">
      <c r="A13" s="45">
        <v>3</v>
      </c>
      <c r="B13" s="45">
        <v>8</v>
      </c>
      <c r="C13">
        <v>81.364029422410198</v>
      </c>
      <c r="D13">
        <v>129.0938588862295</v>
      </c>
      <c r="E13">
        <f>X9+X2+X3</f>
        <v>129.0938588862295</v>
      </c>
      <c r="F13" s="46">
        <v>1</v>
      </c>
      <c r="G13" s="45">
        <v>5</v>
      </c>
      <c r="H13" s="45">
        <v>7</v>
      </c>
      <c r="I13" s="1">
        <v>33.2106881470594</v>
      </c>
    </row>
    <row r="14" spans="1:24" x14ac:dyDescent="0.3">
      <c r="A14" s="45">
        <v>1</v>
      </c>
      <c r="B14" s="45">
        <v>3</v>
      </c>
      <c r="C14">
        <v>81.943958901053804</v>
      </c>
      <c r="D14">
        <v>75.963756532073518</v>
      </c>
      <c r="E14">
        <f>X2+X3</f>
        <v>75.963756532073518</v>
      </c>
      <c r="F14" s="46">
        <v>1</v>
      </c>
      <c r="G14" s="45">
        <v>6</v>
      </c>
      <c r="H14" s="45">
        <v>8</v>
      </c>
      <c r="I14" s="1">
        <v>33.404394537219503</v>
      </c>
    </row>
    <row r="15" spans="1:24" x14ac:dyDescent="0.3">
      <c r="A15" s="45">
        <v>4</v>
      </c>
      <c r="B15" s="45">
        <v>5</v>
      </c>
      <c r="C15">
        <v>87.474988152893403</v>
      </c>
      <c r="D15">
        <v>53.13010235415598</v>
      </c>
      <c r="E15">
        <f>X5</f>
        <v>53.13010235415598</v>
      </c>
      <c r="F15" s="46">
        <v>1</v>
      </c>
      <c r="G15" s="45">
        <v>5</v>
      </c>
      <c r="H15" s="45">
        <v>8</v>
      </c>
      <c r="I15" s="1">
        <v>33.429723592383503</v>
      </c>
    </row>
    <row r="16" spans="1:24" x14ac:dyDescent="0.3">
      <c r="A16">
        <v>3</v>
      </c>
      <c r="B16">
        <v>6</v>
      </c>
      <c r="C16">
        <v>92.754950028016196</v>
      </c>
      <c r="D16">
        <v>154.94238458169698</v>
      </c>
      <c r="E16">
        <f>X4+X5+X6</f>
        <v>154.94238458169698</v>
      </c>
      <c r="F16" s="46">
        <v>3</v>
      </c>
      <c r="G16" s="45">
        <v>4</v>
      </c>
      <c r="H16" s="45">
        <v>8</v>
      </c>
      <c r="I16" s="1">
        <v>33.569492248854203</v>
      </c>
    </row>
    <row r="17" spans="1:9" x14ac:dyDescent="0.3">
      <c r="A17">
        <v>5</v>
      </c>
      <c r="B17">
        <v>7</v>
      </c>
      <c r="C17">
        <v>95.146945165294198</v>
      </c>
      <c r="D17">
        <v>75.963756532073518</v>
      </c>
      <c r="E17">
        <f>X6+X7</f>
        <v>75.963756532073518</v>
      </c>
      <c r="F17" s="46">
        <v>1</v>
      </c>
      <c r="G17" s="45">
        <v>3</v>
      </c>
      <c r="H17" s="45">
        <v>6</v>
      </c>
      <c r="I17" s="1">
        <v>33.611581662893897</v>
      </c>
    </row>
    <row r="18" spans="1:9" x14ac:dyDescent="0.3">
      <c r="A18">
        <v>3</v>
      </c>
      <c r="B18">
        <v>7</v>
      </c>
      <c r="C18">
        <v>97.743463697548094</v>
      </c>
      <c r="D18">
        <v>180</v>
      </c>
      <c r="E18">
        <f>X4+X5+X6+X7</f>
        <v>180</v>
      </c>
      <c r="F18" s="46">
        <v>4</v>
      </c>
      <c r="G18" s="45">
        <v>6</v>
      </c>
      <c r="H18" s="45">
        <v>8</v>
      </c>
      <c r="I18" s="1">
        <v>33.885951858976</v>
      </c>
    </row>
    <row r="19" spans="1:9" x14ac:dyDescent="0.3">
      <c r="A19">
        <v>3</v>
      </c>
      <c r="B19">
        <v>4</v>
      </c>
      <c r="C19">
        <v>99.342611089214202</v>
      </c>
      <c r="D19">
        <v>50.906141113770502</v>
      </c>
      <c r="E19">
        <f>X4</f>
        <v>50.906141113770502</v>
      </c>
      <c r="F19" s="46">
        <v>1</v>
      </c>
      <c r="G19" s="45">
        <v>4</v>
      </c>
      <c r="H19" s="45">
        <v>5</v>
      </c>
      <c r="I19" s="1">
        <v>34.486021915300299</v>
      </c>
    </row>
    <row r="20" spans="1:9" x14ac:dyDescent="0.3">
      <c r="A20">
        <v>6</v>
      </c>
      <c r="B20">
        <v>7</v>
      </c>
      <c r="C20">
        <v>100.76324609690801</v>
      </c>
      <c r="D20">
        <v>25.057615418303023</v>
      </c>
      <c r="E20">
        <f>X7</f>
        <v>25.057615418303023</v>
      </c>
      <c r="F20" s="46">
        <v>6</v>
      </c>
      <c r="G20" s="45">
        <v>7</v>
      </c>
      <c r="H20" s="45">
        <v>8</v>
      </c>
      <c r="I20" s="1">
        <v>34.827331949531597</v>
      </c>
    </row>
    <row r="21" spans="1:9" x14ac:dyDescent="0.3">
      <c r="A21">
        <v>3</v>
      </c>
      <c r="B21">
        <v>5</v>
      </c>
      <c r="C21">
        <v>109.41779707916599</v>
      </c>
      <c r="D21">
        <v>104.03624346792648</v>
      </c>
      <c r="E21">
        <f>X4+X5</f>
        <v>104.03624346792648</v>
      </c>
      <c r="F21" s="46">
        <v>5</v>
      </c>
      <c r="G21" s="45">
        <v>6</v>
      </c>
      <c r="H21" s="45">
        <v>8</v>
      </c>
      <c r="I21" s="1">
        <v>34.8288877750065</v>
      </c>
    </row>
    <row r="22" spans="1:9" x14ac:dyDescent="0.3">
      <c r="A22">
        <v>5</v>
      </c>
      <c r="B22">
        <v>6</v>
      </c>
      <c r="C22">
        <v>126.33869606949099</v>
      </c>
      <c r="D22">
        <v>50.906141113770502</v>
      </c>
      <c r="E22">
        <f>X6</f>
        <v>50.906141113770502</v>
      </c>
      <c r="F22" s="46">
        <v>3</v>
      </c>
      <c r="G22" s="45">
        <v>7</v>
      </c>
      <c r="H22" s="45">
        <v>8</v>
      </c>
      <c r="I22" s="1">
        <v>34.922135847960803</v>
      </c>
    </row>
    <row r="23" spans="1:9" x14ac:dyDescent="0.3">
      <c r="A23">
        <v>2</v>
      </c>
      <c r="B23">
        <v>8</v>
      </c>
      <c r="C23">
        <v>145.24580455965301</v>
      </c>
      <c r="D23">
        <v>104.03624346792648</v>
      </c>
      <c r="E23">
        <f>X9+X2</f>
        <v>104.03624346792648</v>
      </c>
      <c r="F23" s="46">
        <v>3</v>
      </c>
      <c r="G23" s="45">
        <v>5</v>
      </c>
      <c r="H23" s="45">
        <v>7</v>
      </c>
      <c r="I23" s="1">
        <v>35.189386884500799</v>
      </c>
    </row>
    <row r="24" spans="1:9" x14ac:dyDescent="0.3">
      <c r="A24">
        <v>2</v>
      </c>
      <c r="B24">
        <v>7</v>
      </c>
      <c r="C24">
        <v>181.65204178100001</v>
      </c>
      <c r="D24">
        <v>154.94238458169698</v>
      </c>
      <c r="E24">
        <f>X8+X9+X2</f>
        <v>154.94238458169698</v>
      </c>
      <c r="F24" s="46">
        <v>3</v>
      </c>
      <c r="G24" s="45">
        <v>4</v>
      </c>
      <c r="H24" s="45">
        <v>7</v>
      </c>
      <c r="I24" s="1">
        <v>35.238108482980103</v>
      </c>
    </row>
    <row r="25" spans="1:9" x14ac:dyDescent="0.3">
      <c r="A25">
        <v>2</v>
      </c>
      <c r="B25">
        <v>4</v>
      </c>
      <c r="C25">
        <v>182.63780725938199</v>
      </c>
      <c r="D25">
        <v>75.963756532073518</v>
      </c>
      <c r="E25">
        <f>X3+X4</f>
        <v>75.963756532073518</v>
      </c>
      <c r="F25" s="46">
        <v>4</v>
      </c>
      <c r="G25" s="45">
        <v>7</v>
      </c>
      <c r="H25" s="45">
        <v>8</v>
      </c>
      <c r="I25" s="1">
        <v>35.315126295248703</v>
      </c>
    </row>
    <row r="26" spans="1:9" x14ac:dyDescent="0.3">
      <c r="A26">
        <v>2</v>
      </c>
      <c r="B26">
        <v>6</v>
      </c>
      <c r="C26">
        <v>183.077254459865</v>
      </c>
      <c r="D26">
        <v>180</v>
      </c>
      <c r="E26">
        <f>X3+X4+X5+X6</f>
        <v>180</v>
      </c>
      <c r="F26" s="46">
        <v>4</v>
      </c>
      <c r="G26" s="45">
        <v>6</v>
      </c>
      <c r="H26" s="45">
        <v>7</v>
      </c>
      <c r="I26" s="1">
        <v>35.690577159654197</v>
      </c>
    </row>
    <row r="27" spans="1:9" x14ac:dyDescent="0.3">
      <c r="A27">
        <v>1</v>
      </c>
      <c r="B27">
        <v>2</v>
      </c>
      <c r="C27">
        <v>194.49574632091301</v>
      </c>
      <c r="D27">
        <v>50.906141113770502</v>
      </c>
      <c r="E27">
        <f>X2</f>
        <v>50.906141113770502</v>
      </c>
      <c r="F27" s="46">
        <v>3</v>
      </c>
      <c r="G27" s="45">
        <v>6</v>
      </c>
      <c r="H27" s="45">
        <v>8</v>
      </c>
      <c r="I27" s="1">
        <v>35.836043261409202</v>
      </c>
    </row>
    <row r="28" spans="1:9" x14ac:dyDescent="0.3">
      <c r="A28">
        <v>2</v>
      </c>
      <c r="B28">
        <v>3</v>
      </c>
      <c r="C28">
        <v>227.572209887832</v>
      </c>
      <c r="D28">
        <v>25.057615418303023</v>
      </c>
      <c r="E28">
        <f>X3</f>
        <v>25.057615418303023</v>
      </c>
      <c r="F28" s="46">
        <v>3</v>
      </c>
      <c r="G28" s="45">
        <v>4</v>
      </c>
      <c r="H28" s="45">
        <v>5</v>
      </c>
      <c r="I28" s="1">
        <v>35.992815523671297</v>
      </c>
    </row>
    <row r="29" spans="1:9" x14ac:dyDescent="0.3">
      <c r="A29">
        <v>2</v>
      </c>
      <c r="B29">
        <v>5</v>
      </c>
      <c r="C29">
        <v>300.16372092213999</v>
      </c>
      <c r="D29">
        <v>129.0938588862295</v>
      </c>
      <c r="E29">
        <f>X3+X4+X5</f>
        <v>129.0938588862295</v>
      </c>
      <c r="F29" s="46">
        <v>4</v>
      </c>
      <c r="G29" s="45">
        <v>5</v>
      </c>
      <c r="H29" s="45">
        <v>7</v>
      </c>
      <c r="I29" s="1">
        <v>37.202953634027097</v>
      </c>
    </row>
    <row r="30" spans="1:9" x14ac:dyDescent="0.3">
      <c r="F30" s="2">
        <v>3</v>
      </c>
      <c r="G30">
        <v>578</v>
      </c>
      <c r="I30" s="1">
        <v>37.508332094742002</v>
      </c>
    </row>
    <row r="31" spans="1:9" x14ac:dyDescent="0.3">
      <c r="F31" s="2">
        <v>3</v>
      </c>
      <c r="G31">
        <v>156</v>
      </c>
      <c r="I31" s="1">
        <v>38.3802115069116</v>
      </c>
    </row>
    <row r="32" spans="1:9" x14ac:dyDescent="0.3">
      <c r="F32" s="2">
        <v>3</v>
      </c>
      <c r="G32">
        <v>268</v>
      </c>
      <c r="I32" s="1">
        <v>39.261918152422602</v>
      </c>
    </row>
    <row r="33" spans="6:9" x14ac:dyDescent="0.3">
      <c r="F33" s="2">
        <v>3</v>
      </c>
      <c r="G33">
        <v>367</v>
      </c>
      <c r="I33" s="1">
        <v>40.041077661221003</v>
      </c>
    </row>
    <row r="34" spans="6:9" x14ac:dyDescent="0.3">
      <c r="F34" s="2">
        <v>3</v>
      </c>
      <c r="G34">
        <v>456</v>
      </c>
      <c r="I34" s="1">
        <v>40.065829887558301</v>
      </c>
    </row>
    <row r="35" spans="6:9" x14ac:dyDescent="0.3">
      <c r="F35" s="2">
        <v>3</v>
      </c>
      <c r="G35">
        <v>567</v>
      </c>
      <c r="I35" s="1">
        <v>41.5287467381185</v>
      </c>
    </row>
    <row r="36" spans="6:9" x14ac:dyDescent="0.3">
      <c r="F36" s="2">
        <v>3</v>
      </c>
      <c r="G36">
        <v>126</v>
      </c>
      <c r="I36" s="1">
        <v>41.746955049100499</v>
      </c>
    </row>
    <row r="37" spans="6:9" x14ac:dyDescent="0.3">
      <c r="F37" s="2">
        <v>3</v>
      </c>
      <c r="G37">
        <v>123</v>
      </c>
      <c r="I37" s="1">
        <v>41.853848392763702</v>
      </c>
    </row>
    <row r="38" spans="6:9" x14ac:dyDescent="0.3">
      <c r="F38" s="2">
        <v>3</v>
      </c>
      <c r="G38">
        <v>246</v>
      </c>
      <c r="I38" s="1">
        <v>42.484064579860998</v>
      </c>
    </row>
    <row r="39" spans="6:9" x14ac:dyDescent="0.3">
      <c r="F39" s="2">
        <v>3</v>
      </c>
      <c r="G39">
        <v>346</v>
      </c>
      <c r="I39" s="1">
        <v>42.741789438045402</v>
      </c>
    </row>
    <row r="40" spans="6:9" x14ac:dyDescent="0.3">
      <c r="F40" s="2">
        <v>3</v>
      </c>
      <c r="G40">
        <v>356</v>
      </c>
      <c r="I40" s="1">
        <v>42.993292943538499</v>
      </c>
    </row>
    <row r="41" spans="6:9" x14ac:dyDescent="0.3">
      <c r="F41" s="2">
        <v>3</v>
      </c>
      <c r="G41">
        <v>124</v>
      </c>
      <c r="I41" s="1">
        <v>43.254378716487302</v>
      </c>
    </row>
    <row r="42" spans="6:9" x14ac:dyDescent="0.3">
      <c r="F42" s="2">
        <v>3</v>
      </c>
      <c r="G42">
        <v>238</v>
      </c>
      <c r="I42" s="1">
        <v>44.593630724686498</v>
      </c>
    </row>
    <row r="43" spans="6:9" x14ac:dyDescent="0.3">
      <c r="F43" s="2">
        <v>3</v>
      </c>
      <c r="G43">
        <v>248</v>
      </c>
      <c r="I43" s="1">
        <v>45.2495595222085</v>
      </c>
    </row>
    <row r="44" spans="6:9" x14ac:dyDescent="0.3">
      <c r="F44" s="2">
        <v>3</v>
      </c>
      <c r="G44">
        <v>128</v>
      </c>
      <c r="I44" s="1">
        <v>46.771415877514599</v>
      </c>
    </row>
    <row r="45" spans="6:9" x14ac:dyDescent="0.3">
      <c r="F45" s="2">
        <v>3</v>
      </c>
      <c r="G45">
        <v>234</v>
      </c>
      <c r="I45" s="1">
        <v>52.019309935011997</v>
      </c>
    </row>
    <row r="46" spans="6:9" x14ac:dyDescent="0.3">
      <c r="F46" s="2">
        <v>3</v>
      </c>
      <c r="G46">
        <v>236</v>
      </c>
      <c r="I46" s="1">
        <v>52.665715004898502</v>
      </c>
    </row>
    <row r="47" spans="6:9" x14ac:dyDescent="0.3">
      <c r="F47" s="2">
        <v>3</v>
      </c>
      <c r="G47">
        <v>127</v>
      </c>
      <c r="I47" s="1">
        <v>54.572145805081</v>
      </c>
    </row>
    <row r="48" spans="6:9" x14ac:dyDescent="0.3">
      <c r="F48" s="2">
        <v>3</v>
      </c>
      <c r="G48">
        <v>247</v>
      </c>
      <c r="I48" s="1">
        <v>54.871869665173499</v>
      </c>
    </row>
    <row r="49" spans="1:9" x14ac:dyDescent="0.3">
      <c r="F49" s="2">
        <v>3</v>
      </c>
      <c r="G49">
        <v>267</v>
      </c>
      <c r="I49" s="1">
        <v>58.757770708826698</v>
      </c>
    </row>
    <row r="50" spans="1:9" x14ac:dyDescent="0.3">
      <c r="F50" s="2">
        <v>3</v>
      </c>
      <c r="G50">
        <v>258</v>
      </c>
      <c r="I50" s="1">
        <v>62.433624030375697</v>
      </c>
    </row>
    <row r="51" spans="1:9" x14ac:dyDescent="0.3">
      <c r="F51" s="2">
        <v>3</v>
      </c>
      <c r="G51">
        <v>278</v>
      </c>
      <c r="I51" s="1">
        <v>62.710174051073501</v>
      </c>
    </row>
    <row r="52" spans="1:9" x14ac:dyDescent="0.3">
      <c r="F52" s="2">
        <v>3</v>
      </c>
      <c r="G52">
        <v>237</v>
      </c>
      <c r="I52" s="1">
        <v>65.529694482836604</v>
      </c>
    </row>
    <row r="53" spans="1:9" x14ac:dyDescent="0.3">
      <c r="F53" s="2">
        <v>3</v>
      </c>
      <c r="G53">
        <v>125</v>
      </c>
      <c r="I53" s="1">
        <v>70.474745628002495</v>
      </c>
    </row>
    <row r="54" spans="1:9" x14ac:dyDescent="0.3">
      <c r="F54" s="2">
        <v>3</v>
      </c>
      <c r="G54">
        <v>256</v>
      </c>
      <c r="I54" s="1">
        <v>74.8608006468897</v>
      </c>
    </row>
    <row r="55" spans="1:9" x14ac:dyDescent="0.3">
      <c r="F55" s="2">
        <v>3</v>
      </c>
      <c r="G55">
        <v>235</v>
      </c>
      <c r="I55" s="1">
        <v>76.443503799099602</v>
      </c>
    </row>
    <row r="56" spans="1:9" x14ac:dyDescent="0.3">
      <c r="F56" s="2">
        <v>3</v>
      </c>
      <c r="G56">
        <v>245</v>
      </c>
      <c r="I56" s="1">
        <v>76.604722702812893</v>
      </c>
    </row>
    <row r="57" spans="1:9" x14ac:dyDescent="0.3">
      <c r="F57" s="2">
        <v>3</v>
      </c>
      <c r="G57">
        <v>257</v>
      </c>
      <c r="I57" s="1">
        <v>82.8157529564686</v>
      </c>
    </row>
    <row r="59" spans="1:9" x14ac:dyDescent="0.3">
      <c r="A59">
        <v>1</v>
      </c>
      <c r="B59">
        <f t="shared" ref="B59:B66" si="0">COUNTIF(A$2:B$15,A59)</f>
        <v>6</v>
      </c>
      <c r="F59" s="2">
        <v>1</v>
      </c>
      <c r="G59">
        <f>COUNTIF(F$2:H$29,F59)</f>
        <v>14</v>
      </c>
    </row>
    <row r="60" spans="1:9" x14ac:dyDescent="0.3">
      <c r="A60">
        <v>2</v>
      </c>
      <c r="B60">
        <f t="shared" si="0"/>
        <v>0</v>
      </c>
      <c r="F60" s="2">
        <v>2</v>
      </c>
      <c r="G60">
        <f t="shared" ref="G60:G66" si="1">COUNTIF(F$2:H$29,F60)</f>
        <v>0</v>
      </c>
    </row>
    <row r="61" spans="1:9" x14ac:dyDescent="0.3">
      <c r="A61">
        <v>3</v>
      </c>
      <c r="B61">
        <f t="shared" si="0"/>
        <v>2</v>
      </c>
      <c r="F61" s="2">
        <v>3</v>
      </c>
      <c r="G61">
        <f t="shared" si="1"/>
        <v>12</v>
      </c>
    </row>
    <row r="62" spans="1:9" x14ac:dyDescent="0.3">
      <c r="A62">
        <v>4</v>
      </c>
      <c r="B62">
        <f t="shared" si="0"/>
        <v>5</v>
      </c>
      <c r="F62" s="2">
        <v>4</v>
      </c>
      <c r="G62">
        <f t="shared" si="1"/>
        <v>13</v>
      </c>
    </row>
    <row r="63" spans="1:9" x14ac:dyDescent="0.3">
      <c r="A63">
        <v>5</v>
      </c>
      <c r="B63">
        <f t="shared" si="0"/>
        <v>3</v>
      </c>
      <c r="F63" s="2">
        <v>5</v>
      </c>
      <c r="G63">
        <f t="shared" si="1"/>
        <v>10</v>
      </c>
    </row>
    <row r="64" spans="1:9" x14ac:dyDescent="0.3">
      <c r="A64">
        <v>6</v>
      </c>
      <c r="B64">
        <f t="shared" si="0"/>
        <v>3</v>
      </c>
      <c r="F64" s="2">
        <v>6</v>
      </c>
      <c r="G64">
        <f t="shared" si="1"/>
        <v>9</v>
      </c>
    </row>
    <row r="65" spans="1:7" x14ac:dyDescent="0.3">
      <c r="A65">
        <v>7</v>
      </c>
      <c r="B65">
        <f t="shared" si="0"/>
        <v>3</v>
      </c>
      <c r="F65" s="2">
        <v>7</v>
      </c>
      <c r="G65">
        <f t="shared" si="1"/>
        <v>12</v>
      </c>
    </row>
    <row r="66" spans="1:7" x14ac:dyDescent="0.3">
      <c r="A66">
        <v>8</v>
      </c>
      <c r="B66">
        <f t="shared" si="0"/>
        <v>6</v>
      </c>
      <c r="F66" s="2">
        <v>8</v>
      </c>
      <c r="G66">
        <f t="shared" si="1"/>
        <v>14</v>
      </c>
    </row>
  </sheetData>
  <sortState ref="A2:D29">
    <sortCondition ref="C2:C29"/>
  </sortState>
  <mergeCells count="2">
    <mergeCell ref="A1:B1"/>
    <mergeCell ref="F1:G1"/>
  </mergeCells>
  <phoneticPr fontId="1" type="noConversion"/>
  <conditionalFormatting sqref="I2:I57">
    <cfRule type="colorScale" priority="4">
      <colorScale>
        <cfvo type="min"/>
        <cfvo type="max"/>
        <color rgb="FFFCFCFF"/>
        <color rgb="FFF8696B"/>
      </colorScale>
    </cfRule>
  </conditionalFormatting>
  <conditionalFormatting sqref="C2:C29">
    <cfRule type="colorScale" priority="3">
      <colorScale>
        <cfvo type="min"/>
        <cfvo type="max"/>
        <color rgb="FFFCFCFF"/>
        <color rgb="FFF8696B"/>
      </colorScale>
    </cfRule>
  </conditionalFormatting>
  <conditionalFormatting sqref="E2:E29">
    <cfRule type="colorScale" priority="5">
      <colorScale>
        <cfvo type="min"/>
        <cfvo type="max"/>
        <color rgb="FF63BE7B"/>
        <color rgb="FFFCFCFF"/>
      </colorScale>
    </cfRule>
  </conditionalFormatting>
  <conditionalFormatting sqref="D2:D29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0CF8-F0C4-4CFD-BC64-F9C900F1FCF8}">
  <dimension ref="A1:M29"/>
  <sheetViews>
    <sheetView workbookViewId="0">
      <selection activeCell="P7" sqref="P7"/>
    </sheetView>
  </sheetViews>
  <sheetFormatPr defaultRowHeight="16.2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4</v>
      </c>
      <c r="L1" s="48" t="s">
        <v>11</v>
      </c>
      <c r="M1" s="48"/>
    </row>
    <row r="2" spans="1:13" x14ac:dyDescent="0.3">
      <c r="A2">
        <v>12</v>
      </c>
      <c r="B2" t="s">
        <v>5</v>
      </c>
      <c r="C2" t="s">
        <v>5</v>
      </c>
      <c r="J2" s="1">
        <v>194.49574632091301</v>
      </c>
      <c r="L2">
        <v>12</v>
      </c>
      <c r="M2" s="1">
        <v>194.49574632091301</v>
      </c>
    </row>
    <row r="3" spans="1:13" x14ac:dyDescent="0.3">
      <c r="A3">
        <v>13</v>
      </c>
      <c r="B3" t="s">
        <v>5</v>
      </c>
      <c r="D3" t="s">
        <v>5</v>
      </c>
      <c r="J3" s="1">
        <v>81.943958901053804</v>
      </c>
      <c r="L3">
        <v>13</v>
      </c>
      <c r="M3" s="1">
        <v>81.943958901053804</v>
      </c>
    </row>
    <row r="4" spans="1:13" x14ac:dyDescent="0.3">
      <c r="A4">
        <v>14</v>
      </c>
      <c r="B4" t="s">
        <v>5</v>
      </c>
      <c r="E4" t="s">
        <v>5</v>
      </c>
      <c r="J4" s="1">
        <v>47.492697938863898</v>
      </c>
      <c r="L4">
        <v>14</v>
      </c>
      <c r="M4" s="1">
        <v>47.492697938863898</v>
      </c>
    </row>
    <row r="5" spans="1:13" x14ac:dyDescent="0.3">
      <c r="A5">
        <v>15</v>
      </c>
      <c r="B5" t="s">
        <v>5</v>
      </c>
      <c r="F5" t="s">
        <v>5</v>
      </c>
      <c r="J5" s="1">
        <v>76.7795141808827</v>
      </c>
      <c r="L5">
        <v>15</v>
      </c>
      <c r="M5" s="1">
        <v>76.7795141808827</v>
      </c>
    </row>
    <row r="6" spans="1:13" x14ac:dyDescent="0.3">
      <c r="A6">
        <v>16</v>
      </c>
      <c r="B6" t="s">
        <v>5</v>
      </c>
      <c r="G6" t="s">
        <v>5</v>
      </c>
      <c r="J6" s="1">
        <v>66.865292617285206</v>
      </c>
      <c r="L6">
        <v>16</v>
      </c>
      <c r="M6" s="1">
        <v>66.865292617285206</v>
      </c>
    </row>
    <row r="7" spans="1:13" x14ac:dyDescent="0.3">
      <c r="A7">
        <v>17</v>
      </c>
      <c r="B7" t="s">
        <v>5</v>
      </c>
      <c r="H7" t="s">
        <v>5</v>
      </c>
      <c r="J7" s="1">
        <v>58.761941277861503</v>
      </c>
      <c r="L7">
        <v>17</v>
      </c>
      <c r="M7" s="1">
        <v>58.761941277861503</v>
      </c>
    </row>
    <row r="8" spans="1:13" x14ac:dyDescent="0.3">
      <c r="A8">
        <v>18</v>
      </c>
      <c r="B8" t="s">
        <v>5</v>
      </c>
      <c r="I8" t="s">
        <v>5</v>
      </c>
      <c r="J8" s="1">
        <v>46.979784959362497</v>
      </c>
      <c r="L8">
        <v>18</v>
      </c>
      <c r="M8" s="1">
        <v>46.979784959362497</v>
      </c>
    </row>
    <row r="9" spans="1:13" x14ac:dyDescent="0.3">
      <c r="A9">
        <v>23</v>
      </c>
      <c r="C9" t="s">
        <v>5</v>
      </c>
      <c r="D9" t="s">
        <v>5</v>
      </c>
      <c r="J9" s="1">
        <v>227.572209887832</v>
      </c>
      <c r="L9">
        <v>23</v>
      </c>
      <c r="M9" s="1">
        <v>227.572209887832</v>
      </c>
    </row>
    <row r="10" spans="1:13" x14ac:dyDescent="0.3">
      <c r="A10">
        <v>24</v>
      </c>
      <c r="C10" t="s">
        <v>5</v>
      </c>
      <c r="E10" t="s">
        <v>5</v>
      </c>
      <c r="J10" s="1">
        <v>182.63780725938199</v>
      </c>
      <c r="L10">
        <v>24</v>
      </c>
      <c r="M10" s="1">
        <v>182.63780725938199</v>
      </c>
    </row>
    <row r="11" spans="1:13" x14ac:dyDescent="0.3">
      <c r="A11">
        <v>25</v>
      </c>
      <c r="C11" t="s">
        <v>5</v>
      </c>
      <c r="F11" t="s">
        <v>5</v>
      </c>
      <c r="J11" s="1">
        <v>300.16372092213999</v>
      </c>
      <c r="L11">
        <v>25</v>
      </c>
      <c r="M11" s="1">
        <v>300.16372092213999</v>
      </c>
    </row>
    <row r="12" spans="1:13" x14ac:dyDescent="0.3">
      <c r="A12">
        <v>26</v>
      </c>
      <c r="C12" t="s">
        <v>5</v>
      </c>
      <c r="G12" t="s">
        <v>5</v>
      </c>
      <c r="J12" s="1">
        <v>183.077254459865</v>
      </c>
      <c r="L12">
        <v>26</v>
      </c>
      <c r="M12" s="1">
        <v>183.077254459865</v>
      </c>
    </row>
    <row r="13" spans="1:13" x14ac:dyDescent="0.3">
      <c r="A13">
        <v>27</v>
      </c>
      <c r="C13" t="s">
        <v>5</v>
      </c>
      <c r="H13" t="s">
        <v>5</v>
      </c>
      <c r="J13" s="1">
        <v>181.65204178100001</v>
      </c>
      <c r="L13">
        <v>27</v>
      </c>
      <c r="M13" s="1">
        <v>181.65204178100001</v>
      </c>
    </row>
    <row r="14" spans="1:13" x14ac:dyDescent="0.3">
      <c r="A14">
        <v>28</v>
      </c>
      <c r="C14" t="s">
        <v>5</v>
      </c>
      <c r="I14" t="s">
        <v>5</v>
      </c>
      <c r="J14" s="1">
        <v>145.24580455965301</v>
      </c>
      <c r="L14">
        <v>28</v>
      </c>
      <c r="M14" s="1">
        <v>145.24580455965301</v>
      </c>
    </row>
    <row r="15" spans="1:13" x14ac:dyDescent="0.3">
      <c r="A15">
        <v>34</v>
      </c>
      <c r="D15" t="s">
        <v>5</v>
      </c>
      <c r="E15" t="s">
        <v>5</v>
      </c>
      <c r="J15" s="1">
        <v>99.342611089214202</v>
      </c>
      <c r="L15">
        <v>34</v>
      </c>
      <c r="M15" s="1">
        <v>99.342611089214202</v>
      </c>
    </row>
    <row r="16" spans="1:13" x14ac:dyDescent="0.3">
      <c r="A16">
        <v>35</v>
      </c>
      <c r="D16" t="s">
        <v>5</v>
      </c>
      <c r="F16" t="s">
        <v>5</v>
      </c>
      <c r="J16" s="1">
        <v>109.41779707916599</v>
      </c>
      <c r="L16">
        <v>35</v>
      </c>
      <c r="M16" s="1">
        <v>109.41779707916599</v>
      </c>
    </row>
    <row r="17" spans="1:13" x14ac:dyDescent="0.3">
      <c r="A17">
        <v>36</v>
      </c>
      <c r="D17" t="s">
        <v>5</v>
      </c>
      <c r="G17" t="s">
        <v>5</v>
      </c>
      <c r="J17" s="1">
        <v>92.754950028016196</v>
      </c>
      <c r="L17">
        <v>36</v>
      </c>
      <c r="M17" s="1">
        <v>92.754950028016196</v>
      </c>
    </row>
    <row r="18" spans="1:13" x14ac:dyDescent="0.3">
      <c r="A18">
        <v>37</v>
      </c>
      <c r="D18" t="s">
        <v>5</v>
      </c>
      <c r="H18" t="s">
        <v>5</v>
      </c>
      <c r="J18" s="1">
        <v>97.743463697548094</v>
      </c>
      <c r="L18">
        <v>37</v>
      </c>
      <c r="M18" s="1">
        <v>97.743463697548094</v>
      </c>
    </row>
    <row r="19" spans="1:13" x14ac:dyDescent="0.3">
      <c r="A19">
        <v>38</v>
      </c>
      <c r="D19" t="s">
        <v>5</v>
      </c>
      <c r="I19" t="s">
        <v>5</v>
      </c>
      <c r="J19" s="1">
        <v>81.364029422410198</v>
      </c>
      <c r="L19">
        <v>38</v>
      </c>
      <c r="M19" s="1">
        <v>81.364029422410198</v>
      </c>
    </row>
    <row r="20" spans="1:13" x14ac:dyDescent="0.3">
      <c r="A20">
        <v>45</v>
      </c>
      <c r="E20" t="s">
        <v>5</v>
      </c>
      <c r="F20" t="s">
        <v>5</v>
      </c>
      <c r="J20" s="1">
        <v>87.474988152893403</v>
      </c>
      <c r="L20">
        <v>45</v>
      </c>
      <c r="M20" s="1">
        <v>87.474988152893403</v>
      </c>
    </row>
    <row r="21" spans="1:13" x14ac:dyDescent="0.3">
      <c r="A21">
        <v>46</v>
      </c>
      <c r="E21" t="s">
        <v>5</v>
      </c>
      <c r="G21" t="s">
        <v>5</v>
      </c>
      <c r="J21" s="1">
        <v>66.879952988939195</v>
      </c>
      <c r="L21">
        <v>46</v>
      </c>
      <c r="M21" s="1">
        <v>66.879952988939195</v>
      </c>
    </row>
    <row r="22" spans="1:13" x14ac:dyDescent="0.3">
      <c r="A22">
        <v>47</v>
      </c>
      <c r="E22" t="s">
        <v>5</v>
      </c>
      <c r="H22" t="s">
        <v>5</v>
      </c>
      <c r="J22" s="1">
        <v>67.494946238546106</v>
      </c>
      <c r="L22">
        <v>47</v>
      </c>
      <c r="M22" s="1">
        <v>67.494946238546106</v>
      </c>
    </row>
    <row r="23" spans="1:13" x14ac:dyDescent="0.3">
      <c r="A23">
        <v>48</v>
      </c>
      <c r="E23" t="s">
        <v>5</v>
      </c>
      <c r="I23" t="s">
        <v>5</v>
      </c>
      <c r="J23" s="1">
        <v>52.331758325624598</v>
      </c>
      <c r="L23">
        <v>48</v>
      </c>
      <c r="M23" s="1">
        <v>52.331758325624598</v>
      </c>
    </row>
    <row r="24" spans="1:13" x14ac:dyDescent="0.3">
      <c r="A24">
        <v>56</v>
      </c>
      <c r="F24" t="s">
        <v>5</v>
      </c>
      <c r="G24" t="s">
        <v>5</v>
      </c>
      <c r="J24" s="1">
        <v>126.33869606949099</v>
      </c>
      <c r="L24">
        <v>56</v>
      </c>
      <c r="M24" s="1">
        <v>126.33869606949099</v>
      </c>
    </row>
    <row r="25" spans="1:13" x14ac:dyDescent="0.3">
      <c r="A25">
        <v>57</v>
      </c>
      <c r="F25" t="s">
        <v>5</v>
      </c>
      <c r="H25" t="s">
        <v>5</v>
      </c>
      <c r="J25" s="1">
        <v>95.146945165294198</v>
      </c>
      <c r="L25">
        <v>57</v>
      </c>
      <c r="M25" s="1">
        <v>95.146945165294198</v>
      </c>
    </row>
    <row r="26" spans="1:13" x14ac:dyDescent="0.3">
      <c r="A26">
        <v>58</v>
      </c>
      <c r="F26" t="s">
        <v>5</v>
      </c>
      <c r="I26" t="s">
        <v>5</v>
      </c>
      <c r="J26" s="1">
        <v>64.637416795068205</v>
      </c>
      <c r="L26">
        <v>58</v>
      </c>
      <c r="M26" s="1">
        <v>64.637416795068205</v>
      </c>
    </row>
    <row r="27" spans="1:13" x14ac:dyDescent="0.3">
      <c r="A27">
        <v>67</v>
      </c>
      <c r="G27" t="s">
        <v>5</v>
      </c>
      <c r="H27" t="s">
        <v>5</v>
      </c>
      <c r="J27" s="1">
        <v>100.76324609690801</v>
      </c>
      <c r="L27">
        <v>67</v>
      </c>
      <c r="M27" s="1">
        <v>100.76324609690801</v>
      </c>
    </row>
    <row r="28" spans="1:13" x14ac:dyDescent="0.3">
      <c r="A28">
        <v>68</v>
      </c>
      <c r="G28" t="s">
        <v>5</v>
      </c>
      <c r="I28" t="s">
        <v>5</v>
      </c>
      <c r="J28" s="1">
        <v>63.790353100260504</v>
      </c>
      <c r="L28">
        <v>68</v>
      </c>
      <c r="M28" s="1">
        <v>63.790353100260504</v>
      </c>
    </row>
    <row r="29" spans="1:13" x14ac:dyDescent="0.3">
      <c r="A29">
        <v>78</v>
      </c>
      <c r="H29" t="s">
        <v>5</v>
      </c>
      <c r="I29" t="s">
        <v>5</v>
      </c>
      <c r="J29" s="1">
        <v>77.194797886863896</v>
      </c>
      <c r="L29">
        <v>78</v>
      </c>
      <c r="M29" s="1">
        <v>77.194797886863896</v>
      </c>
    </row>
  </sheetData>
  <mergeCells count="1"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DF95-9EA1-4CE6-A024-404D24BDA134}">
  <dimension ref="A1:X57"/>
  <sheetViews>
    <sheetView topLeftCell="A19" zoomScale="70" zoomScaleNormal="70" workbookViewId="0">
      <selection activeCell="X2" sqref="X2:X10"/>
    </sheetView>
  </sheetViews>
  <sheetFormatPr defaultRowHeight="16.2" x14ac:dyDescent="0.3"/>
  <cols>
    <col min="14" max="14" width="10.33203125" bestFit="1" customWidth="1"/>
  </cols>
  <sheetData>
    <row r="1" spans="1:2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4</v>
      </c>
      <c r="L1" s="48" t="s">
        <v>7</v>
      </c>
      <c r="M1" s="48"/>
      <c r="N1" t="s">
        <v>6</v>
      </c>
      <c r="P1" t="s">
        <v>12</v>
      </c>
      <c r="R1" s="48" t="s">
        <v>13</v>
      </c>
      <c r="S1" s="48"/>
      <c r="T1" t="s">
        <v>14</v>
      </c>
      <c r="V1" t="s">
        <v>15</v>
      </c>
    </row>
    <row r="2" spans="1:24" x14ac:dyDescent="0.3">
      <c r="A2">
        <v>123</v>
      </c>
      <c r="B2" t="s">
        <v>5</v>
      </c>
      <c r="C2" t="s">
        <v>5</v>
      </c>
      <c r="D2" t="s">
        <v>5</v>
      </c>
      <c r="J2" s="1">
        <v>41.853848392763702</v>
      </c>
      <c r="L2">
        <v>1</v>
      </c>
      <c r="M2">
        <v>2</v>
      </c>
      <c r="N2">
        <f>SUMIFS($J$2:$J$57,B$2:B$57,"V",C$2:C$57,"V")/6</f>
        <v>49.778914911491597</v>
      </c>
      <c r="O2">
        <v>194.49574632091301</v>
      </c>
      <c r="P2">
        <f t="shared" ref="P2:P29" si="0">O2-N2</f>
        <v>144.71683140942142</v>
      </c>
      <c r="R2" s="3">
        <v>1</v>
      </c>
      <c r="S2" s="3">
        <v>8</v>
      </c>
      <c r="T2">
        <v>34.570411206940719</v>
      </c>
      <c r="U2">
        <v>46.979784959362497</v>
      </c>
      <c r="V2">
        <v>12.409373752421779</v>
      </c>
      <c r="W2">
        <v>1</v>
      </c>
      <c r="X2">
        <f>COUNTIF($R$2:$S$12,1)</f>
        <v>5</v>
      </c>
    </row>
    <row r="3" spans="1:24" x14ac:dyDescent="0.3">
      <c r="A3">
        <v>124</v>
      </c>
      <c r="B3" t="s">
        <v>5</v>
      </c>
      <c r="C3" t="s">
        <v>5</v>
      </c>
      <c r="E3" t="s">
        <v>5</v>
      </c>
      <c r="J3" s="1">
        <v>43.254378716487302</v>
      </c>
      <c r="L3">
        <v>1</v>
      </c>
      <c r="M3">
        <v>3</v>
      </c>
      <c r="N3">
        <f>SUMIFS($J$2:$J$57,B$2:B$57,"V",D$2:D$57,"V")/6</f>
        <v>32.105511975731353</v>
      </c>
      <c r="O3">
        <v>81.943958901053804</v>
      </c>
      <c r="P3">
        <f t="shared" si="0"/>
        <v>49.838446925322451</v>
      </c>
      <c r="R3" s="3">
        <v>1</v>
      </c>
      <c r="S3" s="3">
        <v>4</v>
      </c>
      <c r="T3">
        <v>33.830844880724385</v>
      </c>
      <c r="U3">
        <v>47.492697938863898</v>
      </c>
      <c r="V3">
        <v>13.661853058139513</v>
      </c>
      <c r="W3">
        <v>2</v>
      </c>
      <c r="X3">
        <f>COUNTIF($R$2:$S$12,2)</f>
        <v>0</v>
      </c>
    </row>
    <row r="4" spans="1:24" x14ac:dyDescent="0.3">
      <c r="A4">
        <v>125</v>
      </c>
      <c r="B4" t="s">
        <v>5</v>
      </c>
      <c r="C4" t="s">
        <v>5</v>
      </c>
      <c r="F4" t="s">
        <v>5</v>
      </c>
      <c r="J4" s="1">
        <v>70.474745628002495</v>
      </c>
      <c r="L4">
        <v>1</v>
      </c>
      <c r="M4">
        <v>4</v>
      </c>
      <c r="N4">
        <f>SUMIFS($J$2:$J$57,B$2:B$57,"V",E$2:E$57,"V")/6</f>
        <v>33.830844880724385</v>
      </c>
      <c r="O4">
        <v>47.492697938863898</v>
      </c>
      <c r="P4">
        <f t="shared" si="0"/>
        <v>13.661853058139513</v>
      </c>
      <c r="R4" s="3">
        <v>4</v>
      </c>
      <c r="S4" s="3">
        <v>8</v>
      </c>
      <c r="T4">
        <v>35.384377014088017</v>
      </c>
      <c r="U4">
        <v>52.331758325624598</v>
      </c>
      <c r="V4">
        <v>16.947381311536581</v>
      </c>
      <c r="W4">
        <v>3</v>
      </c>
      <c r="X4">
        <f>COUNTIF($R$2:$S$12,3)</f>
        <v>0</v>
      </c>
    </row>
    <row r="5" spans="1:24" x14ac:dyDescent="0.3">
      <c r="A5">
        <v>126</v>
      </c>
      <c r="B5" t="s">
        <v>5</v>
      </c>
      <c r="C5" t="s">
        <v>5</v>
      </c>
      <c r="G5" t="s">
        <v>5</v>
      </c>
      <c r="J5" s="1">
        <v>41.746955049100499</v>
      </c>
      <c r="L5">
        <v>1</v>
      </c>
      <c r="M5">
        <v>5</v>
      </c>
      <c r="N5">
        <f>SUMIFS($J$2:$J$57,B$2:B$57,"V",F$2:F$57,"V")/6</f>
        <v>39.834823085193634</v>
      </c>
      <c r="O5">
        <v>76.7795141808827</v>
      </c>
      <c r="P5">
        <f t="shared" si="0"/>
        <v>36.944691095689066</v>
      </c>
      <c r="R5" s="3">
        <v>1</v>
      </c>
      <c r="S5" s="3">
        <v>7</v>
      </c>
      <c r="T5">
        <v>34.932101533696617</v>
      </c>
      <c r="U5">
        <v>58.761941277861503</v>
      </c>
      <c r="V5">
        <v>23.829839744164886</v>
      </c>
      <c r="W5">
        <v>4</v>
      </c>
      <c r="X5">
        <f>COUNTIF($R$2:$S$12,4)</f>
        <v>4</v>
      </c>
    </row>
    <row r="6" spans="1:24" x14ac:dyDescent="0.3">
      <c r="A6">
        <v>127</v>
      </c>
      <c r="B6" t="s">
        <v>5</v>
      </c>
      <c r="C6" t="s">
        <v>5</v>
      </c>
      <c r="H6" t="s">
        <v>5</v>
      </c>
      <c r="J6" s="1">
        <v>54.572145805081</v>
      </c>
      <c r="L6">
        <v>1</v>
      </c>
      <c r="M6">
        <v>6</v>
      </c>
      <c r="N6">
        <f>SUMIFS($J$2:$J$57,B$2:B$57,"V",G$2:G$57,"V")/6</f>
        <v>35.379278965510629</v>
      </c>
      <c r="O6">
        <v>66.865292617285206</v>
      </c>
      <c r="P6">
        <f t="shared" si="0"/>
        <v>31.486013651774577</v>
      </c>
      <c r="R6" s="3">
        <v>6</v>
      </c>
      <c r="S6" s="3">
        <v>8</v>
      </c>
      <c r="T6">
        <v>35.340754589094239</v>
      </c>
      <c r="U6">
        <v>63.790353100260504</v>
      </c>
      <c r="V6">
        <v>28.449598511166265</v>
      </c>
      <c r="W6">
        <v>5</v>
      </c>
      <c r="X6">
        <f>COUNTIF($R$2:$S$12,5)</f>
        <v>2</v>
      </c>
    </row>
    <row r="7" spans="1:24" x14ac:dyDescent="0.3">
      <c r="A7">
        <v>128</v>
      </c>
      <c r="B7" t="s">
        <v>5</v>
      </c>
      <c r="C7" t="s">
        <v>5</v>
      </c>
      <c r="I7" t="s">
        <v>5</v>
      </c>
      <c r="J7" s="1">
        <v>46.771415877514599</v>
      </c>
      <c r="L7">
        <v>1</v>
      </c>
      <c r="M7">
        <v>7</v>
      </c>
      <c r="N7">
        <f>SUMIFS($J$2:$J$57,B$2:B$57,"V",H$2:H$57,"V")/6</f>
        <v>34.932101533696617</v>
      </c>
      <c r="O7">
        <v>58.761941277861503</v>
      </c>
      <c r="P7">
        <f t="shared" si="0"/>
        <v>23.829839744164886</v>
      </c>
      <c r="R7" s="3">
        <v>5</v>
      </c>
      <c r="S7" s="3">
        <v>8</v>
      </c>
      <c r="T7">
        <v>38.438162823058867</v>
      </c>
      <c r="U7">
        <v>64.637416795068205</v>
      </c>
      <c r="V7">
        <v>26.199253972009338</v>
      </c>
      <c r="W7">
        <v>6</v>
      </c>
      <c r="X7">
        <f>COUNTIF($R$2:$S$12,6)</f>
        <v>3</v>
      </c>
    </row>
    <row r="8" spans="1:24" x14ac:dyDescent="0.3">
      <c r="A8">
        <v>134</v>
      </c>
      <c r="B8" t="s">
        <v>5</v>
      </c>
      <c r="D8" t="s">
        <v>5</v>
      </c>
      <c r="E8" t="s">
        <v>5</v>
      </c>
      <c r="J8" s="1">
        <v>30.986186425569901</v>
      </c>
      <c r="L8">
        <v>1</v>
      </c>
      <c r="M8">
        <v>8</v>
      </c>
      <c r="N8">
        <f>SUMIFS($J$2:$J$57,B$2:B$57,"V",I$2:I$57,"V")/6</f>
        <v>34.570411206940719</v>
      </c>
      <c r="O8">
        <v>46.979784959362497</v>
      </c>
      <c r="P8">
        <f t="shared" si="0"/>
        <v>12.409373752421779</v>
      </c>
      <c r="R8" s="3">
        <v>1</v>
      </c>
      <c r="S8" s="3">
        <v>6</v>
      </c>
      <c r="T8">
        <v>35.379278965510629</v>
      </c>
      <c r="U8">
        <v>66.865292617285206</v>
      </c>
      <c r="V8">
        <v>31.486013651774577</v>
      </c>
      <c r="W8">
        <v>7</v>
      </c>
      <c r="X8">
        <f>COUNTIF($R$2:$S$12,7)</f>
        <v>3</v>
      </c>
    </row>
    <row r="9" spans="1:24" x14ac:dyDescent="0.3">
      <c r="A9">
        <v>135</v>
      </c>
      <c r="B9" t="s">
        <v>5</v>
      </c>
      <c r="D9" t="s">
        <v>5</v>
      </c>
      <c r="F9" t="s">
        <v>5</v>
      </c>
      <c r="J9" s="1">
        <v>29.027547721504501</v>
      </c>
      <c r="L9">
        <v>2</v>
      </c>
      <c r="M9">
        <v>3</v>
      </c>
      <c r="N9">
        <f>SUMIFS($J$2:$J$57,D$2:D$57,"V",C$2:C$57,"V")/6</f>
        <v>55.517617056549483</v>
      </c>
      <c r="O9">
        <v>227.572209887832</v>
      </c>
      <c r="P9">
        <f t="shared" si="0"/>
        <v>172.05459283128252</v>
      </c>
      <c r="R9" s="3">
        <v>4</v>
      </c>
      <c r="S9" s="3">
        <v>6</v>
      </c>
      <c r="T9">
        <v>37.931824386068733</v>
      </c>
      <c r="U9">
        <v>66.879952988939195</v>
      </c>
      <c r="V9">
        <v>28.948128602870462</v>
      </c>
      <c r="W9">
        <v>8</v>
      </c>
      <c r="X9">
        <f>COUNTIF($R$2:$S$12,8)</f>
        <v>5</v>
      </c>
    </row>
    <row r="10" spans="1:24" x14ac:dyDescent="0.3">
      <c r="A10">
        <v>136</v>
      </c>
      <c r="B10" t="s">
        <v>5</v>
      </c>
      <c r="D10" t="s">
        <v>5</v>
      </c>
      <c r="G10" t="s">
        <v>5</v>
      </c>
      <c r="J10" s="1">
        <v>33.611581662893897</v>
      </c>
      <c r="L10">
        <v>2</v>
      </c>
      <c r="M10">
        <v>4</v>
      </c>
      <c r="N10">
        <f>SUMIFS($J$2:$J$57,E$2:E$57,"V",C$2:C$57,"V")/6</f>
        <v>52.413984186925859</v>
      </c>
      <c r="O10">
        <v>182.63780725938199</v>
      </c>
      <c r="P10">
        <f t="shared" si="0"/>
        <v>130.22382307245613</v>
      </c>
      <c r="R10" s="3">
        <v>4</v>
      </c>
      <c r="S10" s="3">
        <v>7</v>
      </c>
      <c r="T10">
        <v>38.049521454623715</v>
      </c>
      <c r="U10">
        <v>67.494946238546106</v>
      </c>
      <c r="V10">
        <v>29.445424783922391</v>
      </c>
    </row>
    <row r="11" spans="1:24" x14ac:dyDescent="0.3">
      <c r="A11">
        <v>137</v>
      </c>
      <c r="B11" t="s">
        <v>5</v>
      </c>
      <c r="D11" t="s">
        <v>5</v>
      </c>
      <c r="H11" t="s">
        <v>5</v>
      </c>
      <c r="J11" s="1">
        <v>27.1578569379509</v>
      </c>
      <c r="L11">
        <v>2</v>
      </c>
      <c r="M11">
        <v>5</v>
      </c>
      <c r="N11">
        <f>SUMIFS($J$2:$J$57,F$2:F$57,"V",C$2:C$57,"V")/6</f>
        <v>73.938858293941493</v>
      </c>
      <c r="O11">
        <v>300.16372092213999</v>
      </c>
      <c r="P11">
        <f t="shared" si="0"/>
        <v>226.22486262819848</v>
      </c>
      <c r="R11" s="3">
        <v>1</v>
      </c>
      <c r="S11" s="3">
        <v>5</v>
      </c>
      <c r="T11">
        <v>39.834823085193634</v>
      </c>
      <c r="U11">
        <v>76.7795141808827</v>
      </c>
      <c r="V11">
        <v>36.944691095689066</v>
      </c>
    </row>
    <row r="12" spans="1:24" x14ac:dyDescent="0.3">
      <c r="A12">
        <v>138</v>
      </c>
      <c r="B12" t="s">
        <v>5</v>
      </c>
      <c r="D12" t="s">
        <v>5</v>
      </c>
      <c r="I12" t="s">
        <v>5</v>
      </c>
      <c r="J12" s="1">
        <v>29.996050713705198</v>
      </c>
      <c r="L12">
        <v>2</v>
      </c>
      <c r="M12">
        <v>6</v>
      </c>
      <c r="N12">
        <f>SUMIFS($J$2:$J$57,G$2:G$57,"V",C$2:C$57,"V")/6</f>
        <v>51.629537356999826</v>
      </c>
      <c r="O12">
        <v>183.077254459865</v>
      </c>
      <c r="P12">
        <f t="shared" si="0"/>
        <v>131.44771710286517</v>
      </c>
      <c r="R12" s="3">
        <v>7</v>
      </c>
      <c r="S12" s="3">
        <v>8</v>
      </c>
      <c r="T12">
        <v>39.591121235894256</v>
      </c>
      <c r="U12">
        <v>77.194797886863896</v>
      </c>
      <c r="V12">
        <v>37.603676650969639</v>
      </c>
    </row>
    <row r="13" spans="1:24" x14ac:dyDescent="0.3">
      <c r="A13">
        <v>145</v>
      </c>
      <c r="B13" t="s">
        <v>5</v>
      </c>
      <c r="E13" t="s">
        <v>5</v>
      </c>
      <c r="F13" t="s">
        <v>5</v>
      </c>
      <c r="J13" s="1">
        <v>34.486021915300299</v>
      </c>
      <c r="L13">
        <v>2</v>
      </c>
      <c r="M13">
        <v>7</v>
      </c>
      <c r="N13">
        <f>SUMIFS($J$2:$J$57,H$2:H$57,"V",C$2:C$57,"V")/6</f>
        <v>63.209567944909985</v>
      </c>
      <c r="O13">
        <v>181.65204178100001</v>
      </c>
      <c r="P13">
        <f t="shared" si="0"/>
        <v>118.44247383609002</v>
      </c>
      <c r="R13">
        <v>3</v>
      </c>
      <c r="S13">
        <v>8</v>
      </c>
      <c r="T13">
        <v>34.769480904538881</v>
      </c>
      <c r="U13">
        <v>81.364029422410198</v>
      </c>
      <c r="V13">
        <v>46.594548517871317</v>
      </c>
    </row>
    <row r="14" spans="1:24" x14ac:dyDescent="0.3">
      <c r="A14">
        <v>146</v>
      </c>
      <c r="B14" t="s">
        <v>5</v>
      </c>
      <c r="E14" t="s">
        <v>5</v>
      </c>
      <c r="G14" t="s">
        <v>5</v>
      </c>
      <c r="J14" s="1">
        <v>32.722733392317501</v>
      </c>
      <c r="L14">
        <v>2</v>
      </c>
      <c r="M14">
        <v>8</v>
      </c>
      <c r="N14">
        <f>SUMIFS($J$2:$J$57,I$2:I$57,"V",C$2:C$57,"V")/6</f>
        <v>50.170053726380239</v>
      </c>
      <c r="O14">
        <v>145.24580455965301</v>
      </c>
      <c r="P14">
        <f t="shared" si="0"/>
        <v>95.075750833272764</v>
      </c>
      <c r="R14">
        <v>1</v>
      </c>
      <c r="S14">
        <v>3</v>
      </c>
      <c r="T14">
        <v>32.105511975731353</v>
      </c>
      <c r="U14">
        <v>81.943958901053804</v>
      </c>
      <c r="V14">
        <v>49.838446925322451</v>
      </c>
    </row>
    <row r="15" spans="1:24" x14ac:dyDescent="0.3">
      <c r="A15">
        <v>147</v>
      </c>
      <c r="B15" t="s">
        <v>5</v>
      </c>
      <c r="E15" t="s">
        <v>5</v>
      </c>
      <c r="H15" t="s">
        <v>5</v>
      </c>
      <c r="J15" s="1">
        <v>29.9784934906587</v>
      </c>
      <c r="L15">
        <v>3</v>
      </c>
      <c r="M15">
        <v>4</v>
      </c>
      <c r="N15">
        <f>SUMIFS($J$2:$J$57,D$2:D$57,"V",E$2:E$57,"V")/6</f>
        <v>38.42461700902215</v>
      </c>
      <c r="O15">
        <v>99.342611089214202</v>
      </c>
      <c r="P15">
        <f t="shared" si="0"/>
        <v>60.917994080192052</v>
      </c>
      <c r="R15">
        <v>4</v>
      </c>
      <c r="S15">
        <v>5</v>
      </c>
      <c r="T15">
        <v>42.846870079766326</v>
      </c>
      <c r="U15">
        <v>87.474988152893403</v>
      </c>
      <c r="V15">
        <v>44.628118073127077</v>
      </c>
    </row>
    <row r="16" spans="1:24" x14ac:dyDescent="0.3">
      <c r="A16">
        <v>148</v>
      </c>
      <c r="B16" t="s">
        <v>5</v>
      </c>
      <c r="E16" t="s">
        <v>5</v>
      </c>
      <c r="I16" t="s">
        <v>5</v>
      </c>
      <c r="J16" s="1">
        <v>31.557255344012599</v>
      </c>
      <c r="L16">
        <v>3</v>
      </c>
      <c r="M16">
        <v>5</v>
      </c>
      <c r="N16">
        <f>SUMIFS($J$2:$J$57,D$2:D$57,"V",F$2:F$57,"V")/6</f>
        <v>41.557679917155347</v>
      </c>
      <c r="O16">
        <v>109.41779707916599</v>
      </c>
      <c r="P16">
        <f t="shared" si="0"/>
        <v>67.860117162010653</v>
      </c>
      <c r="R16">
        <v>3</v>
      </c>
      <c r="S16">
        <v>6</v>
      </c>
      <c r="T16">
        <v>41.314916662001089</v>
      </c>
      <c r="U16">
        <v>92.754950028016196</v>
      </c>
      <c r="V16">
        <v>51.440033366015108</v>
      </c>
    </row>
    <row r="17" spans="1:22" x14ac:dyDescent="0.3">
      <c r="A17">
        <v>156</v>
      </c>
      <c r="B17" t="s">
        <v>5</v>
      </c>
      <c r="F17" t="s">
        <v>5</v>
      </c>
      <c r="G17" t="s">
        <v>5</v>
      </c>
      <c r="J17" s="1">
        <v>38.3802115069116</v>
      </c>
      <c r="L17">
        <v>3</v>
      </c>
      <c r="M17">
        <v>6</v>
      </c>
      <c r="N17">
        <f>SUMIFS($J$2:$J$57,D$2:D$57,"V",G$2:G$57,"V")/6</f>
        <v>41.314916662001089</v>
      </c>
      <c r="O17">
        <v>92.754950028016196</v>
      </c>
      <c r="P17">
        <f t="shared" si="0"/>
        <v>51.440033366015108</v>
      </c>
      <c r="R17">
        <v>5</v>
      </c>
      <c r="S17">
        <v>7</v>
      </c>
      <c r="T17">
        <v>44.575976742486063</v>
      </c>
      <c r="U17">
        <v>95.146945165294198</v>
      </c>
      <c r="V17">
        <v>50.570968422808136</v>
      </c>
    </row>
    <row r="18" spans="1:22" x14ac:dyDescent="0.3">
      <c r="A18">
        <v>157</v>
      </c>
      <c r="B18" t="s">
        <v>5</v>
      </c>
      <c r="F18" t="s">
        <v>5</v>
      </c>
      <c r="H18" t="s">
        <v>5</v>
      </c>
      <c r="J18" s="1">
        <v>33.2106881470594</v>
      </c>
      <c r="L18">
        <v>3</v>
      </c>
      <c r="M18">
        <v>7</v>
      </c>
      <c r="N18">
        <f>SUMIFS($J$2:$J$57,D$2:D$57,"V",H$2:H$57,"V")/6</f>
        <v>39.679710049575043</v>
      </c>
      <c r="O18">
        <v>97.743463697548094</v>
      </c>
      <c r="P18">
        <f t="shared" si="0"/>
        <v>58.063753647973051</v>
      </c>
      <c r="R18">
        <v>3</v>
      </c>
      <c r="S18">
        <v>7</v>
      </c>
      <c r="T18">
        <v>39.679710049575043</v>
      </c>
      <c r="U18">
        <v>97.743463697548094</v>
      </c>
      <c r="V18">
        <v>58.063753647973051</v>
      </c>
    </row>
    <row r="19" spans="1:22" x14ac:dyDescent="0.3">
      <c r="A19">
        <v>158</v>
      </c>
      <c r="B19" t="s">
        <v>5</v>
      </c>
      <c r="F19" t="s">
        <v>5</v>
      </c>
      <c r="I19" t="s">
        <v>5</v>
      </c>
      <c r="J19" s="1">
        <v>33.429723592383503</v>
      </c>
      <c r="L19">
        <v>3</v>
      </c>
      <c r="M19">
        <v>8</v>
      </c>
      <c r="N19">
        <f>SUMIFS($J$2:$J$57,D$2:D$57,"V",I$2:I$57,"V")/6</f>
        <v>34.769480904538881</v>
      </c>
      <c r="O19">
        <v>81.364029422410198</v>
      </c>
      <c r="P19">
        <f t="shared" si="0"/>
        <v>46.594548517871317</v>
      </c>
      <c r="R19">
        <v>3</v>
      </c>
      <c r="S19">
        <v>4</v>
      </c>
      <c r="T19">
        <v>38.42461700902215</v>
      </c>
      <c r="U19">
        <v>99.342611089214202</v>
      </c>
      <c r="V19">
        <v>60.917994080192052</v>
      </c>
    </row>
    <row r="20" spans="1:22" x14ac:dyDescent="0.3">
      <c r="A20">
        <v>167</v>
      </c>
      <c r="B20" t="s">
        <v>5</v>
      </c>
      <c r="G20" t="s">
        <v>5</v>
      </c>
      <c r="H20" t="s">
        <v>5</v>
      </c>
      <c r="J20" s="1">
        <v>32.409797644620802</v>
      </c>
      <c r="L20">
        <v>4</v>
      </c>
      <c r="M20">
        <v>5</v>
      </c>
      <c r="N20">
        <f>SUMIFS($J$2:$J$57,E$2:E$57,"V",F$2:F$57,"V")/6</f>
        <v>42.846870079766326</v>
      </c>
      <c r="O20">
        <v>87.474988152893403</v>
      </c>
      <c r="P20">
        <f t="shared" si="0"/>
        <v>44.628118073127077</v>
      </c>
      <c r="R20">
        <v>6</v>
      </c>
      <c r="S20">
        <v>7</v>
      </c>
      <c r="T20">
        <v>40.542550310328799</v>
      </c>
      <c r="U20">
        <v>100.76324609690801</v>
      </c>
      <c r="V20">
        <v>60.220695786579206</v>
      </c>
    </row>
    <row r="21" spans="1:22" x14ac:dyDescent="0.3">
      <c r="A21">
        <v>168</v>
      </c>
      <c r="B21" t="s">
        <v>5</v>
      </c>
      <c r="G21" t="s">
        <v>5</v>
      </c>
      <c r="I21" t="s">
        <v>5</v>
      </c>
      <c r="J21" s="1">
        <v>33.404394537219503</v>
      </c>
      <c r="L21">
        <v>4</v>
      </c>
      <c r="M21">
        <v>6</v>
      </c>
      <c r="N21">
        <f>SUMIFS($J$2:$J$57,E$2:E$57,"V",G$2:G$57,"V")/6</f>
        <v>37.931824386068733</v>
      </c>
      <c r="O21">
        <v>66.879952988939195</v>
      </c>
      <c r="P21">
        <f t="shared" si="0"/>
        <v>28.948128602870462</v>
      </c>
      <c r="R21">
        <v>3</v>
      </c>
      <c r="S21">
        <v>5</v>
      </c>
      <c r="T21">
        <v>41.557679917155347</v>
      </c>
      <c r="U21">
        <v>109.41779707916599</v>
      </c>
      <c r="V21">
        <v>67.860117162010653</v>
      </c>
    </row>
    <row r="22" spans="1:22" x14ac:dyDescent="0.3">
      <c r="A22">
        <v>178</v>
      </c>
      <c r="B22" t="s">
        <v>5</v>
      </c>
      <c r="H22" t="s">
        <v>5</v>
      </c>
      <c r="I22" t="s">
        <v>5</v>
      </c>
      <c r="J22" s="1">
        <v>32.263627176808903</v>
      </c>
      <c r="L22">
        <v>4</v>
      </c>
      <c r="M22">
        <v>7</v>
      </c>
      <c r="N22">
        <f>SUMIFS($J$2:$J$57,E$2:E$57,"V",H$2:H$57,"V")/6</f>
        <v>38.049521454623715</v>
      </c>
      <c r="O22">
        <v>67.494946238546106</v>
      </c>
      <c r="P22">
        <f t="shared" si="0"/>
        <v>29.445424783922391</v>
      </c>
      <c r="R22">
        <v>5</v>
      </c>
      <c r="S22">
        <v>6</v>
      </c>
      <c r="T22">
        <v>45.442961583003843</v>
      </c>
      <c r="U22">
        <v>126.33869606949099</v>
      </c>
      <c r="V22">
        <v>80.895734486487157</v>
      </c>
    </row>
    <row r="23" spans="1:22" x14ac:dyDescent="0.3">
      <c r="A23">
        <v>234</v>
      </c>
      <c r="C23" t="s">
        <v>5</v>
      </c>
      <c r="D23" t="s">
        <v>5</v>
      </c>
      <c r="E23" t="s">
        <v>5</v>
      </c>
      <c r="J23" s="1">
        <v>52.019309935011997</v>
      </c>
      <c r="L23">
        <v>4</v>
      </c>
      <c r="M23">
        <v>8</v>
      </c>
      <c r="N23">
        <f>SUMIFS($J$2:$J$57,E$2:E$57,"V",I$2:I$57,"V")/6</f>
        <v>35.384377014088017</v>
      </c>
      <c r="O23">
        <v>52.331758325624598</v>
      </c>
      <c r="P23">
        <f t="shared" si="0"/>
        <v>16.947381311536581</v>
      </c>
      <c r="R23">
        <v>2</v>
      </c>
      <c r="S23">
        <v>8</v>
      </c>
      <c r="T23">
        <v>50.170053726380239</v>
      </c>
      <c r="U23">
        <v>145.24580455965301</v>
      </c>
      <c r="V23">
        <v>95.075750833272764</v>
      </c>
    </row>
    <row r="24" spans="1:22" x14ac:dyDescent="0.3">
      <c r="A24">
        <v>235</v>
      </c>
      <c r="C24" t="s">
        <v>5</v>
      </c>
      <c r="D24" t="s">
        <v>5</v>
      </c>
      <c r="F24" t="s">
        <v>5</v>
      </c>
      <c r="J24" s="1">
        <v>76.443503799099602</v>
      </c>
      <c r="L24">
        <v>5</v>
      </c>
      <c r="M24">
        <v>6</v>
      </c>
      <c r="N24">
        <f>SUMIFS($J$2:$J$57,F$2:F$57,"V",G$2:G$57,"V")/6</f>
        <v>45.442961583003843</v>
      </c>
      <c r="O24">
        <v>126.33869606949099</v>
      </c>
      <c r="P24">
        <f t="shared" si="0"/>
        <v>80.895734486487157</v>
      </c>
      <c r="R24">
        <v>2</v>
      </c>
      <c r="S24">
        <v>7</v>
      </c>
      <c r="T24">
        <v>63.209567944909985</v>
      </c>
      <c r="U24">
        <v>181.65204178100001</v>
      </c>
      <c r="V24">
        <v>118.44247383609002</v>
      </c>
    </row>
    <row r="25" spans="1:22" x14ac:dyDescent="0.3">
      <c r="A25">
        <v>236</v>
      </c>
      <c r="C25" t="s">
        <v>5</v>
      </c>
      <c r="D25" t="s">
        <v>5</v>
      </c>
      <c r="G25" t="s">
        <v>5</v>
      </c>
      <c r="J25" s="1">
        <v>52.665715004898502</v>
      </c>
      <c r="L25">
        <v>5</v>
      </c>
      <c r="M25">
        <v>7</v>
      </c>
      <c r="N25">
        <f>SUMIFS($J$2:$J$57,F$2:F$57,"V",H$2:H$57,"V")/6</f>
        <v>44.575976742486063</v>
      </c>
      <c r="O25">
        <v>95.146945165294198</v>
      </c>
      <c r="P25">
        <f t="shared" si="0"/>
        <v>50.570968422808136</v>
      </c>
      <c r="R25">
        <v>2</v>
      </c>
      <c r="S25">
        <v>4</v>
      </c>
      <c r="T25">
        <v>52.413984186925859</v>
      </c>
      <c r="U25">
        <v>182.63780725938199</v>
      </c>
      <c r="V25">
        <v>130.22382307245613</v>
      </c>
    </row>
    <row r="26" spans="1:22" x14ac:dyDescent="0.3">
      <c r="A26">
        <v>237</v>
      </c>
      <c r="C26" t="s">
        <v>5</v>
      </c>
      <c r="D26" t="s">
        <v>5</v>
      </c>
      <c r="H26" t="s">
        <v>5</v>
      </c>
      <c r="J26" s="1">
        <v>65.529694482836604</v>
      </c>
      <c r="L26">
        <v>5</v>
      </c>
      <c r="M26">
        <v>8</v>
      </c>
      <c r="N26">
        <f>SUMIFS($J$2:$J$57,F$2:F$57,"V",I$2:I$57,"V")/6</f>
        <v>38.438162823058867</v>
      </c>
      <c r="O26">
        <v>64.637416795068205</v>
      </c>
      <c r="P26">
        <f t="shared" si="0"/>
        <v>26.199253972009338</v>
      </c>
      <c r="R26">
        <v>2</v>
      </c>
      <c r="S26">
        <v>6</v>
      </c>
      <c r="T26">
        <v>51.629537356999826</v>
      </c>
      <c r="U26">
        <v>183.077254459865</v>
      </c>
      <c r="V26">
        <v>131.44771710286517</v>
      </c>
    </row>
    <row r="27" spans="1:22" x14ac:dyDescent="0.3">
      <c r="A27">
        <v>238</v>
      </c>
      <c r="C27" t="s">
        <v>5</v>
      </c>
      <c r="D27" t="s">
        <v>5</v>
      </c>
      <c r="I27" t="s">
        <v>5</v>
      </c>
      <c r="J27" s="1">
        <v>44.593630724686498</v>
      </c>
      <c r="L27">
        <v>6</v>
      </c>
      <c r="M27">
        <v>7</v>
      </c>
      <c r="N27">
        <f>SUMIFS($J$2:$J$57,G$2:G$57,"V",H$2:H$57,"V")/6</f>
        <v>40.542550310328799</v>
      </c>
      <c r="O27">
        <v>100.76324609690801</v>
      </c>
      <c r="P27">
        <f t="shared" si="0"/>
        <v>60.220695786579206</v>
      </c>
      <c r="R27">
        <v>1</v>
      </c>
      <c r="S27">
        <v>2</v>
      </c>
      <c r="T27">
        <v>49.778914911491597</v>
      </c>
      <c r="U27">
        <v>194.49574632091301</v>
      </c>
      <c r="V27">
        <v>144.71683140942142</v>
      </c>
    </row>
    <row r="28" spans="1:22" x14ac:dyDescent="0.3">
      <c r="A28">
        <v>245</v>
      </c>
      <c r="C28" t="s">
        <v>5</v>
      </c>
      <c r="E28" t="s">
        <v>5</v>
      </c>
      <c r="F28" t="s">
        <v>5</v>
      </c>
      <c r="J28" s="1">
        <v>76.604722702812893</v>
      </c>
      <c r="L28">
        <v>6</v>
      </c>
      <c r="M28">
        <v>8</v>
      </c>
      <c r="N28">
        <f>SUMIFS($J$2:$J$57,G$2:G$57,"V",I$2:I$57,"V")/6</f>
        <v>35.340754589094239</v>
      </c>
      <c r="O28">
        <v>63.790353100260504</v>
      </c>
      <c r="P28">
        <f t="shared" si="0"/>
        <v>28.449598511166265</v>
      </c>
      <c r="R28">
        <v>2</v>
      </c>
      <c r="S28">
        <v>3</v>
      </c>
      <c r="T28">
        <v>55.517617056549483</v>
      </c>
      <c r="U28">
        <v>227.572209887832</v>
      </c>
      <c r="V28">
        <v>172.05459283128252</v>
      </c>
    </row>
    <row r="29" spans="1:22" x14ac:dyDescent="0.3">
      <c r="A29">
        <v>246</v>
      </c>
      <c r="C29" t="s">
        <v>5</v>
      </c>
      <c r="E29" t="s">
        <v>5</v>
      </c>
      <c r="G29" t="s">
        <v>5</v>
      </c>
      <c r="J29" s="1">
        <v>42.484064579860998</v>
      </c>
      <c r="L29">
        <v>7</v>
      </c>
      <c r="M29">
        <v>8</v>
      </c>
      <c r="N29">
        <f>SUMIFS($J$2:$J$57,H$2:H$57,"V",I$2:I$57,"V")/6</f>
        <v>39.591121235894256</v>
      </c>
      <c r="O29">
        <v>77.194797886863896</v>
      </c>
      <c r="P29">
        <f t="shared" si="0"/>
        <v>37.603676650969639</v>
      </c>
      <c r="R29">
        <v>2</v>
      </c>
      <c r="S29">
        <v>5</v>
      </c>
      <c r="T29">
        <v>73.938858293941493</v>
      </c>
      <c r="U29">
        <v>300.16372092213999</v>
      </c>
      <c r="V29">
        <v>226.22486262819848</v>
      </c>
    </row>
    <row r="30" spans="1:22" x14ac:dyDescent="0.3">
      <c r="A30">
        <v>247</v>
      </c>
      <c r="C30" t="s">
        <v>5</v>
      </c>
      <c r="E30" t="s">
        <v>5</v>
      </c>
      <c r="H30" t="s">
        <v>5</v>
      </c>
      <c r="J30" s="1">
        <v>54.871869665173499</v>
      </c>
    </row>
    <row r="31" spans="1:22" x14ac:dyDescent="0.3">
      <c r="A31">
        <v>248</v>
      </c>
      <c r="C31" t="s">
        <v>5</v>
      </c>
      <c r="E31" t="s">
        <v>5</v>
      </c>
      <c r="I31" t="s">
        <v>5</v>
      </c>
      <c r="J31" s="1">
        <v>45.2495595222085</v>
      </c>
      <c r="R31" t="s">
        <v>16</v>
      </c>
      <c r="T31">
        <f>AVERAGE(T2:T29)</f>
        <v>42.900072495917904</v>
      </c>
      <c r="U31">
        <f t="shared" ref="U31:V31" si="1">AVERAGE(U2:U29)</f>
        <v>109.86941882865493</v>
      </c>
      <c r="V31">
        <f t="shared" si="1"/>
        <v>66.969346332737047</v>
      </c>
    </row>
    <row r="32" spans="1:22" x14ac:dyDescent="0.3">
      <c r="A32">
        <v>256</v>
      </c>
      <c r="C32" t="s">
        <v>5</v>
      </c>
      <c r="F32" t="s">
        <v>5</v>
      </c>
      <c r="G32" t="s">
        <v>5</v>
      </c>
      <c r="J32" s="1">
        <v>74.8608006468897</v>
      </c>
      <c r="R32" t="s">
        <v>17</v>
      </c>
      <c r="T32">
        <f>STDEV(T2:T29)</f>
        <v>9.6377579943491885</v>
      </c>
      <c r="U32">
        <f t="shared" ref="U32:V32" si="2">STDEV(U2:U29)</f>
        <v>61.792803150718278</v>
      </c>
      <c r="V32">
        <f t="shared" si="2"/>
        <v>52.819104724981692</v>
      </c>
    </row>
    <row r="33" spans="1:10" x14ac:dyDescent="0.3">
      <c r="A33">
        <v>257</v>
      </c>
      <c r="C33" t="s">
        <v>5</v>
      </c>
      <c r="F33" t="s">
        <v>5</v>
      </c>
      <c r="H33" t="s">
        <v>5</v>
      </c>
      <c r="J33" s="1">
        <v>82.8157529564686</v>
      </c>
    </row>
    <row r="34" spans="1:10" x14ac:dyDescent="0.3">
      <c r="A34">
        <v>258</v>
      </c>
      <c r="C34" t="s">
        <v>5</v>
      </c>
      <c r="F34" t="s">
        <v>5</v>
      </c>
      <c r="I34" t="s">
        <v>5</v>
      </c>
      <c r="J34" s="1">
        <v>62.433624030375697</v>
      </c>
    </row>
    <row r="35" spans="1:10" x14ac:dyDescent="0.3">
      <c r="A35">
        <v>267</v>
      </c>
      <c r="C35" t="s">
        <v>5</v>
      </c>
      <c r="G35" t="s">
        <v>5</v>
      </c>
      <c r="H35" t="s">
        <v>5</v>
      </c>
      <c r="J35" s="1">
        <v>58.757770708826698</v>
      </c>
    </row>
    <row r="36" spans="1:10" x14ac:dyDescent="0.3">
      <c r="A36">
        <v>268</v>
      </c>
      <c r="C36" t="s">
        <v>5</v>
      </c>
      <c r="G36" t="s">
        <v>5</v>
      </c>
      <c r="I36" t="s">
        <v>5</v>
      </c>
      <c r="J36" s="1">
        <v>39.261918152422602</v>
      </c>
    </row>
    <row r="37" spans="1:10" x14ac:dyDescent="0.3">
      <c r="A37">
        <v>278</v>
      </c>
      <c r="C37" t="s">
        <v>5</v>
      </c>
      <c r="H37" t="s">
        <v>5</v>
      </c>
      <c r="I37" t="s">
        <v>5</v>
      </c>
      <c r="J37" s="1">
        <v>62.710174051073501</v>
      </c>
    </row>
    <row r="38" spans="1:10" x14ac:dyDescent="0.3">
      <c r="A38">
        <v>345</v>
      </c>
      <c r="D38" t="s">
        <v>5</v>
      </c>
      <c r="E38" t="s">
        <v>5</v>
      </c>
      <c r="F38" t="s">
        <v>5</v>
      </c>
      <c r="J38" s="1">
        <v>35.992815523671297</v>
      </c>
    </row>
    <row r="39" spans="1:10" x14ac:dyDescent="0.3">
      <c r="A39">
        <v>346</v>
      </c>
      <c r="D39" t="s">
        <v>5</v>
      </c>
      <c r="E39" t="s">
        <v>5</v>
      </c>
      <c r="G39" t="s">
        <v>5</v>
      </c>
      <c r="J39" s="1">
        <v>42.741789438045402</v>
      </c>
    </row>
    <row r="40" spans="1:10" x14ac:dyDescent="0.3">
      <c r="A40">
        <v>347</v>
      </c>
      <c r="D40" t="s">
        <v>5</v>
      </c>
      <c r="E40" t="s">
        <v>5</v>
      </c>
      <c r="H40" t="s">
        <v>5</v>
      </c>
      <c r="J40" s="1">
        <v>35.238108482980103</v>
      </c>
    </row>
    <row r="41" spans="1:10" x14ac:dyDescent="0.3">
      <c r="A41">
        <v>348</v>
      </c>
      <c r="D41" t="s">
        <v>5</v>
      </c>
      <c r="E41" t="s">
        <v>5</v>
      </c>
      <c r="I41" t="s">
        <v>5</v>
      </c>
      <c r="J41" s="1">
        <v>33.569492248854203</v>
      </c>
    </row>
    <row r="42" spans="1:10" x14ac:dyDescent="0.3">
      <c r="A42">
        <v>356</v>
      </c>
      <c r="D42" t="s">
        <v>5</v>
      </c>
      <c r="F42" t="s">
        <v>5</v>
      </c>
      <c r="G42" t="s">
        <v>5</v>
      </c>
      <c r="J42" s="1">
        <v>42.993292943538499</v>
      </c>
    </row>
    <row r="43" spans="1:10" x14ac:dyDescent="0.3">
      <c r="A43">
        <v>357</v>
      </c>
      <c r="D43" t="s">
        <v>5</v>
      </c>
      <c r="F43" t="s">
        <v>5</v>
      </c>
      <c r="H43" t="s">
        <v>5</v>
      </c>
      <c r="J43" s="1">
        <v>35.189386884500799</v>
      </c>
    </row>
    <row r="44" spans="1:10" x14ac:dyDescent="0.3">
      <c r="A44">
        <v>358</v>
      </c>
      <c r="D44" t="s">
        <v>5</v>
      </c>
      <c r="F44" t="s">
        <v>5</v>
      </c>
      <c r="I44" t="s">
        <v>5</v>
      </c>
      <c r="J44" s="1">
        <v>29.699532630617401</v>
      </c>
    </row>
    <row r="45" spans="1:10" x14ac:dyDescent="0.3">
      <c r="A45">
        <v>367</v>
      </c>
      <c r="D45" t="s">
        <v>5</v>
      </c>
      <c r="G45" t="s">
        <v>5</v>
      </c>
      <c r="H45" t="s">
        <v>5</v>
      </c>
      <c r="J45" s="1">
        <v>40.041077661221003</v>
      </c>
    </row>
    <row r="46" spans="1:10" x14ac:dyDescent="0.3">
      <c r="A46">
        <v>368</v>
      </c>
      <c r="D46" t="s">
        <v>5</v>
      </c>
      <c r="G46" t="s">
        <v>5</v>
      </c>
      <c r="I46" t="s">
        <v>5</v>
      </c>
      <c r="J46" s="1">
        <v>35.836043261409202</v>
      </c>
    </row>
    <row r="47" spans="1:10" x14ac:dyDescent="0.3">
      <c r="A47">
        <v>378</v>
      </c>
      <c r="D47" t="s">
        <v>5</v>
      </c>
      <c r="H47" t="s">
        <v>5</v>
      </c>
      <c r="I47" t="s">
        <v>5</v>
      </c>
      <c r="J47" s="1">
        <v>34.922135847960803</v>
      </c>
    </row>
    <row r="48" spans="1:10" x14ac:dyDescent="0.3">
      <c r="A48">
        <v>456</v>
      </c>
      <c r="E48" t="s">
        <v>5</v>
      </c>
      <c r="F48" t="s">
        <v>5</v>
      </c>
      <c r="G48" t="s">
        <v>5</v>
      </c>
      <c r="J48" s="1">
        <v>40.065829887558301</v>
      </c>
    </row>
    <row r="49" spans="1:10" x14ac:dyDescent="0.3">
      <c r="A49">
        <v>457</v>
      </c>
      <c r="E49" t="s">
        <v>5</v>
      </c>
      <c r="F49" t="s">
        <v>5</v>
      </c>
      <c r="H49" t="s">
        <v>5</v>
      </c>
      <c r="J49" s="1">
        <v>37.202953634027097</v>
      </c>
    </row>
    <row r="50" spans="1:10" x14ac:dyDescent="0.3">
      <c r="A50">
        <v>458</v>
      </c>
      <c r="E50" t="s">
        <v>5</v>
      </c>
      <c r="F50" t="s">
        <v>5</v>
      </c>
      <c r="I50" t="s">
        <v>5</v>
      </c>
      <c r="J50" s="1">
        <v>32.728876815228098</v>
      </c>
    </row>
    <row r="51" spans="1:10" x14ac:dyDescent="0.3">
      <c r="A51">
        <v>467</v>
      </c>
      <c r="E51" t="s">
        <v>5</v>
      </c>
      <c r="G51" t="s">
        <v>5</v>
      </c>
      <c r="H51" t="s">
        <v>5</v>
      </c>
      <c r="J51" s="1">
        <v>35.690577159654197</v>
      </c>
    </row>
    <row r="52" spans="1:10" x14ac:dyDescent="0.3">
      <c r="A52">
        <v>468</v>
      </c>
      <c r="E52" t="s">
        <v>5</v>
      </c>
      <c r="G52" t="s">
        <v>5</v>
      </c>
      <c r="I52" t="s">
        <v>5</v>
      </c>
      <c r="J52" s="1">
        <v>33.885951858976</v>
      </c>
    </row>
    <row r="53" spans="1:10" x14ac:dyDescent="0.3">
      <c r="A53">
        <v>478</v>
      </c>
      <c r="E53" t="s">
        <v>5</v>
      </c>
      <c r="H53" t="s">
        <v>5</v>
      </c>
      <c r="I53" t="s">
        <v>5</v>
      </c>
      <c r="J53" s="1">
        <v>35.315126295248703</v>
      </c>
    </row>
    <row r="54" spans="1:10" x14ac:dyDescent="0.3">
      <c r="A54">
        <v>567</v>
      </c>
      <c r="F54" t="s">
        <v>5</v>
      </c>
      <c r="G54" t="s">
        <v>5</v>
      </c>
      <c r="H54" t="s">
        <v>5</v>
      </c>
      <c r="J54" s="1">
        <v>41.5287467381185</v>
      </c>
    </row>
    <row r="55" spans="1:10" x14ac:dyDescent="0.3">
      <c r="A55">
        <v>568</v>
      </c>
      <c r="F55" t="s">
        <v>5</v>
      </c>
      <c r="G55" t="s">
        <v>5</v>
      </c>
      <c r="I55" t="s">
        <v>5</v>
      </c>
      <c r="J55" s="1">
        <v>34.8288877750065</v>
      </c>
    </row>
    <row r="56" spans="1:10" x14ac:dyDescent="0.3">
      <c r="A56">
        <v>578</v>
      </c>
      <c r="F56" t="s">
        <v>5</v>
      </c>
      <c r="H56" t="s">
        <v>5</v>
      </c>
      <c r="I56" t="s">
        <v>5</v>
      </c>
      <c r="J56" s="1">
        <v>37.508332094742002</v>
      </c>
    </row>
    <row r="57" spans="1:10" x14ac:dyDescent="0.3">
      <c r="A57">
        <v>678</v>
      </c>
      <c r="G57" t="s">
        <v>5</v>
      </c>
      <c r="H57" t="s">
        <v>5</v>
      </c>
      <c r="I57" t="s">
        <v>5</v>
      </c>
      <c r="J57" s="1">
        <v>34.827331949531597</v>
      </c>
    </row>
  </sheetData>
  <sortState ref="R2:V29">
    <sortCondition ref="U2:U29"/>
  </sortState>
  <mergeCells count="2">
    <mergeCell ref="L1:M1"/>
    <mergeCell ref="R1:S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2770-5400-44D8-BCC0-879C3DBC4A4F}">
  <dimension ref="A1:U71"/>
  <sheetViews>
    <sheetView topLeftCell="A3" zoomScale="70" zoomScaleNormal="70" workbookViewId="0">
      <selection activeCell="L2" sqref="L2:U22"/>
    </sheetView>
  </sheetViews>
  <sheetFormatPr defaultRowHeight="16.2" x14ac:dyDescent="0.3"/>
  <cols>
    <col min="12" max="12" width="9" style="4" bestFit="1" customWidth="1"/>
    <col min="13" max="13" width="10.109375" bestFit="1" customWidth="1"/>
    <col min="14" max="14" width="9" style="4" bestFit="1" customWidth="1"/>
    <col min="15" max="15" width="10.109375" bestFit="1" customWidth="1"/>
    <col min="16" max="16" width="9" style="4" bestFit="1" customWidth="1"/>
    <col min="17" max="17" width="10.109375" bestFit="1" customWidth="1"/>
    <col min="18" max="18" width="9" style="4" bestFit="1" customWidth="1"/>
    <col min="19" max="19" width="10.109375" bestFit="1" customWidth="1"/>
    <col min="20" max="20" width="9" style="4" bestFit="1" customWidth="1"/>
    <col min="21" max="21" width="10.109375" bestFit="1" customWidth="1"/>
  </cols>
  <sheetData>
    <row r="1" spans="1:21" ht="16.8" thickBot="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18</v>
      </c>
      <c r="R1" s="10"/>
    </row>
    <row r="2" spans="1:21" ht="16.8" thickTop="1" x14ac:dyDescent="0.3">
      <c r="A2">
        <v>1234</v>
      </c>
      <c r="B2" t="s">
        <v>19</v>
      </c>
      <c r="C2" t="s">
        <v>19</v>
      </c>
      <c r="D2" t="s">
        <v>19</v>
      </c>
      <c r="E2" t="s">
        <v>19</v>
      </c>
      <c r="L2" s="26" t="s">
        <v>23</v>
      </c>
      <c r="M2" s="20" t="s">
        <v>24</v>
      </c>
      <c r="N2" s="19" t="s">
        <v>23</v>
      </c>
      <c r="O2" s="20" t="s">
        <v>24</v>
      </c>
      <c r="P2" s="19" t="s">
        <v>23</v>
      </c>
      <c r="Q2" s="20" t="s">
        <v>24</v>
      </c>
      <c r="R2" s="19" t="s">
        <v>23</v>
      </c>
      <c r="S2" s="20" t="s">
        <v>24</v>
      </c>
      <c r="T2" s="19" t="s">
        <v>23</v>
      </c>
      <c r="U2" s="21" t="s">
        <v>24</v>
      </c>
    </row>
    <row r="3" spans="1:21" x14ac:dyDescent="0.3">
      <c r="A3">
        <v>1235</v>
      </c>
      <c r="B3" t="s">
        <v>19</v>
      </c>
      <c r="C3" t="s">
        <v>19</v>
      </c>
      <c r="D3" t="s">
        <v>19</v>
      </c>
      <c r="F3" t="s">
        <v>19</v>
      </c>
      <c r="L3" s="27">
        <v>1234</v>
      </c>
      <c r="M3" s="7">
        <v>30.9409333365012</v>
      </c>
      <c r="N3" s="9">
        <v>1235</v>
      </c>
      <c r="O3" s="7">
        <v>28.854872170055</v>
      </c>
      <c r="P3" s="9">
        <v>1236</v>
      </c>
      <c r="Q3" s="7">
        <v>30.374810090356</v>
      </c>
      <c r="R3" s="9">
        <v>1237</v>
      </c>
      <c r="S3" s="7">
        <v>28.8212972387532</v>
      </c>
      <c r="T3" s="9">
        <v>1238</v>
      </c>
      <c r="U3" s="22">
        <v>31.156041556190701</v>
      </c>
    </row>
    <row r="4" spans="1:21" x14ac:dyDescent="0.3">
      <c r="A4">
        <v>1236</v>
      </c>
      <c r="B4" t="s">
        <v>19</v>
      </c>
      <c r="C4" t="s">
        <v>19</v>
      </c>
      <c r="D4" t="s">
        <v>19</v>
      </c>
      <c r="G4" t="s">
        <v>19</v>
      </c>
      <c r="L4" s="27">
        <v>1245</v>
      </c>
      <c r="M4" s="7">
        <v>33.170624396257203</v>
      </c>
      <c r="N4" s="9">
        <v>1246</v>
      </c>
      <c r="O4" s="7">
        <v>31.537737066463698</v>
      </c>
      <c r="P4" s="9">
        <v>1247</v>
      </c>
      <c r="Q4" s="7">
        <v>32.103085802782402</v>
      </c>
      <c r="R4" s="9">
        <v>1248</v>
      </c>
      <c r="S4" s="7">
        <v>33.661261135248402</v>
      </c>
      <c r="T4" s="8"/>
      <c r="U4" s="23"/>
    </row>
    <row r="5" spans="1:21" x14ac:dyDescent="0.3">
      <c r="A5">
        <v>1237</v>
      </c>
      <c r="B5" t="s">
        <v>19</v>
      </c>
      <c r="C5" t="s">
        <v>19</v>
      </c>
      <c r="D5" t="s">
        <v>19</v>
      </c>
      <c r="H5" t="s">
        <v>19</v>
      </c>
      <c r="L5" s="27">
        <v>1256</v>
      </c>
      <c r="M5" s="7">
        <v>34.5089145349909</v>
      </c>
      <c r="N5" s="9">
        <v>1257</v>
      </c>
      <c r="O5" s="7">
        <v>34.678746177619402</v>
      </c>
      <c r="P5" s="9">
        <v>1258</v>
      </c>
      <c r="Q5" s="7">
        <v>35.262497589748101</v>
      </c>
      <c r="R5" s="8"/>
      <c r="S5" s="6"/>
      <c r="T5" s="8"/>
      <c r="U5" s="23"/>
    </row>
    <row r="6" spans="1:21" ht="16.8" thickBot="1" x14ac:dyDescent="0.35">
      <c r="A6">
        <v>1238</v>
      </c>
      <c r="B6" t="s">
        <v>19</v>
      </c>
      <c r="C6" t="s">
        <v>19</v>
      </c>
      <c r="D6" t="s">
        <v>19</v>
      </c>
      <c r="I6" t="s">
        <v>19</v>
      </c>
      <c r="L6" s="28">
        <v>1267</v>
      </c>
      <c r="M6" s="16">
        <v>31.700876123907001</v>
      </c>
      <c r="N6" s="15">
        <v>1268</v>
      </c>
      <c r="O6" s="16">
        <v>33.063575477424202</v>
      </c>
      <c r="P6" s="15">
        <v>1278</v>
      </c>
      <c r="Q6" s="16">
        <v>34.686075336021602</v>
      </c>
      <c r="R6" s="17"/>
      <c r="S6" s="18"/>
      <c r="T6" s="17"/>
      <c r="U6" s="24"/>
    </row>
    <row r="7" spans="1:21" ht="16.8" thickTop="1" x14ac:dyDescent="0.3">
      <c r="A7">
        <v>1245</v>
      </c>
      <c r="B7" t="s">
        <v>19</v>
      </c>
      <c r="C7" t="s">
        <v>19</v>
      </c>
      <c r="E7" t="s">
        <v>19</v>
      </c>
      <c r="F7" t="s">
        <v>19</v>
      </c>
      <c r="L7" s="29">
        <v>1345</v>
      </c>
      <c r="M7" s="12">
        <v>26.975283313261599</v>
      </c>
      <c r="N7" s="11">
        <v>1346</v>
      </c>
      <c r="O7" s="12">
        <v>28.292512195617</v>
      </c>
      <c r="P7" s="11">
        <v>1347</v>
      </c>
      <c r="Q7" s="12">
        <v>25.471508591469501</v>
      </c>
      <c r="R7" s="11">
        <v>1348</v>
      </c>
      <c r="S7" s="12">
        <v>26.758437139576799</v>
      </c>
      <c r="T7" s="13"/>
      <c r="U7" s="25"/>
    </row>
    <row r="8" spans="1:21" x14ac:dyDescent="0.3">
      <c r="A8">
        <v>1246</v>
      </c>
      <c r="B8" t="s">
        <v>19</v>
      </c>
      <c r="C8" t="s">
        <v>19</v>
      </c>
      <c r="E8" t="s">
        <v>19</v>
      </c>
      <c r="G8" t="s">
        <v>19</v>
      </c>
      <c r="L8" s="27">
        <v>1356</v>
      </c>
      <c r="M8" s="7">
        <v>27.765114906632999</v>
      </c>
      <c r="N8" s="9">
        <v>1357</v>
      </c>
      <c r="O8" s="7">
        <v>24.578935428503801</v>
      </c>
      <c r="P8" s="9">
        <v>1358</v>
      </c>
      <c r="Q8" s="7">
        <v>25.8578083116867</v>
      </c>
      <c r="R8" s="8"/>
      <c r="S8" s="6"/>
      <c r="T8" s="8"/>
      <c r="U8" s="23"/>
    </row>
    <row r="9" spans="1:21" ht="16.8" thickBot="1" x14ac:dyDescent="0.35">
      <c r="A9">
        <v>1247</v>
      </c>
      <c r="B9" t="s">
        <v>19</v>
      </c>
      <c r="C9" t="s">
        <v>19</v>
      </c>
      <c r="E9" t="s">
        <v>19</v>
      </c>
      <c r="H9" t="s">
        <v>19</v>
      </c>
      <c r="L9" s="28">
        <v>1367</v>
      </c>
      <c r="M9" s="16">
        <v>26.3844861380888</v>
      </c>
      <c r="N9" s="15">
        <v>1368</v>
      </c>
      <c r="O9" s="16">
        <v>26.944535668118601</v>
      </c>
      <c r="P9" s="15">
        <v>1378</v>
      </c>
      <c r="Q9" s="16">
        <v>26.146575192938101</v>
      </c>
      <c r="R9" s="17"/>
      <c r="S9" s="18"/>
      <c r="T9" s="17"/>
      <c r="U9" s="24"/>
    </row>
    <row r="10" spans="1:21" ht="16.8" thickTop="1" x14ac:dyDescent="0.3">
      <c r="A10">
        <v>1248</v>
      </c>
      <c r="B10" t="s">
        <v>19</v>
      </c>
      <c r="C10" t="s">
        <v>19</v>
      </c>
      <c r="E10" t="s">
        <v>19</v>
      </c>
      <c r="I10" t="s">
        <v>19</v>
      </c>
      <c r="L10" s="29">
        <v>1456</v>
      </c>
      <c r="M10" s="12">
        <v>29.931124596281201</v>
      </c>
      <c r="N10" s="11">
        <v>1457</v>
      </c>
      <c r="O10" s="12">
        <v>26.684806193109999</v>
      </c>
      <c r="P10" s="11">
        <v>1458</v>
      </c>
      <c r="Q10" s="12">
        <v>27.942912992469001</v>
      </c>
      <c r="R10" s="13"/>
      <c r="S10" s="14"/>
      <c r="T10" s="13"/>
      <c r="U10" s="25"/>
    </row>
    <row r="11" spans="1:21" ht="16.8" thickBot="1" x14ac:dyDescent="0.35">
      <c r="A11">
        <v>1256</v>
      </c>
      <c r="B11" t="s">
        <v>19</v>
      </c>
      <c r="C11" t="s">
        <v>19</v>
      </c>
      <c r="F11" t="s">
        <v>19</v>
      </c>
      <c r="G11" t="s">
        <v>19</v>
      </c>
      <c r="L11" s="28">
        <v>1467</v>
      </c>
      <c r="M11" s="16">
        <v>26.8120725859504</v>
      </c>
      <c r="N11" s="15">
        <v>1468</v>
      </c>
      <c r="O11" s="16">
        <v>27.547220711112701</v>
      </c>
      <c r="P11" s="15">
        <v>1478</v>
      </c>
      <c r="Q11" s="16">
        <v>27.197853585401099</v>
      </c>
      <c r="R11" s="17"/>
      <c r="S11" s="18"/>
      <c r="T11" s="17"/>
      <c r="U11" s="24"/>
    </row>
    <row r="12" spans="1:21" ht="17.399999999999999" thickTop="1" thickBot="1" x14ac:dyDescent="0.35">
      <c r="A12">
        <v>1257</v>
      </c>
      <c r="B12" t="s">
        <v>19</v>
      </c>
      <c r="C12" t="s">
        <v>19</v>
      </c>
      <c r="F12" t="s">
        <v>19</v>
      </c>
      <c r="H12" t="s">
        <v>19</v>
      </c>
      <c r="L12" s="30">
        <v>1567</v>
      </c>
      <c r="M12" s="31">
        <v>27.582428483761301</v>
      </c>
      <c r="N12" s="32">
        <v>1568</v>
      </c>
      <c r="O12" s="31">
        <v>29.189182633585599</v>
      </c>
      <c r="P12" s="32">
        <v>1578</v>
      </c>
      <c r="Q12" s="31">
        <v>27.455220371198301</v>
      </c>
      <c r="R12" s="32">
        <v>1678</v>
      </c>
      <c r="S12" s="31">
        <v>27.837829130496399</v>
      </c>
      <c r="T12" s="33"/>
      <c r="U12" s="34"/>
    </row>
    <row r="13" spans="1:21" ht="16.8" thickTop="1" x14ac:dyDescent="0.3">
      <c r="A13">
        <v>1258</v>
      </c>
      <c r="B13" t="s">
        <v>19</v>
      </c>
      <c r="C13" t="s">
        <v>19</v>
      </c>
      <c r="F13" t="s">
        <v>19</v>
      </c>
      <c r="I13" t="s">
        <v>19</v>
      </c>
      <c r="L13" s="29">
        <v>2345</v>
      </c>
      <c r="M13" s="12">
        <v>34.097188010583999</v>
      </c>
      <c r="N13" s="11">
        <v>2346</v>
      </c>
      <c r="O13" s="12">
        <v>36.550760002652503</v>
      </c>
      <c r="P13" s="11">
        <v>2347</v>
      </c>
      <c r="Q13" s="12">
        <v>36.731384015986599</v>
      </c>
      <c r="R13" s="11">
        <v>2348</v>
      </c>
      <c r="S13" s="12">
        <v>33.704714520243797</v>
      </c>
      <c r="T13" s="13"/>
      <c r="U13" s="25"/>
    </row>
    <row r="14" spans="1:21" x14ac:dyDescent="0.3">
      <c r="A14">
        <v>1267</v>
      </c>
      <c r="B14" t="s">
        <v>19</v>
      </c>
      <c r="C14" t="s">
        <v>19</v>
      </c>
      <c r="G14" t="s">
        <v>19</v>
      </c>
      <c r="H14" t="s">
        <v>19</v>
      </c>
      <c r="L14" s="27">
        <v>2356</v>
      </c>
      <c r="M14" s="7">
        <v>35.658516583337999</v>
      </c>
      <c r="N14" s="9">
        <v>2357</v>
      </c>
      <c r="O14" s="7">
        <v>36.3697747657395</v>
      </c>
      <c r="P14" s="9">
        <v>2358</v>
      </c>
      <c r="Q14" s="7">
        <v>30.858451514883001</v>
      </c>
      <c r="R14" s="8"/>
      <c r="S14" s="6"/>
      <c r="T14" s="8"/>
      <c r="U14" s="23"/>
    </row>
    <row r="15" spans="1:21" ht="16.8" thickBot="1" x14ac:dyDescent="0.35">
      <c r="A15">
        <v>1268</v>
      </c>
      <c r="B15" t="s">
        <v>19</v>
      </c>
      <c r="C15" t="s">
        <v>19</v>
      </c>
      <c r="G15" t="s">
        <v>19</v>
      </c>
      <c r="I15" t="s">
        <v>19</v>
      </c>
      <c r="L15" s="28">
        <v>2367</v>
      </c>
      <c r="M15" s="16">
        <v>36.866182468024597</v>
      </c>
      <c r="N15" s="15">
        <v>2368</v>
      </c>
      <c r="O15" s="16">
        <v>32.615972552092202</v>
      </c>
      <c r="P15" s="15">
        <v>2378</v>
      </c>
      <c r="Q15" s="16">
        <v>34.8429974608989</v>
      </c>
      <c r="R15" s="17"/>
      <c r="S15" s="18"/>
      <c r="T15" s="17"/>
      <c r="U15" s="24"/>
    </row>
    <row r="16" spans="1:21" ht="16.8" thickTop="1" x14ac:dyDescent="0.3">
      <c r="A16">
        <v>1278</v>
      </c>
      <c r="B16" t="s">
        <v>19</v>
      </c>
      <c r="C16" t="s">
        <v>19</v>
      </c>
      <c r="H16" t="s">
        <v>19</v>
      </c>
      <c r="I16" t="s">
        <v>19</v>
      </c>
      <c r="L16" s="29">
        <v>2456</v>
      </c>
      <c r="M16" s="12">
        <v>35.644032694011599</v>
      </c>
      <c r="N16" s="11">
        <v>2457</v>
      </c>
      <c r="O16" s="12">
        <v>37.135932556545001</v>
      </c>
      <c r="P16" s="11">
        <v>2458</v>
      </c>
      <c r="Q16" s="12">
        <v>33.406716200451001</v>
      </c>
      <c r="R16" s="13"/>
      <c r="S16" s="14"/>
      <c r="T16" s="13"/>
      <c r="U16" s="25"/>
    </row>
    <row r="17" spans="1:21" ht="16.8" thickBot="1" x14ac:dyDescent="0.35">
      <c r="A17">
        <v>1345</v>
      </c>
      <c r="B17" t="s">
        <v>19</v>
      </c>
      <c r="D17" t="s">
        <v>19</v>
      </c>
      <c r="E17" t="s">
        <v>19</v>
      </c>
      <c r="F17" t="s">
        <v>19</v>
      </c>
      <c r="L17" s="28">
        <v>2467</v>
      </c>
      <c r="M17" s="16">
        <v>35.826581465143803</v>
      </c>
      <c r="N17" s="15">
        <v>2468</v>
      </c>
      <c r="O17" s="16">
        <v>33.265423455695299</v>
      </c>
      <c r="P17" s="15">
        <v>2478</v>
      </c>
      <c r="Q17" s="16">
        <v>36.608116620240502</v>
      </c>
      <c r="R17" s="17"/>
      <c r="S17" s="18"/>
      <c r="T17" s="17"/>
      <c r="U17" s="24"/>
    </row>
    <row r="18" spans="1:21" ht="17.399999999999999" thickTop="1" thickBot="1" x14ac:dyDescent="0.35">
      <c r="A18">
        <v>1346</v>
      </c>
      <c r="B18" t="s">
        <v>19</v>
      </c>
      <c r="D18" t="s">
        <v>19</v>
      </c>
      <c r="E18" t="s">
        <v>19</v>
      </c>
      <c r="G18" t="s">
        <v>19</v>
      </c>
      <c r="L18" s="30">
        <v>2567</v>
      </c>
      <c r="M18" s="31">
        <v>38.914155481651001</v>
      </c>
      <c r="N18" s="32">
        <v>2568</v>
      </c>
      <c r="O18" s="31">
        <v>33.718653082042898</v>
      </c>
      <c r="P18" s="32">
        <v>2578</v>
      </c>
      <c r="Q18" s="31">
        <v>38.721103079241097</v>
      </c>
      <c r="R18" s="32">
        <v>2678</v>
      </c>
      <c r="S18" s="31">
        <v>34.350575573490097</v>
      </c>
      <c r="T18" s="33"/>
      <c r="U18" s="34"/>
    </row>
    <row r="19" spans="1:21" ht="16.8" thickTop="1" x14ac:dyDescent="0.3">
      <c r="A19">
        <v>1347</v>
      </c>
      <c r="B19" t="s">
        <v>19</v>
      </c>
      <c r="D19" t="s">
        <v>19</v>
      </c>
      <c r="E19" t="s">
        <v>19</v>
      </c>
      <c r="H19" t="s">
        <v>19</v>
      </c>
      <c r="L19" s="29">
        <v>3456</v>
      </c>
      <c r="M19" s="12">
        <v>32.442886821898703</v>
      </c>
      <c r="N19" s="11">
        <v>3457</v>
      </c>
      <c r="O19" s="12">
        <v>27.733816767002601</v>
      </c>
      <c r="P19" s="11">
        <v>3458</v>
      </c>
      <c r="Q19" s="12">
        <v>27.655370337590401</v>
      </c>
      <c r="R19" s="13"/>
      <c r="S19" s="14"/>
      <c r="T19" s="13"/>
      <c r="U19" s="25"/>
    </row>
    <row r="20" spans="1:21" ht="16.8" thickBot="1" x14ac:dyDescent="0.35">
      <c r="A20">
        <v>1348</v>
      </c>
      <c r="B20" t="s">
        <v>19</v>
      </c>
      <c r="D20" t="s">
        <v>19</v>
      </c>
      <c r="E20" t="s">
        <v>19</v>
      </c>
      <c r="I20" t="s">
        <v>19</v>
      </c>
      <c r="L20" s="35">
        <v>3467</v>
      </c>
      <c r="M20" s="36">
        <v>31.073494203664499</v>
      </c>
      <c r="N20" s="37">
        <v>3468</v>
      </c>
      <c r="O20" s="36">
        <v>29.9924808200693</v>
      </c>
      <c r="P20" s="37">
        <v>3478</v>
      </c>
      <c r="Q20" s="36">
        <v>27.916757793618899</v>
      </c>
      <c r="R20" s="38"/>
      <c r="S20" s="39"/>
      <c r="T20" s="38"/>
      <c r="U20" s="40"/>
    </row>
    <row r="21" spans="1:21" ht="17.399999999999999" thickTop="1" thickBot="1" x14ac:dyDescent="0.35">
      <c r="A21">
        <v>1356</v>
      </c>
      <c r="B21" t="s">
        <v>19</v>
      </c>
      <c r="D21" t="s">
        <v>19</v>
      </c>
      <c r="F21" t="s">
        <v>19</v>
      </c>
      <c r="G21" t="s">
        <v>19</v>
      </c>
      <c r="L21" s="30">
        <v>3567</v>
      </c>
      <c r="M21" s="31">
        <v>29.287587410111399</v>
      </c>
      <c r="N21" s="32">
        <v>3568</v>
      </c>
      <c r="O21" s="31">
        <v>28.3170361659615</v>
      </c>
      <c r="P21" s="32">
        <v>3578</v>
      </c>
      <c r="Q21" s="31">
        <v>26.845965789894599</v>
      </c>
      <c r="R21" s="32">
        <v>3678</v>
      </c>
      <c r="S21" s="31">
        <v>29.400388335412899</v>
      </c>
      <c r="T21" s="33"/>
      <c r="U21" s="34"/>
    </row>
    <row r="22" spans="1:21" ht="17.399999999999999" thickTop="1" thickBot="1" x14ac:dyDescent="0.35">
      <c r="A22">
        <v>1357</v>
      </c>
      <c r="B22" t="s">
        <v>19</v>
      </c>
      <c r="D22" t="s">
        <v>19</v>
      </c>
      <c r="F22" t="s">
        <v>19</v>
      </c>
      <c r="H22" t="s">
        <v>19</v>
      </c>
      <c r="L22" s="41">
        <v>4567</v>
      </c>
      <c r="M22" s="42">
        <v>29.871680870404401</v>
      </c>
      <c r="N22" s="43">
        <v>4568</v>
      </c>
      <c r="O22" s="42">
        <v>29.796305130587001</v>
      </c>
      <c r="P22" s="43">
        <v>4578</v>
      </c>
      <c r="Q22" s="42">
        <v>28.205535043995098</v>
      </c>
      <c r="R22" s="43">
        <v>4678</v>
      </c>
      <c r="S22" s="42">
        <v>28.910391961614401</v>
      </c>
      <c r="T22" s="43">
        <v>5678</v>
      </c>
      <c r="U22" s="44">
        <v>29.582385337529999</v>
      </c>
    </row>
    <row r="23" spans="1:21" ht="16.8" thickTop="1" x14ac:dyDescent="0.3">
      <c r="A23">
        <v>1358</v>
      </c>
      <c r="B23" t="s">
        <v>19</v>
      </c>
      <c r="D23" t="s">
        <v>19</v>
      </c>
      <c r="F23" t="s">
        <v>19</v>
      </c>
      <c r="I23" t="s">
        <v>19</v>
      </c>
    </row>
    <row r="24" spans="1:21" x14ac:dyDescent="0.3">
      <c r="A24">
        <v>1367</v>
      </c>
      <c r="B24" t="s">
        <v>19</v>
      </c>
      <c r="D24" t="s">
        <v>19</v>
      </c>
      <c r="G24" t="s">
        <v>19</v>
      </c>
      <c r="H24" t="s">
        <v>19</v>
      </c>
    </row>
    <row r="25" spans="1:21" x14ac:dyDescent="0.3">
      <c r="A25">
        <v>1368</v>
      </c>
      <c r="B25" t="s">
        <v>19</v>
      </c>
      <c r="D25" t="s">
        <v>19</v>
      </c>
      <c r="G25" t="s">
        <v>19</v>
      </c>
      <c r="I25" t="s">
        <v>19</v>
      </c>
    </row>
    <row r="26" spans="1:21" x14ac:dyDescent="0.3">
      <c r="A26">
        <v>1378</v>
      </c>
      <c r="B26" t="s">
        <v>19</v>
      </c>
      <c r="D26" t="s">
        <v>19</v>
      </c>
      <c r="H26" t="s">
        <v>19</v>
      </c>
      <c r="I26" t="s">
        <v>19</v>
      </c>
    </row>
    <row r="27" spans="1:21" x14ac:dyDescent="0.3">
      <c r="A27">
        <v>1456</v>
      </c>
      <c r="B27" t="s">
        <v>19</v>
      </c>
      <c r="E27" t="s">
        <v>19</v>
      </c>
      <c r="F27" t="s">
        <v>19</v>
      </c>
      <c r="G27" t="s">
        <v>19</v>
      </c>
    </row>
    <row r="28" spans="1:21" x14ac:dyDescent="0.3">
      <c r="A28">
        <v>1457</v>
      </c>
      <c r="B28" t="s">
        <v>19</v>
      </c>
      <c r="E28" t="s">
        <v>19</v>
      </c>
      <c r="F28" t="s">
        <v>19</v>
      </c>
      <c r="H28" t="s">
        <v>19</v>
      </c>
    </row>
    <row r="29" spans="1:21" x14ac:dyDescent="0.3">
      <c r="A29">
        <v>1458</v>
      </c>
      <c r="B29" t="s">
        <v>19</v>
      </c>
      <c r="E29" t="s">
        <v>19</v>
      </c>
      <c r="F29" t="s">
        <v>19</v>
      </c>
      <c r="I29" t="s">
        <v>19</v>
      </c>
    </row>
    <row r="30" spans="1:21" x14ac:dyDescent="0.3">
      <c r="A30">
        <v>1467</v>
      </c>
      <c r="B30" t="s">
        <v>19</v>
      </c>
      <c r="E30" t="s">
        <v>19</v>
      </c>
      <c r="G30" t="s">
        <v>19</v>
      </c>
      <c r="H30" t="s">
        <v>19</v>
      </c>
    </row>
    <row r="31" spans="1:21" x14ac:dyDescent="0.3">
      <c r="A31">
        <v>1468</v>
      </c>
      <c r="B31" t="s">
        <v>19</v>
      </c>
      <c r="E31" t="s">
        <v>19</v>
      </c>
      <c r="G31" t="s">
        <v>19</v>
      </c>
      <c r="I31" t="s">
        <v>19</v>
      </c>
    </row>
    <row r="32" spans="1:21" x14ac:dyDescent="0.3">
      <c r="A32">
        <v>1478</v>
      </c>
      <c r="B32" t="s">
        <v>19</v>
      </c>
      <c r="E32" t="s">
        <v>19</v>
      </c>
      <c r="H32" t="s">
        <v>19</v>
      </c>
      <c r="I32" t="s">
        <v>19</v>
      </c>
    </row>
    <row r="33" spans="1:9" x14ac:dyDescent="0.3">
      <c r="A33">
        <v>1567</v>
      </c>
      <c r="B33" t="s">
        <v>19</v>
      </c>
      <c r="F33" t="s">
        <v>19</v>
      </c>
      <c r="G33" t="s">
        <v>19</v>
      </c>
      <c r="H33" t="s">
        <v>19</v>
      </c>
    </row>
    <row r="34" spans="1:9" x14ac:dyDescent="0.3">
      <c r="A34">
        <v>1568</v>
      </c>
      <c r="B34" t="s">
        <v>19</v>
      </c>
      <c r="F34" t="s">
        <v>19</v>
      </c>
      <c r="G34" t="s">
        <v>19</v>
      </c>
      <c r="I34" t="s">
        <v>19</v>
      </c>
    </row>
    <row r="35" spans="1:9" x14ac:dyDescent="0.3">
      <c r="A35">
        <v>1578</v>
      </c>
      <c r="B35" t="s">
        <v>19</v>
      </c>
      <c r="F35" t="s">
        <v>19</v>
      </c>
      <c r="H35" t="s">
        <v>19</v>
      </c>
      <c r="I35" t="s">
        <v>19</v>
      </c>
    </row>
    <row r="36" spans="1:9" x14ac:dyDescent="0.3">
      <c r="A36">
        <v>1678</v>
      </c>
      <c r="B36" t="s">
        <v>19</v>
      </c>
      <c r="G36" t="s">
        <v>19</v>
      </c>
      <c r="H36" t="s">
        <v>19</v>
      </c>
      <c r="I36" t="s">
        <v>19</v>
      </c>
    </row>
    <row r="37" spans="1:9" x14ac:dyDescent="0.3">
      <c r="A37">
        <v>2345</v>
      </c>
      <c r="C37" t="s">
        <v>19</v>
      </c>
      <c r="D37" t="s">
        <v>19</v>
      </c>
      <c r="E37" t="s">
        <v>19</v>
      </c>
      <c r="F37" t="s">
        <v>19</v>
      </c>
    </row>
    <row r="38" spans="1:9" x14ac:dyDescent="0.3">
      <c r="A38">
        <v>2346</v>
      </c>
      <c r="C38" t="s">
        <v>19</v>
      </c>
      <c r="D38" t="s">
        <v>19</v>
      </c>
      <c r="E38" t="s">
        <v>19</v>
      </c>
      <c r="G38" t="s">
        <v>19</v>
      </c>
    </row>
    <row r="39" spans="1:9" x14ac:dyDescent="0.3">
      <c r="A39">
        <v>2347</v>
      </c>
      <c r="C39" t="s">
        <v>19</v>
      </c>
      <c r="D39" t="s">
        <v>19</v>
      </c>
      <c r="E39" t="s">
        <v>19</v>
      </c>
      <c r="H39" t="s">
        <v>19</v>
      </c>
    </row>
    <row r="40" spans="1:9" x14ac:dyDescent="0.3">
      <c r="A40">
        <v>2348</v>
      </c>
      <c r="C40" t="s">
        <v>19</v>
      </c>
      <c r="D40" t="s">
        <v>19</v>
      </c>
      <c r="E40" t="s">
        <v>19</v>
      </c>
      <c r="I40" t="s">
        <v>19</v>
      </c>
    </row>
    <row r="41" spans="1:9" x14ac:dyDescent="0.3">
      <c r="A41">
        <v>2356</v>
      </c>
      <c r="C41" t="s">
        <v>19</v>
      </c>
      <c r="D41" t="s">
        <v>19</v>
      </c>
      <c r="F41" t="s">
        <v>19</v>
      </c>
      <c r="G41" t="s">
        <v>19</v>
      </c>
    </row>
    <row r="42" spans="1:9" x14ac:dyDescent="0.3">
      <c r="A42">
        <v>2357</v>
      </c>
      <c r="C42" t="s">
        <v>19</v>
      </c>
      <c r="D42" t="s">
        <v>19</v>
      </c>
      <c r="F42" t="s">
        <v>19</v>
      </c>
      <c r="H42" t="s">
        <v>19</v>
      </c>
    </row>
    <row r="43" spans="1:9" x14ac:dyDescent="0.3">
      <c r="A43">
        <v>2358</v>
      </c>
      <c r="C43" t="s">
        <v>19</v>
      </c>
      <c r="D43" t="s">
        <v>19</v>
      </c>
      <c r="F43" t="s">
        <v>19</v>
      </c>
      <c r="I43" t="s">
        <v>19</v>
      </c>
    </row>
    <row r="44" spans="1:9" x14ac:dyDescent="0.3">
      <c r="A44">
        <v>2367</v>
      </c>
      <c r="C44" t="s">
        <v>19</v>
      </c>
      <c r="D44" t="s">
        <v>19</v>
      </c>
      <c r="G44" t="s">
        <v>19</v>
      </c>
      <c r="H44" t="s">
        <v>19</v>
      </c>
    </row>
    <row r="45" spans="1:9" x14ac:dyDescent="0.3">
      <c r="A45">
        <v>2368</v>
      </c>
      <c r="C45" t="s">
        <v>19</v>
      </c>
      <c r="D45" t="s">
        <v>19</v>
      </c>
      <c r="G45" t="s">
        <v>19</v>
      </c>
      <c r="I45" t="s">
        <v>19</v>
      </c>
    </row>
    <row r="46" spans="1:9" x14ac:dyDescent="0.3">
      <c r="A46">
        <v>2378</v>
      </c>
      <c r="C46" t="s">
        <v>19</v>
      </c>
      <c r="D46" t="s">
        <v>19</v>
      </c>
      <c r="H46" t="s">
        <v>19</v>
      </c>
      <c r="I46" t="s">
        <v>19</v>
      </c>
    </row>
    <row r="47" spans="1:9" x14ac:dyDescent="0.3">
      <c r="A47">
        <v>2456</v>
      </c>
      <c r="C47" t="s">
        <v>19</v>
      </c>
      <c r="E47" t="s">
        <v>19</v>
      </c>
      <c r="F47" t="s">
        <v>19</v>
      </c>
      <c r="G47" t="s">
        <v>19</v>
      </c>
    </row>
    <row r="48" spans="1:9" x14ac:dyDescent="0.3">
      <c r="A48">
        <v>2457</v>
      </c>
      <c r="C48" t="s">
        <v>19</v>
      </c>
      <c r="E48" t="s">
        <v>19</v>
      </c>
      <c r="F48" t="s">
        <v>19</v>
      </c>
      <c r="H48" t="s">
        <v>19</v>
      </c>
    </row>
    <row r="49" spans="1:9" x14ac:dyDescent="0.3">
      <c r="A49">
        <v>2458</v>
      </c>
      <c r="C49" t="s">
        <v>19</v>
      </c>
      <c r="E49" t="s">
        <v>19</v>
      </c>
      <c r="F49" t="s">
        <v>19</v>
      </c>
      <c r="I49" t="s">
        <v>19</v>
      </c>
    </row>
    <row r="50" spans="1:9" x14ac:dyDescent="0.3">
      <c r="A50">
        <v>2467</v>
      </c>
      <c r="C50" t="s">
        <v>19</v>
      </c>
      <c r="E50" t="s">
        <v>19</v>
      </c>
      <c r="G50" t="s">
        <v>19</v>
      </c>
      <c r="H50" t="s">
        <v>19</v>
      </c>
    </row>
    <row r="51" spans="1:9" x14ac:dyDescent="0.3">
      <c r="A51">
        <v>2468</v>
      </c>
      <c r="C51" t="s">
        <v>19</v>
      </c>
      <c r="E51" t="s">
        <v>19</v>
      </c>
      <c r="G51" t="s">
        <v>19</v>
      </c>
      <c r="I51" t="s">
        <v>19</v>
      </c>
    </row>
    <row r="52" spans="1:9" x14ac:dyDescent="0.3">
      <c r="A52">
        <v>2478</v>
      </c>
      <c r="C52" t="s">
        <v>19</v>
      </c>
      <c r="E52" t="s">
        <v>19</v>
      </c>
      <c r="H52" t="s">
        <v>19</v>
      </c>
      <c r="I52" t="s">
        <v>19</v>
      </c>
    </row>
    <row r="53" spans="1:9" x14ac:dyDescent="0.3">
      <c r="A53">
        <v>2567</v>
      </c>
      <c r="C53" t="s">
        <v>19</v>
      </c>
      <c r="F53" t="s">
        <v>19</v>
      </c>
      <c r="G53" t="s">
        <v>19</v>
      </c>
      <c r="H53" t="s">
        <v>19</v>
      </c>
    </row>
    <row r="54" spans="1:9" x14ac:dyDescent="0.3">
      <c r="A54">
        <v>2568</v>
      </c>
      <c r="C54" t="s">
        <v>19</v>
      </c>
      <c r="F54" t="s">
        <v>19</v>
      </c>
      <c r="G54" t="s">
        <v>19</v>
      </c>
      <c r="I54" t="s">
        <v>19</v>
      </c>
    </row>
    <row r="55" spans="1:9" x14ac:dyDescent="0.3">
      <c r="A55">
        <v>2578</v>
      </c>
      <c r="C55" t="s">
        <v>19</v>
      </c>
      <c r="F55" t="s">
        <v>19</v>
      </c>
      <c r="H55" t="s">
        <v>19</v>
      </c>
      <c r="I55" t="s">
        <v>19</v>
      </c>
    </row>
    <row r="56" spans="1:9" x14ac:dyDescent="0.3">
      <c r="A56">
        <v>2678</v>
      </c>
      <c r="C56" t="s">
        <v>19</v>
      </c>
      <c r="G56" t="s">
        <v>19</v>
      </c>
      <c r="H56" t="s">
        <v>19</v>
      </c>
      <c r="I56" t="s">
        <v>19</v>
      </c>
    </row>
    <row r="57" spans="1:9" x14ac:dyDescent="0.3">
      <c r="A57">
        <v>3456</v>
      </c>
      <c r="D57" t="s">
        <v>19</v>
      </c>
      <c r="E57" t="s">
        <v>19</v>
      </c>
      <c r="F57" t="s">
        <v>19</v>
      </c>
      <c r="G57" t="s">
        <v>19</v>
      </c>
    </row>
    <row r="58" spans="1:9" x14ac:dyDescent="0.3">
      <c r="A58">
        <v>3457</v>
      </c>
      <c r="D58" t="s">
        <v>19</v>
      </c>
      <c r="E58" t="s">
        <v>19</v>
      </c>
      <c r="F58" t="s">
        <v>19</v>
      </c>
      <c r="H58" t="s">
        <v>19</v>
      </c>
    </row>
    <row r="59" spans="1:9" x14ac:dyDescent="0.3">
      <c r="A59">
        <v>3458</v>
      </c>
      <c r="D59" t="s">
        <v>19</v>
      </c>
      <c r="E59" t="s">
        <v>19</v>
      </c>
      <c r="F59" t="s">
        <v>19</v>
      </c>
      <c r="I59" t="s">
        <v>19</v>
      </c>
    </row>
    <row r="60" spans="1:9" x14ac:dyDescent="0.3">
      <c r="A60">
        <v>3467</v>
      </c>
      <c r="D60" t="s">
        <v>19</v>
      </c>
      <c r="E60" t="s">
        <v>19</v>
      </c>
      <c r="G60" t="s">
        <v>19</v>
      </c>
      <c r="H60" t="s">
        <v>19</v>
      </c>
    </row>
    <row r="61" spans="1:9" x14ac:dyDescent="0.3">
      <c r="A61">
        <v>3468</v>
      </c>
      <c r="D61" t="s">
        <v>19</v>
      </c>
      <c r="E61" t="s">
        <v>19</v>
      </c>
      <c r="G61" t="s">
        <v>19</v>
      </c>
      <c r="I61" t="s">
        <v>19</v>
      </c>
    </row>
    <row r="62" spans="1:9" x14ac:dyDescent="0.3">
      <c r="A62">
        <v>3478</v>
      </c>
      <c r="D62" t="s">
        <v>19</v>
      </c>
      <c r="E62" t="s">
        <v>19</v>
      </c>
      <c r="H62" t="s">
        <v>19</v>
      </c>
      <c r="I62" t="s">
        <v>19</v>
      </c>
    </row>
    <row r="63" spans="1:9" x14ac:dyDescent="0.3">
      <c r="A63">
        <v>3567</v>
      </c>
      <c r="D63" t="s">
        <v>19</v>
      </c>
      <c r="F63" t="s">
        <v>19</v>
      </c>
      <c r="G63" t="s">
        <v>19</v>
      </c>
      <c r="H63" t="s">
        <v>19</v>
      </c>
    </row>
    <row r="64" spans="1:9" x14ac:dyDescent="0.3">
      <c r="A64">
        <v>3568</v>
      </c>
      <c r="D64" t="s">
        <v>19</v>
      </c>
      <c r="F64" t="s">
        <v>19</v>
      </c>
      <c r="G64" t="s">
        <v>19</v>
      </c>
      <c r="I64" t="s">
        <v>19</v>
      </c>
    </row>
    <row r="65" spans="1:9" x14ac:dyDescent="0.3">
      <c r="A65">
        <v>3578</v>
      </c>
      <c r="D65" t="s">
        <v>19</v>
      </c>
      <c r="F65" t="s">
        <v>19</v>
      </c>
      <c r="H65" t="s">
        <v>19</v>
      </c>
      <c r="I65" t="s">
        <v>19</v>
      </c>
    </row>
    <row r="66" spans="1:9" x14ac:dyDescent="0.3">
      <c r="A66">
        <v>3678</v>
      </c>
      <c r="D66" t="s">
        <v>19</v>
      </c>
      <c r="G66" t="s">
        <v>19</v>
      </c>
      <c r="H66" t="s">
        <v>19</v>
      </c>
      <c r="I66" t="s">
        <v>19</v>
      </c>
    </row>
    <row r="67" spans="1:9" x14ac:dyDescent="0.3">
      <c r="A67">
        <v>4567</v>
      </c>
      <c r="E67" t="s">
        <v>19</v>
      </c>
      <c r="F67" t="s">
        <v>19</v>
      </c>
      <c r="G67" t="s">
        <v>19</v>
      </c>
      <c r="H67" t="s">
        <v>19</v>
      </c>
    </row>
    <row r="68" spans="1:9" x14ac:dyDescent="0.3">
      <c r="A68">
        <v>4568</v>
      </c>
      <c r="E68" t="s">
        <v>19</v>
      </c>
      <c r="F68" t="s">
        <v>19</v>
      </c>
      <c r="G68" t="s">
        <v>19</v>
      </c>
      <c r="I68" t="s">
        <v>19</v>
      </c>
    </row>
    <row r="69" spans="1:9" x14ac:dyDescent="0.3">
      <c r="A69">
        <v>4578</v>
      </c>
      <c r="E69" t="s">
        <v>19</v>
      </c>
      <c r="F69" t="s">
        <v>19</v>
      </c>
      <c r="H69" t="s">
        <v>19</v>
      </c>
      <c r="I69" t="s">
        <v>19</v>
      </c>
    </row>
    <row r="70" spans="1:9" x14ac:dyDescent="0.3">
      <c r="A70">
        <v>4678</v>
      </c>
      <c r="E70" t="s">
        <v>19</v>
      </c>
      <c r="G70" t="s">
        <v>19</v>
      </c>
      <c r="H70" t="s">
        <v>19</v>
      </c>
      <c r="I70" t="s">
        <v>19</v>
      </c>
    </row>
    <row r="71" spans="1:9" x14ac:dyDescent="0.3">
      <c r="A71">
        <v>5678</v>
      </c>
      <c r="F71" t="s">
        <v>19</v>
      </c>
      <c r="G71" t="s">
        <v>19</v>
      </c>
      <c r="H71" t="s">
        <v>19</v>
      </c>
      <c r="I7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兩台相機</vt:lpstr>
      <vt:lpstr>三台相機</vt:lpstr>
      <vt:lpstr>四台相機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2024-03-21T04:20:40Z</dcterms:created>
  <dcterms:modified xsi:type="dcterms:W3CDTF">2024-07-19T14:18:54Z</dcterms:modified>
</cp:coreProperties>
</file>