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200" windowHeight="10515" tabRatio="311" activeTab="1"/>
  </bookViews>
  <sheets>
    <sheet name="商贷" sheetId="1" r:id="rId1"/>
    <sheet name="公积金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5" i="1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H6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B6"/>
  <c r="E6" s="1"/>
  <c r="K26" i="2"/>
  <c r="K27"/>
  <c r="K28"/>
  <c r="K29"/>
  <c r="K30"/>
  <c r="K31"/>
  <c r="K32"/>
  <c r="K33"/>
  <c r="K34"/>
  <c r="K35"/>
  <c r="J26"/>
  <c r="J27"/>
  <c r="J28"/>
  <c r="J29"/>
  <c r="J30"/>
  <c r="J31"/>
  <c r="J32"/>
  <c r="J33"/>
  <c r="J34"/>
  <c r="J35"/>
  <c r="L25"/>
  <c r="K25"/>
  <c r="J25"/>
  <c r="I35"/>
  <c r="I34"/>
  <c r="I33"/>
  <c r="I32"/>
  <c r="I31"/>
  <c r="I30"/>
  <c r="I29"/>
  <c r="I28"/>
  <c r="I27"/>
  <c r="I26"/>
  <c r="I25"/>
  <c r="N24"/>
  <c r="D25"/>
  <c r="C25"/>
  <c r="D26"/>
  <c r="D27"/>
  <c r="D28"/>
  <c r="D29"/>
  <c r="D30"/>
  <c r="D31"/>
  <c r="D32"/>
  <c r="D33"/>
  <c r="D34"/>
  <c r="D35"/>
  <c r="C26"/>
  <c r="C27"/>
  <c r="C28"/>
  <c r="C29"/>
  <c r="C30"/>
  <c r="C31"/>
  <c r="C32"/>
  <c r="C33"/>
  <c r="C34"/>
  <c r="C35"/>
  <c r="B25"/>
  <c r="B26"/>
  <c r="B27"/>
  <c r="B28"/>
  <c r="B29"/>
  <c r="B30"/>
  <c r="B31"/>
  <c r="B32"/>
  <c r="B33"/>
  <c r="B34"/>
  <c r="B35"/>
  <c r="D24"/>
  <c r="C24"/>
  <c r="B24"/>
  <c r="C13"/>
  <c r="C14"/>
  <c r="C15"/>
  <c r="C16"/>
  <c r="C17"/>
  <c r="C18"/>
  <c r="C19"/>
  <c r="C20"/>
  <c r="C21"/>
  <c r="C22"/>
  <c r="C23"/>
  <c r="D13"/>
  <c r="D14"/>
  <c r="D15"/>
  <c r="D16"/>
  <c r="D17"/>
  <c r="D18"/>
  <c r="D19"/>
  <c r="D20"/>
  <c r="D21"/>
  <c r="D22"/>
  <c r="D23"/>
  <c r="C12"/>
  <c r="B12"/>
  <c r="B14"/>
  <c r="B15"/>
  <c r="B16"/>
  <c r="B17"/>
  <c r="B18"/>
  <c r="B19"/>
  <c r="B20"/>
  <c r="B21"/>
  <c r="B22"/>
  <c r="B23"/>
  <c r="B13"/>
  <c r="H6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B7"/>
  <c r="B8"/>
  <c r="B9"/>
  <c r="B10"/>
  <c r="B11"/>
  <c r="B6"/>
  <c r="C12" i="1" l="1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6"/>
  <c r="D6"/>
  <c r="F6" s="1"/>
  <c r="G6" s="1"/>
  <c r="C7"/>
  <c r="D7" s="1"/>
  <c r="C8"/>
  <c r="D8" s="1"/>
  <c r="C9"/>
  <c r="D9" s="1"/>
  <c r="C10"/>
  <c r="D10" s="1"/>
  <c r="C11"/>
  <c r="D11" s="1"/>
  <c r="M25" i="2"/>
  <c r="N25" s="1"/>
  <c r="C6"/>
  <c r="D6" s="1"/>
  <c r="C11"/>
  <c r="D11" s="1"/>
  <c r="C10"/>
  <c r="D10" s="1"/>
  <c r="C9"/>
  <c r="D9" s="1"/>
  <c r="C8"/>
  <c r="D8" s="1"/>
  <c r="C7"/>
  <c r="D7" s="1"/>
  <c r="E6"/>
  <c r="E7" i="1" l="1"/>
  <c r="F7" s="1"/>
  <c r="G7" s="1"/>
  <c r="L26" i="2"/>
  <c r="M26" s="1"/>
  <c r="N26" s="1"/>
  <c r="F6"/>
  <c r="G6" s="1"/>
  <c r="E7" s="1"/>
  <c r="F7"/>
  <c r="E8" i="1" l="1"/>
  <c r="F8" s="1"/>
  <c r="G8" s="1"/>
  <c r="L27" i="2"/>
  <c r="M27" s="1"/>
  <c r="N27" s="1"/>
  <c r="G7"/>
  <c r="E8" s="1"/>
  <c r="E9" i="1" l="1"/>
  <c r="F9" s="1"/>
  <c r="G9" s="1"/>
  <c r="L28" i="2"/>
  <c r="M28" s="1"/>
  <c r="N28" s="1"/>
  <c r="F8"/>
  <c r="G8" s="1"/>
  <c r="E9" s="1"/>
  <c r="E10" i="1" l="1"/>
  <c r="F10" s="1"/>
  <c r="G10" s="1"/>
  <c r="L29" i="2"/>
  <c r="M29" s="1"/>
  <c r="N29" s="1"/>
  <c r="F9"/>
  <c r="G9" s="1"/>
  <c r="E11" i="1" l="1"/>
  <c r="F11" s="1"/>
  <c r="G11" s="1"/>
  <c r="L30" i="2"/>
  <c r="M30" s="1"/>
  <c r="N30" s="1"/>
  <c r="E10"/>
  <c r="F10" s="1"/>
  <c r="G10" s="1"/>
  <c r="D23" i="1" l="1"/>
  <c r="D22"/>
  <c r="D21"/>
  <c r="D20"/>
  <c r="D19"/>
  <c r="D18"/>
  <c r="D17"/>
  <c r="D16"/>
  <c r="D15"/>
  <c r="D14"/>
  <c r="D13"/>
  <c r="E12"/>
  <c r="D12"/>
  <c r="F12" s="1"/>
  <c r="G12" s="1"/>
  <c r="L31" i="2"/>
  <c r="M31" s="1"/>
  <c r="N31" s="1"/>
  <c r="E11"/>
  <c r="F11" s="1"/>
  <c r="G11" s="1"/>
  <c r="E13" i="1" l="1"/>
  <c r="F13"/>
  <c r="G13" s="1"/>
  <c r="L32" i="2"/>
  <c r="M32" s="1"/>
  <c r="N32" s="1"/>
  <c r="E12"/>
  <c r="D12"/>
  <c r="F12" s="1"/>
  <c r="G12" s="1"/>
  <c r="E14" i="1" l="1"/>
  <c r="F14" s="1"/>
  <c r="G14" s="1"/>
  <c r="L33" i="2"/>
  <c r="M33" s="1"/>
  <c r="N33" s="1"/>
  <c r="E13"/>
  <c r="F13"/>
  <c r="G13"/>
  <c r="E15" i="1" l="1"/>
  <c r="F15" s="1"/>
  <c r="G15" s="1"/>
  <c r="L34" i="2"/>
  <c r="M34" s="1"/>
  <c r="N34" s="1"/>
  <c r="E14"/>
  <c r="F14" s="1"/>
  <c r="G14" s="1"/>
  <c r="E16" i="1" l="1"/>
  <c r="F16" s="1"/>
  <c r="G16" s="1"/>
  <c r="L35" i="2"/>
  <c r="M35" s="1"/>
  <c r="N35" s="1"/>
  <c r="E15"/>
  <c r="F15" s="1"/>
  <c r="G15" s="1"/>
  <c r="E17" i="1" l="1"/>
  <c r="F17" s="1"/>
  <c r="G17" s="1"/>
  <c r="E16" i="2"/>
  <c r="F16" s="1"/>
  <c r="G16" s="1"/>
  <c r="E18" i="1" l="1"/>
  <c r="F18" s="1"/>
  <c r="G18" s="1"/>
  <c r="E17" i="2"/>
  <c r="F17" s="1"/>
  <c r="G17" s="1"/>
  <c r="E19" i="1" l="1"/>
  <c r="F19" s="1"/>
  <c r="G19" s="1"/>
  <c r="E18" i="2"/>
  <c r="F18" s="1"/>
  <c r="G18" s="1"/>
  <c r="E20" i="1" l="1"/>
  <c r="F20" s="1"/>
  <c r="G20" s="1"/>
  <c r="E19" i="2"/>
  <c r="F19" s="1"/>
  <c r="G19" s="1"/>
  <c r="E21" i="1" l="1"/>
  <c r="F21" s="1"/>
  <c r="G21" s="1"/>
  <c r="E20" i="2"/>
  <c r="F20" s="1"/>
  <c r="G20" s="1"/>
  <c r="E22" i="1" l="1"/>
  <c r="F22" s="1"/>
  <c r="G22" s="1"/>
  <c r="E21" i="2"/>
  <c r="F21" s="1"/>
  <c r="G21" s="1"/>
  <c r="E23" i="1" l="1"/>
  <c r="F23" s="1"/>
  <c r="G23" s="1"/>
  <c r="E22" i="2"/>
  <c r="F22" s="1"/>
  <c r="G22" s="1"/>
  <c r="D35" i="1" l="1"/>
  <c r="D34"/>
  <c r="D33"/>
  <c r="D32"/>
  <c r="D31"/>
  <c r="D30"/>
  <c r="D29"/>
  <c r="D28"/>
  <c r="D27"/>
  <c r="D26"/>
  <c r="D25"/>
  <c r="E24"/>
  <c r="D24"/>
  <c r="F24" s="1"/>
  <c r="G24" s="1"/>
  <c r="E23" i="2"/>
  <c r="F23" s="1"/>
  <c r="G23" s="1"/>
  <c r="E25" i="1" l="1"/>
  <c r="F25"/>
  <c r="G25" s="1"/>
  <c r="E24" i="2"/>
  <c r="F24" s="1"/>
  <c r="G24" s="1"/>
  <c r="E26" i="1" l="1"/>
  <c r="F26" s="1"/>
  <c r="G26" s="1"/>
  <c r="E25" i="2"/>
  <c r="F25" s="1"/>
  <c r="G25" s="1"/>
  <c r="E27" i="1" l="1"/>
  <c r="F27" s="1"/>
  <c r="G27" s="1"/>
  <c r="E26" i="2"/>
  <c r="F26" s="1"/>
  <c r="G26" s="1"/>
  <c r="E28" i="1" l="1"/>
  <c r="F28" s="1"/>
  <c r="G28" s="1"/>
  <c r="E27" i="2"/>
  <c r="F27" s="1"/>
  <c r="G27" s="1"/>
  <c r="E29" i="1" l="1"/>
  <c r="F29" s="1"/>
  <c r="G29" s="1"/>
  <c r="E28" i="2"/>
  <c r="F28" s="1"/>
  <c r="G28" s="1"/>
  <c r="E30" i="1" l="1"/>
  <c r="F30" s="1"/>
  <c r="G30" s="1"/>
  <c r="E29" i="2"/>
  <c r="F29" s="1"/>
  <c r="G29" s="1"/>
  <c r="E31" i="1" l="1"/>
  <c r="F31" s="1"/>
  <c r="G31" s="1"/>
  <c r="E30" i="2"/>
  <c r="F30" s="1"/>
  <c r="G30" s="1"/>
  <c r="E32" i="1" l="1"/>
  <c r="F32" s="1"/>
  <c r="G32" s="1"/>
  <c r="E31" i="2"/>
  <c r="F31" s="1"/>
  <c r="G31" s="1"/>
  <c r="E33" i="1" l="1"/>
  <c r="F33" s="1"/>
  <c r="G33" s="1"/>
  <c r="E32" i="2"/>
  <c r="F32" s="1"/>
  <c r="G32" s="1"/>
  <c r="E34" i="1" l="1"/>
  <c r="F34" s="1"/>
  <c r="G34" s="1"/>
  <c r="E33" i="2"/>
  <c r="F33" s="1"/>
  <c r="G33" s="1"/>
  <c r="E35" i="1" l="1"/>
  <c r="F35" s="1"/>
  <c r="G35" s="1"/>
  <c r="E34" i="2"/>
  <c r="F34" s="1"/>
  <c r="G34" s="1"/>
  <c r="E36" i="1" l="1"/>
  <c r="F36" s="1"/>
  <c r="G36" s="1"/>
  <c r="E35" i="2"/>
  <c r="F35" s="1"/>
  <c r="G35" s="1"/>
  <c r="E36" l="1"/>
  <c r="F36" s="1"/>
  <c r="G36" s="1"/>
</calcChain>
</file>

<file path=xl/sharedStrings.xml><?xml version="1.0" encoding="utf-8"?>
<sst xmlns="http://schemas.openxmlformats.org/spreadsheetml/2006/main" count="28" uniqueCount="12">
  <si>
    <t>贷款总额</t>
    <phoneticPr fontId="1" type="noConversion"/>
  </si>
  <si>
    <t>贷款余额</t>
    <phoneticPr fontId="1" type="noConversion"/>
  </si>
  <si>
    <t>利率</t>
    <phoneticPr fontId="1" type="noConversion"/>
  </si>
  <si>
    <t>剩余还款期数</t>
    <phoneticPr fontId="1" type="noConversion"/>
  </si>
  <si>
    <t>还款总额</t>
    <phoneticPr fontId="1" type="noConversion"/>
  </si>
  <si>
    <t>本金</t>
    <phoneticPr fontId="1" type="noConversion"/>
  </si>
  <si>
    <t>利息</t>
    <phoneticPr fontId="1" type="noConversion"/>
  </si>
  <si>
    <t>月份</t>
    <phoneticPr fontId="1" type="noConversion"/>
  </si>
  <si>
    <t>月利率</t>
    <phoneticPr fontId="1" type="noConversion"/>
  </si>
  <si>
    <t>剩余期数</t>
    <phoneticPr fontId="1" type="noConversion"/>
  </si>
  <si>
    <t>利率辅助</t>
    <phoneticPr fontId="1" type="noConversion"/>
  </si>
  <si>
    <t>月还款额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</si>
</sst>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17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selection activeCell="J17" sqref="J17"/>
    </sheetView>
  </sheetViews>
  <sheetFormatPr defaultRowHeight="13.5"/>
  <cols>
    <col min="1" max="1" width="13.875" customWidth="1"/>
  </cols>
  <sheetData>
    <row r="1" spans="1:8">
      <c r="A1" t="s">
        <v>0</v>
      </c>
      <c r="B1">
        <v>410000</v>
      </c>
    </row>
    <row r="2" spans="1:8">
      <c r="A2" t="s">
        <v>2</v>
      </c>
      <c r="B2">
        <v>5.7799999999999997E-2</v>
      </c>
      <c r="C2">
        <v>5.9900000000000002E-2</v>
      </c>
      <c r="D2">
        <v>5.57E-2</v>
      </c>
    </row>
    <row r="3" spans="1:8">
      <c r="A3" t="s">
        <v>3</v>
      </c>
      <c r="B3">
        <v>360</v>
      </c>
    </row>
    <row r="5" spans="1:8">
      <c r="A5" t="s">
        <v>7</v>
      </c>
      <c r="B5" t="s">
        <v>8</v>
      </c>
      <c r="C5" t="s">
        <v>10</v>
      </c>
      <c r="D5" t="s">
        <v>4</v>
      </c>
      <c r="E5" t="s">
        <v>6</v>
      </c>
      <c r="F5" t="s">
        <v>5</v>
      </c>
      <c r="G5" t="s">
        <v>1</v>
      </c>
      <c r="H5" t="s">
        <v>9</v>
      </c>
    </row>
    <row r="6" spans="1:8">
      <c r="A6" s="1">
        <v>40744</v>
      </c>
      <c r="B6">
        <f>$B$2/12</f>
        <v>4.8166666666666661E-3</v>
      </c>
      <c r="C6">
        <f>POWER(1+ B6,$B$3)</f>
        <v>5.6397363135690313</v>
      </c>
      <c r="D6">
        <f>$B$1 * B6 * C6 / (C6 - 1)</f>
        <v>2400.4681539066232</v>
      </c>
      <c r="E6">
        <f>B1 * B6</f>
        <v>1974.833333333333</v>
      </c>
      <c r="F6">
        <f xml:space="preserve"> D6 - E6</f>
        <v>425.6348205732902</v>
      </c>
      <c r="G6">
        <f>B1 - F6</f>
        <v>409574.36517942674</v>
      </c>
      <c r="H6">
        <f>B3-1</f>
        <v>359</v>
      </c>
    </row>
    <row r="7" spans="1:8">
      <c r="A7" s="1">
        <v>40775</v>
      </c>
      <c r="B7">
        <f t="shared" ref="B7:B11" si="0">$B$2/12</f>
        <v>4.8166666666666661E-3</v>
      </c>
      <c r="C7">
        <f>POWER(1+ B7,$B$3)</f>
        <v>5.6397363135690313</v>
      </c>
      <c r="D7">
        <f>$B$1 * B7 * C7 / (C7 - 1)</f>
        <v>2400.4681539066232</v>
      </c>
      <c r="E7">
        <f>G6 * B7</f>
        <v>1972.7831922809053</v>
      </c>
      <c r="F7">
        <f xml:space="preserve"> D7 - E7</f>
        <v>427.68496162571796</v>
      </c>
      <c r="G7">
        <f>G6 - F7</f>
        <v>409146.68021780101</v>
      </c>
      <c r="H7">
        <f>H6-1</f>
        <v>358</v>
      </c>
    </row>
    <row r="8" spans="1:8">
      <c r="A8" s="1">
        <v>40806</v>
      </c>
      <c r="B8">
        <f t="shared" si="0"/>
        <v>4.8166666666666661E-3</v>
      </c>
      <c r="C8">
        <f>POWER(1+ B8,$B$3)</f>
        <v>5.6397363135690313</v>
      </c>
      <c r="D8">
        <f>$B$1 * B8 * C8 / (C8 - 1)</f>
        <v>2400.4681539066232</v>
      </c>
      <c r="E8">
        <f>G7 * B8</f>
        <v>1970.7231763824079</v>
      </c>
      <c r="F8">
        <f xml:space="preserve"> D8 - E8</f>
        <v>429.7449775242153</v>
      </c>
      <c r="G8">
        <f>G7 - F8</f>
        <v>408716.9352402768</v>
      </c>
      <c r="H8">
        <f>H7-1</f>
        <v>357</v>
      </c>
    </row>
    <row r="9" spans="1:8">
      <c r="A9" s="1">
        <v>40836</v>
      </c>
      <c r="B9">
        <f t="shared" si="0"/>
        <v>4.8166666666666661E-3</v>
      </c>
      <c r="C9">
        <f>POWER(1+ B9,$B$3)</f>
        <v>5.6397363135690313</v>
      </c>
      <c r="D9">
        <f>$B$1 * B9 * C9 / (C9 - 1)</f>
        <v>2400.4681539066232</v>
      </c>
      <c r="E9">
        <f t="shared" ref="E9:E36" si="1">G8 * B9</f>
        <v>1968.6532380739998</v>
      </c>
      <c r="F9">
        <f xml:space="preserve"> D9 - E9</f>
        <v>431.81491583262346</v>
      </c>
      <c r="G9">
        <f>G8 - F9</f>
        <v>408285.1203244442</v>
      </c>
      <c r="H9">
        <f t="shared" ref="H9:H36" si="2">H8-1</f>
        <v>356</v>
      </c>
    </row>
    <row r="10" spans="1:8">
      <c r="A10" s="1">
        <v>40867</v>
      </c>
      <c r="B10">
        <f t="shared" si="0"/>
        <v>4.8166666666666661E-3</v>
      </c>
      <c r="C10">
        <f>POWER(1+ B10,$B$3)</f>
        <v>5.6397363135690313</v>
      </c>
      <c r="D10">
        <f>$B$1 * B10 * C10 / (C10 - 1)</f>
        <v>2400.4681539066232</v>
      </c>
      <c r="E10">
        <f t="shared" si="1"/>
        <v>1966.5733295627394</v>
      </c>
      <c r="F10">
        <f xml:space="preserve"> D10 - E10</f>
        <v>433.89482434388378</v>
      </c>
      <c r="G10">
        <f>G9 - F10</f>
        <v>407851.22550010029</v>
      </c>
      <c r="H10">
        <f t="shared" si="2"/>
        <v>355</v>
      </c>
    </row>
    <row r="11" spans="1:8" ht="14.25" thickBot="1">
      <c r="A11" s="1">
        <v>40897</v>
      </c>
      <c r="B11">
        <f t="shared" si="0"/>
        <v>4.8166666666666661E-3</v>
      </c>
      <c r="C11">
        <f>POWER(1+ B11,$B$3)</f>
        <v>5.6397363135690313</v>
      </c>
      <c r="D11">
        <f>$B$1 * B11 * C11 / (C11 - 1)</f>
        <v>2400.4681539066232</v>
      </c>
      <c r="E11">
        <f t="shared" si="1"/>
        <v>1964.4834028254829</v>
      </c>
      <c r="F11">
        <f xml:space="preserve"> D11 - E11</f>
        <v>435.9847510811403</v>
      </c>
      <c r="G11">
        <f>G10 - F11</f>
        <v>407415.24074901914</v>
      </c>
      <c r="H11">
        <f t="shared" si="2"/>
        <v>354</v>
      </c>
    </row>
    <row r="12" spans="1:8" ht="14.25" thickTop="1">
      <c r="A12" s="2">
        <v>40928</v>
      </c>
      <c r="B12" s="3">
        <f>$C$2 / 12</f>
        <v>4.9916666666666668E-3</v>
      </c>
      <c r="C12" s="3">
        <f>POWER(1+ B12,$H$11 )</f>
        <v>5.827886186227933</v>
      </c>
      <c r="D12" s="3">
        <f>$G$11 * B12 * C12 / (C12 - 1)</f>
        <v>2454.9174104660551</v>
      </c>
      <c r="E12" s="3">
        <f t="shared" si="1"/>
        <v>2033.681076738854</v>
      </c>
      <c r="F12" s="3">
        <f xml:space="preserve"> D12 - E12</f>
        <v>421.2363337272011</v>
      </c>
      <c r="G12" s="3">
        <f>G11 - F12</f>
        <v>406994.00441529194</v>
      </c>
      <c r="H12" s="3">
        <f t="shared" si="2"/>
        <v>353</v>
      </c>
    </row>
    <row r="13" spans="1:8">
      <c r="A13" s="1">
        <v>40959</v>
      </c>
      <c r="B13">
        <f>$C$2 / 12</f>
        <v>4.9916666666666668E-3</v>
      </c>
      <c r="C13">
        <f t="shared" ref="C13:C23" si="3">POWER(1+ B13,$H$11 )</f>
        <v>5.827886186227933</v>
      </c>
      <c r="D13">
        <f t="shared" ref="D13:D23" si="4">$G$11 * B13 * C13 / (C13 - 1)</f>
        <v>2454.9174104660551</v>
      </c>
      <c r="E13">
        <f t="shared" si="1"/>
        <v>2031.578405372999</v>
      </c>
      <c r="F13">
        <f t="shared" ref="F13:F36" si="5" xml:space="preserve"> D13 - E13</f>
        <v>423.33900509305613</v>
      </c>
      <c r="G13">
        <f t="shared" ref="G13:G36" si="6">G12 - F13</f>
        <v>406570.66541019891</v>
      </c>
      <c r="H13">
        <f t="shared" si="2"/>
        <v>352</v>
      </c>
    </row>
    <row r="14" spans="1:8">
      <c r="A14" s="1">
        <v>40988</v>
      </c>
      <c r="B14">
        <f t="shared" ref="B14:B24" si="7">$C$2 / 12</f>
        <v>4.9916666666666668E-3</v>
      </c>
      <c r="C14">
        <f t="shared" si="3"/>
        <v>5.827886186227933</v>
      </c>
      <c r="D14">
        <f t="shared" si="4"/>
        <v>2454.9174104660551</v>
      </c>
      <c r="E14">
        <f t="shared" si="1"/>
        <v>2029.4652381725764</v>
      </c>
      <c r="F14">
        <f t="shared" si="5"/>
        <v>425.45217229347872</v>
      </c>
      <c r="G14">
        <f t="shared" si="6"/>
        <v>406145.21323790541</v>
      </c>
      <c r="H14">
        <f t="shared" si="2"/>
        <v>351</v>
      </c>
    </row>
    <row r="15" spans="1:8">
      <c r="A15" s="1">
        <v>41019</v>
      </c>
      <c r="B15">
        <f t="shared" si="7"/>
        <v>4.9916666666666668E-3</v>
      </c>
      <c r="C15">
        <f t="shared" si="3"/>
        <v>5.827886186227933</v>
      </c>
      <c r="D15">
        <f t="shared" si="4"/>
        <v>2454.9174104660551</v>
      </c>
      <c r="E15">
        <f t="shared" si="1"/>
        <v>2027.3415227458779</v>
      </c>
      <c r="F15">
        <f t="shared" si="5"/>
        <v>427.57588772017721</v>
      </c>
      <c r="G15">
        <f t="shared" si="6"/>
        <v>405717.63735018525</v>
      </c>
      <c r="H15">
        <f t="shared" si="2"/>
        <v>350</v>
      </c>
    </row>
    <row r="16" spans="1:8">
      <c r="A16" s="1">
        <v>41049</v>
      </c>
      <c r="B16">
        <f t="shared" si="7"/>
        <v>4.9916666666666668E-3</v>
      </c>
      <c r="C16">
        <f t="shared" si="3"/>
        <v>5.827886186227933</v>
      </c>
      <c r="D16">
        <f t="shared" si="4"/>
        <v>2454.9174104660551</v>
      </c>
      <c r="E16">
        <f t="shared" si="1"/>
        <v>2025.2072064396748</v>
      </c>
      <c r="F16">
        <f t="shared" si="5"/>
        <v>429.71020402638032</v>
      </c>
      <c r="G16">
        <f t="shared" si="6"/>
        <v>405287.92714615888</v>
      </c>
      <c r="H16">
        <f t="shared" si="2"/>
        <v>349</v>
      </c>
    </row>
    <row r="17" spans="1:8">
      <c r="A17" s="1">
        <v>41080</v>
      </c>
      <c r="B17">
        <f t="shared" si="7"/>
        <v>4.9916666666666668E-3</v>
      </c>
      <c r="C17">
        <f t="shared" si="3"/>
        <v>5.827886186227933</v>
      </c>
      <c r="D17">
        <f t="shared" si="4"/>
        <v>2454.9174104660551</v>
      </c>
      <c r="E17">
        <f t="shared" si="1"/>
        <v>2023.0622363379098</v>
      </c>
      <c r="F17">
        <f t="shared" si="5"/>
        <v>431.85517412814534</v>
      </c>
      <c r="G17">
        <f t="shared" si="6"/>
        <v>404856.07197203074</v>
      </c>
      <c r="H17">
        <f t="shared" si="2"/>
        <v>348</v>
      </c>
    </row>
    <row r="18" spans="1:8">
      <c r="A18" s="1">
        <v>41110</v>
      </c>
      <c r="B18">
        <f t="shared" si="7"/>
        <v>4.9916666666666668E-3</v>
      </c>
      <c r="C18">
        <f t="shared" si="3"/>
        <v>5.827886186227933</v>
      </c>
      <c r="D18">
        <f t="shared" si="4"/>
        <v>2454.9174104660551</v>
      </c>
      <c r="E18">
        <f t="shared" si="1"/>
        <v>2020.9065592603868</v>
      </c>
      <c r="F18">
        <f t="shared" si="5"/>
        <v>434.01085120566836</v>
      </c>
      <c r="G18">
        <f t="shared" si="6"/>
        <v>404422.06112082506</v>
      </c>
      <c r="H18">
        <f t="shared" si="2"/>
        <v>347</v>
      </c>
    </row>
    <row r="19" spans="1:8">
      <c r="A19" s="1">
        <v>41141</v>
      </c>
      <c r="B19">
        <f t="shared" si="7"/>
        <v>4.9916666666666668E-3</v>
      </c>
      <c r="C19">
        <f t="shared" si="3"/>
        <v>5.827886186227933</v>
      </c>
      <c r="D19">
        <f t="shared" si="4"/>
        <v>2454.9174104660551</v>
      </c>
      <c r="E19">
        <f t="shared" si="1"/>
        <v>2018.7401217614517</v>
      </c>
      <c r="F19">
        <f t="shared" si="5"/>
        <v>436.17728870460337</v>
      </c>
      <c r="G19">
        <f t="shared" si="6"/>
        <v>403985.88383212045</v>
      </c>
      <c r="H19">
        <f t="shared" si="2"/>
        <v>346</v>
      </c>
    </row>
    <row r="20" spans="1:8">
      <c r="A20" s="1">
        <v>41172</v>
      </c>
      <c r="B20">
        <f t="shared" si="7"/>
        <v>4.9916666666666668E-3</v>
      </c>
      <c r="C20">
        <f t="shared" si="3"/>
        <v>5.827886186227933</v>
      </c>
      <c r="D20">
        <f t="shared" si="4"/>
        <v>2454.9174104660551</v>
      </c>
      <c r="E20">
        <f t="shared" si="1"/>
        <v>2016.562870128668</v>
      </c>
      <c r="F20">
        <f t="shared" si="5"/>
        <v>438.35454033738711</v>
      </c>
      <c r="G20">
        <f t="shared" si="6"/>
        <v>403547.52929178305</v>
      </c>
      <c r="H20">
        <f t="shared" si="2"/>
        <v>345</v>
      </c>
    </row>
    <row r="21" spans="1:8">
      <c r="A21" s="1">
        <v>41202</v>
      </c>
      <c r="B21">
        <f t="shared" si="7"/>
        <v>4.9916666666666668E-3</v>
      </c>
      <c r="C21">
        <f t="shared" si="3"/>
        <v>5.827886186227933</v>
      </c>
      <c r="D21">
        <f t="shared" si="4"/>
        <v>2454.9174104660551</v>
      </c>
      <c r="E21">
        <f t="shared" si="1"/>
        <v>2014.3747503814839</v>
      </c>
      <c r="F21">
        <f t="shared" si="5"/>
        <v>440.54266008457125</v>
      </c>
      <c r="G21">
        <f t="shared" si="6"/>
        <v>403106.9866316985</v>
      </c>
      <c r="H21">
        <f t="shared" si="2"/>
        <v>344</v>
      </c>
    </row>
    <row r="22" spans="1:8">
      <c r="A22" s="1">
        <v>41233</v>
      </c>
      <c r="B22">
        <f t="shared" si="7"/>
        <v>4.9916666666666668E-3</v>
      </c>
      <c r="C22">
        <f t="shared" si="3"/>
        <v>5.827886186227933</v>
      </c>
      <c r="D22">
        <f t="shared" si="4"/>
        <v>2454.9174104660551</v>
      </c>
      <c r="E22">
        <f t="shared" si="1"/>
        <v>2012.175708269895</v>
      </c>
      <c r="F22">
        <f t="shared" si="5"/>
        <v>442.74170219616008</v>
      </c>
      <c r="G22">
        <f t="shared" si="6"/>
        <v>402664.24492950231</v>
      </c>
      <c r="H22">
        <f t="shared" si="2"/>
        <v>343</v>
      </c>
    </row>
    <row r="23" spans="1:8" ht="14.25" thickBot="1">
      <c r="A23" s="1">
        <v>41263</v>
      </c>
      <c r="B23">
        <f t="shared" si="7"/>
        <v>4.9916666666666668E-3</v>
      </c>
      <c r="C23">
        <f t="shared" si="3"/>
        <v>5.827886186227933</v>
      </c>
      <c r="D23">
        <f t="shared" si="4"/>
        <v>2454.9174104660551</v>
      </c>
      <c r="E23">
        <f t="shared" si="1"/>
        <v>2009.9656892730991</v>
      </c>
      <c r="F23">
        <f t="shared" si="5"/>
        <v>444.95172119295603</v>
      </c>
      <c r="G23">
        <f t="shared" si="6"/>
        <v>402219.29320830933</v>
      </c>
      <c r="H23">
        <f t="shared" si="2"/>
        <v>342</v>
      </c>
    </row>
    <row r="24" spans="1:8" ht="14.25" thickTop="1">
      <c r="A24" s="2">
        <v>41294</v>
      </c>
      <c r="B24" s="3">
        <f>$D$2 / 12</f>
        <v>4.6416666666666663E-3</v>
      </c>
      <c r="C24" s="3">
        <f>POWER(1+ B24,$H$23)</f>
        <v>4.8733284039764264</v>
      </c>
      <c r="D24" s="3">
        <f>$G$23 * B24 * C24 / (C24 - 1)</f>
        <v>2348.9739777020759</v>
      </c>
      <c r="E24" s="3">
        <f t="shared" si="1"/>
        <v>1866.9678859752357</v>
      </c>
      <c r="F24" s="3">
        <f t="shared" si="5"/>
        <v>482.00609172684017</v>
      </c>
      <c r="G24" s="3">
        <f t="shared" si="6"/>
        <v>401737.28711658251</v>
      </c>
      <c r="H24" s="3">
        <f t="shared" si="2"/>
        <v>341</v>
      </c>
    </row>
    <row r="25" spans="1:8">
      <c r="A25" s="1">
        <v>41325</v>
      </c>
      <c r="B25">
        <f t="shared" ref="B25:B35" si="8">$D$2 / 12</f>
        <v>4.6416666666666663E-3</v>
      </c>
      <c r="C25">
        <f t="shared" ref="C25:C35" si="9">POWER(1+ B25,$H$23)</f>
        <v>4.8733284039764264</v>
      </c>
      <c r="D25">
        <f t="shared" ref="D25:D35" si="10">$G$23 * B25 * C25 / (C25 - 1)</f>
        <v>2348.9739777020759</v>
      </c>
      <c r="E25">
        <f t="shared" si="1"/>
        <v>1864.730574366137</v>
      </c>
      <c r="F25">
        <f t="shared" si="5"/>
        <v>484.24340333593886</v>
      </c>
      <c r="G25">
        <f t="shared" si="6"/>
        <v>401253.04371324659</v>
      </c>
      <c r="H25">
        <f t="shared" si="2"/>
        <v>340</v>
      </c>
    </row>
    <row r="26" spans="1:8">
      <c r="A26" s="1">
        <v>41353</v>
      </c>
      <c r="B26">
        <f t="shared" si="8"/>
        <v>4.6416666666666663E-3</v>
      </c>
      <c r="C26">
        <f t="shared" si="9"/>
        <v>4.8733284039764264</v>
      </c>
      <c r="D26">
        <f t="shared" si="10"/>
        <v>2348.9739777020759</v>
      </c>
      <c r="E26">
        <f t="shared" si="1"/>
        <v>1862.4828779023194</v>
      </c>
      <c r="F26">
        <f t="shared" si="5"/>
        <v>486.49109979975651</v>
      </c>
      <c r="G26">
        <f t="shared" si="6"/>
        <v>400766.55261344684</v>
      </c>
      <c r="H26">
        <f t="shared" si="2"/>
        <v>339</v>
      </c>
    </row>
    <row r="27" spans="1:8">
      <c r="A27" s="1">
        <v>41384</v>
      </c>
      <c r="B27">
        <f t="shared" si="8"/>
        <v>4.6416666666666663E-3</v>
      </c>
      <c r="C27">
        <f t="shared" si="9"/>
        <v>4.8733284039764264</v>
      </c>
      <c r="D27">
        <f t="shared" si="10"/>
        <v>2348.9739777020759</v>
      </c>
      <c r="E27">
        <f t="shared" si="1"/>
        <v>1860.2247483807489</v>
      </c>
      <c r="F27">
        <f t="shared" si="5"/>
        <v>488.74922932132699</v>
      </c>
      <c r="G27">
        <f t="shared" si="6"/>
        <v>400277.80338412552</v>
      </c>
      <c r="H27">
        <f t="shared" si="2"/>
        <v>338</v>
      </c>
    </row>
    <row r="28" spans="1:8">
      <c r="A28" s="1">
        <v>41414</v>
      </c>
      <c r="B28">
        <f t="shared" si="8"/>
        <v>4.6416666666666663E-3</v>
      </c>
      <c r="C28">
        <f t="shared" si="9"/>
        <v>4.8733284039764264</v>
      </c>
      <c r="D28">
        <f t="shared" si="10"/>
        <v>2348.9739777020759</v>
      </c>
      <c r="E28">
        <f t="shared" si="1"/>
        <v>1857.9561373746492</v>
      </c>
      <c r="F28">
        <f t="shared" si="5"/>
        <v>491.01784032742671</v>
      </c>
      <c r="G28">
        <f t="shared" si="6"/>
        <v>399786.78554379812</v>
      </c>
      <c r="H28">
        <f t="shared" si="2"/>
        <v>337</v>
      </c>
    </row>
    <row r="29" spans="1:8">
      <c r="A29" s="1">
        <v>41445</v>
      </c>
      <c r="B29">
        <f t="shared" si="8"/>
        <v>4.6416666666666663E-3</v>
      </c>
      <c r="C29">
        <f t="shared" si="9"/>
        <v>4.8733284039764264</v>
      </c>
      <c r="D29">
        <f t="shared" si="10"/>
        <v>2348.9739777020759</v>
      </c>
      <c r="E29">
        <f t="shared" si="1"/>
        <v>1855.6769962324629</v>
      </c>
      <c r="F29">
        <f t="shared" si="5"/>
        <v>493.296981469613</v>
      </c>
      <c r="G29">
        <f t="shared" si="6"/>
        <v>399293.48856232851</v>
      </c>
      <c r="H29">
        <f t="shared" si="2"/>
        <v>336</v>
      </c>
    </row>
    <row r="30" spans="1:8">
      <c r="A30" s="1">
        <v>41475</v>
      </c>
      <c r="B30">
        <f t="shared" si="8"/>
        <v>4.6416666666666663E-3</v>
      </c>
      <c r="C30">
        <f t="shared" si="9"/>
        <v>4.8733284039764264</v>
      </c>
      <c r="D30">
        <f t="shared" si="10"/>
        <v>2348.9739777020759</v>
      </c>
      <c r="E30">
        <f t="shared" si="1"/>
        <v>1853.3872760768081</v>
      </c>
      <c r="F30">
        <f t="shared" si="5"/>
        <v>495.58670162526778</v>
      </c>
      <c r="G30">
        <f t="shared" si="6"/>
        <v>398797.90186070325</v>
      </c>
      <c r="H30">
        <f t="shared" si="2"/>
        <v>335</v>
      </c>
    </row>
    <row r="31" spans="1:8">
      <c r="A31" s="1">
        <v>41506</v>
      </c>
      <c r="B31">
        <f t="shared" si="8"/>
        <v>4.6416666666666663E-3</v>
      </c>
      <c r="C31">
        <f t="shared" si="9"/>
        <v>4.8733284039764264</v>
      </c>
      <c r="D31">
        <f t="shared" si="10"/>
        <v>2348.9739777020759</v>
      </c>
      <c r="E31">
        <f t="shared" si="1"/>
        <v>1851.0869278034309</v>
      </c>
      <c r="F31">
        <f t="shared" si="5"/>
        <v>497.88704989864505</v>
      </c>
      <c r="G31">
        <f t="shared" si="6"/>
        <v>398300.01481080463</v>
      </c>
      <c r="H31">
        <f t="shared" si="2"/>
        <v>334</v>
      </c>
    </row>
    <row r="32" spans="1:8">
      <c r="A32" s="1">
        <v>41537</v>
      </c>
      <c r="B32">
        <f t="shared" si="8"/>
        <v>4.6416666666666663E-3</v>
      </c>
      <c r="C32">
        <f t="shared" si="9"/>
        <v>4.8733284039764264</v>
      </c>
      <c r="D32">
        <f t="shared" si="10"/>
        <v>2348.9739777020759</v>
      </c>
      <c r="E32">
        <f t="shared" si="1"/>
        <v>1848.7759020801514</v>
      </c>
      <c r="F32">
        <f t="shared" si="5"/>
        <v>500.19807562192454</v>
      </c>
      <c r="G32">
        <f t="shared" si="6"/>
        <v>397799.81673518271</v>
      </c>
      <c r="H32">
        <f t="shared" si="2"/>
        <v>333</v>
      </c>
    </row>
    <row r="33" spans="1:8">
      <c r="A33" s="1">
        <v>41567</v>
      </c>
      <c r="B33">
        <f t="shared" si="8"/>
        <v>4.6416666666666663E-3</v>
      </c>
      <c r="C33">
        <f t="shared" si="9"/>
        <v>4.8733284039764264</v>
      </c>
      <c r="D33">
        <f t="shared" si="10"/>
        <v>2348.9739777020759</v>
      </c>
      <c r="E33">
        <f t="shared" si="1"/>
        <v>1846.4541493458064</v>
      </c>
      <c r="F33">
        <f t="shared" si="5"/>
        <v>502.5198283562695</v>
      </c>
      <c r="G33">
        <f t="shared" si="6"/>
        <v>397297.29690682644</v>
      </c>
      <c r="H33">
        <f t="shared" si="2"/>
        <v>332</v>
      </c>
    </row>
    <row r="34" spans="1:8">
      <c r="A34" s="1">
        <v>41598</v>
      </c>
      <c r="B34">
        <f t="shared" si="8"/>
        <v>4.6416666666666663E-3</v>
      </c>
      <c r="C34">
        <f t="shared" si="9"/>
        <v>4.8733284039764264</v>
      </c>
      <c r="D34">
        <f t="shared" si="10"/>
        <v>2348.9739777020759</v>
      </c>
      <c r="E34">
        <f t="shared" si="1"/>
        <v>1844.1216198091859</v>
      </c>
      <c r="F34">
        <f t="shared" si="5"/>
        <v>504.85235789289004</v>
      </c>
      <c r="G34">
        <f t="shared" si="6"/>
        <v>396792.44454893353</v>
      </c>
      <c r="H34">
        <f t="shared" si="2"/>
        <v>331</v>
      </c>
    </row>
    <row r="35" spans="1:8">
      <c r="A35" s="1">
        <v>41628</v>
      </c>
      <c r="B35">
        <f t="shared" si="8"/>
        <v>4.6416666666666663E-3</v>
      </c>
      <c r="C35">
        <f t="shared" si="9"/>
        <v>4.8733284039764264</v>
      </c>
      <c r="D35">
        <f t="shared" si="10"/>
        <v>2348.9739777020759</v>
      </c>
      <c r="E35">
        <f t="shared" si="1"/>
        <v>1841.7782634479663</v>
      </c>
      <c r="F35">
        <f t="shared" si="5"/>
        <v>507.19571425410959</v>
      </c>
      <c r="G35">
        <f t="shared" si="6"/>
        <v>396285.24883467943</v>
      </c>
      <c r="H35">
        <f t="shared" si="2"/>
        <v>330</v>
      </c>
    </row>
    <row r="36" spans="1:8">
      <c r="A36" s="1">
        <v>41659</v>
      </c>
      <c r="E36">
        <f t="shared" si="1"/>
        <v>0</v>
      </c>
      <c r="F36">
        <f t="shared" si="5"/>
        <v>0</v>
      </c>
      <c r="G36">
        <f t="shared" si="6"/>
        <v>396285.24883467943</v>
      </c>
      <c r="H36">
        <f t="shared" si="2"/>
        <v>329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3.5"/>
  <cols>
    <col min="1" max="1" width="13.875" customWidth="1"/>
  </cols>
  <sheetData>
    <row r="1" spans="1:8">
      <c r="A1" t="s">
        <v>0</v>
      </c>
      <c r="B1">
        <v>550000</v>
      </c>
    </row>
    <row r="2" spans="1:8">
      <c r="A2" t="s">
        <v>2</v>
      </c>
      <c r="B2">
        <v>4.7E-2</v>
      </c>
      <c r="C2">
        <v>4.9000000000000002E-2</v>
      </c>
      <c r="D2">
        <v>4.4999999999999998E-2</v>
      </c>
    </row>
    <row r="3" spans="1:8">
      <c r="A3" t="s">
        <v>3</v>
      </c>
      <c r="B3">
        <v>180</v>
      </c>
    </row>
    <row r="5" spans="1:8">
      <c r="A5" t="s">
        <v>7</v>
      </c>
      <c r="B5" t="s">
        <v>8</v>
      </c>
      <c r="C5" t="s">
        <v>10</v>
      </c>
      <c r="D5" t="s">
        <v>11</v>
      </c>
      <c r="E5" t="s">
        <v>6</v>
      </c>
      <c r="F5" t="s">
        <v>5</v>
      </c>
      <c r="G5" t="s">
        <v>1</v>
      </c>
      <c r="H5" t="s">
        <v>9</v>
      </c>
    </row>
    <row r="6" spans="1:8">
      <c r="A6" s="1">
        <v>40744</v>
      </c>
      <c r="B6">
        <f>$B$2/12</f>
        <v>3.9166666666666664E-3</v>
      </c>
      <c r="C6">
        <f>POWER(1+ B6,$B$3)</f>
        <v>2.0210617040672068</v>
      </c>
      <c r="D6">
        <f>$B$1 * B6 * C6 / (C6 - 1)</f>
        <v>4263.8987799032611</v>
      </c>
      <c r="E6">
        <f>B1 * B6</f>
        <v>2154.1666666666665</v>
      </c>
      <c r="F6">
        <f xml:space="preserve"> D6 - E6</f>
        <v>2109.7321132365946</v>
      </c>
      <c r="G6">
        <f>B1 - F6</f>
        <v>547890.26788676344</v>
      </c>
      <c r="H6">
        <f>B3-1</f>
        <v>179</v>
      </c>
    </row>
    <row r="7" spans="1:8">
      <c r="A7" s="1">
        <v>40775</v>
      </c>
      <c r="B7">
        <f t="shared" ref="B7:B11" si="0">$B$2/12</f>
        <v>3.9166666666666664E-3</v>
      </c>
      <c r="C7">
        <f>POWER(1+ B7,$B$3)</f>
        <v>2.0210617040672068</v>
      </c>
      <c r="D7">
        <f>$B$1 * B7 * C7 / (C7 - 1)</f>
        <v>4263.8987799032611</v>
      </c>
      <c r="E7">
        <f>G6 * B7</f>
        <v>2145.9035492231565</v>
      </c>
      <c r="F7">
        <f xml:space="preserve"> D7 - E7</f>
        <v>2117.9952306801047</v>
      </c>
      <c r="G7">
        <f>G6 - F7</f>
        <v>545772.27265608334</v>
      </c>
      <c r="H7">
        <f>H6-1</f>
        <v>178</v>
      </c>
    </row>
    <row r="8" spans="1:8">
      <c r="A8" s="1">
        <v>40806</v>
      </c>
      <c r="B8">
        <f t="shared" si="0"/>
        <v>3.9166666666666664E-3</v>
      </c>
      <c r="C8">
        <f>POWER(1+ B8,$B$3)</f>
        <v>2.0210617040672068</v>
      </c>
      <c r="D8">
        <f>$B$1 * B8 * C8 / (C8 - 1)</f>
        <v>4263.8987799032611</v>
      </c>
      <c r="E8">
        <f>G7 * B8</f>
        <v>2137.6080679029928</v>
      </c>
      <c r="F8">
        <f xml:space="preserve"> D8 - E8</f>
        <v>2126.2907120002683</v>
      </c>
      <c r="G8">
        <f>G7 - F8</f>
        <v>543645.98194408312</v>
      </c>
      <c r="H8">
        <f>H7-1</f>
        <v>177</v>
      </c>
    </row>
    <row r="9" spans="1:8">
      <c r="A9" s="1">
        <v>40836</v>
      </c>
      <c r="B9">
        <f t="shared" si="0"/>
        <v>3.9166666666666664E-3</v>
      </c>
      <c r="C9">
        <f>POWER(1+ B9,$B$3)</f>
        <v>2.0210617040672068</v>
      </c>
      <c r="D9">
        <f>$B$1 * B9 * C9 / (C9 - 1)</f>
        <v>4263.8987799032611</v>
      </c>
      <c r="E9">
        <f t="shared" ref="E9:E36" si="1">G8 * B9</f>
        <v>2129.2800959476585</v>
      </c>
      <c r="F9">
        <f xml:space="preserve"> D9 - E9</f>
        <v>2134.6186839556026</v>
      </c>
      <c r="G9">
        <f>G8 - F9</f>
        <v>541511.36326012749</v>
      </c>
      <c r="H9">
        <f t="shared" ref="H9:H36" si="2">H8-1</f>
        <v>176</v>
      </c>
    </row>
    <row r="10" spans="1:8">
      <c r="A10" s="1">
        <v>40867</v>
      </c>
      <c r="B10">
        <f t="shared" si="0"/>
        <v>3.9166666666666664E-3</v>
      </c>
      <c r="C10">
        <f>POWER(1+ B10,$B$3)</f>
        <v>2.0210617040672068</v>
      </c>
      <c r="D10">
        <f>$B$1 * B10 * C10 / (C10 - 1)</f>
        <v>4263.8987799032611</v>
      </c>
      <c r="E10">
        <f t="shared" si="1"/>
        <v>2120.919506102166</v>
      </c>
      <c r="F10">
        <f xml:space="preserve"> D10 - E10</f>
        <v>2142.9792738010951</v>
      </c>
      <c r="G10">
        <f>G9 - F10</f>
        <v>539368.3839863264</v>
      </c>
      <c r="H10">
        <f t="shared" si="2"/>
        <v>175</v>
      </c>
    </row>
    <row r="11" spans="1:8" ht="14.25" thickBot="1">
      <c r="A11" s="1">
        <v>40897</v>
      </c>
      <c r="B11">
        <f t="shared" si="0"/>
        <v>3.9166666666666664E-3</v>
      </c>
      <c r="C11">
        <f>POWER(1+ B11,$B$3)</f>
        <v>2.0210617040672068</v>
      </c>
      <c r="D11">
        <f>$B$1 * B11 * C11 / (C11 - 1)</f>
        <v>4263.8987799032611</v>
      </c>
      <c r="E11">
        <f t="shared" si="1"/>
        <v>2112.5261706131114</v>
      </c>
      <c r="F11">
        <f xml:space="preserve"> D11 - E11</f>
        <v>2151.3726092901497</v>
      </c>
      <c r="G11">
        <f>G10 - F11</f>
        <v>537217.01137703622</v>
      </c>
      <c r="H11">
        <f t="shared" si="2"/>
        <v>174</v>
      </c>
    </row>
    <row r="12" spans="1:8" ht="14.25" thickTop="1">
      <c r="A12" s="2">
        <v>40928</v>
      </c>
      <c r="B12" s="3">
        <f>$C$2 / 12</f>
        <v>4.0833333333333338E-3</v>
      </c>
      <c r="C12" s="3">
        <f>POWER(1+ B12,$H$11 )</f>
        <v>2.0320666566469834</v>
      </c>
      <c r="D12" s="3">
        <f>$G$11 * B12 * C12 / (C12 - 1)</f>
        <v>4319.1152504079282</v>
      </c>
      <c r="E12" s="3">
        <f t="shared" si="1"/>
        <v>2193.6361297895646</v>
      </c>
      <c r="F12" s="3">
        <f xml:space="preserve"> D12 - E12</f>
        <v>2125.4791206183636</v>
      </c>
      <c r="G12" s="3">
        <f>G11 - F12</f>
        <v>535091.53225641791</v>
      </c>
      <c r="H12" s="3">
        <f t="shared" si="2"/>
        <v>173</v>
      </c>
    </row>
    <row r="13" spans="1:8">
      <c r="A13" s="1">
        <v>40959</v>
      </c>
      <c r="B13">
        <f>$C$2 / 12</f>
        <v>4.0833333333333338E-3</v>
      </c>
      <c r="C13">
        <f t="shared" ref="C13:C24" si="3">POWER(1+ B13,$H$11 )</f>
        <v>2.0320666566469834</v>
      </c>
      <c r="D13">
        <f t="shared" ref="D13:D24" si="4">$G$11 * B13 * C13 / (C13 - 1)</f>
        <v>4319.1152504079282</v>
      </c>
      <c r="E13">
        <f t="shared" si="1"/>
        <v>2184.9570900470399</v>
      </c>
      <c r="F13">
        <f t="shared" ref="F13:F36" si="5" xml:space="preserve"> D13 - E13</f>
        <v>2134.1581603608884</v>
      </c>
      <c r="G13">
        <f t="shared" ref="G13:G36" si="6">G12 - F13</f>
        <v>532957.37409605703</v>
      </c>
      <c r="H13">
        <f t="shared" si="2"/>
        <v>172</v>
      </c>
    </row>
    <row r="14" spans="1:8">
      <c r="A14" s="1">
        <v>40988</v>
      </c>
      <c r="B14">
        <f t="shared" ref="B14:B24" si="7">$C$2 / 12</f>
        <v>4.0833333333333338E-3</v>
      </c>
      <c r="C14">
        <f t="shared" si="3"/>
        <v>2.0320666566469834</v>
      </c>
      <c r="D14">
        <f t="shared" si="4"/>
        <v>4319.1152504079282</v>
      </c>
      <c r="E14">
        <f t="shared" si="1"/>
        <v>2176.2426108922332</v>
      </c>
      <c r="F14">
        <f t="shared" si="5"/>
        <v>2142.872639515695</v>
      </c>
      <c r="G14">
        <f t="shared" si="6"/>
        <v>530814.50145654136</v>
      </c>
      <c r="H14">
        <f t="shared" si="2"/>
        <v>171</v>
      </c>
    </row>
    <row r="15" spans="1:8">
      <c r="A15" s="1">
        <v>41019</v>
      </c>
      <c r="B15">
        <f t="shared" si="7"/>
        <v>4.0833333333333338E-3</v>
      </c>
      <c r="C15">
        <f t="shared" si="3"/>
        <v>2.0320666566469834</v>
      </c>
      <c r="D15">
        <f t="shared" si="4"/>
        <v>4319.1152504079282</v>
      </c>
      <c r="E15">
        <f t="shared" si="1"/>
        <v>2167.4925476142107</v>
      </c>
      <c r="F15">
        <f t="shared" si="5"/>
        <v>2151.6227027937175</v>
      </c>
      <c r="G15">
        <f t="shared" si="6"/>
        <v>528662.87875374767</v>
      </c>
      <c r="H15">
        <f t="shared" si="2"/>
        <v>170</v>
      </c>
    </row>
    <row r="16" spans="1:8">
      <c r="A16" s="1">
        <v>41049</v>
      </c>
      <c r="B16">
        <f t="shared" si="7"/>
        <v>4.0833333333333338E-3</v>
      </c>
      <c r="C16">
        <f t="shared" si="3"/>
        <v>2.0320666566469834</v>
      </c>
      <c r="D16">
        <f t="shared" si="4"/>
        <v>4319.1152504079282</v>
      </c>
      <c r="E16">
        <f t="shared" si="1"/>
        <v>2158.7067549111366</v>
      </c>
      <c r="F16">
        <f t="shared" si="5"/>
        <v>2160.4084954967916</v>
      </c>
      <c r="G16">
        <f t="shared" si="6"/>
        <v>526502.47025825083</v>
      </c>
      <c r="H16">
        <f t="shared" si="2"/>
        <v>169</v>
      </c>
    </row>
    <row r="17" spans="1:14">
      <c r="A17" s="1">
        <v>41080</v>
      </c>
      <c r="B17">
        <f t="shared" si="7"/>
        <v>4.0833333333333338E-3</v>
      </c>
      <c r="C17">
        <f t="shared" si="3"/>
        <v>2.0320666566469834</v>
      </c>
      <c r="D17">
        <f t="shared" si="4"/>
        <v>4319.1152504079282</v>
      </c>
      <c r="E17">
        <f t="shared" si="1"/>
        <v>2149.8850868878576</v>
      </c>
      <c r="F17">
        <f t="shared" si="5"/>
        <v>2169.2301635200706</v>
      </c>
      <c r="G17">
        <f t="shared" si="6"/>
        <v>524333.24009473075</v>
      </c>
      <c r="H17">
        <f t="shared" si="2"/>
        <v>168</v>
      </c>
    </row>
    <row r="18" spans="1:14">
      <c r="A18" s="1">
        <v>41110</v>
      </c>
      <c r="B18">
        <f t="shared" si="7"/>
        <v>4.0833333333333338E-3</v>
      </c>
      <c r="C18">
        <f t="shared" si="3"/>
        <v>2.0320666566469834</v>
      </c>
      <c r="D18">
        <f t="shared" si="4"/>
        <v>4319.1152504079282</v>
      </c>
      <c r="E18">
        <f t="shared" si="1"/>
        <v>2141.027397053484</v>
      </c>
      <c r="F18">
        <f t="shared" si="5"/>
        <v>2178.0878533544442</v>
      </c>
      <c r="G18">
        <f t="shared" si="6"/>
        <v>522155.15224137629</v>
      </c>
      <c r="H18">
        <f t="shared" si="2"/>
        <v>167</v>
      </c>
    </row>
    <row r="19" spans="1:14">
      <c r="A19" s="1">
        <v>41141</v>
      </c>
      <c r="B19">
        <f t="shared" si="7"/>
        <v>4.0833333333333338E-3</v>
      </c>
      <c r="C19">
        <f t="shared" si="3"/>
        <v>2.0320666566469834</v>
      </c>
      <c r="D19">
        <f t="shared" si="4"/>
        <v>4319.1152504079282</v>
      </c>
      <c r="E19">
        <f t="shared" si="1"/>
        <v>2132.1335383189535</v>
      </c>
      <c r="F19">
        <f t="shared" si="5"/>
        <v>2186.9817120889747</v>
      </c>
      <c r="G19">
        <f t="shared" si="6"/>
        <v>519968.17052928731</v>
      </c>
      <c r="H19">
        <f t="shared" si="2"/>
        <v>166</v>
      </c>
    </row>
    <row r="20" spans="1:14">
      <c r="A20" s="1">
        <v>41172</v>
      </c>
      <c r="B20">
        <f t="shared" si="7"/>
        <v>4.0833333333333338E-3</v>
      </c>
      <c r="C20">
        <f t="shared" si="3"/>
        <v>2.0320666566469834</v>
      </c>
      <c r="D20">
        <f t="shared" si="4"/>
        <v>4319.1152504079282</v>
      </c>
      <c r="E20">
        <f t="shared" si="1"/>
        <v>2123.20336299459</v>
      </c>
      <c r="F20">
        <f t="shared" si="5"/>
        <v>2195.9118874133383</v>
      </c>
      <c r="G20">
        <f t="shared" si="6"/>
        <v>517772.25864187395</v>
      </c>
      <c r="H20">
        <f t="shared" si="2"/>
        <v>165</v>
      </c>
    </row>
    <row r="21" spans="1:14">
      <c r="A21" s="1">
        <v>41202</v>
      </c>
      <c r="B21">
        <f t="shared" si="7"/>
        <v>4.0833333333333338E-3</v>
      </c>
      <c r="C21">
        <f t="shared" si="3"/>
        <v>2.0320666566469834</v>
      </c>
      <c r="D21">
        <f t="shared" si="4"/>
        <v>4319.1152504079282</v>
      </c>
      <c r="E21">
        <f t="shared" si="1"/>
        <v>2114.2367227876521</v>
      </c>
      <c r="F21">
        <f t="shared" si="5"/>
        <v>2204.8785276202761</v>
      </c>
      <c r="G21">
        <f t="shared" si="6"/>
        <v>515567.38011425367</v>
      </c>
      <c r="H21">
        <f t="shared" si="2"/>
        <v>164</v>
      </c>
    </row>
    <row r="22" spans="1:14">
      <c r="A22" s="1">
        <v>41233</v>
      </c>
      <c r="B22">
        <f t="shared" si="7"/>
        <v>4.0833333333333338E-3</v>
      </c>
      <c r="C22">
        <f t="shared" si="3"/>
        <v>2.0320666566469834</v>
      </c>
      <c r="D22">
        <f t="shared" si="4"/>
        <v>4319.1152504079282</v>
      </c>
      <c r="E22">
        <f t="shared" si="1"/>
        <v>2105.2334687998696</v>
      </c>
      <c r="F22">
        <f t="shared" si="5"/>
        <v>2213.8817816080586</v>
      </c>
      <c r="G22">
        <f t="shared" si="6"/>
        <v>513353.49833264563</v>
      </c>
      <c r="H22">
        <f t="shared" si="2"/>
        <v>163</v>
      </c>
    </row>
    <row r="23" spans="1:14" ht="14.25" thickBot="1">
      <c r="A23" s="1">
        <v>41263</v>
      </c>
      <c r="B23">
        <f t="shared" si="7"/>
        <v>4.0833333333333338E-3</v>
      </c>
      <c r="C23">
        <f t="shared" si="3"/>
        <v>2.0320666566469834</v>
      </c>
      <c r="D23">
        <f t="shared" si="4"/>
        <v>4319.1152504079282</v>
      </c>
      <c r="E23">
        <f t="shared" si="1"/>
        <v>2096.19345152497</v>
      </c>
      <c r="F23">
        <f t="shared" si="5"/>
        <v>2222.9217988829582</v>
      </c>
      <c r="G23">
        <f t="shared" si="6"/>
        <v>511130.57653376268</v>
      </c>
      <c r="H23">
        <f t="shared" si="2"/>
        <v>162</v>
      </c>
      <c r="I23" t="s">
        <v>8</v>
      </c>
      <c r="J23" t="s">
        <v>10</v>
      </c>
      <c r="K23" t="s">
        <v>11</v>
      </c>
      <c r="L23" t="s">
        <v>6</v>
      </c>
      <c r="M23" t="s">
        <v>5</v>
      </c>
      <c r="N23" t="s">
        <v>1</v>
      </c>
    </row>
    <row r="24" spans="1:14" ht="14.25" thickTop="1">
      <c r="A24" s="2">
        <v>41294</v>
      </c>
      <c r="B24" s="3">
        <f>$D$2 / 12</f>
        <v>3.7499999999999999E-3</v>
      </c>
      <c r="C24" s="3">
        <f>POWER(1+ B24,$H$23)</f>
        <v>1.8337513325794617</v>
      </c>
      <c r="D24" s="3">
        <f>$G$23 * B24 * C24 / (C24 - 1)</f>
        <v>4215.6741129626616</v>
      </c>
      <c r="E24" s="3">
        <f t="shared" si="1"/>
        <v>1916.73966200161</v>
      </c>
      <c r="F24" s="3">
        <f t="shared" si="5"/>
        <v>2298.9344509610519</v>
      </c>
      <c r="G24" s="3">
        <f t="shared" si="6"/>
        <v>508831.64208280161</v>
      </c>
      <c r="H24" s="3">
        <f t="shared" si="2"/>
        <v>161</v>
      </c>
      <c r="N24">
        <f>G24 - 15000</f>
        <v>493831.64208280161</v>
      </c>
    </row>
    <row r="25" spans="1:14">
      <c r="A25" s="1">
        <v>41325</v>
      </c>
      <c r="B25">
        <f t="shared" ref="B25:B35" si="8">$D$2 / 12</f>
        <v>3.7499999999999999E-3</v>
      </c>
      <c r="C25">
        <f t="shared" ref="C25:C35" si="9">POWER(1+ B25,$H$23)</f>
        <v>1.8337513325794617</v>
      </c>
      <c r="D25">
        <f t="shared" ref="D25:D35" si="10">$G$23 * B25 * C25 / (C25 - 1)</f>
        <v>4215.6741129626616</v>
      </c>
      <c r="E25">
        <f t="shared" si="1"/>
        <v>1908.118657810506</v>
      </c>
      <c r="F25">
        <f t="shared" si="5"/>
        <v>2307.5554551521554</v>
      </c>
      <c r="G25">
        <f t="shared" si="6"/>
        <v>506524.08662764943</v>
      </c>
      <c r="H25">
        <f t="shared" si="2"/>
        <v>160</v>
      </c>
      <c r="I25">
        <f t="shared" ref="I25:I35" si="11">$D$2 / 12</f>
        <v>3.7499999999999999E-3</v>
      </c>
      <c r="J25">
        <f>POWER(1+ I25,$H$24)</f>
        <v>1.8269004558699493</v>
      </c>
      <c r="K25">
        <f>$N$24 * I25 * J25 / (J25 - 1)</f>
        <v>4091.3989962745572</v>
      </c>
      <c r="L25">
        <f>N24 * I25</f>
        <v>1851.868657810506</v>
      </c>
      <c r="M25">
        <f t="shared" ref="M25:M35" si="12" xml:space="preserve"> K25 - L25</f>
        <v>2239.5303384640511</v>
      </c>
      <c r="N25">
        <f>N24 - M25</f>
        <v>491592.11174433754</v>
      </c>
    </row>
    <row r="26" spans="1:14">
      <c r="A26" s="1">
        <v>41353</v>
      </c>
      <c r="B26">
        <f t="shared" si="8"/>
        <v>3.7499999999999999E-3</v>
      </c>
      <c r="C26">
        <f t="shared" si="9"/>
        <v>1.8337513325794617</v>
      </c>
      <c r="D26">
        <f t="shared" si="10"/>
        <v>4215.6741129626616</v>
      </c>
      <c r="E26">
        <f t="shared" si="1"/>
        <v>1899.4653248536854</v>
      </c>
      <c r="F26">
        <f t="shared" si="5"/>
        <v>2316.2087881089765</v>
      </c>
      <c r="G26">
        <f t="shared" si="6"/>
        <v>504207.87783954048</v>
      </c>
      <c r="H26">
        <f t="shared" si="2"/>
        <v>159</v>
      </c>
      <c r="I26">
        <f t="shared" si="11"/>
        <v>3.7499999999999999E-3</v>
      </c>
      <c r="J26">
        <f t="shared" ref="J26:J35" si="13">POWER(1+ I26,$H$24)</f>
        <v>1.8269004558699493</v>
      </c>
      <c r="K26">
        <f>$N$24 * I26 * J26 / (J26 - 1)</f>
        <v>4091.3989962745572</v>
      </c>
      <c r="L26">
        <f t="shared" ref="L25:L35" si="14">N25 * I26</f>
        <v>1843.4704190412658</v>
      </c>
      <c r="M26">
        <f t="shared" si="12"/>
        <v>2247.9285772332914</v>
      </c>
      <c r="N26">
        <f t="shared" ref="N25:N35" si="15">N25 - M26</f>
        <v>489344.18316710426</v>
      </c>
    </row>
    <row r="27" spans="1:14">
      <c r="A27" s="1">
        <v>41384</v>
      </c>
      <c r="B27">
        <f t="shared" si="8"/>
        <v>3.7499999999999999E-3</v>
      </c>
      <c r="C27">
        <f t="shared" si="9"/>
        <v>1.8337513325794617</v>
      </c>
      <c r="D27">
        <f t="shared" si="10"/>
        <v>4215.6741129626616</v>
      </c>
      <c r="E27">
        <f t="shared" si="1"/>
        <v>1890.7795418982766</v>
      </c>
      <c r="F27">
        <f t="shared" si="5"/>
        <v>2324.8945710643848</v>
      </c>
      <c r="G27">
        <f t="shared" si="6"/>
        <v>501882.98326847609</v>
      </c>
      <c r="H27">
        <f t="shared" si="2"/>
        <v>158</v>
      </c>
      <c r="I27">
        <f t="shared" si="11"/>
        <v>3.7499999999999999E-3</v>
      </c>
      <c r="J27">
        <f t="shared" si="13"/>
        <v>1.8269004558699493</v>
      </c>
      <c r="K27">
        <f>$N$24 * I27 * J27 / (J27 - 1)</f>
        <v>4091.3989962745572</v>
      </c>
      <c r="L27">
        <f t="shared" si="14"/>
        <v>1835.0406868766408</v>
      </c>
      <c r="M27">
        <f t="shared" si="12"/>
        <v>2256.3583093979164</v>
      </c>
      <c r="N27">
        <f t="shared" si="15"/>
        <v>487087.82485770632</v>
      </c>
    </row>
    <row r="28" spans="1:14">
      <c r="A28" s="1">
        <v>41414</v>
      </c>
      <c r="B28">
        <f t="shared" si="8"/>
        <v>3.7499999999999999E-3</v>
      </c>
      <c r="C28">
        <f t="shared" si="9"/>
        <v>1.8337513325794617</v>
      </c>
      <c r="D28">
        <f t="shared" si="10"/>
        <v>4215.6741129626616</v>
      </c>
      <c r="E28">
        <f t="shared" si="1"/>
        <v>1882.0611872567852</v>
      </c>
      <c r="F28">
        <f t="shared" si="5"/>
        <v>2333.6129257058765</v>
      </c>
      <c r="G28">
        <f t="shared" si="6"/>
        <v>499549.37034277024</v>
      </c>
      <c r="H28">
        <f t="shared" si="2"/>
        <v>157</v>
      </c>
      <c r="I28">
        <f t="shared" si="11"/>
        <v>3.7499999999999999E-3</v>
      </c>
      <c r="J28">
        <f t="shared" si="13"/>
        <v>1.8269004558699493</v>
      </c>
      <c r="K28">
        <f>$N$24 * I28 * J28 / (J28 - 1)</f>
        <v>4091.3989962745572</v>
      </c>
      <c r="L28">
        <f t="shared" si="14"/>
        <v>1826.5793432163987</v>
      </c>
      <c r="M28">
        <f t="shared" si="12"/>
        <v>2264.8196530581586</v>
      </c>
      <c r="N28">
        <f t="shared" si="15"/>
        <v>484823.00520464819</v>
      </c>
    </row>
    <row r="29" spans="1:14">
      <c r="A29" s="1">
        <v>41445</v>
      </c>
      <c r="B29">
        <f t="shared" si="8"/>
        <v>3.7499999999999999E-3</v>
      </c>
      <c r="C29">
        <f t="shared" si="9"/>
        <v>1.8337513325794617</v>
      </c>
      <c r="D29">
        <f t="shared" si="10"/>
        <v>4215.6741129626616</v>
      </c>
      <c r="E29">
        <f t="shared" si="1"/>
        <v>1873.3101387853883</v>
      </c>
      <c r="F29">
        <f t="shared" si="5"/>
        <v>2342.3639741772731</v>
      </c>
      <c r="G29">
        <f t="shared" si="6"/>
        <v>497207.00636859296</v>
      </c>
      <c r="H29">
        <f t="shared" si="2"/>
        <v>156</v>
      </c>
      <c r="I29">
        <f t="shared" si="11"/>
        <v>3.7499999999999999E-3</v>
      </c>
      <c r="J29">
        <f t="shared" si="13"/>
        <v>1.8269004558699493</v>
      </c>
      <c r="K29">
        <f>$N$24 * I29 * J29 / (J29 - 1)</f>
        <v>4091.3989962745572</v>
      </c>
      <c r="L29">
        <f t="shared" si="14"/>
        <v>1818.0862695174305</v>
      </c>
      <c r="M29">
        <f t="shared" si="12"/>
        <v>2273.3127267571267</v>
      </c>
      <c r="N29">
        <f t="shared" si="15"/>
        <v>482549.69247789105</v>
      </c>
    </row>
    <row r="30" spans="1:14">
      <c r="A30" s="1">
        <v>41475</v>
      </c>
      <c r="B30">
        <f t="shared" si="8"/>
        <v>3.7499999999999999E-3</v>
      </c>
      <c r="C30">
        <f t="shared" si="9"/>
        <v>1.8337513325794617</v>
      </c>
      <c r="D30">
        <f t="shared" si="10"/>
        <v>4215.6741129626616</v>
      </c>
      <c r="E30">
        <f t="shared" si="1"/>
        <v>1864.5262738822234</v>
      </c>
      <c r="F30">
        <f t="shared" si="5"/>
        <v>2351.1478390804382</v>
      </c>
      <c r="G30">
        <f t="shared" si="6"/>
        <v>494855.85852951254</v>
      </c>
      <c r="H30">
        <f t="shared" si="2"/>
        <v>155</v>
      </c>
      <c r="I30">
        <f t="shared" si="11"/>
        <v>3.7499999999999999E-3</v>
      </c>
      <c r="J30">
        <f t="shared" si="13"/>
        <v>1.8269004558699493</v>
      </c>
      <c r="K30">
        <f>$N$24 * I30 * J30 / (J30 - 1)</f>
        <v>4091.3989962745572</v>
      </c>
      <c r="L30">
        <f t="shared" si="14"/>
        <v>1809.5613467920914</v>
      </c>
      <c r="M30">
        <f t="shared" si="12"/>
        <v>2281.8376494824661</v>
      </c>
      <c r="N30">
        <f t="shared" si="15"/>
        <v>480267.85482840857</v>
      </c>
    </row>
    <row r="31" spans="1:14">
      <c r="A31" s="1">
        <v>41506</v>
      </c>
      <c r="B31">
        <f t="shared" si="8"/>
        <v>3.7499999999999999E-3</v>
      </c>
      <c r="C31">
        <f t="shared" si="9"/>
        <v>1.8337513325794617</v>
      </c>
      <c r="D31">
        <f t="shared" si="10"/>
        <v>4215.6741129626616</v>
      </c>
      <c r="E31">
        <f t="shared" si="1"/>
        <v>1855.7094694856719</v>
      </c>
      <c r="F31">
        <f t="shared" si="5"/>
        <v>2359.9646434769897</v>
      </c>
      <c r="G31">
        <f t="shared" si="6"/>
        <v>492495.89388603554</v>
      </c>
      <c r="H31">
        <f t="shared" si="2"/>
        <v>154</v>
      </c>
      <c r="I31">
        <f t="shared" si="11"/>
        <v>3.7499999999999999E-3</v>
      </c>
      <c r="J31">
        <f t="shared" si="13"/>
        <v>1.8269004558699493</v>
      </c>
      <c r="K31">
        <f>$N$24 * I31 * J31 / (J31 - 1)</f>
        <v>4091.3989962745572</v>
      </c>
      <c r="L31">
        <f t="shared" si="14"/>
        <v>1801.004455606532</v>
      </c>
      <c r="M31">
        <f t="shared" si="12"/>
        <v>2290.394540668025</v>
      </c>
      <c r="N31">
        <f t="shared" si="15"/>
        <v>477977.46028774057</v>
      </c>
    </row>
    <row r="32" spans="1:14">
      <c r="A32" s="1">
        <v>41537</v>
      </c>
      <c r="B32">
        <f t="shared" si="8"/>
        <v>3.7499999999999999E-3</v>
      </c>
      <c r="C32">
        <f t="shared" si="9"/>
        <v>1.8337513325794617</v>
      </c>
      <c r="D32">
        <f t="shared" si="10"/>
        <v>4215.6741129626616</v>
      </c>
      <c r="E32">
        <f t="shared" si="1"/>
        <v>1846.8596020726332</v>
      </c>
      <c r="F32">
        <f t="shared" si="5"/>
        <v>2368.8145108900285</v>
      </c>
      <c r="G32">
        <f t="shared" si="6"/>
        <v>490127.07937514549</v>
      </c>
      <c r="H32">
        <f t="shared" si="2"/>
        <v>153</v>
      </c>
      <c r="I32">
        <f t="shared" si="11"/>
        <v>3.7499999999999999E-3</v>
      </c>
      <c r="J32">
        <f t="shared" si="13"/>
        <v>1.8269004558699493</v>
      </c>
      <c r="K32">
        <f>$N$24 * I32 * J32 / (J32 - 1)</f>
        <v>4091.3989962745572</v>
      </c>
      <c r="L32">
        <f t="shared" si="14"/>
        <v>1792.415476079027</v>
      </c>
      <c r="M32">
        <f t="shared" si="12"/>
        <v>2298.9835201955302</v>
      </c>
      <c r="N32">
        <f t="shared" si="15"/>
        <v>475678.47676754504</v>
      </c>
    </row>
    <row r="33" spans="1:14">
      <c r="A33" s="1">
        <v>41567</v>
      </c>
      <c r="B33">
        <f t="shared" si="8"/>
        <v>3.7499999999999999E-3</v>
      </c>
      <c r="C33">
        <f t="shared" si="9"/>
        <v>1.8337513325794617</v>
      </c>
      <c r="D33">
        <f t="shared" si="10"/>
        <v>4215.6741129626616</v>
      </c>
      <c r="E33">
        <f t="shared" si="1"/>
        <v>1837.9765476567954</v>
      </c>
      <c r="F33">
        <f t="shared" si="5"/>
        <v>2377.6975653058662</v>
      </c>
      <c r="G33">
        <f t="shared" si="6"/>
        <v>487749.38180983963</v>
      </c>
      <c r="H33">
        <f t="shared" si="2"/>
        <v>152</v>
      </c>
      <c r="I33">
        <f t="shared" si="11"/>
        <v>3.7499999999999999E-3</v>
      </c>
      <c r="J33">
        <f t="shared" si="13"/>
        <v>1.8269004558699493</v>
      </c>
      <c r="K33">
        <f>$N$24 * I33 * J33 / (J33 - 1)</f>
        <v>4091.3989962745572</v>
      </c>
      <c r="L33">
        <f t="shared" si="14"/>
        <v>1783.7942878782937</v>
      </c>
      <c r="M33">
        <f t="shared" si="12"/>
        <v>2307.6047083962635</v>
      </c>
      <c r="N33">
        <f t="shared" si="15"/>
        <v>473370.87205914879</v>
      </c>
    </row>
    <row r="34" spans="1:14">
      <c r="A34" s="1">
        <v>41598</v>
      </c>
      <c r="B34">
        <f t="shared" si="8"/>
        <v>3.7499999999999999E-3</v>
      </c>
      <c r="C34">
        <f t="shared" si="9"/>
        <v>1.8337513325794617</v>
      </c>
      <c r="D34">
        <f t="shared" si="10"/>
        <v>4215.6741129626616</v>
      </c>
      <c r="E34">
        <f t="shared" si="1"/>
        <v>1829.0601817868985</v>
      </c>
      <c r="F34">
        <f t="shared" si="5"/>
        <v>2386.6139311757634</v>
      </c>
      <c r="G34">
        <f t="shared" si="6"/>
        <v>485362.76787866384</v>
      </c>
      <c r="H34">
        <f t="shared" si="2"/>
        <v>151</v>
      </c>
      <c r="I34">
        <f t="shared" si="11"/>
        <v>3.7499999999999999E-3</v>
      </c>
      <c r="J34">
        <f t="shared" si="13"/>
        <v>1.8269004558699493</v>
      </c>
      <c r="K34">
        <f>$N$24 * I34 * J34 / (J34 - 1)</f>
        <v>4091.3989962745572</v>
      </c>
      <c r="L34">
        <f t="shared" si="14"/>
        <v>1775.140770221808</v>
      </c>
      <c r="M34">
        <f t="shared" si="12"/>
        <v>2316.2582260527493</v>
      </c>
      <c r="N34">
        <f t="shared" si="15"/>
        <v>471054.61383309605</v>
      </c>
    </row>
    <row r="35" spans="1:14">
      <c r="A35" s="1">
        <v>41628</v>
      </c>
      <c r="B35">
        <f t="shared" si="8"/>
        <v>3.7499999999999999E-3</v>
      </c>
      <c r="C35">
        <f t="shared" si="9"/>
        <v>1.8337513325794617</v>
      </c>
      <c r="D35">
        <f t="shared" si="10"/>
        <v>4215.6741129626616</v>
      </c>
      <c r="E35">
        <f t="shared" si="1"/>
        <v>1820.1103795449894</v>
      </c>
      <c r="F35">
        <f t="shared" si="5"/>
        <v>2395.5637334176722</v>
      </c>
      <c r="G35">
        <f t="shared" si="6"/>
        <v>482967.20414524619</v>
      </c>
      <c r="H35">
        <f t="shared" si="2"/>
        <v>150</v>
      </c>
      <c r="I35">
        <f t="shared" si="11"/>
        <v>3.7499999999999999E-3</v>
      </c>
      <c r="J35">
        <f t="shared" si="13"/>
        <v>1.8269004558699493</v>
      </c>
      <c r="K35">
        <f>$N$24 * I35 * J35 / (J35 - 1)</f>
        <v>4091.3989962745572</v>
      </c>
      <c r="L35">
        <f t="shared" si="14"/>
        <v>1766.4548018741102</v>
      </c>
      <c r="M35">
        <f t="shared" si="12"/>
        <v>2324.944194400447</v>
      </c>
      <c r="N35">
        <f t="shared" si="15"/>
        <v>468729.6696386956</v>
      </c>
    </row>
    <row r="36" spans="1:14">
      <c r="A36" s="1">
        <v>41659</v>
      </c>
      <c r="E36">
        <f t="shared" si="1"/>
        <v>0</v>
      </c>
      <c r="F36">
        <f t="shared" si="5"/>
        <v>0</v>
      </c>
      <c r="G36">
        <f t="shared" si="6"/>
        <v>482967.20414524619</v>
      </c>
      <c r="H36">
        <f t="shared" si="2"/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商贷</vt:lpstr>
      <vt:lpstr>公积金</vt:lpstr>
      <vt:lpstr>Sheet3</vt:lpstr>
    </vt:vector>
  </TitlesOfParts>
  <Company>Taomee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杨思敏</dc:creator>
  <cp:lastModifiedBy>杨思敏</cp:lastModifiedBy>
  <dcterms:created xsi:type="dcterms:W3CDTF">2013-01-10T08:08:04Z</dcterms:created>
  <dcterms:modified xsi:type="dcterms:W3CDTF">2013-01-10T09:56:51Z</dcterms:modified>
</cp:coreProperties>
</file>