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6279005-my.sharepoint.com/personal/mbarkley_silverlight_us/Documents/MB Research/Quads-Seasons/"/>
    </mc:Choice>
  </mc:AlternateContent>
  <xr:revisionPtr revIDLastSave="11" documentId="8_{75CBC1C9-F922-496F-A695-C12D2E1FBAAF}" xr6:coauthVersionLast="47" xr6:coauthVersionMax="47" xr10:uidLastSave="{4E40E313-E1B5-4A55-A715-707DE409BD5E}"/>
  <bookViews>
    <workbookView xWindow="-108" yWindow="-108" windowWidth="46296" windowHeight="25416" xr2:uid="{971624AF-36CB-4731-BD3C-355B5C382501}"/>
  </bookViews>
  <sheets>
    <sheet name="Sheet1" sheetId="5" r:id="rId1"/>
    <sheet name="Sheet1 (2)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3" i="6" l="1"/>
  <c r="Y18" i="6"/>
  <c r="Y15" i="6"/>
  <c r="AC15" i="6"/>
  <c r="AC16" i="6" s="1"/>
  <c r="Y14" i="6"/>
  <c r="AD12" i="6"/>
  <c r="AC14" i="6"/>
  <c r="AC13" i="6"/>
  <c r="AC12" i="6"/>
  <c r="Y12" i="6"/>
  <c r="Y20" i="6"/>
  <c r="Y19" i="6"/>
  <c r="Y17" i="6"/>
  <c r="Y2" i="6"/>
  <c r="Y13" i="6"/>
  <c r="M2" i="6"/>
  <c r="AA10" i="6"/>
  <c r="AA9" i="6"/>
  <c r="AA8" i="6"/>
  <c r="AA7" i="6"/>
  <c r="AA4" i="6"/>
  <c r="AA5" i="6"/>
  <c r="AA3" i="6"/>
  <c r="Z4" i="6"/>
  <c r="Z7" i="6"/>
  <c r="AA2" i="6"/>
  <c r="Z5" i="6"/>
  <c r="Z3" i="6"/>
  <c r="Z2" i="6"/>
  <c r="E503" i="6"/>
  <c r="C503" i="6"/>
  <c r="E502" i="6"/>
  <c r="C502" i="6"/>
  <c r="E501" i="6"/>
  <c r="C501" i="6"/>
  <c r="E500" i="6"/>
  <c r="C500" i="6"/>
  <c r="E499" i="6"/>
  <c r="C499" i="6"/>
  <c r="E498" i="6"/>
  <c r="C498" i="6"/>
  <c r="E497" i="6"/>
  <c r="C497" i="6"/>
  <c r="E496" i="6"/>
  <c r="C496" i="6"/>
  <c r="E495" i="6"/>
  <c r="C495" i="6"/>
  <c r="Q494" i="6"/>
  <c r="M494" i="6"/>
  <c r="E494" i="6"/>
  <c r="C494" i="6"/>
  <c r="E493" i="6"/>
  <c r="C493" i="6"/>
  <c r="E492" i="6"/>
  <c r="C492" i="6"/>
  <c r="E491" i="6"/>
  <c r="C491" i="6"/>
  <c r="E490" i="6"/>
  <c r="C490" i="6"/>
  <c r="Q489" i="6"/>
  <c r="M489" i="6"/>
  <c r="E489" i="6"/>
  <c r="C489" i="6"/>
  <c r="E488" i="6"/>
  <c r="C488" i="6"/>
  <c r="E487" i="6"/>
  <c r="C487" i="6"/>
  <c r="Q486" i="6"/>
  <c r="M486" i="6"/>
  <c r="E486" i="6"/>
  <c r="C486" i="6"/>
  <c r="E485" i="6"/>
  <c r="C485" i="6"/>
  <c r="E484" i="6"/>
  <c r="C484" i="6"/>
  <c r="E483" i="6"/>
  <c r="C483" i="6"/>
  <c r="E482" i="6"/>
  <c r="C482" i="6"/>
  <c r="E481" i="6"/>
  <c r="C481" i="6"/>
  <c r="E480" i="6"/>
  <c r="C480" i="6"/>
  <c r="E479" i="6"/>
  <c r="C479" i="6"/>
  <c r="Q478" i="6"/>
  <c r="M478" i="6"/>
  <c r="E478" i="6"/>
  <c r="C478" i="6"/>
  <c r="Q477" i="6"/>
  <c r="M477" i="6"/>
  <c r="E477" i="6"/>
  <c r="C477" i="6"/>
  <c r="E476" i="6"/>
  <c r="C476" i="6"/>
  <c r="E475" i="6"/>
  <c r="C475" i="6"/>
  <c r="E474" i="6"/>
  <c r="C474" i="6"/>
  <c r="E473" i="6"/>
  <c r="C473" i="6"/>
  <c r="E472" i="6"/>
  <c r="C472" i="6"/>
  <c r="E471" i="6"/>
  <c r="C471" i="6"/>
  <c r="E470" i="6"/>
  <c r="C470" i="6"/>
  <c r="E469" i="6"/>
  <c r="C469" i="6"/>
  <c r="Q468" i="6"/>
  <c r="M468" i="6"/>
  <c r="E468" i="6"/>
  <c r="C468" i="6"/>
  <c r="E467" i="6"/>
  <c r="C467" i="6"/>
  <c r="Q466" i="6"/>
  <c r="M466" i="6"/>
  <c r="E466" i="6"/>
  <c r="C466" i="6"/>
  <c r="E465" i="6"/>
  <c r="C465" i="6"/>
  <c r="E464" i="6"/>
  <c r="C464" i="6"/>
  <c r="Q463" i="6"/>
  <c r="M463" i="6"/>
  <c r="E463" i="6"/>
  <c r="C463" i="6"/>
  <c r="E462" i="6"/>
  <c r="C462" i="6"/>
  <c r="E461" i="6"/>
  <c r="C461" i="6"/>
  <c r="E460" i="6"/>
  <c r="C460" i="6"/>
  <c r="E459" i="6"/>
  <c r="C459" i="6"/>
  <c r="Q458" i="6"/>
  <c r="M458" i="6"/>
  <c r="E458" i="6"/>
  <c r="C458" i="6"/>
  <c r="E457" i="6"/>
  <c r="C457" i="6"/>
  <c r="E456" i="6"/>
  <c r="C456" i="6"/>
  <c r="Q455" i="6"/>
  <c r="M455" i="6"/>
  <c r="E455" i="6"/>
  <c r="C455" i="6"/>
  <c r="E454" i="6"/>
  <c r="C454" i="6"/>
  <c r="E453" i="6"/>
  <c r="C453" i="6"/>
  <c r="Q452" i="6"/>
  <c r="M452" i="6"/>
  <c r="E452" i="6"/>
  <c r="C452" i="6"/>
  <c r="E451" i="6"/>
  <c r="C451" i="6"/>
  <c r="E450" i="6"/>
  <c r="C450" i="6"/>
  <c r="Q449" i="6"/>
  <c r="M449" i="6"/>
  <c r="E449" i="6"/>
  <c r="C449" i="6"/>
  <c r="E448" i="6"/>
  <c r="C448" i="6"/>
  <c r="E447" i="6"/>
  <c r="C447" i="6"/>
  <c r="E446" i="6"/>
  <c r="C446" i="6"/>
  <c r="E445" i="6"/>
  <c r="C445" i="6"/>
  <c r="Q444" i="6"/>
  <c r="M444" i="6"/>
  <c r="E444" i="6"/>
  <c r="C444" i="6"/>
  <c r="E443" i="6"/>
  <c r="C443" i="6"/>
  <c r="E442" i="6"/>
  <c r="C442" i="6"/>
  <c r="Q441" i="6"/>
  <c r="M441" i="6"/>
  <c r="E441" i="6"/>
  <c r="C441" i="6"/>
  <c r="E440" i="6"/>
  <c r="C440" i="6"/>
  <c r="E439" i="6"/>
  <c r="C439" i="6"/>
  <c r="E438" i="6"/>
  <c r="C438" i="6"/>
  <c r="Q437" i="6"/>
  <c r="M437" i="6"/>
  <c r="E437" i="6"/>
  <c r="C437" i="6"/>
  <c r="Q436" i="6"/>
  <c r="M436" i="6"/>
  <c r="E436" i="6"/>
  <c r="C436" i="6"/>
  <c r="E435" i="6"/>
  <c r="C435" i="6"/>
  <c r="Q434" i="6"/>
  <c r="M434" i="6"/>
  <c r="E434" i="6"/>
  <c r="C434" i="6"/>
  <c r="E433" i="6"/>
  <c r="C433" i="6"/>
  <c r="Q432" i="6"/>
  <c r="M432" i="6"/>
  <c r="E432" i="6"/>
  <c r="C432" i="6"/>
  <c r="E431" i="6"/>
  <c r="C431" i="6"/>
  <c r="E430" i="6"/>
  <c r="C430" i="6"/>
  <c r="E429" i="6"/>
  <c r="C429" i="6"/>
  <c r="Q428" i="6"/>
  <c r="M428" i="6"/>
  <c r="E428" i="6"/>
  <c r="C428" i="6"/>
  <c r="Q427" i="6"/>
  <c r="M427" i="6"/>
  <c r="E427" i="6"/>
  <c r="C427" i="6"/>
  <c r="E426" i="6"/>
  <c r="C426" i="6"/>
  <c r="E425" i="6"/>
  <c r="C425" i="6"/>
  <c r="Q424" i="6"/>
  <c r="M424" i="6"/>
  <c r="E424" i="6"/>
  <c r="C424" i="6"/>
  <c r="E423" i="6"/>
  <c r="C423" i="6"/>
  <c r="Q422" i="6"/>
  <c r="M422" i="6"/>
  <c r="E422" i="6"/>
  <c r="C422" i="6"/>
  <c r="E421" i="6"/>
  <c r="C421" i="6"/>
  <c r="E420" i="6"/>
  <c r="C420" i="6"/>
  <c r="E419" i="6"/>
  <c r="C419" i="6"/>
  <c r="E418" i="6"/>
  <c r="C418" i="6"/>
  <c r="E417" i="6"/>
  <c r="C417" i="6"/>
  <c r="E416" i="6"/>
  <c r="C416" i="6"/>
  <c r="Q415" i="6"/>
  <c r="M415" i="6"/>
  <c r="E415" i="6"/>
  <c r="C415" i="6"/>
  <c r="E414" i="6"/>
  <c r="C414" i="6"/>
  <c r="E413" i="6"/>
  <c r="C413" i="6"/>
  <c r="E412" i="6"/>
  <c r="C412" i="6"/>
  <c r="Q411" i="6"/>
  <c r="M411" i="6"/>
  <c r="E411" i="6"/>
  <c r="C411" i="6"/>
  <c r="E410" i="6"/>
  <c r="C410" i="6"/>
  <c r="E409" i="6"/>
  <c r="C409" i="6"/>
  <c r="Q408" i="6"/>
  <c r="M408" i="6"/>
  <c r="E408" i="6"/>
  <c r="C408" i="6"/>
  <c r="E407" i="6"/>
  <c r="C407" i="6"/>
  <c r="Q406" i="6"/>
  <c r="M406" i="6"/>
  <c r="E406" i="6"/>
  <c r="C406" i="6"/>
  <c r="E405" i="6"/>
  <c r="C405" i="6"/>
  <c r="E404" i="6"/>
  <c r="C404" i="6"/>
  <c r="E403" i="6"/>
  <c r="C403" i="6"/>
  <c r="E402" i="6"/>
  <c r="C402" i="6"/>
  <c r="Q401" i="6"/>
  <c r="M401" i="6"/>
  <c r="E401" i="6"/>
  <c r="C401" i="6"/>
  <c r="E400" i="6"/>
  <c r="C400" i="6"/>
  <c r="E399" i="6"/>
  <c r="C399" i="6"/>
  <c r="E398" i="6"/>
  <c r="C398" i="6"/>
  <c r="E397" i="6"/>
  <c r="C397" i="6"/>
  <c r="E396" i="6"/>
  <c r="C396" i="6"/>
  <c r="E395" i="6"/>
  <c r="C395" i="6"/>
  <c r="E394" i="6"/>
  <c r="C394" i="6"/>
  <c r="Q393" i="6"/>
  <c r="M393" i="6"/>
  <c r="E393" i="6"/>
  <c r="C393" i="6"/>
  <c r="E392" i="6"/>
  <c r="C392" i="6"/>
  <c r="E391" i="6"/>
  <c r="C391" i="6"/>
  <c r="E390" i="6"/>
  <c r="C390" i="6"/>
  <c r="Q389" i="6"/>
  <c r="M389" i="6"/>
  <c r="E389" i="6"/>
  <c r="C389" i="6"/>
  <c r="Q388" i="6"/>
  <c r="M388" i="6"/>
  <c r="E388" i="6"/>
  <c r="C388" i="6"/>
  <c r="E387" i="6"/>
  <c r="C387" i="6"/>
  <c r="E386" i="6"/>
  <c r="C386" i="6"/>
  <c r="E385" i="6"/>
  <c r="C385" i="6"/>
  <c r="Q384" i="6"/>
  <c r="M384" i="6"/>
  <c r="E384" i="6"/>
  <c r="C384" i="6"/>
  <c r="E383" i="6"/>
  <c r="C383" i="6"/>
  <c r="E382" i="6"/>
  <c r="C382" i="6"/>
  <c r="Q381" i="6"/>
  <c r="M381" i="6"/>
  <c r="E381" i="6"/>
  <c r="C381" i="6"/>
  <c r="E380" i="6"/>
  <c r="C380" i="6"/>
  <c r="E379" i="6"/>
  <c r="C379" i="6"/>
  <c r="E378" i="6"/>
  <c r="C378" i="6"/>
  <c r="E377" i="6"/>
  <c r="C377" i="6"/>
  <c r="Q376" i="6"/>
  <c r="M376" i="6"/>
  <c r="E376" i="6"/>
  <c r="C376" i="6"/>
  <c r="E375" i="6"/>
  <c r="C375" i="6"/>
  <c r="Q374" i="6"/>
  <c r="M374" i="6"/>
  <c r="E374" i="6"/>
  <c r="C374" i="6"/>
  <c r="E373" i="6"/>
  <c r="C373" i="6"/>
  <c r="E372" i="6"/>
  <c r="C372" i="6"/>
  <c r="E371" i="6"/>
  <c r="C371" i="6"/>
  <c r="E370" i="6"/>
  <c r="C370" i="6"/>
  <c r="E369" i="6"/>
  <c r="C369" i="6"/>
  <c r="E368" i="6"/>
  <c r="C368" i="6"/>
  <c r="E367" i="6"/>
  <c r="C367" i="6"/>
  <c r="E366" i="6"/>
  <c r="C366" i="6"/>
  <c r="Q365" i="6"/>
  <c r="M365" i="6"/>
  <c r="E365" i="6"/>
  <c r="C365" i="6"/>
  <c r="E364" i="6"/>
  <c r="C364" i="6"/>
  <c r="E363" i="6"/>
  <c r="C363" i="6"/>
  <c r="Q362" i="6"/>
  <c r="M362" i="6"/>
  <c r="E362" i="6"/>
  <c r="C362" i="6"/>
  <c r="Q361" i="6"/>
  <c r="M361" i="6"/>
  <c r="E361" i="6"/>
  <c r="C361" i="6"/>
  <c r="E360" i="6"/>
  <c r="C360" i="6"/>
  <c r="E359" i="6"/>
  <c r="C359" i="6"/>
  <c r="Q358" i="6"/>
  <c r="M358" i="6"/>
  <c r="E358" i="6"/>
  <c r="C358" i="6"/>
  <c r="E357" i="6"/>
  <c r="C357" i="6"/>
  <c r="Q356" i="6"/>
  <c r="M356" i="6"/>
  <c r="E356" i="6"/>
  <c r="C356" i="6"/>
  <c r="Q355" i="6"/>
  <c r="M355" i="6"/>
  <c r="E355" i="6"/>
  <c r="C355" i="6"/>
  <c r="Q354" i="6"/>
  <c r="M354" i="6"/>
  <c r="E354" i="6"/>
  <c r="C354" i="6"/>
  <c r="Q353" i="6"/>
  <c r="M353" i="6"/>
  <c r="E353" i="6"/>
  <c r="C353" i="6"/>
  <c r="E352" i="6"/>
  <c r="C352" i="6"/>
  <c r="Q351" i="6"/>
  <c r="M351" i="6"/>
  <c r="E351" i="6"/>
  <c r="C351" i="6"/>
  <c r="E350" i="6"/>
  <c r="C350" i="6"/>
  <c r="Q349" i="6"/>
  <c r="M349" i="6"/>
  <c r="E349" i="6"/>
  <c r="C349" i="6"/>
  <c r="Q348" i="6"/>
  <c r="M348" i="6"/>
  <c r="E348" i="6"/>
  <c r="C348" i="6"/>
  <c r="E347" i="6"/>
  <c r="C347" i="6"/>
  <c r="E346" i="6"/>
  <c r="C346" i="6"/>
  <c r="E345" i="6"/>
  <c r="C345" i="6"/>
  <c r="E344" i="6"/>
  <c r="C344" i="6"/>
  <c r="Q343" i="6"/>
  <c r="M343" i="6"/>
  <c r="E343" i="6"/>
  <c r="C343" i="6"/>
  <c r="E342" i="6"/>
  <c r="C342" i="6"/>
  <c r="E341" i="6"/>
  <c r="C341" i="6"/>
  <c r="E340" i="6"/>
  <c r="C340" i="6"/>
  <c r="E339" i="6"/>
  <c r="C339" i="6"/>
  <c r="E338" i="6"/>
  <c r="C338" i="6"/>
  <c r="E337" i="6"/>
  <c r="C337" i="6"/>
  <c r="E336" i="6"/>
  <c r="C336" i="6"/>
  <c r="E335" i="6"/>
  <c r="C335" i="6"/>
  <c r="E334" i="6"/>
  <c r="C334" i="6"/>
  <c r="Q333" i="6"/>
  <c r="M333" i="6"/>
  <c r="E333" i="6"/>
  <c r="C333" i="6"/>
  <c r="E332" i="6"/>
  <c r="C332" i="6"/>
  <c r="E331" i="6"/>
  <c r="C331" i="6"/>
  <c r="Q330" i="6"/>
  <c r="M330" i="6"/>
  <c r="E330" i="6"/>
  <c r="C330" i="6"/>
  <c r="E329" i="6"/>
  <c r="C329" i="6"/>
  <c r="E328" i="6"/>
  <c r="C328" i="6"/>
  <c r="Q327" i="6"/>
  <c r="M327" i="6"/>
  <c r="E327" i="6"/>
  <c r="C327" i="6"/>
  <c r="E326" i="6"/>
  <c r="C326" i="6"/>
  <c r="E325" i="6"/>
  <c r="C325" i="6"/>
  <c r="E324" i="6"/>
  <c r="C324" i="6"/>
  <c r="E323" i="6"/>
  <c r="C323" i="6"/>
  <c r="E322" i="6"/>
  <c r="C322" i="6"/>
  <c r="Q321" i="6"/>
  <c r="M321" i="6"/>
  <c r="E321" i="6"/>
  <c r="C321" i="6"/>
  <c r="E320" i="6"/>
  <c r="C320" i="6"/>
  <c r="E319" i="6"/>
  <c r="C319" i="6"/>
  <c r="Q318" i="6"/>
  <c r="M318" i="6"/>
  <c r="E318" i="6"/>
  <c r="C318" i="6"/>
  <c r="Q317" i="6"/>
  <c r="M317" i="6"/>
  <c r="E317" i="6"/>
  <c r="C317" i="6"/>
  <c r="E316" i="6"/>
  <c r="C316" i="6"/>
  <c r="Q315" i="6"/>
  <c r="M315" i="6"/>
  <c r="E315" i="6"/>
  <c r="C315" i="6"/>
  <c r="Q314" i="6"/>
  <c r="M314" i="6"/>
  <c r="E314" i="6"/>
  <c r="C314" i="6"/>
  <c r="E313" i="6"/>
  <c r="C313" i="6"/>
  <c r="E312" i="6"/>
  <c r="C312" i="6"/>
  <c r="E311" i="6"/>
  <c r="C311" i="6"/>
  <c r="Q310" i="6"/>
  <c r="M310" i="6"/>
  <c r="E310" i="6"/>
  <c r="C310" i="6"/>
  <c r="Q309" i="6"/>
  <c r="M309" i="6"/>
  <c r="E309" i="6"/>
  <c r="C309" i="6"/>
  <c r="Q308" i="6"/>
  <c r="M308" i="6"/>
  <c r="E308" i="6"/>
  <c r="C308" i="6"/>
  <c r="Q307" i="6"/>
  <c r="M307" i="6"/>
  <c r="E307" i="6"/>
  <c r="C307" i="6"/>
  <c r="E306" i="6"/>
  <c r="C306" i="6"/>
  <c r="E305" i="6"/>
  <c r="C305" i="6"/>
  <c r="E304" i="6"/>
  <c r="C304" i="6"/>
  <c r="E303" i="6"/>
  <c r="C303" i="6"/>
  <c r="Q302" i="6"/>
  <c r="M302" i="6"/>
  <c r="E302" i="6"/>
  <c r="C302" i="6"/>
  <c r="E301" i="6"/>
  <c r="C301" i="6"/>
  <c r="E300" i="6"/>
  <c r="C300" i="6"/>
  <c r="E299" i="6"/>
  <c r="C299" i="6"/>
  <c r="E298" i="6"/>
  <c r="C298" i="6"/>
  <c r="E297" i="6"/>
  <c r="C297" i="6"/>
  <c r="E296" i="6"/>
  <c r="C296" i="6"/>
  <c r="E295" i="6"/>
  <c r="C295" i="6"/>
  <c r="E294" i="6"/>
  <c r="C294" i="6"/>
  <c r="E293" i="6"/>
  <c r="C293" i="6"/>
  <c r="Q292" i="6"/>
  <c r="M292" i="6"/>
  <c r="E292" i="6"/>
  <c r="C292" i="6"/>
  <c r="E291" i="6"/>
  <c r="C291" i="6"/>
  <c r="E290" i="6"/>
  <c r="C290" i="6"/>
  <c r="E289" i="6"/>
  <c r="C289" i="6"/>
  <c r="E288" i="6"/>
  <c r="C288" i="6"/>
  <c r="Q287" i="6"/>
  <c r="M287" i="6"/>
  <c r="E287" i="6"/>
  <c r="C287" i="6"/>
  <c r="E286" i="6"/>
  <c r="C286" i="6"/>
  <c r="E285" i="6"/>
  <c r="C285" i="6"/>
  <c r="Q284" i="6"/>
  <c r="M284" i="6"/>
  <c r="E284" i="6"/>
  <c r="C284" i="6"/>
  <c r="E283" i="6"/>
  <c r="C283" i="6"/>
  <c r="E282" i="6"/>
  <c r="C282" i="6"/>
  <c r="Q281" i="6"/>
  <c r="M281" i="6"/>
  <c r="E281" i="6"/>
  <c r="C281" i="6"/>
  <c r="Q280" i="6"/>
  <c r="M280" i="6"/>
  <c r="E280" i="6"/>
  <c r="C280" i="6"/>
  <c r="E279" i="6"/>
  <c r="C279" i="6"/>
  <c r="E278" i="6"/>
  <c r="C278" i="6"/>
  <c r="E277" i="6"/>
  <c r="C277" i="6"/>
  <c r="E276" i="6"/>
  <c r="C276" i="6"/>
  <c r="E275" i="6"/>
  <c r="C275" i="6"/>
  <c r="E274" i="6"/>
  <c r="C274" i="6"/>
  <c r="E273" i="6"/>
  <c r="C273" i="6"/>
  <c r="Q272" i="6"/>
  <c r="M272" i="6"/>
  <c r="E272" i="6"/>
  <c r="C272" i="6"/>
  <c r="E271" i="6"/>
  <c r="C271" i="6"/>
  <c r="E270" i="6"/>
  <c r="C270" i="6"/>
  <c r="E269" i="6"/>
  <c r="C269" i="6"/>
  <c r="E268" i="6"/>
  <c r="C268" i="6"/>
  <c r="E267" i="6"/>
  <c r="C267" i="6"/>
  <c r="Q266" i="6"/>
  <c r="M266" i="6"/>
  <c r="E266" i="6"/>
  <c r="C266" i="6"/>
  <c r="E265" i="6"/>
  <c r="C265" i="6"/>
  <c r="E264" i="6"/>
  <c r="C264" i="6"/>
  <c r="Q263" i="6"/>
  <c r="M263" i="6"/>
  <c r="E263" i="6"/>
  <c r="C263" i="6"/>
  <c r="E262" i="6"/>
  <c r="C262" i="6"/>
  <c r="Q261" i="6"/>
  <c r="M261" i="6"/>
  <c r="E261" i="6"/>
  <c r="C261" i="6"/>
  <c r="E260" i="6"/>
  <c r="C260" i="6"/>
  <c r="Q259" i="6"/>
  <c r="M259" i="6"/>
  <c r="E259" i="6"/>
  <c r="C259" i="6"/>
  <c r="E258" i="6"/>
  <c r="C258" i="6"/>
  <c r="Q257" i="6"/>
  <c r="M257" i="6"/>
  <c r="E257" i="6"/>
  <c r="C257" i="6"/>
  <c r="Q256" i="6"/>
  <c r="M256" i="6"/>
  <c r="E256" i="6"/>
  <c r="C256" i="6"/>
  <c r="Q255" i="6"/>
  <c r="M255" i="6"/>
  <c r="E255" i="6"/>
  <c r="C255" i="6"/>
  <c r="E254" i="6"/>
  <c r="C254" i="6"/>
  <c r="Q253" i="6"/>
  <c r="M253" i="6"/>
  <c r="E253" i="6"/>
  <c r="C253" i="6"/>
  <c r="E252" i="6"/>
  <c r="C252" i="6"/>
  <c r="Q251" i="6"/>
  <c r="M251" i="6"/>
  <c r="E251" i="6"/>
  <c r="C251" i="6"/>
  <c r="E250" i="6"/>
  <c r="C250" i="6"/>
  <c r="Q249" i="6"/>
  <c r="M249" i="6"/>
  <c r="E249" i="6"/>
  <c r="C249" i="6"/>
  <c r="E248" i="6"/>
  <c r="C248" i="6"/>
  <c r="E247" i="6"/>
  <c r="C247" i="6"/>
  <c r="E246" i="6"/>
  <c r="C246" i="6"/>
  <c r="Q245" i="6"/>
  <c r="M245" i="6"/>
  <c r="E245" i="6"/>
  <c r="C245" i="6"/>
  <c r="E244" i="6"/>
  <c r="C244" i="6"/>
  <c r="E243" i="6"/>
  <c r="C243" i="6"/>
  <c r="E242" i="6"/>
  <c r="C242" i="6"/>
  <c r="E241" i="6"/>
  <c r="C241" i="6"/>
  <c r="Q240" i="6"/>
  <c r="M240" i="6"/>
  <c r="E240" i="6"/>
  <c r="C240" i="6"/>
  <c r="E239" i="6"/>
  <c r="C239" i="6"/>
  <c r="Q238" i="6"/>
  <c r="M238" i="6"/>
  <c r="E238" i="6"/>
  <c r="C238" i="6"/>
  <c r="E237" i="6"/>
  <c r="C237" i="6"/>
  <c r="Q236" i="6"/>
  <c r="M236" i="6"/>
  <c r="E236" i="6"/>
  <c r="C236" i="6"/>
  <c r="E235" i="6"/>
  <c r="C235" i="6"/>
  <c r="E234" i="6"/>
  <c r="C234" i="6"/>
  <c r="E233" i="6"/>
  <c r="C233" i="6"/>
  <c r="E232" i="6"/>
  <c r="C232" i="6"/>
  <c r="E231" i="6"/>
  <c r="C231" i="6"/>
  <c r="E230" i="6"/>
  <c r="C230" i="6"/>
  <c r="E229" i="6"/>
  <c r="C229" i="6"/>
  <c r="Q228" i="6"/>
  <c r="M228" i="6"/>
  <c r="E228" i="6"/>
  <c r="C228" i="6"/>
  <c r="E227" i="6"/>
  <c r="C227" i="6"/>
  <c r="E226" i="6"/>
  <c r="C226" i="6"/>
  <c r="E225" i="6"/>
  <c r="C225" i="6"/>
  <c r="Q224" i="6"/>
  <c r="M224" i="6"/>
  <c r="E224" i="6"/>
  <c r="C224" i="6"/>
  <c r="E223" i="6"/>
  <c r="C223" i="6"/>
  <c r="Q222" i="6"/>
  <c r="M222" i="6"/>
  <c r="E222" i="6"/>
  <c r="C222" i="6"/>
  <c r="E221" i="6"/>
  <c r="C221" i="6"/>
  <c r="E220" i="6"/>
  <c r="C220" i="6"/>
  <c r="E219" i="6"/>
  <c r="C219" i="6"/>
  <c r="E218" i="6"/>
  <c r="C218" i="6"/>
  <c r="E217" i="6"/>
  <c r="C217" i="6"/>
  <c r="Q216" i="6"/>
  <c r="M216" i="6"/>
  <c r="E216" i="6"/>
  <c r="C216" i="6"/>
  <c r="E215" i="6"/>
  <c r="C215" i="6"/>
  <c r="Q214" i="6"/>
  <c r="M214" i="6"/>
  <c r="E214" i="6"/>
  <c r="C214" i="6"/>
  <c r="E213" i="6"/>
  <c r="C213" i="6"/>
  <c r="Q212" i="6"/>
  <c r="M212" i="6"/>
  <c r="E212" i="6"/>
  <c r="C212" i="6"/>
  <c r="E211" i="6"/>
  <c r="C211" i="6"/>
  <c r="Q210" i="6"/>
  <c r="M210" i="6"/>
  <c r="E210" i="6"/>
  <c r="C210" i="6"/>
  <c r="E209" i="6"/>
  <c r="C209" i="6"/>
  <c r="E208" i="6"/>
  <c r="C208" i="6"/>
  <c r="Q207" i="6"/>
  <c r="M207" i="6"/>
  <c r="E207" i="6"/>
  <c r="C207" i="6"/>
  <c r="E206" i="6"/>
  <c r="C206" i="6"/>
  <c r="E205" i="6"/>
  <c r="C205" i="6"/>
  <c r="Q204" i="6"/>
  <c r="M204" i="6"/>
  <c r="E204" i="6"/>
  <c r="C204" i="6"/>
  <c r="Q203" i="6"/>
  <c r="M203" i="6"/>
  <c r="E203" i="6"/>
  <c r="C203" i="6"/>
  <c r="E202" i="6"/>
  <c r="C202" i="6"/>
  <c r="Q201" i="6"/>
  <c r="M201" i="6"/>
  <c r="E201" i="6"/>
  <c r="C201" i="6"/>
  <c r="Q200" i="6"/>
  <c r="M200" i="6"/>
  <c r="E200" i="6"/>
  <c r="C200" i="6"/>
  <c r="E199" i="6"/>
  <c r="C199" i="6"/>
  <c r="E198" i="6"/>
  <c r="C198" i="6"/>
  <c r="Q197" i="6"/>
  <c r="M197" i="6"/>
  <c r="E197" i="6"/>
  <c r="C197" i="6"/>
  <c r="E196" i="6"/>
  <c r="C196" i="6"/>
  <c r="E195" i="6"/>
  <c r="C195" i="6"/>
  <c r="Q194" i="6"/>
  <c r="M194" i="6"/>
  <c r="E194" i="6"/>
  <c r="C194" i="6"/>
  <c r="Q193" i="6"/>
  <c r="M193" i="6"/>
  <c r="E193" i="6"/>
  <c r="C193" i="6"/>
  <c r="E192" i="6"/>
  <c r="C192" i="6"/>
  <c r="Q191" i="6"/>
  <c r="M191" i="6"/>
  <c r="E191" i="6"/>
  <c r="C191" i="6"/>
  <c r="E190" i="6"/>
  <c r="C190" i="6"/>
  <c r="E189" i="6"/>
  <c r="C189" i="6"/>
  <c r="Q188" i="6"/>
  <c r="M188" i="6"/>
  <c r="E188" i="6"/>
  <c r="C188" i="6"/>
  <c r="Q187" i="6"/>
  <c r="M187" i="6"/>
  <c r="E187" i="6"/>
  <c r="C187" i="6"/>
  <c r="E186" i="6"/>
  <c r="C186" i="6"/>
  <c r="E185" i="6"/>
  <c r="C185" i="6"/>
  <c r="Q184" i="6"/>
  <c r="M184" i="6"/>
  <c r="E184" i="6"/>
  <c r="C184" i="6"/>
  <c r="E183" i="6"/>
  <c r="C183" i="6"/>
  <c r="E182" i="6"/>
  <c r="C182" i="6"/>
  <c r="E181" i="6"/>
  <c r="C181" i="6"/>
  <c r="E180" i="6"/>
  <c r="C180" i="6"/>
  <c r="E179" i="6"/>
  <c r="C179" i="6"/>
  <c r="Q178" i="6"/>
  <c r="M178" i="6"/>
  <c r="E178" i="6"/>
  <c r="C178" i="6"/>
  <c r="E177" i="6"/>
  <c r="C177" i="6"/>
  <c r="Q176" i="6"/>
  <c r="M176" i="6"/>
  <c r="E176" i="6"/>
  <c r="C176" i="6"/>
  <c r="Q175" i="6"/>
  <c r="M175" i="6"/>
  <c r="E175" i="6"/>
  <c r="C175" i="6"/>
  <c r="E174" i="6"/>
  <c r="C174" i="6"/>
  <c r="E173" i="6"/>
  <c r="C173" i="6"/>
  <c r="E172" i="6"/>
  <c r="C172" i="6"/>
  <c r="E171" i="6"/>
  <c r="C171" i="6"/>
  <c r="Q170" i="6"/>
  <c r="M170" i="6"/>
  <c r="E170" i="6"/>
  <c r="C170" i="6"/>
  <c r="E169" i="6"/>
  <c r="C169" i="6"/>
  <c r="E168" i="6"/>
  <c r="C168" i="6"/>
  <c r="Q167" i="6"/>
  <c r="M167" i="6"/>
  <c r="E167" i="6"/>
  <c r="C167" i="6"/>
  <c r="E166" i="6"/>
  <c r="C166" i="6"/>
  <c r="E165" i="6"/>
  <c r="C165" i="6"/>
  <c r="E164" i="6"/>
  <c r="C164" i="6"/>
  <c r="Q163" i="6"/>
  <c r="M163" i="6"/>
  <c r="E163" i="6"/>
  <c r="C163" i="6"/>
  <c r="E162" i="6"/>
  <c r="C162" i="6"/>
  <c r="E161" i="6"/>
  <c r="C161" i="6"/>
  <c r="E160" i="6"/>
  <c r="C160" i="6"/>
  <c r="E159" i="6"/>
  <c r="C159" i="6"/>
  <c r="E158" i="6"/>
  <c r="C158" i="6"/>
  <c r="E157" i="6"/>
  <c r="C157" i="6"/>
  <c r="E156" i="6"/>
  <c r="C156" i="6"/>
  <c r="Q155" i="6"/>
  <c r="M155" i="6"/>
  <c r="E155" i="6"/>
  <c r="C155" i="6"/>
  <c r="E154" i="6"/>
  <c r="C154" i="6"/>
  <c r="E153" i="6"/>
  <c r="C153" i="6"/>
  <c r="E152" i="6"/>
  <c r="C152" i="6"/>
  <c r="Q151" i="6"/>
  <c r="M151" i="6"/>
  <c r="E151" i="6"/>
  <c r="C151" i="6"/>
  <c r="E150" i="6"/>
  <c r="C150" i="6"/>
  <c r="E149" i="6"/>
  <c r="C149" i="6"/>
  <c r="E148" i="6"/>
  <c r="C148" i="6"/>
  <c r="E147" i="6"/>
  <c r="C147" i="6"/>
  <c r="E146" i="6"/>
  <c r="C146" i="6"/>
  <c r="Q145" i="6"/>
  <c r="M145" i="6"/>
  <c r="E145" i="6"/>
  <c r="C145" i="6"/>
  <c r="E144" i="6"/>
  <c r="C144" i="6"/>
  <c r="E143" i="6"/>
  <c r="C143" i="6"/>
  <c r="Q142" i="6"/>
  <c r="M142" i="6"/>
  <c r="E142" i="6"/>
  <c r="C142" i="6"/>
  <c r="E141" i="6"/>
  <c r="C141" i="6"/>
  <c r="E140" i="6"/>
  <c r="C140" i="6"/>
  <c r="Q139" i="6"/>
  <c r="M139" i="6"/>
  <c r="E139" i="6"/>
  <c r="C139" i="6"/>
  <c r="Q138" i="6"/>
  <c r="M138" i="6"/>
  <c r="E138" i="6"/>
  <c r="C138" i="6"/>
  <c r="E137" i="6"/>
  <c r="C137" i="6"/>
  <c r="Q136" i="6"/>
  <c r="M136" i="6"/>
  <c r="E136" i="6"/>
  <c r="C136" i="6"/>
  <c r="E135" i="6"/>
  <c r="C135" i="6"/>
  <c r="E134" i="6"/>
  <c r="C134" i="6"/>
  <c r="E133" i="6"/>
  <c r="C133" i="6"/>
  <c r="Q132" i="6"/>
  <c r="M132" i="6"/>
  <c r="E132" i="6"/>
  <c r="C132" i="6"/>
  <c r="E131" i="6"/>
  <c r="C131" i="6"/>
  <c r="E130" i="6"/>
  <c r="C130" i="6"/>
  <c r="E129" i="6"/>
  <c r="C129" i="6"/>
  <c r="E128" i="6"/>
  <c r="C128" i="6"/>
  <c r="E127" i="6"/>
  <c r="C127" i="6"/>
  <c r="Q126" i="6"/>
  <c r="M126" i="6"/>
  <c r="E126" i="6"/>
  <c r="C126" i="6"/>
  <c r="Q125" i="6"/>
  <c r="M125" i="6"/>
  <c r="E125" i="6"/>
  <c r="C125" i="6"/>
  <c r="E124" i="6"/>
  <c r="C124" i="6"/>
  <c r="E123" i="6"/>
  <c r="C123" i="6"/>
  <c r="E122" i="6"/>
  <c r="C122" i="6"/>
  <c r="E121" i="6"/>
  <c r="C121" i="6"/>
  <c r="E120" i="6"/>
  <c r="C120" i="6"/>
  <c r="Q119" i="6"/>
  <c r="M119" i="6"/>
  <c r="E119" i="6"/>
  <c r="C119" i="6"/>
  <c r="E118" i="6"/>
  <c r="C118" i="6"/>
  <c r="E117" i="6"/>
  <c r="C117" i="6"/>
  <c r="E116" i="6"/>
  <c r="C116" i="6"/>
  <c r="Q115" i="6"/>
  <c r="M115" i="6"/>
  <c r="E115" i="6"/>
  <c r="C115" i="6"/>
  <c r="Q114" i="6"/>
  <c r="M114" i="6"/>
  <c r="E114" i="6"/>
  <c r="C114" i="6"/>
  <c r="E113" i="6"/>
  <c r="C113" i="6"/>
  <c r="Q112" i="6"/>
  <c r="M112" i="6"/>
  <c r="E112" i="6"/>
  <c r="C112" i="6"/>
  <c r="E111" i="6"/>
  <c r="C111" i="6"/>
  <c r="Q110" i="6"/>
  <c r="M110" i="6"/>
  <c r="E110" i="6"/>
  <c r="C110" i="6"/>
  <c r="Q109" i="6"/>
  <c r="M109" i="6"/>
  <c r="E109" i="6"/>
  <c r="C109" i="6"/>
  <c r="E108" i="6"/>
  <c r="C108" i="6"/>
  <c r="E107" i="6"/>
  <c r="C107" i="6"/>
  <c r="Q106" i="6"/>
  <c r="M106" i="6"/>
  <c r="E106" i="6"/>
  <c r="C106" i="6"/>
  <c r="E105" i="6"/>
  <c r="C105" i="6"/>
  <c r="E104" i="6"/>
  <c r="C104" i="6"/>
  <c r="Q103" i="6"/>
  <c r="M103" i="6"/>
  <c r="E103" i="6"/>
  <c r="C103" i="6"/>
  <c r="E102" i="6"/>
  <c r="C102" i="6"/>
  <c r="E101" i="6"/>
  <c r="C101" i="6"/>
  <c r="Q100" i="6"/>
  <c r="M100" i="6"/>
  <c r="E100" i="6"/>
  <c r="C100" i="6"/>
  <c r="E99" i="6"/>
  <c r="C99" i="6"/>
  <c r="Q98" i="6"/>
  <c r="M98" i="6"/>
  <c r="E98" i="6"/>
  <c r="C98" i="6"/>
  <c r="Q97" i="6"/>
  <c r="M97" i="6"/>
  <c r="E97" i="6"/>
  <c r="C97" i="6"/>
  <c r="E96" i="6"/>
  <c r="C96" i="6"/>
  <c r="E95" i="6"/>
  <c r="C95" i="6"/>
  <c r="E94" i="6"/>
  <c r="C94" i="6"/>
  <c r="E93" i="6"/>
  <c r="C93" i="6"/>
  <c r="Q92" i="6"/>
  <c r="M92" i="6"/>
  <c r="E92" i="6"/>
  <c r="C92" i="6"/>
  <c r="E91" i="6"/>
  <c r="C91" i="6"/>
  <c r="Q90" i="6"/>
  <c r="M90" i="6"/>
  <c r="E90" i="6"/>
  <c r="C90" i="6"/>
  <c r="E89" i="6"/>
  <c r="C89" i="6"/>
  <c r="E88" i="6"/>
  <c r="C88" i="6"/>
  <c r="E87" i="6"/>
  <c r="C87" i="6"/>
  <c r="E86" i="6"/>
  <c r="C86" i="6"/>
  <c r="E85" i="6"/>
  <c r="C85" i="6"/>
  <c r="E84" i="6"/>
  <c r="C84" i="6"/>
  <c r="E83" i="6"/>
  <c r="C83" i="6"/>
  <c r="Q82" i="6"/>
  <c r="M82" i="6"/>
  <c r="E82" i="6"/>
  <c r="C82" i="6"/>
  <c r="E81" i="6"/>
  <c r="C81" i="6"/>
  <c r="E80" i="6"/>
  <c r="C80" i="6"/>
  <c r="Q79" i="6"/>
  <c r="M79" i="6"/>
  <c r="E79" i="6"/>
  <c r="C79" i="6"/>
  <c r="Q78" i="6"/>
  <c r="M78" i="6"/>
  <c r="E78" i="6"/>
  <c r="C78" i="6"/>
  <c r="E77" i="6"/>
  <c r="C77" i="6"/>
  <c r="E76" i="6"/>
  <c r="C76" i="6"/>
  <c r="E75" i="6"/>
  <c r="C75" i="6"/>
  <c r="E74" i="6"/>
  <c r="C74" i="6"/>
  <c r="E73" i="6"/>
  <c r="C73" i="6"/>
  <c r="Q72" i="6"/>
  <c r="M72" i="6"/>
  <c r="E72" i="6"/>
  <c r="C72" i="6"/>
  <c r="Q71" i="6"/>
  <c r="M71" i="6"/>
  <c r="E71" i="6"/>
  <c r="C71" i="6"/>
  <c r="E70" i="6"/>
  <c r="C70" i="6"/>
  <c r="Q69" i="6"/>
  <c r="M69" i="6"/>
  <c r="E69" i="6"/>
  <c r="C69" i="6"/>
  <c r="Q68" i="6"/>
  <c r="M68" i="6"/>
  <c r="E68" i="6"/>
  <c r="C68" i="6"/>
  <c r="E67" i="6"/>
  <c r="C67" i="6"/>
  <c r="E66" i="6"/>
  <c r="C66" i="6"/>
  <c r="E65" i="6"/>
  <c r="C65" i="6"/>
  <c r="E64" i="6"/>
  <c r="C64" i="6"/>
  <c r="E63" i="6"/>
  <c r="C63" i="6"/>
  <c r="E62" i="6"/>
  <c r="C62" i="6"/>
  <c r="E61" i="6"/>
  <c r="C61" i="6"/>
  <c r="Q60" i="6"/>
  <c r="M60" i="6"/>
  <c r="E60" i="6"/>
  <c r="C60" i="6"/>
  <c r="E59" i="6"/>
  <c r="C59" i="6"/>
  <c r="E58" i="6"/>
  <c r="C58" i="6"/>
  <c r="E57" i="6"/>
  <c r="C57" i="6"/>
  <c r="Q56" i="6"/>
  <c r="M56" i="6"/>
  <c r="E56" i="6"/>
  <c r="C56" i="6"/>
  <c r="E55" i="6"/>
  <c r="C55" i="6"/>
  <c r="E54" i="6"/>
  <c r="C54" i="6"/>
  <c r="E53" i="6"/>
  <c r="C53" i="6"/>
  <c r="E52" i="6"/>
  <c r="C52" i="6"/>
  <c r="Q51" i="6"/>
  <c r="M51" i="6"/>
  <c r="E51" i="6"/>
  <c r="C51" i="6"/>
  <c r="E50" i="6"/>
  <c r="C50" i="6"/>
  <c r="E49" i="6"/>
  <c r="C49" i="6"/>
  <c r="E48" i="6"/>
  <c r="C48" i="6"/>
  <c r="E47" i="6"/>
  <c r="C47" i="6"/>
  <c r="Q46" i="6"/>
  <c r="M46" i="6"/>
  <c r="E46" i="6"/>
  <c r="C46" i="6"/>
  <c r="E45" i="6"/>
  <c r="C45" i="6"/>
  <c r="Q44" i="6"/>
  <c r="M44" i="6"/>
  <c r="E44" i="6"/>
  <c r="C44" i="6"/>
  <c r="E43" i="6"/>
  <c r="C43" i="6"/>
  <c r="E42" i="6"/>
  <c r="C42" i="6"/>
  <c r="E41" i="6"/>
  <c r="C41" i="6"/>
  <c r="E40" i="6"/>
  <c r="C40" i="6"/>
  <c r="E39" i="6"/>
  <c r="C39" i="6"/>
  <c r="E38" i="6"/>
  <c r="C38" i="6"/>
  <c r="E37" i="6"/>
  <c r="C37" i="6"/>
  <c r="Q36" i="6"/>
  <c r="M36" i="6"/>
  <c r="E36" i="6"/>
  <c r="C36" i="6"/>
  <c r="E35" i="6"/>
  <c r="C35" i="6"/>
  <c r="Q34" i="6"/>
  <c r="M34" i="6"/>
  <c r="E34" i="6"/>
  <c r="C34" i="6"/>
  <c r="E33" i="6"/>
  <c r="C33" i="6"/>
  <c r="E32" i="6"/>
  <c r="C32" i="6"/>
  <c r="Q31" i="6"/>
  <c r="M31" i="6"/>
  <c r="E31" i="6"/>
  <c r="C31" i="6"/>
  <c r="Q30" i="6"/>
  <c r="M30" i="6"/>
  <c r="E30" i="6"/>
  <c r="C30" i="6"/>
  <c r="Q29" i="6"/>
  <c r="M29" i="6"/>
  <c r="E29" i="6"/>
  <c r="C29" i="6"/>
  <c r="E28" i="6"/>
  <c r="C28" i="6"/>
  <c r="Q27" i="6"/>
  <c r="M27" i="6"/>
  <c r="E27" i="6"/>
  <c r="C27" i="6"/>
  <c r="E26" i="6"/>
  <c r="C26" i="6"/>
  <c r="Q25" i="6"/>
  <c r="M25" i="6"/>
  <c r="E25" i="6"/>
  <c r="C25" i="6"/>
  <c r="E24" i="6"/>
  <c r="C24" i="6"/>
  <c r="E23" i="6"/>
  <c r="C23" i="6"/>
  <c r="E22" i="6"/>
  <c r="C22" i="6"/>
  <c r="Q21" i="6"/>
  <c r="M21" i="6"/>
  <c r="E21" i="6"/>
  <c r="C21" i="6"/>
  <c r="E20" i="6"/>
  <c r="C20" i="6"/>
  <c r="E19" i="6"/>
  <c r="C19" i="6"/>
  <c r="E18" i="6"/>
  <c r="C18" i="6"/>
  <c r="Q17" i="6"/>
  <c r="M17" i="6"/>
  <c r="E17" i="6"/>
  <c r="C17" i="6"/>
  <c r="E16" i="6"/>
  <c r="C16" i="6"/>
  <c r="Q15" i="6"/>
  <c r="M15" i="6"/>
  <c r="E15" i="6"/>
  <c r="C15" i="6"/>
  <c r="E14" i="6"/>
  <c r="C14" i="6"/>
  <c r="E13" i="6"/>
  <c r="C13" i="6"/>
  <c r="E12" i="6"/>
  <c r="C12" i="6"/>
  <c r="E11" i="6"/>
  <c r="C11" i="6"/>
  <c r="E10" i="6"/>
  <c r="C10" i="6"/>
  <c r="Q9" i="6"/>
  <c r="M9" i="6"/>
  <c r="E9" i="6"/>
  <c r="C9" i="6"/>
  <c r="E8" i="6"/>
  <c r="C8" i="6"/>
  <c r="Q7" i="6"/>
  <c r="M7" i="6"/>
  <c r="E7" i="6"/>
  <c r="C7" i="6"/>
  <c r="Q6" i="6"/>
  <c r="M6" i="6"/>
  <c r="E6" i="6"/>
  <c r="C6" i="6"/>
  <c r="E5" i="6"/>
  <c r="C5" i="6"/>
  <c r="E4" i="6"/>
  <c r="C4" i="6"/>
  <c r="E3" i="6"/>
  <c r="C3" i="6"/>
  <c r="Q2" i="6"/>
  <c r="E2" i="6"/>
  <c r="C2" i="6"/>
  <c r="U10" i="5"/>
  <c r="U5" i="5"/>
  <c r="T10" i="5"/>
  <c r="T5" i="5"/>
  <c r="T9" i="5"/>
  <c r="T4" i="5"/>
  <c r="U9" i="5"/>
  <c r="U4" i="5"/>
  <c r="O494" i="5"/>
  <c r="O489" i="5"/>
  <c r="O486" i="5"/>
  <c r="O478" i="5"/>
  <c r="O477" i="5"/>
  <c r="O468" i="5"/>
  <c r="O466" i="5"/>
  <c r="O463" i="5"/>
  <c r="O458" i="5"/>
  <c r="O455" i="5"/>
  <c r="O452" i="5"/>
  <c r="O449" i="5"/>
  <c r="O444" i="5"/>
  <c r="O441" i="5"/>
  <c r="O437" i="5"/>
  <c r="O436" i="5"/>
  <c r="O434" i="5"/>
  <c r="O432" i="5"/>
  <c r="O428" i="5"/>
  <c r="O427" i="5"/>
  <c r="O424" i="5"/>
  <c r="O422" i="5"/>
  <c r="O415" i="5"/>
  <c r="O411" i="5"/>
  <c r="O408" i="5"/>
  <c r="O406" i="5"/>
  <c r="O401" i="5"/>
  <c r="O393" i="5"/>
  <c r="O389" i="5"/>
  <c r="O388" i="5"/>
  <c r="O384" i="5"/>
  <c r="O381" i="5"/>
  <c r="O376" i="5"/>
  <c r="O374" i="5"/>
  <c r="O365" i="5"/>
  <c r="O362" i="5"/>
  <c r="O361" i="5"/>
  <c r="O358" i="5"/>
  <c r="O356" i="5"/>
  <c r="O355" i="5"/>
  <c r="O354" i="5"/>
  <c r="O353" i="5"/>
  <c r="O351" i="5"/>
  <c r="O349" i="5"/>
  <c r="O348" i="5"/>
  <c r="O343" i="5"/>
  <c r="O333" i="5"/>
  <c r="O330" i="5"/>
  <c r="O327" i="5"/>
  <c r="O321" i="5"/>
  <c r="O318" i="5"/>
  <c r="O317" i="5"/>
  <c r="O315" i="5"/>
  <c r="O314" i="5"/>
  <c r="O310" i="5"/>
  <c r="O309" i="5"/>
  <c r="O308" i="5"/>
  <c r="O307" i="5"/>
  <c r="O302" i="5"/>
  <c r="O292" i="5"/>
  <c r="O287" i="5"/>
  <c r="O284" i="5"/>
  <c r="O281" i="5"/>
  <c r="O280" i="5"/>
  <c r="O272" i="5"/>
  <c r="O266" i="5"/>
  <c r="O263" i="5"/>
  <c r="O261" i="5"/>
  <c r="O259" i="5"/>
  <c r="O257" i="5"/>
  <c r="O256" i="5"/>
  <c r="O255" i="5"/>
  <c r="O253" i="5"/>
  <c r="O251" i="5"/>
  <c r="O249" i="5"/>
  <c r="O245" i="5"/>
  <c r="O240" i="5"/>
  <c r="O238" i="5"/>
  <c r="O236" i="5"/>
  <c r="O228" i="5"/>
  <c r="O224" i="5"/>
  <c r="O222" i="5"/>
  <c r="O216" i="5"/>
  <c r="O214" i="5"/>
  <c r="O212" i="5"/>
  <c r="O210" i="5"/>
  <c r="O207" i="5"/>
  <c r="O204" i="5"/>
  <c r="O203" i="5"/>
  <c r="O201" i="5"/>
  <c r="O200" i="5"/>
  <c r="O197" i="5"/>
  <c r="O194" i="5"/>
  <c r="O193" i="5"/>
  <c r="O191" i="5"/>
  <c r="O188" i="5"/>
  <c r="O187" i="5"/>
  <c r="O184" i="5"/>
  <c r="O178" i="5"/>
  <c r="O176" i="5"/>
  <c r="O175" i="5"/>
  <c r="O170" i="5"/>
  <c r="O167" i="5"/>
  <c r="O163" i="5"/>
  <c r="O155" i="5"/>
  <c r="O151" i="5"/>
  <c r="O145" i="5"/>
  <c r="O142" i="5"/>
  <c r="O139" i="5"/>
  <c r="O138" i="5"/>
  <c r="O136" i="5"/>
  <c r="O132" i="5"/>
  <c r="O126" i="5"/>
  <c r="O125" i="5"/>
  <c r="O119" i="5"/>
  <c r="O115" i="5"/>
  <c r="O114" i="5"/>
  <c r="O112" i="5"/>
  <c r="O110" i="5"/>
  <c r="O109" i="5"/>
  <c r="O106" i="5"/>
  <c r="O103" i="5"/>
  <c r="O100" i="5"/>
  <c r="O98" i="5"/>
  <c r="O97" i="5"/>
  <c r="O92" i="5"/>
  <c r="O90" i="5"/>
  <c r="O82" i="5"/>
  <c r="O79" i="5"/>
  <c r="O78" i="5"/>
  <c r="O72" i="5"/>
  <c r="O71" i="5"/>
  <c r="O69" i="5"/>
  <c r="O68" i="5"/>
  <c r="O60" i="5"/>
  <c r="O56" i="5"/>
  <c r="U7" i="5" s="1"/>
  <c r="O51" i="5"/>
  <c r="O46" i="5"/>
  <c r="O44" i="5"/>
  <c r="O36" i="5"/>
  <c r="O34" i="5"/>
  <c r="O31" i="5"/>
  <c r="O30" i="5"/>
  <c r="O29" i="5"/>
  <c r="O27" i="5"/>
  <c r="O25" i="5"/>
  <c r="O21" i="5"/>
  <c r="O17" i="5"/>
  <c r="O15" i="5"/>
  <c r="U2" i="5" s="1"/>
  <c r="O9" i="5"/>
  <c r="U8" i="5" s="1"/>
  <c r="O7" i="5"/>
  <c r="O6" i="5"/>
  <c r="O2" i="5"/>
  <c r="M468" i="5"/>
  <c r="M466" i="5"/>
  <c r="M486" i="5"/>
  <c r="M478" i="5"/>
  <c r="M477" i="5"/>
  <c r="M463" i="5"/>
  <c r="M458" i="5"/>
  <c r="M455" i="5"/>
  <c r="M452" i="5"/>
  <c r="M449" i="5"/>
  <c r="M444" i="5"/>
  <c r="M441" i="5"/>
  <c r="M437" i="5"/>
  <c r="M436" i="5"/>
  <c r="M434" i="5"/>
  <c r="M432" i="5"/>
  <c r="M428" i="5"/>
  <c r="M489" i="5"/>
  <c r="M494" i="5"/>
  <c r="M422" i="5"/>
  <c r="M424" i="5"/>
  <c r="M427" i="5"/>
  <c r="M415" i="5"/>
  <c r="M411" i="5"/>
  <c r="M408" i="5"/>
  <c r="M406" i="5"/>
  <c r="M401" i="5"/>
  <c r="M393" i="5"/>
  <c r="M389" i="5"/>
  <c r="M388" i="5"/>
  <c r="M384" i="5"/>
  <c r="M381" i="5"/>
  <c r="M376" i="5"/>
  <c r="M374" i="5"/>
  <c r="M365" i="5"/>
  <c r="M253" i="5"/>
  <c r="M251" i="5"/>
  <c r="M249" i="5"/>
  <c r="M245" i="5"/>
  <c r="M240" i="5"/>
  <c r="M238" i="5"/>
  <c r="M236" i="5"/>
  <c r="M266" i="5"/>
  <c r="M263" i="5"/>
  <c r="M261" i="5"/>
  <c r="M259" i="5"/>
  <c r="M257" i="5"/>
  <c r="M256" i="5"/>
  <c r="M255" i="5"/>
  <c r="M280" i="5"/>
  <c r="M281" i="5"/>
  <c r="M292" i="5"/>
  <c r="M287" i="5"/>
  <c r="M284" i="5"/>
  <c r="M315" i="5"/>
  <c r="M314" i="5"/>
  <c r="M317" i="5"/>
  <c r="M310" i="5"/>
  <c r="M309" i="5"/>
  <c r="M308" i="5"/>
  <c r="M307" i="5"/>
  <c r="M318" i="5"/>
  <c r="M321" i="5"/>
  <c r="M327" i="5"/>
  <c r="M330" i="5"/>
  <c r="M333" i="5"/>
  <c r="M362" i="5"/>
  <c r="M361" i="5"/>
  <c r="M358" i="5"/>
  <c r="M356" i="5"/>
  <c r="M355" i="5"/>
  <c r="M354" i="5"/>
  <c r="M353" i="5"/>
  <c r="M351" i="5"/>
  <c r="M349" i="5"/>
  <c r="M348" i="5"/>
  <c r="M343" i="5"/>
  <c r="M302" i="5"/>
  <c r="M272" i="5"/>
  <c r="M228" i="5"/>
  <c r="M224" i="5"/>
  <c r="M222" i="5"/>
  <c r="M216" i="5"/>
  <c r="M214" i="5"/>
  <c r="M212" i="5"/>
  <c r="M210" i="5"/>
  <c r="M207" i="5"/>
  <c r="M204" i="5"/>
  <c r="M203" i="5"/>
  <c r="M201" i="5"/>
  <c r="M200" i="5"/>
  <c r="M197" i="5"/>
  <c r="M194" i="5"/>
  <c r="M193" i="5"/>
  <c r="M191" i="5"/>
  <c r="M188" i="5"/>
  <c r="M187" i="5"/>
  <c r="M184" i="5"/>
  <c r="M178" i="5"/>
  <c r="M176" i="5"/>
  <c r="M175" i="5"/>
  <c r="M170" i="5"/>
  <c r="M167" i="5"/>
  <c r="M163" i="5"/>
  <c r="M155" i="5"/>
  <c r="M151" i="5"/>
  <c r="M145" i="5"/>
  <c r="M142" i="5"/>
  <c r="M139" i="5"/>
  <c r="M138" i="5"/>
  <c r="M136" i="5"/>
  <c r="M132" i="5"/>
  <c r="M126" i="5"/>
  <c r="M125" i="5"/>
  <c r="M119" i="5"/>
  <c r="M115" i="5"/>
  <c r="M114" i="5"/>
  <c r="M112" i="5"/>
  <c r="M110" i="5"/>
  <c r="M109" i="5"/>
  <c r="M106" i="5"/>
  <c r="M103" i="5"/>
  <c r="M100" i="5"/>
  <c r="M98" i="5"/>
  <c r="M97" i="5"/>
  <c r="M92" i="5"/>
  <c r="M90" i="5"/>
  <c r="M82" i="5"/>
  <c r="M79" i="5"/>
  <c r="M78" i="5"/>
  <c r="M72" i="5"/>
  <c r="M71" i="5"/>
  <c r="M69" i="5"/>
  <c r="M68" i="5"/>
  <c r="M60" i="5"/>
  <c r="M56" i="5"/>
  <c r="M51" i="5"/>
  <c r="M46" i="5"/>
  <c r="M44" i="5"/>
  <c r="M36" i="5"/>
  <c r="M34" i="5"/>
  <c r="M31" i="5"/>
  <c r="M30" i="5"/>
  <c r="M29" i="5"/>
  <c r="M27" i="5"/>
  <c r="M25" i="5"/>
  <c r="M21" i="5"/>
  <c r="M17" i="5"/>
  <c r="M15" i="5"/>
  <c r="T7" i="5" s="1"/>
  <c r="M9" i="5"/>
  <c r="T8" i="5" s="1"/>
  <c r="M6" i="5"/>
  <c r="M7" i="5"/>
  <c r="M2" i="5"/>
  <c r="C2" i="5"/>
  <c r="E2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C503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Z12" i="6" l="1"/>
  <c r="AA14" i="6" s="1"/>
  <c r="AA15" i="6"/>
  <c r="Y9" i="6"/>
  <c r="Y4" i="6"/>
  <c r="Y7" i="6"/>
  <c r="Y8" i="6"/>
  <c r="Y10" i="6"/>
  <c r="Y3" i="6"/>
  <c r="Z9" i="6"/>
  <c r="Y5" i="6"/>
  <c r="Z10" i="6"/>
  <c r="Z8" i="6"/>
  <c r="T2" i="5"/>
  <c r="T3" i="5"/>
  <c r="U3" i="5"/>
  <c r="AA13" i="6" l="1"/>
  <c r="AA12" i="6"/>
</calcChain>
</file>

<file path=xl/sharedStrings.xml><?xml version="1.0" encoding="utf-8"?>
<sst xmlns="http://schemas.openxmlformats.org/spreadsheetml/2006/main" count="57" uniqueCount="18">
  <si>
    <t>Date</t>
  </si>
  <si>
    <t>SPX Index</t>
  </si>
  <si>
    <t>LBUSTRUU Index</t>
  </si>
  <si>
    <t>CPI YOY Index  (L1)</t>
  </si>
  <si>
    <t>OEUSKLAC Index  (R1)</t>
  </si>
  <si>
    <t>OECD CLI ROC</t>
  </si>
  <si>
    <t>CPI ROC</t>
  </si>
  <si>
    <t>Equities</t>
  </si>
  <si>
    <t>Fixed Income</t>
  </si>
  <si>
    <t>Average Return</t>
  </si>
  <si>
    <t>Median Return</t>
  </si>
  <si>
    <t>Quad 4: Deflation</t>
  </si>
  <si>
    <t>Quad 2: Reflation</t>
  </si>
  <si>
    <t>Quad 1: Goldilocks</t>
  </si>
  <si>
    <t>Quad 3: Inflation</t>
  </si>
  <si>
    <t>70/30</t>
  </si>
  <si>
    <t># of Times</t>
  </si>
  <si>
    <t>Average 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</si>
</sst>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17" fontId="0" fillId="0" borderId="0" xfId="0" applyNumberForma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0" fillId="0" borderId="0" xfId="1" applyNumberFormat="1" applyFont="1"/>
    <xf numFmtId="17" fontId="2" fillId="0" borderId="0" xfId="0" applyNumberFormat="1" applyFont="1"/>
    <xf numFmtId="14" fontId="2" fillId="0" borderId="0" xfId="0" applyNumberFormat="1" applyFont="1"/>
    <xf numFmtId="164" fontId="2" fillId="0" borderId="0" xfId="1" applyNumberFormat="1" applyFont="1"/>
    <xf numFmtId="17" fontId="5" fillId="0" borderId="0" xfId="0" applyNumberFormat="1" applyFont="1"/>
    <xf numFmtId="14" fontId="5" fillId="0" borderId="0" xfId="0" applyNumberFormat="1" applyFont="1"/>
    <xf numFmtId="164" fontId="5" fillId="0" borderId="0" xfId="1" applyNumberFormat="1" applyFont="1"/>
    <xf numFmtId="17" fontId="6" fillId="0" borderId="0" xfId="0" applyNumberFormat="1" applyFont="1"/>
    <xf numFmtId="14" fontId="6" fillId="0" borderId="0" xfId="0" applyNumberFormat="1" applyFont="1"/>
    <xf numFmtId="164" fontId="6" fillId="0" borderId="0" xfId="1" applyNumberFormat="1" applyFont="1"/>
    <xf numFmtId="17" fontId="7" fillId="0" borderId="0" xfId="0" applyNumberFormat="1" applyFont="1"/>
    <xf numFmtId="14" fontId="7" fillId="0" borderId="0" xfId="0" applyNumberFormat="1" applyFont="1"/>
    <xf numFmtId="164" fontId="7" fillId="0" borderId="0" xfId="1" applyNumberFormat="1" applyFont="1"/>
    <xf numFmtId="164" fontId="0" fillId="0" borderId="0" xfId="0" applyNumberFormat="1"/>
    <xf numFmtId="0" fontId="3" fillId="0" borderId="0" xfId="0" applyFont="1"/>
    <xf numFmtId="9" fontId="0" fillId="0" borderId="0" xfId="1" applyFont="1"/>
    <xf numFmtId="165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A52942B-9ED0-4EE5-AB43-C66D055954C1}">
  <we:reference id="wa200003692" version="1.0.0.1" store="en-US" storeType="OMEX"/>
  <we:alternateReferences>
    <we:reference id="WA200003692" version="1.0.0.1" store="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CE4F-3502-4464-96FC-C7EF6C40E2BD}">
  <dimension ref="A1:V506"/>
  <sheetViews>
    <sheetView tabSelected="1" workbookViewId="0">
      <selection activeCell="AC8" sqref="AC8"/>
    </sheetView>
  </sheetViews>
  <sheetFormatPr defaultRowHeight="15" x14ac:dyDescent="0.25"/>
  <cols>
    <col min="1" max="1" width="14.140625" customWidth="1"/>
    <col min="2" max="2" width="19.5703125" customWidth="1"/>
    <col min="3" max="3" width="14.140625" customWidth="1"/>
    <col min="4" max="4" width="17.85546875" customWidth="1"/>
    <col min="9" max="9" width="14" customWidth="1"/>
    <col min="11" max="11" width="15.42578125" customWidth="1"/>
    <col min="13" max="13" width="9.140625" style="7"/>
    <col min="14" max="14" width="16" customWidth="1"/>
    <col min="15" max="15" width="9.140625" style="7"/>
    <col min="17" max="17" width="24.85546875" customWidth="1"/>
    <col min="19" max="19" width="15.5703125" customWidth="1"/>
    <col min="20" max="20" width="14.5703125" customWidth="1"/>
    <col min="21" max="21" width="15.42578125" customWidth="1"/>
  </cols>
  <sheetData>
    <row r="1" spans="1:22" x14ac:dyDescent="0.25">
      <c r="A1" t="s">
        <v>0</v>
      </c>
      <c r="B1" t="s">
        <v>4</v>
      </c>
      <c r="C1" t="s">
        <v>5</v>
      </c>
      <c r="D1" t="s">
        <v>3</v>
      </c>
      <c r="E1" t="s">
        <v>6</v>
      </c>
      <c r="H1" t="s">
        <v>6</v>
      </c>
      <c r="I1" t="s">
        <v>5</v>
      </c>
      <c r="K1" t="s">
        <v>0</v>
      </c>
      <c r="L1" t="s">
        <v>1</v>
      </c>
      <c r="N1" t="s">
        <v>2</v>
      </c>
      <c r="T1" s="21" t="s">
        <v>7</v>
      </c>
      <c r="U1" s="21" t="s">
        <v>8</v>
      </c>
    </row>
    <row r="2" spans="1:22" x14ac:dyDescent="0.25">
      <c r="A2" s="1">
        <v>44592</v>
      </c>
      <c r="B2">
        <v>99.886099999999999</v>
      </c>
      <c r="C2">
        <f t="shared" ref="C2:C65" si="0">B2-B5</f>
        <v>-0.21070000000000277</v>
      </c>
      <c r="D2">
        <v>7.4798999999999998</v>
      </c>
      <c r="E2">
        <f>D2-D5</f>
        <v>1.258</v>
      </c>
      <c r="G2" s="8">
        <v>44562</v>
      </c>
      <c r="H2" s="3">
        <v>1.258</v>
      </c>
      <c r="I2" s="3">
        <v>-0.21070000000000277</v>
      </c>
      <c r="J2" s="3"/>
      <c r="K2" s="9">
        <v>44592</v>
      </c>
      <c r="L2" s="3">
        <v>4515.55</v>
      </c>
      <c r="M2" s="10">
        <f>(L2-L6)/L6</f>
        <v>4.8289743101631144E-2</v>
      </c>
      <c r="N2" s="3">
        <v>2304.4</v>
      </c>
      <c r="O2" s="10">
        <f>(N2-N6)/N6</f>
        <v>-2.1428025445249414E-2</v>
      </c>
      <c r="Q2" s="6" t="s">
        <v>13</v>
      </c>
      <c r="S2" s="6" t="s">
        <v>9</v>
      </c>
      <c r="T2" s="20">
        <f>AVERAGE($M$15,$M$51,$M$56,$M$68,$M$90,$M$100,$M$106,$M$110,$M$119,$M$136,$M$142,$M$151,$M$176,$M$184,$M$191,$M$194,$M$200,$M$216,$M$224,$M$240,$M$272,$M$280,$M$292,$M$307,$M$309,$M$314,$M$333,$M$351,$M$354,$M$356,$M$361,$M$365,$M$388,$M$406,$M$422,$M$432,$M$463,$M$468,$M$494)</f>
        <v>6.7658465234284523E-2</v>
      </c>
      <c r="U2" s="20">
        <f>AVERAGE($O$15,$O$51,$O$56,$O$68,$O$90,$O$100,$O$106,$O$110,$O$119,$O$136,$O$142,$O$151,$O$176,$O$184,$O$191,$O$194,$O$200,$O$216,$O$224,$O$240,$O$272,$O$280,$O$292,$O$307,$O$309,$O$314,$O$333,$O$351,$O$354,$O$356,$O$361,$O$365,$O$388,$O$406,$O$422,$O$432,$O$463,$O$468,$O$494)</f>
        <v>1.8147986666724854E-2</v>
      </c>
    </row>
    <row r="3" spans="1:22" x14ac:dyDescent="0.25">
      <c r="A3" s="1">
        <v>44561</v>
      </c>
      <c r="B3">
        <v>99.952399999999997</v>
      </c>
      <c r="C3">
        <f t="shared" si="0"/>
        <v>-0.24030000000000484</v>
      </c>
      <c r="D3">
        <v>7.0364000000000004</v>
      </c>
      <c r="E3">
        <f t="shared" ref="E3:E66" si="1">D3-D6</f>
        <v>1.6461000000000006</v>
      </c>
      <c r="G3" s="8">
        <v>44531</v>
      </c>
      <c r="H3" s="3">
        <v>1.6461000000000006</v>
      </c>
      <c r="I3" s="3">
        <v>-0.24030000000000484</v>
      </c>
      <c r="J3" s="3"/>
      <c r="K3" s="9">
        <v>44561</v>
      </c>
      <c r="L3" s="3">
        <v>4766.18</v>
      </c>
      <c r="M3" s="10"/>
      <c r="N3" s="3">
        <v>2355.14</v>
      </c>
      <c r="O3" s="10"/>
      <c r="Q3" s="5" t="s">
        <v>12</v>
      </c>
      <c r="S3" s="5" t="s">
        <v>9</v>
      </c>
      <c r="T3" s="20">
        <f>AVERAGE($M$9,$M$17,$M$27,$M$46,$M$60,$M$69,$M$92,$M$103,$M$109,$M$112,$M$132,$M$138,$M$145,$M$178,$M$193,$M$197,$M$214,$M$222,$M$238,$M$266,$M$302,$M$308,$M$310,$M$349,$M$353,$M$355,$M$358,$M$384,$M$401,$M$415,$M$434,$M$458,$M$466)</f>
        <v>4.009030368761126E-2</v>
      </c>
      <c r="U3" s="20">
        <f>AVERAGE($O$9,$O$17,$O$27,$O$46,$O$60,$O$69,$O$92,$O$103,$O$109,$O$112,$O$132,$O$138,$O$145,$O$178,$O$193,$O$197,$O$214,$O$222,$O$238,$O$266,$O$302,$O$308,$O$310,$O$349,$O$353,$O$355,$O$358,$O$384,$O$401,$O$415,$O$434,$O$458,$O$466)</f>
        <v>8.3487527820110177E-3</v>
      </c>
    </row>
    <row r="4" spans="1:22" x14ac:dyDescent="0.25">
      <c r="A4" s="1">
        <v>44530</v>
      </c>
      <c r="B4">
        <v>100.0206</v>
      </c>
      <c r="C4">
        <f t="shared" si="0"/>
        <v>-0.28900000000000148</v>
      </c>
      <c r="D4">
        <v>6.8090000000000002</v>
      </c>
      <c r="E4">
        <f t="shared" si="1"/>
        <v>1.5577000000000005</v>
      </c>
      <c r="G4" s="8">
        <v>44501</v>
      </c>
      <c r="H4" s="3">
        <v>1.5577000000000005</v>
      </c>
      <c r="I4" s="3">
        <v>-0.28900000000000148</v>
      </c>
      <c r="J4" s="3"/>
      <c r="K4" s="9">
        <v>44530</v>
      </c>
      <c r="L4" s="3">
        <v>4567</v>
      </c>
      <c r="M4" s="10"/>
      <c r="N4" s="3">
        <v>2361.1799999999998</v>
      </c>
      <c r="O4" s="10"/>
      <c r="Q4" s="3" t="s">
        <v>14</v>
      </c>
      <c r="S4" s="3" t="s">
        <v>9</v>
      </c>
      <c r="T4" s="20">
        <f>AVERAGE($M$2,$M$7,$M$25,$M$30,$M$34,$M$44,$M$72,$M$79,$M$98,$M$114,$M$126,$M$163,$M$170,$M$188,$M$203,$M$207,$M$212,$M$228,$M$249,$M$253,$M$256,$M$259,$M$263,$M$284,$M$317,$M$321,$M$330,$M$348,$M$376,$M$393,$M$411,$M$427,$M$436,$M$441,$M$449,$M$477,$M$486)</f>
        <v>-3.7405531167589894E-3</v>
      </c>
      <c r="U4" s="20">
        <f>AVERAGE($O$2,$O$7,$O$25,$O$30,$O$34,$O$44,$O$72,$O$79,$O$98,$O$114,$O$126,$O$163,$O$170,$O$188,$O$203,$O$207,$O$212,$O$228,$O$249,$O$253,$O$256,$O$259,$O$263,$O$284,$O$317,$O$321,$O$330,$O$348,$O$376,$O$393,$O$411,$O$427,$O$436,$O$441,$O$449,$O$477,$O$486)</f>
        <v>2.3762967733499101E-2</v>
      </c>
    </row>
    <row r="5" spans="1:22" x14ac:dyDescent="0.25">
      <c r="A5" s="1">
        <v>44500</v>
      </c>
      <c r="B5">
        <v>100.0968</v>
      </c>
      <c r="C5">
        <f t="shared" si="0"/>
        <v>-0.34319999999999595</v>
      </c>
      <c r="D5">
        <v>6.2218999999999998</v>
      </c>
      <c r="E5">
        <f t="shared" si="1"/>
        <v>0.85639999999999983</v>
      </c>
      <c r="G5" s="8">
        <v>44470</v>
      </c>
      <c r="H5" s="3">
        <v>0.85639999999999983</v>
      </c>
      <c r="I5" s="3">
        <v>-0.34319999999999595</v>
      </c>
      <c r="J5" s="3"/>
      <c r="K5" s="9">
        <v>44498</v>
      </c>
      <c r="L5" s="3">
        <v>4605.38</v>
      </c>
      <c r="M5" s="10"/>
      <c r="N5" s="3">
        <v>2354.21</v>
      </c>
      <c r="O5" s="10"/>
      <c r="Q5" s="4" t="s">
        <v>11</v>
      </c>
      <c r="S5" s="4" t="s">
        <v>9</v>
      </c>
      <c r="T5" s="20">
        <f>AVERAGE($M$6,$M$21,$M$29,$M$31,$M$36,$M$71,$M$78,$M$82,$M$97,$M$115,$M$125,$M$139,$M$155,$M$167,$M$175,$M$187,$M$201,$M$204,$M$210,$M$236,$M$245,$M$251,$M$255,$M$257,$M$261,$M$281,$M$287,$M$315,$M$318,$M$327,$M$343,$M$362,$M$374,$M$381,$M$389,$M$408,$M$424,$M$428,$M$437,$M$444,$M$452,$M$478,$M$489)</f>
        <v>-3.5427051058187599E-4</v>
      </c>
      <c r="U5" s="20">
        <f>AVERAGE($O$6,$O$21,$O$29,$O$31,$O$36,$O$71,$O$78,$O$82,$O$97,$O$115,$O$125,$O$139,$O$155,$O$167,$O$175,$O$187,$O$201,$O$204,$O$210,$O$236,$O$245,$O$251,$O$255,$O$257,$O$261,$O$281,$O$287,$O$315,$O$318,$O$327,$O$343,$O$362,$O$374,$O$381,$O$389,$O$408,$O$424,$O$428,$O$437,$O$444,$O$452,$O$478,$O$489)</f>
        <v>2.8298655434112266E-2</v>
      </c>
    </row>
    <row r="6" spans="1:22" x14ac:dyDescent="0.25">
      <c r="A6" s="1">
        <v>44469</v>
      </c>
      <c r="B6">
        <v>100.1927</v>
      </c>
      <c r="C6">
        <f t="shared" si="0"/>
        <v>-0.3533999999999935</v>
      </c>
      <c r="D6">
        <v>5.3902999999999999</v>
      </c>
      <c r="E6">
        <f t="shared" si="1"/>
        <v>-1.1999999999998678E-3</v>
      </c>
      <c r="G6" s="11">
        <v>44440</v>
      </c>
      <c r="H6" s="4">
        <v>-1.1999999999998678E-3</v>
      </c>
      <c r="I6" s="4">
        <v>-0.3533999999999935</v>
      </c>
      <c r="J6" s="4"/>
      <c r="K6" s="12">
        <v>44469</v>
      </c>
      <c r="L6" s="4">
        <v>4307.54</v>
      </c>
      <c r="M6" s="13">
        <f>(L6-L7)/L7</f>
        <v>-4.7569140421166278E-2</v>
      </c>
      <c r="N6" s="4">
        <v>2354.86</v>
      </c>
      <c r="O6" s="13">
        <f>(N6-N7)/N7</f>
        <v>-8.6594848090660263E-3</v>
      </c>
      <c r="V6" s="20"/>
    </row>
    <row r="7" spans="1:22" x14ac:dyDescent="0.25">
      <c r="A7" s="1">
        <v>44439</v>
      </c>
      <c r="B7">
        <v>100.3096</v>
      </c>
      <c r="C7">
        <f t="shared" si="0"/>
        <v>-0.2820999999999998</v>
      </c>
      <c r="D7">
        <v>5.2512999999999996</v>
      </c>
      <c r="E7">
        <f t="shared" si="1"/>
        <v>0.2585999999999995</v>
      </c>
      <c r="G7" s="8">
        <v>44409</v>
      </c>
      <c r="H7" s="3">
        <v>0.2585999999999995</v>
      </c>
      <c r="I7" s="3">
        <v>-0.2820999999999998</v>
      </c>
      <c r="J7" s="3"/>
      <c r="K7" s="9">
        <v>44439</v>
      </c>
      <c r="L7" s="3">
        <v>4522.68</v>
      </c>
      <c r="M7" s="10">
        <f>(L7-L9)/L9</f>
        <v>5.2397905759162373E-2</v>
      </c>
      <c r="N7" s="3">
        <v>2375.4299999999998</v>
      </c>
      <c r="O7" s="10">
        <f>(N7-N9)/N9</f>
        <v>9.2580003738889395E-3</v>
      </c>
      <c r="S7" s="6" t="s">
        <v>10</v>
      </c>
      <c r="T7" s="20">
        <f>MEDIAN($M$15,$M$51,$M$56,$M$68,$M$90,$M$100,$M$106,$M$110,$M$119,$M$136,$M$142,$M$151,$M$176,$M$184,$M$191,$M$194,$M$200,$M$216,$M$224,$M$240,$M$272,$M$280,$M$292,$M$307,$M$309,$M$314,$M$333,$M$351,$M$354,$M$356,$M$361,$M$365,$M$388,$M$406,$M$422,$M$432,$M$463,$M$468,$M$494)</f>
        <v>4.0675456195662492E-2</v>
      </c>
      <c r="U7" s="20">
        <f>MEDIAN($O$15,$O$51,$O$56,$O$68,$O$90,$O$100,$O$106,$O$110,$O$119,$O$136,$O$142,$O$151,$O$176,$O$184,$O$191,$O$194,$O$200,$O$216,$O$224,$O$240,$O$272,$O$280,$O$292,$O$307,$O$309,$O$314,$O$333,$O$351,$O$354,$O$356,$O$361,$O$365,$O$388,$O$406,$O$422,$O$432,$O$463,$O$468,$O$494)</f>
        <v>6.6406135221696323E-3</v>
      </c>
    </row>
    <row r="8" spans="1:22" x14ac:dyDescent="0.25">
      <c r="A8" s="1">
        <v>44408</v>
      </c>
      <c r="B8">
        <v>100.44</v>
      </c>
      <c r="C8">
        <f t="shared" si="0"/>
        <v>-0.11750000000000682</v>
      </c>
      <c r="D8">
        <v>5.3654999999999999</v>
      </c>
      <c r="E8">
        <f t="shared" si="1"/>
        <v>1.2058</v>
      </c>
      <c r="G8" s="8">
        <v>44378</v>
      </c>
      <c r="H8" s="3">
        <v>1.2058</v>
      </c>
      <c r="I8" s="3">
        <v>-0.11750000000000682</v>
      </c>
      <c r="J8" s="3"/>
      <c r="K8" s="9">
        <v>44407</v>
      </c>
      <c r="L8" s="3">
        <v>4395.26</v>
      </c>
      <c r="M8" s="10"/>
      <c r="N8" s="3">
        <v>2379.96</v>
      </c>
      <c r="O8" s="10"/>
      <c r="S8" s="5" t="s">
        <v>10</v>
      </c>
      <c r="T8" s="20">
        <f>MEDIAN($M$9,$M$17,$M$27,$M$46,$M$60,$M$69,$M$92,$M$103,$M$109,$M$112,$M$132,$M$138,$M$145,$M$178,$M$193,$M$197,$M$214,$M$222,$M$238,$M$266,$M$302,$M$308,$M$310,$M$349,$M$353,$M$355,$M$358,$M$384,$M$401,$M$415,$M$434,$M$458,$M$466)</f>
        <v>1.7603451837231224E-2</v>
      </c>
      <c r="U8" s="20">
        <f>MEDIAN($O$9,$O$17,$O$27,$O$46,$O$60,$O$69,$O$92,$O$103,$O$109,$O$112,$O$132,$O$138,$O$145,$O$178,$O$193,$O$197,$O$214,$O$222,$O$238,$O$266,$O$302,$O$308,$O$310,$O$349,$O$353,$O$355,$O$358,$O$384,$O$401,$O$415,$O$434,$O$458,$O$466)</f>
        <v>3.5479682041195401E-3</v>
      </c>
    </row>
    <row r="9" spans="1:22" x14ac:dyDescent="0.25">
      <c r="A9" s="1">
        <v>44377</v>
      </c>
      <c r="B9">
        <v>100.5461</v>
      </c>
      <c r="C9">
        <f t="shared" si="0"/>
        <v>0.2365999999999957</v>
      </c>
      <c r="D9">
        <v>5.3914999999999997</v>
      </c>
      <c r="E9">
        <f t="shared" si="1"/>
        <v>2.7716999999999996</v>
      </c>
      <c r="G9" s="14">
        <v>44348</v>
      </c>
      <c r="H9" s="5">
        <v>2.7716999999999996</v>
      </c>
      <c r="I9" s="5">
        <v>0.2365999999999957</v>
      </c>
      <c r="J9" s="5"/>
      <c r="K9" s="15">
        <v>44377</v>
      </c>
      <c r="L9" s="5">
        <v>4297.5</v>
      </c>
      <c r="M9" s="16">
        <f>(L9-L15)/L15</f>
        <v>0.14414800576134093</v>
      </c>
      <c r="N9" s="5">
        <v>2353.64</v>
      </c>
      <c r="O9" s="16">
        <f>(N9-N15)/N15</f>
        <v>-1.6045016346017221E-2</v>
      </c>
      <c r="S9" s="3" t="s">
        <v>10</v>
      </c>
      <c r="T9" s="20">
        <f>MEDIAN($M$2,$M$7,$M$25,$M$30,$M$34,$M$44,$M$72,$M$79,$M$98,$M$114,$M$126,$M$163,$M$170,$M$188,$M$203,$M$207,$M$212,$M$228,$M$249,$M$253,$M$256,$M$259,$M$263,$M$284,$M$317,$M$321,$M$330,$M$348,$M$376,$M$393,$M$411,$M$427,$M$436,$M$441,$M$449,$M$477,$M$486)</f>
        <v>-4.9793809140842357E-3</v>
      </c>
      <c r="U9" s="20">
        <f>MEDIAN($O$2,$O$7,$O$25,$O$30,$O$34,$O$44,$O$72,$O$79,$O$98,$O$114,$O$126,$O$163,$O$170,$O$188,$O$203,$O$207,$O$212,$O$228,$O$249,$O$253,$O$256,$O$259,$O$263,$O$284,$O$317,$O$321,$O$330,$O$348,$O$376,$O$393,$O$411,$O$427,$O$436,$O$441,$O$449,$O$477,$O$486)</f>
        <v>1.6350956030388358E-2</v>
      </c>
    </row>
    <row r="10" spans="1:22" x14ac:dyDescent="0.25">
      <c r="A10" s="1">
        <v>44347</v>
      </c>
      <c r="B10">
        <v>100.5917</v>
      </c>
      <c r="C10">
        <f t="shared" si="0"/>
        <v>0.62279999999999802</v>
      </c>
      <c r="D10">
        <v>4.9927000000000001</v>
      </c>
      <c r="E10">
        <f t="shared" si="1"/>
        <v>3.3165000000000004</v>
      </c>
      <c r="G10" s="14">
        <v>44317</v>
      </c>
      <c r="H10" s="5">
        <v>3.3165000000000004</v>
      </c>
      <c r="I10" s="5">
        <v>0.62279999999999802</v>
      </c>
      <c r="J10" s="5"/>
      <c r="K10" s="15">
        <v>44347</v>
      </c>
      <c r="L10" s="5">
        <v>4204.1099999999997</v>
      </c>
      <c r="M10" s="16"/>
      <c r="N10" s="5">
        <v>2337.2199999999998</v>
      </c>
      <c r="O10" s="16"/>
      <c r="S10" s="4" t="s">
        <v>10</v>
      </c>
      <c r="T10" s="20">
        <f>MEDIAN($M$6,$M$21,$M$29,$M$31,$M$36,$M$71,$M$78,$M$82,$M$97,$M$115,$M$125,$M$139,$M$155,$M$167,$M$175,$M$187,$M$201,$M$204,$M$210,$M$236,$M$245,$M$251,$M$255,$M$257,$M$261,$M$281,$M$287,$M$315,$M$318,$M$327,$M$343,$M$362,$M$374,$M$381,$M$389,$M$408,$M$424,$M$428,$M$437,$M$444,$M$452,$M$478,$M$489)</f>
        <v>6.2021160160524247E-3</v>
      </c>
      <c r="U10" s="20">
        <f>MEDIAN($O$6,$O$21,$O$29,$O$31,$O$36,$O$71,$O$78,$O$82,$O$97,$O$115,$O$125,$O$139,$O$155,$O$167,$O$175,$O$187,$O$201,$O$204,$O$210,$O$236,$O$245,$O$251,$O$255,$O$257,$O$261,$O$281,$O$287,$O$315,$O$318,$O$327,$O$343,$O$362,$O$374,$O$381,$O$389,$O$408,$O$424,$O$428,$O$437,$O$444,$O$452,$O$478,$O$489)</f>
        <v>2.2900928685286728E-2</v>
      </c>
    </row>
    <row r="11" spans="1:22" x14ac:dyDescent="0.25">
      <c r="A11" s="1">
        <v>44316</v>
      </c>
      <c r="B11">
        <v>100.5575</v>
      </c>
      <c r="C11">
        <f t="shared" si="0"/>
        <v>0.977800000000002</v>
      </c>
      <c r="D11">
        <v>4.1597</v>
      </c>
      <c r="E11">
        <f t="shared" si="1"/>
        <v>2.7599</v>
      </c>
      <c r="G11" s="14">
        <v>44287</v>
      </c>
      <c r="H11" s="5">
        <v>2.7599</v>
      </c>
      <c r="I11" s="5">
        <v>0.977800000000002</v>
      </c>
      <c r="J11" s="5"/>
      <c r="K11" s="15">
        <v>44316</v>
      </c>
      <c r="L11" s="5">
        <v>4181.17</v>
      </c>
      <c r="M11" s="16"/>
      <c r="N11" s="5">
        <v>2329.61</v>
      </c>
      <c r="O11" s="16"/>
    </row>
    <row r="12" spans="1:22" x14ac:dyDescent="0.25">
      <c r="A12" s="1">
        <v>44286</v>
      </c>
      <c r="B12">
        <v>100.3095</v>
      </c>
      <c r="C12">
        <f t="shared" si="0"/>
        <v>1.045100000000005</v>
      </c>
      <c r="D12">
        <v>2.6198000000000001</v>
      </c>
      <c r="E12">
        <f t="shared" si="1"/>
        <v>1.2578</v>
      </c>
      <c r="G12" s="14">
        <v>44256</v>
      </c>
      <c r="H12" s="5">
        <v>1.2578</v>
      </c>
      <c r="I12" s="5">
        <v>1.045100000000005</v>
      </c>
      <c r="J12" s="5"/>
      <c r="K12" s="15">
        <v>44286</v>
      </c>
      <c r="L12" s="5">
        <v>3972.89</v>
      </c>
      <c r="M12" s="16"/>
      <c r="N12" s="5">
        <v>2311.35</v>
      </c>
      <c r="O12" s="16"/>
    </row>
    <row r="13" spans="1:22" x14ac:dyDescent="0.25">
      <c r="A13" s="1">
        <v>44255</v>
      </c>
      <c r="B13">
        <v>99.968900000000005</v>
      </c>
      <c r="C13">
        <f t="shared" si="0"/>
        <v>1.0247000000000099</v>
      </c>
      <c r="D13">
        <v>1.6761999999999999</v>
      </c>
      <c r="E13">
        <f t="shared" si="1"/>
        <v>0.50169999999999981</v>
      </c>
      <c r="G13" s="14">
        <v>44228</v>
      </c>
      <c r="H13" s="5">
        <v>0.50169999999999981</v>
      </c>
      <c r="I13" s="5">
        <v>1.0247000000000099</v>
      </c>
      <c r="J13" s="5"/>
      <c r="K13" s="15">
        <v>44253</v>
      </c>
      <c r="L13" s="5">
        <v>3811.15</v>
      </c>
      <c r="M13" s="16"/>
      <c r="N13" s="5">
        <v>2340.58</v>
      </c>
      <c r="O13" s="16"/>
    </row>
    <row r="14" spans="1:22" x14ac:dyDescent="0.25">
      <c r="A14" s="1">
        <v>44227</v>
      </c>
      <c r="B14">
        <v>99.579700000000003</v>
      </c>
      <c r="C14">
        <f t="shared" si="0"/>
        <v>0.98109999999999786</v>
      </c>
      <c r="D14">
        <v>1.3997999999999999</v>
      </c>
      <c r="E14">
        <f t="shared" si="1"/>
        <v>0.2177</v>
      </c>
      <c r="G14" s="14">
        <v>44197</v>
      </c>
      <c r="H14" s="5">
        <v>0.2177</v>
      </c>
      <c r="I14" s="5">
        <v>0.98109999999999786</v>
      </c>
      <c r="J14" s="5"/>
      <c r="K14" s="15">
        <v>44225</v>
      </c>
      <c r="L14" s="5">
        <v>3714.24</v>
      </c>
      <c r="M14" s="16"/>
      <c r="N14" s="5">
        <v>2374.87</v>
      </c>
      <c r="O14" s="16"/>
    </row>
    <row r="15" spans="1:22" x14ac:dyDescent="0.25">
      <c r="A15" s="1">
        <v>44196</v>
      </c>
      <c r="B15">
        <v>99.264399999999995</v>
      </c>
      <c r="C15">
        <f t="shared" si="0"/>
        <v>1.0150999999999897</v>
      </c>
      <c r="D15">
        <v>1.3620000000000001</v>
      </c>
      <c r="E15">
        <f t="shared" si="1"/>
        <v>-9.2999999999998639E-3</v>
      </c>
      <c r="G15" s="17">
        <v>44166</v>
      </c>
      <c r="H15" s="6">
        <v>-9.2999999999998639E-3</v>
      </c>
      <c r="I15" s="6">
        <v>1.0150999999999897</v>
      </c>
      <c r="J15" s="6"/>
      <c r="K15" s="18">
        <v>44196</v>
      </c>
      <c r="L15" s="6">
        <v>3756.07</v>
      </c>
      <c r="M15" s="19">
        <f>(L15-L17)/L17</f>
        <v>0.14865931081725775</v>
      </c>
      <c r="N15" s="6">
        <v>2392.02</v>
      </c>
      <c r="O15" s="19">
        <f>(N15-N17)/N17</f>
        <v>1.1202610842436336E-2</v>
      </c>
    </row>
    <row r="16" spans="1:22" x14ac:dyDescent="0.25">
      <c r="A16" s="1">
        <v>44165</v>
      </c>
      <c r="B16">
        <v>98.944199999999995</v>
      </c>
      <c r="C16">
        <f t="shared" si="0"/>
        <v>0.90789999999999793</v>
      </c>
      <c r="D16">
        <v>1.1745000000000001</v>
      </c>
      <c r="E16">
        <f t="shared" si="1"/>
        <v>-0.1351</v>
      </c>
      <c r="G16" s="17">
        <v>44136</v>
      </c>
      <c r="H16" s="6">
        <v>-0.1351</v>
      </c>
      <c r="I16" s="6">
        <v>0.90789999999999793</v>
      </c>
      <c r="J16" s="6"/>
      <c r="K16" s="18">
        <v>44165</v>
      </c>
      <c r="L16" s="6">
        <v>3621.63</v>
      </c>
      <c r="M16" s="19"/>
      <c r="N16" s="6">
        <v>2388.73</v>
      </c>
      <c r="O16" s="19"/>
    </row>
    <row r="17" spans="1:15" x14ac:dyDescent="0.25">
      <c r="A17" s="1">
        <v>44135</v>
      </c>
      <c r="B17">
        <v>98.598600000000005</v>
      </c>
      <c r="C17">
        <f t="shared" si="0"/>
        <v>1.3412000000000006</v>
      </c>
      <c r="D17">
        <v>1.1820999999999999</v>
      </c>
      <c r="E17">
        <f t="shared" si="1"/>
        <v>0.19599999999999995</v>
      </c>
      <c r="G17" s="14">
        <v>44105</v>
      </c>
      <c r="H17" s="5">
        <v>0.19599999999999995</v>
      </c>
      <c r="I17" s="5">
        <v>1.3412000000000006</v>
      </c>
      <c r="J17" s="5"/>
      <c r="K17" s="15">
        <v>44134</v>
      </c>
      <c r="L17" s="5">
        <v>3269.96</v>
      </c>
      <c r="M17" s="16">
        <f>(L17-L21)/L21</f>
        <v>5.4727138428985703E-2</v>
      </c>
      <c r="N17" s="5">
        <v>2365.52</v>
      </c>
      <c r="O17" s="16">
        <f>(N17-N21)/N21</f>
        <v>1.698066067897135E-3</v>
      </c>
    </row>
    <row r="18" spans="1:15" x14ac:dyDescent="0.25">
      <c r="A18" s="1">
        <v>44104</v>
      </c>
      <c r="B18">
        <v>98.249300000000005</v>
      </c>
      <c r="C18">
        <f t="shared" si="0"/>
        <v>2.6043999999999983</v>
      </c>
      <c r="D18">
        <v>1.3713</v>
      </c>
      <c r="E18">
        <f t="shared" si="1"/>
        <v>0.72559999999999991</v>
      </c>
      <c r="G18" s="14">
        <v>44075</v>
      </c>
      <c r="H18" s="5">
        <v>0.72559999999999991</v>
      </c>
      <c r="I18" s="5">
        <v>2.6043999999999983</v>
      </c>
      <c r="J18" s="5"/>
      <c r="K18" s="15">
        <v>44104</v>
      </c>
      <c r="L18" s="5">
        <v>3363</v>
      </c>
      <c r="M18" s="16"/>
      <c r="N18" s="5">
        <v>2376.13</v>
      </c>
      <c r="O18" s="16"/>
    </row>
    <row r="19" spans="1:15" x14ac:dyDescent="0.25">
      <c r="A19" s="1">
        <v>44074</v>
      </c>
      <c r="B19">
        <v>98.036299999999997</v>
      </c>
      <c r="C19">
        <f t="shared" si="0"/>
        <v>4.3024999999999949</v>
      </c>
      <c r="D19">
        <v>1.3096000000000001</v>
      </c>
      <c r="E19">
        <f t="shared" si="1"/>
        <v>1.1917</v>
      </c>
      <c r="G19" s="14">
        <v>44044</v>
      </c>
      <c r="H19" s="5">
        <v>1.1917</v>
      </c>
      <c r="I19" s="5">
        <v>4.3024999999999949</v>
      </c>
      <c r="J19" s="5"/>
      <c r="K19" s="15">
        <v>44074</v>
      </c>
      <c r="L19" s="5">
        <v>3500.31</v>
      </c>
      <c r="M19" s="16"/>
      <c r="N19" s="5">
        <v>2377.4299999999998</v>
      </c>
      <c r="O19" s="16"/>
    </row>
    <row r="20" spans="1:15" x14ac:dyDescent="0.25">
      <c r="A20" s="1">
        <v>44043</v>
      </c>
      <c r="B20">
        <v>97.257400000000004</v>
      </c>
      <c r="C20">
        <f t="shared" si="0"/>
        <v>4.9406000000000034</v>
      </c>
      <c r="D20">
        <v>0.98609999999999998</v>
      </c>
      <c r="E20">
        <f t="shared" si="1"/>
        <v>0.65700000000000003</v>
      </c>
      <c r="G20" s="14">
        <v>44013</v>
      </c>
      <c r="H20" s="5">
        <v>0.65700000000000003</v>
      </c>
      <c r="I20" s="5">
        <v>4.9406000000000034</v>
      </c>
      <c r="J20" s="5"/>
      <c r="K20" s="15">
        <v>44043</v>
      </c>
      <c r="L20" s="5">
        <v>3271.12</v>
      </c>
      <c r="M20" s="16"/>
      <c r="N20" s="5">
        <v>2396.7800000000002</v>
      </c>
      <c r="O20" s="16"/>
    </row>
    <row r="21" spans="1:15" x14ac:dyDescent="0.25">
      <c r="A21" s="1">
        <v>44012</v>
      </c>
      <c r="B21">
        <v>95.644900000000007</v>
      </c>
      <c r="C21">
        <f t="shared" si="0"/>
        <v>-1.4442999999999984</v>
      </c>
      <c r="D21">
        <v>0.64570000000000005</v>
      </c>
      <c r="E21">
        <f t="shared" si="1"/>
        <v>-0.89359999999999984</v>
      </c>
      <c r="G21" s="11">
        <v>43983</v>
      </c>
      <c r="H21" s="4">
        <v>-0.89359999999999984</v>
      </c>
      <c r="I21" s="4">
        <v>-1.4442999999999984</v>
      </c>
      <c r="J21" s="4"/>
      <c r="K21" s="12">
        <v>44012</v>
      </c>
      <c r="L21" s="4">
        <v>3100.29</v>
      </c>
      <c r="M21" s="13">
        <f>(L21-L25)/L25</f>
        <v>4.9444523427503766E-2</v>
      </c>
      <c r="N21" s="4">
        <v>2361.5100000000002</v>
      </c>
      <c r="O21" s="13">
        <f>(N21-N25)/N25</f>
        <v>2.2900928685286728E-2</v>
      </c>
    </row>
    <row r="22" spans="1:15" x14ac:dyDescent="0.25">
      <c r="A22" s="1">
        <v>43982</v>
      </c>
      <c r="B22">
        <v>93.733800000000002</v>
      </c>
      <c r="C22">
        <f t="shared" si="0"/>
        <v>-5.2047999999999917</v>
      </c>
      <c r="D22">
        <v>0.1179</v>
      </c>
      <c r="E22">
        <f t="shared" si="1"/>
        <v>-2.2170000000000001</v>
      </c>
      <c r="G22" s="11">
        <v>43952</v>
      </c>
      <c r="H22" s="4">
        <v>-2.2170000000000001</v>
      </c>
      <c r="I22" s="4">
        <v>-5.2047999999999917</v>
      </c>
      <c r="J22" s="4"/>
      <c r="K22" s="12">
        <v>43980</v>
      </c>
      <c r="L22" s="4">
        <v>3044.31</v>
      </c>
      <c r="M22" s="13"/>
      <c r="N22" s="4">
        <v>2346.7199999999998</v>
      </c>
      <c r="O22" s="13"/>
    </row>
    <row r="23" spans="1:15" x14ac:dyDescent="0.25">
      <c r="A23" s="1">
        <v>43951</v>
      </c>
      <c r="B23">
        <v>92.316800000000001</v>
      </c>
      <c r="C23">
        <f t="shared" si="0"/>
        <v>-6.7501999999999924</v>
      </c>
      <c r="D23">
        <v>0.3291</v>
      </c>
      <c r="E23">
        <f t="shared" si="1"/>
        <v>-2.1575000000000002</v>
      </c>
      <c r="G23" s="11">
        <v>43922</v>
      </c>
      <c r="H23" s="4">
        <v>-2.1575000000000002</v>
      </c>
      <c r="I23" s="4">
        <v>-6.7501999999999924</v>
      </c>
      <c r="J23" s="4"/>
      <c r="K23" s="12">
        <v>43951</v>
      </c>
      <c r="L23" s="4">
        <v>2912.43</v>
      </c>
      <c r="M23" s="13"/>
      <c r="N23" s="4">
        <v>2335.85</v>
      </c>
      <c r="O23" s="13"/>
    </row>
    <row r="24" spans="1:15" x14ac:dyDescent="0.25">
      <c r="A24" s="1">
        <v>43921</v>
      </c>
      <c r="B24">
        <v>97.089200000000005</v>
      </c>
      <c r="C24">
        <f t="shared" si="0"/>
        <v>-2.0381</v>
      </c>
      <c r="D24">
        <v>1.5392999999999999</v>
      </c>
      <c r="E24">
        <f t="shared" si="1"/>
        <v>-0.74580000000000002</v>
      </c>
      <c r="G24" s="11">
        <v>43891</v>
      </c>
      <c r="H24" s="4">
        <v>-0.74580000000000002</v>
      </c>
      <c r="I24" s="4">
        <v>-2.0381</v>
      </c>
      <c r="J24" s="4"/>
      <c r="K24" s="12">
        <v>43921</v>
      </c>
      <c r="L24" s="4">
        <v>2584.59</v>
      </c>
      <c r="M24" s="13"/>
      <c r="N24" s="4">
        <v>2295.0500000000002</v>
      </c>
      <c r="O24" s="13"/>
    </row>
    <row r="25" spans="1:15" x14ac:dyDescent="0.25">
      <c r="A25" s="1">
        <v>43890</v>
      </c>
      <c r="B25">
        <v>98.938599999999994</v>
      </c>
      <c r="C25">
        <f t="shared" si="0"/>
        <v>-0.19340000000001112</v>
      </c>
      <c r="D25">
        <v>2.3349000000000002</v>
      </c>
      <c r="E25">
        <f t="shared" si="1"/>
        <v>0.2836000000000003</v>
      </c>
      <c r="G25" s="8">
        <v>43862</v>
      </c>
      <c r="H25" s="3">
        <v>0.2836000000000003</v>
      </c>
      <c r="I25" s="3">
        <v>-0.19340000000001112</v>
      </c>
      <c r="J25" s="3"/>
      <c r="K25" s="9">
        <v>43889</v>
      </c>
      <c r="L25" s="3">
        <v>2954.22</v>
      </c>
      <c r="M25" s="10">
        <f>(L25-L27)/L27</f>
        <v>-8.5601619423173472E-2</v>
      </c>
      <c r="N25" s="3">
        <v>2308.64</v>
      </c>
      <c r="O25" s="10">
        <f>(N25-N27)/N27</f>
        <v>3.7591011235954999E-2</v>
      </c>
    </row>
    <row r="26" spans="1:15" x14ac:dyDescent="0.25">
      <c r="A26" s="1">
        <v>43861</v>
      </c>
      <c r="B26">
        <v>99.066999999999993</v>
      </c>
      <c r="C26">
        <f t="shared" si="0"/>
        <v>-4.7300000000007003E-2</v>
      </c>
      <c r="D26">
        <v>2.4866000000000001</v>
      </c>
      <c r="E26">
        <f t="shared" si="1"/>
        <v>0.72250000000000014</v>
      </c>
      <c r="G26" s="8">
        <v>43831</v>
      </c>
      <c r="H26" s="3">
        <v>0.72250000000000014</v>
      </c>
      <c r="I26" s="3">
        <v>-4.7300000000007003E-2</v>
      </c>
      <c r="J26" s="3"/>
      <c r="K26" s="9">
        <v>43861</v>
      </c>
      <c r="L26" s="3">
        <v>3225.52</v>
      </c>
      <c r="M26" s="10"/>
      <c r="N26" s="3">
        <v>2267.8200000000002</v>
      </c>
      <c r="O26" s="10"/>
    </row>
    <row r="27" spans="1:15" x14ac:dyDescent="0.25">
      <c r="A27" s="1">
        <v>43830</v>
      </c>
      <c r="B27">
        <v>99.127300000000005</v>
      </c>
      <c r="C27">
        <f t="shared" si="0"/>
        <v>2.5000000000005684E-2</v>
      </c>
      <c r="D27">
        <v>2.2850999999999999</v>
      </c>
      <c r="E27">
        <f t="shared" si="1"/>
        <v>0.57379999999999987</v>
      </c>
      <c r="G27" s="14">
        <v>43800</v>
      </c>
      <c r="H27" s="5">
        <v>0.57379999999999987</v>
      </c>
      <c r="I27" s="5">
        <v>2.5000000000005684E-2</v>
      </c>
      <c r="J27" s="5"/>
      <c r="K27" s="15">
        <v>43830</v>
      </c>
      <c r="L27" s="5">
        <v>3230.78</v>
      </c>
      <c r="M27" s="16">
        <f>(L27-L29)/L29</f>
        <v>6.3610266134660795E-2</v>
      </c>
      <c r="N27" s="5">
        <v>2225</v>
      </c>
      <c r="O27" s="16">
        <f>(N27-N29)/N29</f>
        <v>-1.2075288752025886E-3</v>
      </c>
    </row>
    <row r="28" spans="1:15" x14ac:dyDescent="0.25">
      <c r="A28" s="1">
        <v>43799</v>
      </c>
      <c r="B28">
        <v>99.132000000000005</v>
      </c>
      <c r="C28">
        <f t="shared" si="0"/>
        <v>6.6000000000059345E-3</v>
      </c>
      <c r="D28">
        <v>2.0512999999999999</v>
      </c>
      <c r="E28">
        <f t="shared" si="1"/>
        <v>0.30149999999999988</v>
      </c>
      <c r="G28" s="14">
        <v>43770</v>
      </c>
      <c r="H28" s="5">
        <v>0.30149999999999988</v>
      </c>
      <c r="I28" s="5">
        <v>6.6000000000059345E-3</v>
      </c>
      <c r="J28" s="5"/>
      <c r="K28" s="15">
        <v>43798</v>
      </c>
      <c r="L28" s="5">
        <v>3140.98</v>
      </c>
      <c r="M28" s="16"/>
      <c r="N28" s="5">
        <v>2226.5500000000002</v>
      </c>
      <c r="O28" s="16"/>
    </row>
    <row r="29" spans="1:15" x14ac:dyDescent="0.25">
      <c r="A29" s="1">
        <v>43769</v>
      </c>
      <c r="B29">
        <v>99.1143</v>
      </c>
      <c r="C29">
        <f t="shared" si="0"/>
        <v>-8.0100000000001614E-2</v>
      </c>
      <c r="D29">
        <v>1.7641</v>
      </c>
      <c r="E29">
        <f t="shared" si="1"/>
        <v>-4.7400000000000109E-2</v>
      </c>
      <c r="G29" s="11">
        <v>43739</v>
      </c>
      <c r="H29" s="4">
        <v>-4.7400000000000109E-2</v>
      </c>
      <c r="I29" s="4">
        <v>-8.0100000000001614E-2</v>
      </c>
      <c r="J29" s="4"/>
      <c r="K29" s="12">
        <v>43769</v>
      </c>
      <c r="L29" s="4">
        <v>3037.56</v>
      </c>
      <c r="M29" s="13">
        <f>(L29-L30)/L30</f>
        <v>2.0431747482144953E-2</v>
      </c>
      <c r="N29" s="4">
        <v>2227.69</v>
      </c>
      <c r="O29" s="13">
        <f>(N29-N30)/N30</f>
        <v>3.0121566861774219E-3</v>
      </c>
    </row>
    <row r="30" spans="1:15" x14ac:dyDescent="0.25">
      <c r="A30" s="1">
        <v>43738</v>
      </c>
      <c r="B30">
        <v>99.1023</v>
      </c>
      <c r="C30">
        <f t="shared" si="0"/>
        <v>-0.17980000000000018</v>
      </c>
      <c r="D30">
        <v>1.7113</v>
      </c>
      <c r="E30">
        <f t="shared" si="1"/>
        <v>6.2799999999999967E-2</v>
      </c>
      <c r="G30" s="8">
        <v>43709</v>
      </c>
      <c r="H30" s="3">
        <v>6.2799999999999967E-2</v>
      </c>
      <c r="I30" s="3">
        <v>-0.17980000000000018</v>
      </c>
      <c r="J30" s="3"/>
      <c r="K30" s="9">
        <v>43738</v>
      </c>
      <c r="L30" s="3">
        <v>2976.74</v>
      </c>
      <c r="M30" s="10">
        <f>(L30-L31)/L31</f>
        <v>1.7181167690656883E-2</v>
      </c>
      <c r="N30" s="3">
        <v>2221</v>
      </c>
      <c r="O30" s="10">
        <f>(N30-N31)/N31</f>
        <v>-5.324937636874129E-3</v>
      </c>
    </row>
    <row r="31" spans="1:15" x14ac:dyDescent="0.25">
      <c r="A31" s="1">
        <v>43708</v>
      </c>
      <c r="B31">
        <v>99.125399999999999</v>
      </c>
      <c r="C31">
        <f t="shared" si="0"/>
        <v>-0.25520000000000209</v>
      </c>
      <c r="D31">
        <v>1.7498</v>
      </c>
      <c r="E31">
        <f t="shared" si="1"/>
        <v>-4.0399999999999991E-2</v>
      </c>
      <c r="G31" s="11">
        <v>43678</v>
      </c>
      <c r="H31" s="4">
        <v>-4.0399999999999991E-2</v>
      </c>
      <c r="I31" s="4">
        <v>-0.25520000000000209</v>
      </c>
      <c r="J31" s="4"/>
      <c r="K31" s="12">
        <v>43707</v>
      </c>
      <c r="L31" s="4">
        <v>2926.46</v>
      </c>
      <c r="M31" s="13">
        <f>(L31-L34)/L34</f>
        <v>6.3370711394373697E-2</v>
      </c>
      <c r="N31" s="4">
        <v>2232.89</v>
      </c>
      <c r="O31" s="13">
        <f>(N31-N34)/N34</f>
        <v>4.108113652682311E-2</v>
      </c>
    </row>
    <row r="32" spans="1:15" x14ac:dyDescent="0.25">
      <c r="A32" s="1">
        <v>43677</v>
      </c>
      <c r="B32">
        <v>99.194400000000002</v>
      </c>
      <c r="C32">
        <f t="shared" si="0"/>
        <v>-0.28860000000000241</v>
      </c>
      <c r="D32">
        <v>1.8115000000000001</v>
      </c>
      <c r="E32">
        <f t="shared" si="1"/>
        <v>-0.18489999999999984</v>
      </c>
      <c r="G32" s="11">
        <v>43647</v>
      </c>
      <c r="H32" s="4">
        <v>-0.18489999999999984</v>
      </c>
      <c r="I32" s="4">
        <v>-0.28860000000000241</v>
      </c>
      <c r="J32" s="4"/>
      <c r="K32" s="12">
        <v>43677</v>
      </c>
      <c r="L32" s="4">
        <v>2980.38</v>
      </c>
      <c r="M32" s="13"/>
      <c r="N32" s="4">
        <v>2176.4899999999998</v>
      </c>
      <c r="O32" s="13"/>
    </row>
    <row r="33" spans="1:15" x14ac:dyDescent="0.25">
      <c r="A33" s="1">
        <v>43646</v>
      </c>
      <c r="B33">
        <v>99.2821</v>
      </c>
      <c r="C33">
        <f t="shared" si="0"/>
        <v>-0.29779999999999518</v>
      </c>
      <c r="D33">
        <v>1.6485000000000001</v>
      </c>
      <c r="E33">
        <f t="shared" si="1"/>
        <v>-0.21399999999999997</v>
      </c>
      <c r="G33" s="11">
        <v>43617</v>
      </c>
      <c r="H33" s="4">
        <v>-0.21399999999999997</v>
      </c>
      <c r="I33" s="4">
        <v>-0.29779999999999518</v>
      </c>
      <c r="J33" s="4"/>
      <c r="K33" s="12">
        <v>43644</v>
      </c>
      <c r="L33" s="4">
        <v>2941.76</v>
      </c>
      <c r="M33" s="13"/>
      <c r="N33" s="4">
        <v>2171.71</v>
      </c>
      <c r="O33" s="13"/>
    </row>
    <row r="34" spans="1:15" x14ac:dyDescent="0.25">
      <c r="A34" s="1">
        <v>43616</v>
      </c>
      <c r="B34">
        <v>99.380600000000001</v>
      </c>
      <c r="C34">
        <f t="shared" si="0"/>
        <v>-0.29460000000000264</v>
      </c>
      <c r="D34">
        <v>1.7902</v>
      </c>
      <c r="E34">
        <f t="shared" si="1"/>
        <v>0.27010000000000001</v>
      </c>
      <c r="G34" s="8">
        <v>43586</v>
      </c>
      <c r="H34" s="3">
        <v>0.27010000000000001</v>
      </c>
      <c r="I34" s="3">
        <v>-0.29460000000000264</v>
      </c>
      <c r="J34" s="3"/>
      <c r="K34" s="9">
        <v>43616</v>
      </c>
      <c r="L34" s="3">
        <v>2752.06</v>
      </c>
      <c r="M34" s="10">
        <f>(L34-L36)/L36</f>
        <v>-2.905023990968111E-2</v>
      </c>
      <c r="N34" s="3">
        <v>2144.7800000000002</v>
      </c>
      <c r="O34" s="10">
        <f>(N34-N36)/N36</f>
        <v>1.8012843940897118E-2</v>
      </c>
    </row>
    <row r="35" spans="1:15" x14ac:dyDescent="0.25">
      <c r="A35" s="1">
        <v>43585</v>
      </c>
      <c r="B35">
        <v>99.483000000000004</v>
      </c>
      <c r="C35">
        <f t="shared" si="0"/>
        <v>-0.31349999999999056</v>
      </c>
      <c r="D35">
        <v>1.9964</v>
      </c>
      <c r="E35">
        <f t="shared" si="1"/>
        <v>0.44520000000000004</v>
      </c>
      <c r="G35" s="8">
        <v>43556</v>
      </c>
      <c r="H35" s="3">
        <v>0.44520000000000004</v>
      </c>
      <c r="I35" s="3">
        <v>-0.31349999999999056</v>
      </c>
      <c r="J35" s="3"/>
      <c r="K35" s="9">
        <v>43585</v>
      </c>
      <c r="L35" s="3">
        <v>2945.83</v>
      </c>
      <c r="M35" s="10"/>
      <c r="N35" s="3">
        <v>2107.37</v>
      </c>
      <c r="O35" s="10"/>
    </row>
    <row r="36" spans="1:15" x14ac:dyDescent="0.25">
      <c r="A36" s="1">
        <v>43555</v>
      </c>
      <c r="B36">
        <v>99.579899999999995</v>
      </c>
      <c r="C36">
        <f t="shared" si="0"/>
        <v>-0.37150000000001171</v>
      </c>
      <c r="D36">
        <v>1.8625</v>
      </c>
      <c r="E36">
        <f t="shared" si="1"/>
        <v>-4.7699999999999854E-2</v>
      </c>
      <c r="G36" s="11">
        <v>43525</v>
      </c>
      <c r="H36" s="4">
        <v>-4.7699999999999854E-2</v>
      </c>
      <c r="I36" s="4">
        <v>-0.37150000000001171</v>
      </c>
      <c r="J36" s="4"/>
      <c r="K36" s="12">
        <v>43553</v>
      </c>
      <c r="L36" s="4">
        <v>2834.4</v>
      </c>
      <c r="M36" s="13">
        <f>(L36-L44)/L44</f>
        <v>6.4304457282453606E-3</v>
      </c>
      <c r="N36" s="4">
        <v>2106.83</v>
      </c>
      <c r="O36" s="13">
        <f>(N36-N44)/N44</f>
        <v>4.6217026855235946E-2</v>
      </c>
    </row>
    <row r="37" spans="1:15" x14ac:dyDescent="0.25">
      <c r="A37" s="1">
        <v>43524</v>
      </c>
      <c r="B37">
        <v>99.675200000000004</v>
      </c>
      <c r="C37">
        <f t="shared" si="0"/>
        <v>-0.45829999999999416</v>
      </c>
      <c r="D37">
        <v>1.5201</v>
      </c>
      <c r="E37">
        <f t="shared" si="1"/>
        <v>-0.65650000000000008</v>
      </c>
      <c r="G37" s="11">
        <v>43497</v>
      </c>
      <c r="H37" s="4">
        <v>-0.65650000000000008</v>
      </c>
      <c r="I37" s="4">
        <v>-0.45829999999999416</v>
      </c>
      <c r="J37" s="4"/>
      <c r="K37" s="12">
        <v>43524</v>
      </c>
      <c r="L37" s="4">
        <v>2784.49</v>
      </c>
      <c r="M37" s="13"/>
      <c r="N37" s="4">
        <v>2067.14</v>
      </c>
      <c r="O37" s="13"/>
    </row>
    <row r="38" spans="1:15" x14ac:dyDescent="0.25">
      <c r="A38" s="1">
        <v>43496</v>
      </c>
      <c r="B38">
        <v>99.796499999999995</v>
      </c>
      <c r="C38">
        <f t="shared" si="0"/>
        <v>-0.52630000000000621</v>
      </c>
      <c r="D38">
        <v>1.5511999999999999</v>
      </c>
      <c r="E38">
        <f t="shared" si="1"/>
        <v>-0.97130000000000005</v>
      </c>
      <c r="G38" s="11">
        <v>43466</v>
      </c>
      <c r="H38" s="4">
        <v>-0.97130000000000005</v>
      </c>
      <c r="I38" s="4">
        <v>-0.52630000000000621</v>
      </c>
      <c r="J38" s="4"/>
      <c r="K38" s="12">
        <v>43496</v>
      </c>
      <c r="L38" s="4">
        <v>2704.1</v>
      </c>
      <c r="M38" s="13"/>
      <c r="N38" s="4">
        <v>2068.34</v>
      </c>
      <c r="O38" s="13"/>
    </row>
    <row r="39" spans="1:15" x14ac:dyDescent="0.25">
      <c r="A39" s="1">
        <v>43465</v>
      </c>
      <c r="B39">
        <v>99.951400000000007</v>
      </c>
      <c r="C39">
        <f t="shared" si="0"/>
        <v>-0.53919999999999391</v>
      </c>
      <c r="D39">
        <v>1.9101999999999999</v>
      </c>
      <c r="E39">
        <f t="shared" si="1"/>
        <v>-0.36680000000000024</v>
      </c>
      <c r="G39" s="11">
        <v>43435</v>
      </c>
      <c r="H39" s="4">
        <v>-0.36680000000000024</v>
      </c>
      <c r="I39" s="4">
        <v>-0.53919999999999391</v>
      </c>
      <c r="J39" s="4"/>
      <c r="K39" s="12">
        <v>43465</v>
      </c>
      <c r="L39" s="4">
        <v>2506.85</v>
      </c>
      <c r="M39" s="13"/>
      <c r="N39" s="4">
        <v>2046.6</v>
      </c>
      <c r="O39" s="13"/>
    </row>
    <row r="40" spans="1:15" x14ac:dyDescent="0.25">
      <c r="A40" s="1">
        <v>43434</v>
      </c>
      <c r="B40">
        <v>100.1335</v>
      </c>
      <c r="C40">
        <f t="shared" si="0"/>
        <v>-0.48000000000000398</v>
      </c>
      <c r="D40">
        <v>2.1766000000000001</v>
      </c>
      <c r="E40">
        <f t="shared" si="1"/>
        <v>-0.52259999999999973</v>
      </c>
      <c r="G40" s="11">
        <v>43405</v>
      </c>
      <c r="H40" s="4">
        <v>-0.52259999999999973</v>
      </c>
      <c r="I40" s="4">
        <v>-0.48000000000000398</v>
      </c>
      <c r="J40" s="4"/>
      <c r="K40" s="12">
        <v>43434</v>
      </c>
      <c r="L40" s="4">
        <v>2760.17</v>
      </c>
      <c r="M40" s="13"/>
      <c r="N40" s="4">
        <v>2009.68</v>
      </c>
      <c r="O40" s="13"/>
    </row>
    <row r="41" spans="1:15" x14ac:dyDescent="0.25">
      <c r="A41" s="1">
        <v>43404</v>
      </c>
      <c r="B41">
        <v>100.3228</v>
      </c>
      <c r="C41">
        <f t="shared" si="0"/>
        <v>-0.37059999999999604</v>
      </c>
      <c r="D41">
        <v>2.5225</v>
      </c>
      <c r="E41">
        <f t="shared" si="1"/>
        <v>-0.42700000000000005</v>
      </c>
      <c r="G41" s="11">
        <v>43374</v>
      </c>
      <c r="H41" s="4">
        <v>-0.42700000000000005</v>
      </c>
      <c r="I41" s="4">
        <v>-0.37059999999999604</v>
      </c>
      <c r="J41" s="4"/>
      <c r="K41" s="12">
        <v>43404</v>
      </c>
      <c r="L41" s="4">
        <v>2711.74</v>
      </c>
      <c r="M41" s="13"/>
      <c r="N41" s="4">
        <v>1997.76</v>
      </c>
      <c r="O41" s="13"/>
    </row>
    <row r="42" spans="1:15" x14ac:dyDescent="0.25">
      <c r="A42" s="1">
        <v>43373</v>
      </c>
      <c r="B42">
        <v>100.4906</v>
      </c>
      <c r="C42">
        <f t="shared" si="0"/>
        <v>-0.25790000000000646</v>
      </c>
      <c r="D42">
        <v>2.2770000000000001</v>
      </c>
      <c r="E42">
        <f t="shared" si="1"/>
        <v>-0.5945999999999998</v>
      </c>
      <c r="G42" s="11">
        <v>43344</v>
      </c>
      <c r="H42" s="4">
        <v>-0.5945999999999998</v>
      </c>
      <c r="I42" s="4">
        <v>-0.25790000000000646</v>
      </c>
      <c r="J42" s="4"/>
      <c r="K42" s="12">
        <v>43371</v>
      </c>
      <c r="L42" s="4">
        <v>2913.98</v>
      </c>
      <c r="M42" s="13"/>
      <c r="N42" s="4">
        <v>2013.67</v>
      </c>
      <c r="O42" s="13"/>
    </row>
    <row r="43" spans="1:15" x14ac:dyDescent="0.25">
      <c r="A43" s="1">
        <v>43343</v>
      </c>
      <c r="B43">
        <v>100.6135</v>
      </c>
      <c r="C43">
        <f t="shared" si="0"/>
        <v>-0.16779999999999973</v>
      </c>
      <c r="D43">
        <v>2.6991999999999998</v>
      </c>
      <c r="E43">
        <f t="shared" si="1"/>
        <v>-0.10180000000000033</v>
      </c>
      <c r="G43" s="11">
        <v>43313</v>
      </c>
      <c r="H43" s="4">
        <v>-0.10180000000000033</v>
      </c>
      <c r="I43" s="4">
        <v>-0.16779999999999973</v>
      </c>
      <c r="J43" s="4"/>
      <c r="K43" s="12">
        <v>43343</v>
      </c>
      <c r="L43" s="4">
        <v>2901.52</v>
      </c>
      <c r="M43" s="13"/>
      <c r="N43" s="4">
        <v>2026.72</v>
      </c>
      <c r="O43" s="13"/>
    </row>
    <row r="44" spans="1:15" x14ac:dyDescent="0.25">
      <c r="A44" s="1">
        <v>43312</v>
      </c>
      <c r="B44">
        <v>100.6934</v>
      </c>
      <c r="C44">
        <f t="shared" si="0"/>
        <v>-9.8399999999998045E-2</v>
      </c>
      <c r="D44">
        <v>2.9495</v>
      </c>
      <c r="E44">
        <f t="shared" si="1"/>
        <v>0.48680000000000012</v>
      </c>
      <c r="G44" s="8">
        <v>43282</v>
      </c>
      <c r="H44" s="3">
        <v>0.48680000000000012</v>
      </c>
      <c r="I44" s="3">
        <v>-9.8399999999998045E-2</v>
      </c>
      <c r="J44" s="3"/>
      <c r="K44" s="9">
        <v>43312</v>
      </c>
      <c r="L44" s="3">
        <v>2816.29</v>
      </c>
      <c r="M44" s="10">
        <f>(L44-L46)/L46</f>
        <v>4.1038417607114998E-2</v>
      </c>
      <c r="N44" s="3">
        <v>2013.76</v>
      </c>
      <c r="O44" s="10">
        <f>(N44-N46)/N46</f>
        <v>-9.921816089216971E-4</v>
      </c>
    </row>
    <row r="45" spans="1:15" x14ac:dyDescent="0.25">
      <c r="A45" s="1">
        <v>43281</v>
      </c>
      <c r="B45">
        <v>100.74850000000001</v>
      </c>
      <c r="C45">
        <f t="shared" si="0"/>
        <v>-2.2099999999994679E-2</v>
      </c>
      <c r="D45">
        <v>2.8715999999999999</v>
      </c>
      <c r="E45">
        <f t="shared" si="1"/>
        <v>0.5118999999999998</v>
      </c>
      <c r="G45" s="8">
        <v>43252</v>
      </c>
      <c r="H45" s="3">
        <v>0.5118999999999998</v>
      </c>
      <c r="I45" s="3">
        <v>-2.2099999999994679E-2</v>
      </c>
      <c r="J45" s="3"/>
      <c r="K45" s="9">
        <v>43280</v>
      </c>
      <c r="L45" s="3">
        <v>2718.37</v>
      </c>
      <c r="M45" s="10"/>
      <c r="N45" s="3">
        <v>2013.28</v>
      </c>
      <c r="O45" s="10"/>
    </row>
    <row r="46" spans="1:15" x14ac:dyDescent="0.25">
      <c r="A46" s="1">
        <v>43251</v>
      </c>
      <c r="B46">
        <v>100.7813</v>
      </c>
      <c r="C46">
        <f t="shared" si="0"/>
        <v>7.2500000000005116E-2</v>
      </c>
      <c r="D46">
        <v>2.8010000000000002</v>
      </c>
      <c r="E46">
        <f t="shared" si="1"/>
        <v>0.58919999999999995</v>
      </c>
      <c r="G46" s="14">
        <v>43221</v>
      </c>
      <c r="H46" s="5">
        <v>0.58919999999999995</v>
      </c>
      <c r="I46" s="5">
        <v>7.2500000000005116E-2</v>
      </c>
      <c r="J46" s="5"/>
      <c r="K46" s="15">
        <v>43251</v>
      </c>
      <c r="L46" s="5">
        <v>2705.27</v>
      </c>
      <c r="M46" s="16">
        <f>(L46-L51)/L51</f>
        <v>1.1841667258874649E-2</v>
      </c>
      <c r="N46" s="5">
        <v>2015.76</v>
      </c>
      <c r="O46" s="16">
        <f>(N46-N51)/N51</f>
        <v>-1.4958194265944039E-2</v>
      </c>
    </row>
    <row r="47" spans="1:15" x14ac:dyDescent="0.25">
      <c r="A47" s="1">
        <v>43220</v>
      </c>
      <c r="B47">
        <v>100.79179999999999</v>
      </c>
      <c r="C47">
        <f t="shared" si="0"/>
        <v>0.17529999999999291</v>
      </c>
      <c r="D47">
        <v>2.4626999999999999</v>
      </c>
      <c r="E47">
        <f t="shared" si="1"/>
        <v>0.39219999999999988</v>
      </c>
      <c r="G47" s="14">
        <v>43191</v>
      </c>
      <c r="H47" s="5">
        <v>0.39219999999999988</v>
      </c>
      <c r="I47" s="5">
        <v>0.17529999999999291</v>
      </c>
      <c r="J47" s="5"/>
      <c r="K47" s="15">
        <v>43220</v>
      </c>
      <c r="L47" s="5">
        <v>2648.05</v>
      </c>
      <c r="M47" s="16"/>
      <c r="N47" s="5">
        <v>2001.48</v>
      </c>
      <c r="O47" s="16"/>
    </row>
    <row r="48" spans="1:15" x14ac:dyDescent="0.25">
      <c r="A48" s="1">
        <v>43190</v>
      </c>
      <c r="B48">
        <v>100.7706</v>
      </c>
      <c r="C48">
        <f t="shared" si="0"/>
        <v>0.24729999999999563</v>
      </c>
      <c r="D48">
        <v>2.3597000000000001</v>
      </c>
      <c r="E48">
        <f t="shared" si="1"/>
        <v>0.25059999999999993</v>
      </c>
      <c r="G48" s="14">
        <v>43160</v>
      </c>
      <c r="H48" s="5">
        <v>0.25059999999999993</v>
      </c>
      <c r="I48" s="5">
        <v>0.24729999999999563</v>
      </c>
      <c r="J48" s="5"/>
      <c r="K48" s="15">
        <v>43189</v>
      </c>
      <c r="L48" s="5">
        <v>2640.87</v>
      </c>
      <c r="M48" s="16"/>
      <c r="N48" s="5">
        <v>2016.48</v>
      </c>
      <c r="O48" s="16"/>
    </row>
    <row r="49" spans="1:15" x14ac:dyDescent="0.25">
      <c r="A49" s="1">
        <v>43159</v>
      </c>
      <c r="B49">
        <v>100.7088</v>
      </c>
      <c r="C49">
        <f t="shared" si="0"/>
        <v>0.27439999999999998</v>
      </c>
      <c r="D49">
        <v>2.2118000000000002</v>
      </c>
      <c r="E49">
        <f t="shared" si="1"/>
        <v>9.200000000000319E-3</v>
      </c>
      <c r="G49" s="14">
        <v>43132</v>
      </c>
      <c r="H49" s="5">
        <v>9.200000000000319E-3</v>
      </c>
      <c r="I49" s="5">
        <v>0.27439999999999998</v>
      </c>
      <c r="J49" s="5"/>
      <c r="K49" s="15">
        <v>43159</v>
      </c>
      <c r="L49" s="5">
        <v>2713.83</v>
      </c>
      <c r="M49" s="16"/>
      <c r="N49" s="5">
        <v>2003.63</v>
      </c>
      <c r="O49" s="16"/>
    </row>
    <row r="50" spans="1:15" x14ac:dyDescent="0.25">
      <c r="A50" s="1">
        <v>43131</v>
      </c>
      <c r="B50">
        <v>100.6165</v>
      </c>
      <c r="C50">
        <f t="shared" si="0"/>
        <v>0.27830000000000155</v>
      </c>
      <c r="D50">
        <v>2.0705</v>
      </c>
      <c r="E50">
        <f t="shared" si="1"/>
        <v>2.9399999999999871E-2</v>
      </c>
      <c r="G50" s="14">
        <v>43101</v>
      </c>
      <c r="H50" s="5">
        <v>2.9399999999999871E-2</v>
      </c>
      <c r="I50" s="5">
        <v>0.27830000000000155</v>
      </c>
      <c r="J50" s="5"/>
      <c r="K50" s="15">
        <v>43131</v>
      </c>
      <c r="L50" s="5">
        <v>2823.81</v>
      </c>
      <c r="M50" s="16"/>
      <c r="N50" s="5">
        <v>2022.8</v>
      </c>
      <c r="O50" s="16"/>
    </row>
    <row r="51" spans="1:15" x14ac:dyDescent="0.25">
      <c r="A51" s="1">
        <v>43100</v>
      </c>
      <c r="B51">
        <v>100.52330000000001</v>
      </c>
      <c r="C51">
        <f t="shared" si="0"/>
        <v>0.2897000000000105</v>
      </c>
      <c r="D51">
        <v>2.1091000000000002</v>
      </c>
      <c r="E51">
        <f t="shared" si="1"/>
        <v>-0.1238999999999999</v>
      </c>
      <c r="G51" s="17">
        <v>43070</v>
      </c>
      <c r="H51" s="6">
        <v>-0.1238999999999999</v>
      </c>
      <c r="I51" s="6">
        <v>0.2897000000000105</v>
      </c>
      <c r="J51" s="6"/>
      <c r="K51" s="18">
        <v>43098</v>
      </c>
      <c r="L51" s="6">
        <v>2673.61</v>
      </c>
      <c r="M51" s="19">
        <f>(L51-L52)/L52</f>
        <v>9.8316198188535195E-3</v>
      </c>
      <c r="N51" s="6">
        <v>2046.37</v>
      </c>
      <c r="O51" s="19">
        <f>(N51-N52)/N52</f>
        <v>4.5900383894119396E-3</v>
      </c>
    </row>
    <row r="52" spans="1:15" x14ac:dyDescent="0.25">
      <c r="A52" s="1">
        <v>43069</v>
      </c>
      <c r="B52">
        <v>100.4344</v>
      </c>
      <c r="C52">
        <f t="shared" si="0"/>
        <v>0.2990999999999957</v>
      </c>
      <c r="D52">
        <v>2.2025999999999999</v>
      </c>
      <c r="E52">
        <f t="shared" si="1"/>
        <v>0.26359999999999983</v>
      </c>
      <c r="G52" s="14">
        <v>43040</v>
      </c>
      <c r="H52" s="5">
        <v>0.26359999999999983</v>
      </c>
      <c r="I52" s="5">
        <v>0.2990999999999957</v>
      </c>
      <c r="J52" s="5"/>
      <c r="K52" s="15">
        <v>43069</v>
      </c>
      <c r="L52" s="5">
        <v>2647.58</v>
      </c>
      <c r="M52" s="16"/>
      <c r="N52" s="5">
        <v>2037.02</v>
      </c>
      <c r="O52" s="16"/>
    </row>
    <row r="53" spans="1:15" x14ac:dyDescent="0.25">
      <c r="A53" s="1">
        <v>43039</v>
      </c>
      <c r="B53">
        <v>100.3382</v>
      </c>
      <c r="C53">
        <f t="shared" si="0"/>
        <v>0.28149999999999409</v>
      </c>
      <c r="D53">
        <v>2.0411000000000001</v>
      </c>
      <c r="E53">
        <f t="shared" si="1"/>
        <v>0.31310000000000016</v>
      </c>
      <c r="G53" s="14">
        <v>43009</v>
      </c>
      <c r="H53" s="5">
        <v>0.31310000000000016</v>
      </c>
      <c r="I53" s="5">
        <v>0.28149999999999409</v>
      </c>
      <c r="J53" s="5"/>
      <c r="K53" s="15">
        <v>43039</v>
      </c>
      <c r="L53" s="5">
        <v>2575.2600000000002</v>
      </c>
      <c r="M53" s="16"/>
      <c r="N53" s="5">
        <v>2039.64</v>
      </c>
      <c r="O53" s="16"/>
    </row>
    <row r="54" spans="1:15" x14ac:dyDescent="0.25">
      <c r="A54" s="1">
        <v>43008</v>
      </c>
      <c r="B54">
        <v>100.2336</v>
      </c>
      <c r="C54">
        <f t="shared" si="0"/>
        <v>0.22829999999999018</v>
      </c>
      <c r="D54">
        <v>2.2330000000000001</v>
      </c>
      <c r="E54">
        <f t="shared" si="1"/>
        <v>0.59950000000000014</v>
      </c>
      <c r="G54" s="14">
        <v>42979</v>
      </c>
      <c r="H54" s="5">
        <v>0.59950000000000014</v>
      </c>
      <c r="I54" s="5">
        <v>0.22829999999999018</v>
      </c>
      <c r="J54" s="5"/>
      <c r="K54" s="15">
        <v>43007</v>
      </c>
      <c r="L54" s="5">
        <v>2519.36</v>
      </c>
      <c r="M54" s="16"/>
      <c r="N54" s="5">
        <v>2038.46</v>
      </c>
      <c r="O54" s="16"/>
    </row>
    <row r="55" spans="1:15" x14ac:dyDescent="0.25">
      <c r="A55" s="1">
        <v>42978</v>
      </c>
      <c r="B55">
        <v>100.1353</v>
      </c>
      <c r="C55">
        <f t="shared" si="0"/>
        <v>0.17180000000000462</v>
      </c>
      <c r="D55">
        <v>1.9390000000000001</v>
      </c>
      <c r="E55">
        <f t="shared" si="1"/>
        <v>6.4100000000000046E-2</v>
      </c>
      <c r="G55" s="14">
        <v>42948</v>
      </c>
      <c r="H55" s="5">
        <v>6.4100000000000046E-2</v>
      </c>
      <c r="I55" s="5">
        <v>0.17180000000000462</v>
      </c>
      <c r="J55" s="5"/>
      <c r="K55" s="15">
        <v>42978</v>
      </c>
      <c r="L55" s="5">
        <v>2471.65</v>
      </c>
      <c r="M55" s="16"/>
      <c r="N55" s="5">
        <v>2048.21</v>
      </c>
      <c r="O55" s="16"/>
    </row>
    <row r="56" spans="1:15" x14ac:dyDescent="0.25">
      <c r="A56" s="1">
        <v>42947</v>
      </c>
      <c r="B56">
        <v>100.05670000000001</v>
      </c>
      <c r="C56">
        <f t="shared" si="0"/>
        <v>0.12250000000000227</v>
      </c>
      <c r="D56">
        <v>1.728</v>
      </c>
      <c r="E56">
        <f t="shared" si="1"/>
        <v>-0.47170000000000001</v>
      </c>
      <c r="G56" s="17">
        <v>42917</v>
      </c>
      <c r="H56" s="6">
        <v>-0.47170000000000001</v>
      </c>
      <c r="I56" s="6">
        <v>0.12250000000000227</v>
      </c>
      <c r="J56" s="6"/>
      <c r="K56" s="18">
        <v>42947</v>
      </c>
      <c r="L56" s="6">
        <v>2470.3000000000002</v>
      </c>
      <c r="M56" s="19">
        <f>(L56-L60)/L60</f>
        <v>4.5532267894630087E-2</v>
      </c>
      <c r="N56" s="6">
        <v>2030.01</v>
      </c>
      <c r="O56" s="19">
        <f>(N56-N60)/N60</f>
        <v>1.8820482707740487E-2</v>
      </c>
    </row>
    <row r="57" spans="1:15" x14ac:dyDescent="0.25">
      <c r="A57" s="1">
        <v>42916</v>
      </c>
      <c r="B57">
        <v>100.00530000000001</v>
      </c>
      <c r="C57">
        <f t="shared" si="0"/>
        <v>9.6699999999998454E-2</v>
      </c>
      <c r="D57">
        <v>1.6335</v>
      </c>
      <c r="E57">
        <f t="shared" si="1"/>
        <v>-0.74709999999999988</v>
      </c>
      <c r="G57" s="17">
        <v>42887</v>
      </c>
      <c r="H57" s="6">
        <v>-0.74709999999999988</v>
      </c>
      <c r="I57" s="6">
        <v>9.6699999999998454E-2</v>
      </c>
      <c r="J57" s="6"/>
      <c r="K57" s="18">
        <v>42916</v>
      </c>
      <c r="L57" s="6">
        <v>2423.41</v>
      </c>
      <c r="M57" s="19"/>
      <c r="N57" s="6">
        <v>2021.31</v>
      </c>
      <c r="O57" s="19"/>
    </row>
    <row r="58" spans="1:15" x14ac:dyDescent="0.25">
      <c r="A58" s="1">
        <v>42886</v>
      </c>
      <c r="B58">
        <v>99.963499999999996</v>
      </c>
      <c r="C58">
        <f t="shared" si="0"/>
        <v>9.7499999999996589E-2</v>
      </c>
      <c r="D58">
        <v>1.8749</v>
      </c>
      <c r="E58">
        <f t="shared" si="1"/>
        <v>-0.86309999999999998</v>
      </c>
      <c r="G58" s="17">
        <v>42856</v>
      </c>
      <c r="H58" s="6">
        <v>-0.86309999999999998</v>
      </c>
      <c r="I58" s="6">
        <v>9.7499999999996589E-2</v>
      </c>
      <c r="J58" s="6"/>
      <c r="K58" s="18">
        <v>42886</v>
      </c>
      <c r="L58" s="6">
        <v>2411.8000000000002</v>
      </c>
      <c r="M58" s="19"/>
      <c r="N58" s="6">
        <v>2023.34</v>
      </c>
      <c r="O58" s="19"/>
    </row>
    <row r="59" spans="1:15" x14ac:dyDescent="0.25">
      <c r="A59" s="1">
        <v>42855</v>
      </c>
      <c r="B59">
        <v>99.934200000000004</v>
      </c>
      <c r="C59">
        <f t="shared" si="0"/>
        <v>0.1419000000000068</v>
      </c>
      <c r="D59">
        <v>2.1997</v>
      </c>
      <c r="E59">
        <f t="shared" si="1"/>
        <v>-0.30030000000000001</v>
      </c>
      <c r="G59" s="17">
        <v>42826</v>
      </c>
      <c r="H59" s="6">
        <v>-0.30030000000000001</v>
      </c>
      <c r="I59" s="6">
        <v>0.1419000000000068</v>
      </c>
      <c r="J59" s="6"/>
      <c r="K59" s="18">
        <v>42853</v>
      </c>
      <c r="L59" s="6">
        <v>2384.1999999999998</v>
      </c>
      <c r="M59" s="19"/>
      <c r="N59" s="6">
        <v>2007.89</v>
      </c>
      <c r="O59" s="19"/>
    </row>
    <row r="60" spans="1:15" x14ac:dyDescent="0.25">
      <c r="A60" s="1">
        <v>42825</v>
      </c>
      <c r="B60">
        <v>99.908600000000007</v>
      </c>
      <c r="C60">
        <f t="shared" si="0"/>
        <v>0.22700000000000387</v>
      </c>
      <c r="D60">
        <v>2.3805999999999998</v>
      </c>
      <c r="E60">
        <f t="shared" si="1"/>
        <v>0.30599999999999961</v>
      </c>
      <c r="G60" s="14">
        <v>42795</v>
      </c>
      <c r="H60" s="5">
        <v>0.30599999999999961</v>
      </c>
      <c r="I60" s="5">
        <v>0.22700000000000387</v>
      </c>
      <c r="J60" s="5"/>
      <c r="K60" s="15">
        <v>42825</v>
      </c>
      <c r="L60" s="5">
        <v>2362.7199999999998</v>
      </c>
      <c r="M60" s="16">
        <f>(L60-L68)/L68</f>
        <v>8.7007729112992219E-2</v>
      </c>
      <c r="N60" s="5">
        <v>1992.51</v>
      </c>
      <c r="O60" s="16">
        <f>(N60-N68)/N68</f>
        <v>-2.3523530881985385E-2</v>
      </c>
    </row>
    <row r="61" spans="1:15" x14ac:dyDescent="0.25">
      <c r="A61" s="1">
        <v>42794</v>
      </c>
      <c r="B61">
        <v>99.866</v>
      </c>
      <c r="C61">
        <f t="shared" si="0"/>
        <v>0.32349999999999568</v>
      </c>
      <c r="D61">
        <v>2.738</v>
      </c>
      <c r="E61">
        <f t="shared" si="1"/>
        <v>1.0455000000000001</v>
      </c>
      <c r="G61" s="14">
        <v>42767</v>
      </c>
      <c r="H61" s="5">
        <v>1.0455000000000001</v>
      </c>
      <c r="I61" s="5">
        <v>0.32349999999999568</v>
      </c>
      <c r="J61" s="5"/>
      <c r="K61" s="15">
        <v>42794</v>
      </c>
      <c r="L61" s="5">
        <v>2363.64</v>
      </c>
      <c r="M61" s="16"/>
      <c r="N61" s="5">
        <v>1993.56</v>
      </c>
      <c r="O61" s="16"/>
    </row>
    <row r="62" spans="1:15" x14ac:dyDescent="0.25">
      <c r="A62" s="1">
        <v>42766</v>
      </c>
      <c r="B62">
        <v>99.792299999999997</v>
      </c>
      <c r="C62">
        <f t="shared" si="0"/>
        <v>0.39180000000000348</v>
      </c>
      <c r="D62">
        <v>2.5</v>
      </c>
      <c r="E62">
        <f t="shared" si="1"/>
        <v>0.8640000000000001</v>
      </c>
      <c r="G62" s="14">
        <v>42736</v>
      </c>
      <c r="H62" s="5">
        <v>0.8640000000000001</v>
      </c>
      <c r="I62" s="5">
        <v>0.39180000000000348</v>
      </c>
      <c r="J62" s="5"/>
      <c r="K62" s="15">
        <v>42766</v>
      </c>
      <c r="L62" s="5">
        <v>2278.87</v>
      </c>
      <c r="M62" s="16"/>
      <c r="N62" s="5">
        <v>1980.25</v>
      </c>
      <c r="O62" s="16"/>
    </row>
    <row r="63" spans="1:15" x14ac:dyDescent="0.25">
      <c r="A63" s="1">
        <v>42735</v>
      </c>
      <c r="B63">
        <v>99.681600000000003</v>
      </c>
      <c r="C63">
        <f t="shared" si="0"/>
        <v>0.4030000000000058</v>
      </c>
      <c r="D63">
        <v>2.0746000000000002</v>
      </c>
      <c r="E63">
        <f t="shared" si="1"/>
        <v>0.61080000000000023</v>
      </c>
      <c r="G63" s="14">
        <v>42705</v>
      </c>
      <c r="H63" s="5">
        <v>0.61080000000000023</v>
      </c>
      <c r="I63" s="5">
        <v>0.4030000000000058</v>
      </c>
      <c r="J63" s="5"/>
      <c r="K63" s="15">
        <v>42734</v>
      </c>
      <c r="L63" s="5">
        <v>2238.83</v>
      </c>
      <c r="M63" s="16"/>
      <c r="N63" s="5">
        <v>1976.37</v>
      </c>
      <c r="O63" s="16"/>
    </row>
    <row r="64" spans="1:15" x14ac:dyDescent="0.25">
      <c r="A64" s="1">
        <v>42704</v>
      </c>
      <c r="B64">
        <v>99.542500000000004</v>
      </c>
      <c r="C64">
        <f t="shared" si="0"/>
        <v>0.34790000000000987</v>
      </c>
      <c r="D64">
        <v>1.6924999999999999</v>
      </c>
      <c r="E64">
        <f t="shared" si="1"/>
        <v>0.62959999999999994</v>
      </c>
      <c r="G64" s="14">
        <v>42675</v>
      </c>
      <c r="H64" s="5">
        <v>0.62959999999999994</v>
      </c>
      <c r="I64" s="5">
        <v>0.34790000000000987</v>
      </c>
      <c r="J64" s="5"/>
      <c r="K64" s="15">
        <v>42704</v>
      </c>
      <c r="L64" s="5">
        <v>2198.81</v>
      </c>
      <c r="M64" s="16"/>
      <c r="N64" s="5">
        <v>1973.59</v>
      </c>
      <c r="O64" s="16"/>
    </row>
    <row r="65" spans="1:15" x14ac:dyDescent="0.25">
      <c r="A65" s="1">
        <v>42674</v>
      </c>
      <c r="B65">
        <v>99.400499999999994</v>
      </c>
      <c r="C65">
        <f t="shared" si="0"/>
        <v>0.25269999999999015</v>
      </c>
      <c r="D65">
        <v>1.6359999999999999</v>
      </c>
      <c r="E65">
        <f t="shared" si="1"/>
        <v>0.80889999999999995</v>
      </c>
      <c r="G65" s="14">
        <v>42644</v>
      </c>
      <c r="H65" s="5">
        <v>0.80889999999999995</v>
      </c>
      <c r="I65" s="5">
        <v>0.25269999999999015</v>
      </c>
      <c r="J65" s="5"/>
      <c r="K65" s="15">
        <v>42674</v>
      </c>
      <c r="L65" s="5">
        <v>2126.15</v>
      </c>
      <c r="M65" s="16"/>
      <c r="N65" s="5">
        <v>2021.4</v>
      </c>
      <c r="O65" s="16"/>
    </row>
    <row r="66" spans="1:15" x14ac:dyDescent="0.25">
      <c r="A66" s="1">
        <v>42643</v>
      </c>
      <c r="B66">
        <v>99.278599999999997</v>
      </c>
      <c r="C66">
        <f t="shared" ref="C66:C129" si="2">B66-B69</f>
        <v>0.15349999999999397</v>
      </c>
      <c r="D66">
        <v>1.4638</v>
      </c>
      <c r="E66">
        <f t="shared" si="1"/>
        <v>0.46650000000000003</v>
      </c>
      <c r="G66" s="14">
        <v>42614</v>
      </c>
      <c r="H66" s="5">
        <v>0.46650000000000003</v>
      </c>
      <c r="I66" s="5">
        <v>0.15349999999999397</v>
      </c>
      <c r="J66" s="5"/>
      <c r="K66" s="15">
        <v>42643</v>
      </c>
      <c r="L66" s="5">
        <v>2168.27</v>
      </c>
      <c r="M66" s="16"/>
      <c r="N66" s="5">
        <v>2036.98</v>
      </c>
      <c r="O66" s="16"/>
    </row>
    <row r="67" spans="1:15" x14ac:dyDescent="0.25">
      <c r="A67" s="1">
        <v>42613</v>
      </c>
      <c r="B67">
        <v>99.194599999999994</v>
      </c>
      <c r="C67">
        <f t="shared" si="2"/>
        <v>8.3099999999987517E-2</v>
      </c>
      <c r="D67">
        <v>1.0629</v>
      </c>
      <c r="E67">
        <f t="shared" ref="E67:E130" si="3">D67-D70</f>
        <v>4.3599999999999861E-2</v>
      </c>
      <c r="G67" s="14">
        <v>42583</v>
      </c>
      <c r="H67" s="5">
        <v>4.3599999999999861E-2</v>
      </c>
      <c r="I67" s="5">
        <v>8.3099999999987517E-2</v>
      </c>
      <c r="J67" s="5"/>
      <c r="K67" s="15">
        <v>42613</v>
      </c>
      <c r="L67" s="5">
        <v>2170.9499999999998</v>
      </c>
      <c r="M67" s="16"/>
      <c r="N67" s="5">
        <v>2038.18</v>
      </c>
      <c r="O67" s="16"/>
    </row>
    <row r="68" spans="1:15" x14ac:dyDescent="0.25">
      <c r="A68" s="1">
        <v>42582</v>
      </c>
      <c r="B68">
        <v>99.147800000000004</v>
      </c>
      <c r="C68">
        <f t="shared" si="2"/>
        <v>5.2000000000006708E-2</v>
      </c>
      <c r="D68">
        <v>0.82709999999999995</v>
      </c>
      <c r="E68">
        <f t="shared" si="3"/>
        <v>-0.29800000000000004</v>
      </c>
      <c r="G68" s="17">
        <v>42552</v>
      </c>
      <c r="H68" s="6">
        <v>-0.29800000000000004</v>
      </c>
      <c r="I68" s="6">
        <v>5.2000000000006708E-2</v>
      </c>
      <c r="J68" s="6"/>
      <c r="K68" s="18">
        <v>42580</v>
      </c>
      <c r="L68" s="6">
        <v>2173.6</v>
      </c>
      <c r="M68" s="19">
        <f>(L68-L69)/L69</f>
        <v>3.5609807228685945E-2</v>
      </c>
      <c r="N68" s="6">
        <v>2040.51</v>
      </c>
      <c r="O68" s="19">
        <f>(N68-N69)/N69</f>
        <v>6.3224654656283434E-3</v>
      </c>
    </row>
    <row r="69" spans="1:15" x14ac:dyDescent="0.25">
      <c r="A69" s="1">
        <v>42551</v>
      </c>
      <c r="B69">
        <v>99.125100000000003</v>
      </c>
      <c r="C69">
        <f t="shared" si="2"/>
        <v>3.4599999999997522E-2</v>
      </c>
      <c r="D69">
        <v>0.99729999999999996</v>
      </c>
      <c r="E69">
        <f t="shared" si="3"/>
        <v>0.14479999999999993</v>
      </c>
      <c r="G69" s="14">
        <v>42522</v>
      </c>
      <c r="H69" s="5">
        <v>0.14479999999999993</v>
      </c>
      <c r="I69" s="5">
        <v>3.4599999999997522E-2</v>
      </c>
      <c r="J69" s="5"/>
      <c r="K69" s="15">
        <v>42551</v>
      </c>
      <c r="L69" s="5">
        <v>2098.86</v>
      </c>
      <c r="M69" s="16">
        <f>(L69-L71)/L71</f>
        <v>1.6249455284946469E-2</v>
      </c>
      <c r="N69" s="5">
        <v>2027.69</v>
      </c>
      <c r="O69" s="16">
        <f>(N69-N71)/N71</f>
        <v>1.8228473578756524E-2</v>
      </c>
    </row>
    <row r="70" spans="1:15" x14ac:dyDescent="0.25">
      <c r="A70" s="1">
        <v>42521</v>
      </c>
      <c r="B70">
        <v>99.111500000000007</v>
      </c>
      <c r="C70">
        <f t="shared" si="2"/>
        <v>5.0000000000238742E-4</v>
      </c>
      <c r="D70">
        <v>1.0193000000000001</v>
      </c>
      <c r="E70">
        <f t="shared" si="3"/>
        <v>1.5000000000000568E-3</v>
      </c>
      <c r="G70" s="14">
        <v>42491</v>
      </c>
      <c r="H70" s="5">
        <v>1.5000000000000568E-3</v>
      </c>
      <c r="I70" s="5">
        <v>5.0000000000238742E-4</v>
      </c>
      <c r="J70" s="5"/>
      <c r="K70" s="15">
        <v>42521</v>
      </c>
      <c r="L70" s="5">
        <v>2096.96</v>
      </c>
      <c r="M70" s="16"/>
      <c r="N70" s="5">
        <v>1991.9</v>
      </c>
      <c r="O70" s="16"/>
    </row>
    <row r="71" spans="1:15" x14ac:dyDescent="0.25">
      <c r="A71" s="1">
        <v>42490</v>
      </c>
      <c r="B71">
        <v>99.095799999999997</v>
      </c>
      <c r="C71">
        <f t="shared" si="2"/>
        <v>-7.7399999999997249E-2</v>
      </c>
      <c r="D71">
        <v>1.1251</v>
      </c>
      <c r="E71">
        <f t="shared" si="3"/>
        <v>-0.248</v>
      </c>
      <c r="G71" s="11">
        <v>42461</v>
      </c>
      <c r="H71" s="4">
        <v>-0.248</v>
      </c>
      <c r="I71" s="4">
        <v>-7.7399999999997249E-2</v>
      </c>
      <c r="J71" s="4"/>
      <c r="K71" s="12">
        <v>42489</v>
      </c>
      <c r="L71" s="4">
        <v>2065.3000000000002</v>
      </c>
      <c r="M71" s="13">
        <f>(L71-L72)/L72</f>
        <v>2.6993698233759604E-3</v>
      </c>
      <c r="N71" s="4">
        <v>1991.39</v>
      </c>
      <c r="O71" s="13">
        <f>(N71-N72)/N72</f>
        <v>3.8411711035050023E-3</v>
      </c>
    </row>
    <row r="72" spans="1:15" x14ac:dyDescent="0.25">
      <c r="A72" s="1">
        <v>42460</v>
      </c>
      <c r="B72">
        <v>99.090500000000006</v>
      </c>
      <c r="C72">
        <f t="shared" si="2"/>
        <v>-0.17629999999999768</v>
      </c>
      <c r="D72">
        <v>0.85250000000000004</v>
      </c>
      <c r="E72">
        <f t="shared" si="3"/>
        <v>0.123</v>
      </c>
      <c r="G72" s="8">
        <v>42430</v>
      </c>
      <c r="H72" s="3">
        <v>0.123</v>
      </c>
      <c r="I72" s="3">
        <v>-0.17629999999999768</v>
      </c>
      <c r="J72" s="3"/>
      <c r="K72" s="9">
        <v>42460</v>
      </c>
      <c r="L72" s="3">
        <v>2059.7399999999998</v>
      </c>
      <c r="M72" s="10">
        <f>(L72-L78)/L78</f>
        <v>7.2764488054874038E-2</v>
      </c>
      <c r="N72" s="3">
        <v>1983.77</v>
      </c>
      <c r="O72" s="10">
        <f>(N72-N78)/N78</f>
        <v>2.4447049467318682E-2</v>
      </c>
    </row>
    <row r="73" spans="1:15" x14ac:dyDescent="0.25">
      <c r="A73" s="1">
        <v>42429</v>
      </c>
      <c r="B73">
        <v>99.111000000000004</v>
      </c>
      <c r="C73">
        <f t="shared" si="2"/>
        <v>-0.26739999999999498</v>
      </c>
      <c r="D73">
        <v>1.0178</v>
      </c>
      <c r="E73">
        <f t="shared" si="3"/>
        <v>0.51600000000000001</v>
      </c>
      <c r="G73" s="8">
        <v>42401</v>
      </c>
      <c r="H73" s="3">
        <v>0.51600000000000001</v>
      </c>
      <c r="I73" s="3">
        <v>-0.26739999999999498</v>
      </c>
      <c r="J73" s="3"/>
      <c r="K73" s="9">
        <v>42429</v>
      </c>
      <c r="L73" s="3">
        <v>1932.23</v>
      </c>
      <c r="M73" s="10"/>
      <c r="N73" s="3">
        <v>1965.74</v>
      </c>
      <c r="O73" s="10"/>
    </row>
    <row r="74" spans="1:15" x14ac:dyDescent="0.25">
      <c r="A74" s="1">
        <v>42400</v>
      </c>
      <c r="B74">
        <v>99.173199999999994</v>
      </c>
      <c r="C74">
        <f t="shared" si="2"/>
        <v>-0.33010000000000161</v>
      </c>
      <c r="D74">
        <v>1.3731</v>
      </c>
      <c r="E74">
        <f t="shared" si="3"/>
        <v>1.2024999999999999</v>
      </c>
      <c r="G74" s="8">
        <v>42370</v>
      </c>
      <c r="H74" s="3">
        <v>1.2024999999999999</v>
      </c>
      <c r="I74" s="3">
        <v>-0.33010000000000161</v>
      </c>
      <c r="J74" s="3"/>
      <c r="K74" s="9">
        <v>42398</v>
      </c>
      <c r="L74" s="3">
        <v>1940.24</v>
      </c>
      <c r="M74" s="10"/>
      <c r="N74" s="3">
        <v>1951.89</v>
      </c>
      <c r="O74" s="10"/>
    </row>
    <row r="75" spans="1:15" x14ac:dyDescent="0.25">
      <c r="A75" s="1">
        <v>42369</v>
      </c>
      <c r="B75">
        <v>99.266800000000003</v>
      </c>
      <c r="C75">
        <f t="shared" si="2"/>
        <v>-0.38719999999999288</v>
      </c>
      <c r="D75">
        <v>0.72950000000000004</v>
      </c>
      <c r="E75">
        <f t="shared" si="3"/>
        <v>0.76560000000000006</v>
      </c>
      <c r="G75" s="8">
        <v>42339</v>
      </c>
      <c r="H75" s="3">
        <v>0.76560000000000006</v>
      </c>
      <c r="I75" s="3">
        <v>-0.38719999999999288</v>
      </c>
      <c r="J75" s="3"/>
      <c r="K75" s="9">
        <v>42369</v>
      </c>
      <c r="L75" s="3">
        <v>2043.94</v>
      </c>
      <c r="M75" s="10"/>
      <c r="N75" s="3">
        <v>1925.4</v>
      </c>
      <c r="O75" s="10"/>
    </row>
    <row r="76" spans="1:15" x14ac:dyDescent="0.25">
      <c r="A76" s="1">
        <v>42338</v>
      </c>
      <c r="B76">
        <v>99.378399999999999</v>
      </c>
      <c r="C76">
        <f t="shared" si="2"/>
        <v>-0.46059999999999945</v>
      </c>
      <c r="D76">
        <v>0.50180000000000002</v>
      </c>
      <c r="E76">
        <f t="shared" si="3"/>
        <v>0.30670000000000003</v>
      </c>
      <c r="G76" s="8">
        <v>42309</v>
      </c>
      <c r="H76" s="3">
        <v>0.30670000000000003</v>
      </c>
      <c r="I76" s="3">
        <v>-0.46059999999999945</v>
      </c>
      <c r="J76" s="3"/>
      <c r="K76" s="9">
        <v>42338</v>
      </c>
      <c r="L76" s="3">
        <v>2080.41</v>
      </c>
      <c r="M76" s="10"/>
      <c r="N76" s="3">
        <v>1931.64</v>
      </c>
      <c r="O76" s="10"/>
    </row>
    <row r="77" spans="1:15" x14ac:dyDescent="0.25">
      <c r="A77" s="1">
        <v>42308</v>
      </c>
      <c r="B77">
        <v>99.503299999999996</v>
      </c>
      <c r="C77">
        <f t="shared" si="2"/>
        <v>-0.52490000000000236</v>
      </c>
      <c r="D77">
        <v>0.1706</v>
      </c>
      <c r="E77">
        <f t="shared" si="3"/>
        <v>1.0000000000000009E-3</v>
      </c>
      <c r="G77" s="8">
        <v>42278</v>
      </c>
      <c r="H77" s="3">
        <v>1.0000000000000009E-3</v>
      </c>
      <c r="I77" s="3">
        <v>-0.52490000000000236</v>
      </c>
      <c r="J77" s="3"/>
      <c r="K77" s="9">
        <v>42307</v>
      </c>
      <c r="L77" s="3">
        <v>2079.36</v>
      </c>
      <c r="M77" s="10"/>
      <c r="N77" s="3">
        <v>1936.76</v>
      </c>
      <c r="O77" s="10"/>
    </row>
    <row r="78" spans="1:15" x14ac:dyDescent="0.25">
      <c r="A78" s="1">
        <v>42277</v>
      </c>
      <c r="B78">
        <v>99.653999999999996</v>
      </c>
      <c r="C78">
        <f t="shared" si="2"/>
        <v>-0.53570000000000562</v>
      </c>
      <c r="D78">
        <v>-3.61E-2</v>
      </c>
      <c r="E78">
        <f t="shared" si="3"/>
        <v>-0.15989999999999999</v>
      </c>
      <c r="G78" s="11">
        <v>42248</v>
      </c>
      <c r="H78" s="4">
        <v>-0.15989999999999999</v>
      </c>
      <c r="I78" s="4">
        <v>-0.53570000000000562</v>
      </c>
      <c r="J78" s="4"/>
      <c r="K78" s="12">
        <v>42277</v>
      </c>
      <c r="L78" s="4">
        <v>1920.03</v>
      </c>
      <c r="M78" s="13">
        <f>(L78-L79)/L79</f>
        <v>-2.6442819620927142E-2</v>
      </c>
      <c r="N78" s="4">
        <v>1936.43</v>
      </c>
      <c r="O78" s="13">
        <f>(N78-N79)/N79</f>
        <v>6.7639933035946341E-3</v>
      </c>
    </row>
    <row r="79" spans="1:15" x14ac:dyDescent="0.25">
      <c r="A79" s="1">
        <v>42247</v>
      </c>
      <c r="B79">
        <v>99.838999999999999</v>
      </c>
      <c r="C79">
        <f t="shared" si="2"/>
        <v>-0.47169999999999845</v>
      </c>
      <c r="D79">
        <v>0.1951</v>
      </c>
      <c r="E79">
        <f t="shared" si="3"/>
        <v>0.23499999999999999</v>
      </c>
      <c r="G79" s="8">
        <v>42217</v>
      </c>
      <c r="H79" s="3">
        <v>0.23499999999999999</v>
      </c>
      <c r="I79" s="3">
        <v>-0.47169999999999845</v>
      </c>
      <c r="J79" s="3"/>
      <c r="K79" s="9">
        <v>42247</v>
      </c>
      <c r="L79" s="3">
        <v>1972.18</v>
      </c>
      <c r="M79" s="10">
        <f>(L79-L82)/L82</f>
        <v>-6.415993242826426E-2</v>
      </c>
      <c r="N79" s="3">
        <v>1923.42</v>
      </c>
      <c r="O79" s="10">
        <f>(N79-N82)/N82</f>
        <v>-5.4602426085067811E-3</v>
      </c>
    </row>
    <row r="80" spans="1:15" x14ac:dyDescent="0.25">
      <c r="A80" s="1">
        <v>42216</v>
      </c>
      <c r="B80">
        <v>100.0282</v>
      </c>
      <c r="C80">
        <f t="shared" si="2"/>
        <v>-0.39249999999999829</v>
      </c>
      <c r="D80">
        <v>0.1696</v>
      </c>
      <c r="E80">
        <f t="shared" si="3"/>
        <v>0.36909999999999998</v>
      </c>
      <c r="G80" s="8">
        <v>42186</v>
      </c>
      <c r="H80" s="3">
        <v>0.36909999999999998</v>
      </c>
      <c r="I80" s="3">
        <v>-0.39249999999999829</v>
      </c>
      <c r="J80" s="3"/>
      <c r="K80" s="9">
        <v>42216</v>
      </c>
      <c r="L80" s="3">
        <v>2103.84</v>
      </c>
      <c r="M80" s="10"/>
      <c r="N80" s="3">
        <v>1926.19</v>
      </c>
      <c r="O80" s="10"/>
    </row>
    <row r="81" spans="1:15" x14ac:dyDescent="0.25">
      <c r="A81" s="1">
        <v>42185</v>
      </c>
      <c r="B81">
        <v>100.1897</v>
      </c>
      <c r="C81">
        <f t="shared" si="2"/>
        <v>-0.33530000000000371</v>
      </c>
      <c r="D81">
        <v>0.12379999999999999</v>
      </c>
      <c r="E81">
        <f t="shared" si="3"/>
        <v>0.19739999999999999</v>
      </c>
      <c r="G81" s="8">
        <v>42156</v>
      </c>
      <c r="H81" s="3">
        <v>0.19739999999999999</v>
      </c>
      <c r="I81" s="3">
        <v>-0.33530000000000371</v>
      </c>
      <c r="J81" s="3"/>
      <c r="K81" s="9">
        <v>42185</v>
      </c>
      <c r="L81" s="3">
        <v>2063.11</v>
      </c>
      <c r="M81" s="10"/>
      <c r="N81" s="3">
        <v>1912.89</v>
      </c>
      <c r="O81" s="10"/>
    </row>
    <row r="82" spans="1:15" x14ac:dyDescent="0.25">
      <c r="A82" s="1">
        <v>42155</v>
      </c>
      <c r="B82">
        <v>100.3107</v>
      </c>
      <c r="C82">
        <f t="shared" si="2"/>
        <v>-0.32210000000000605</v>
      </c>
      <c r="D82">
        <v>-3.9899999999999998E-2</v>
      </c>
      <c r="E82">
        <f t="shared" si="3"/>
        <v>-1.4799999999999997E-2</v>
      </c>
      <c r="G82" s="11">
        <v>42125</v>
      </c>
      <c r="H82" s="4">
        <v>-1.4799999999999997E-2</v>
      </c>
      <c r="I82" s="4">
        <v>-0.32210000000000605</v>
      </c>
      <c r="J82" s="4"/>
      <c r="K82" s="12">
        <v>42153</v>
      </c>
      <c r="L82" s="4">
        <v>2107.39</v>
      </c>
      <c r="M82" s="13">
        <f>(L82-L90)/L90</f>
        <v>6.8499054398693859E-2</v>
      </c>
      <c r="N82" s="4">
        <v>1933.98</v>
      </c>
      <c r="O82" s="13">
        <f>(N82-N90)/N90</f>
        <v>2.8105746075455514E-2</v>
      </c>
    </row>
    <row r="83" spans="1:15" x14ac:dyDescent="0.25">
      <c r="A83" s="1">
        <v>42124</v>
      </c>
      <c r="B83">
        <v>100.4207</v>
      </c>
      <c r="C83">
        <f t="shared" si="2"/>
        <v>-0.32059999999999889</v>
      </c>
      <c r="D83">
        <v>-0.19950000000000001</v>
      </c>
      <c r="E83">
        <f t="shared" si="3"/>
        <v>-0.11010000000000002</v>
      </c>
      <c r="G83" s="11">
        <v>42095</v>
      </c>
      <c r="H83" s="4">
        <v>-0.11010000000000002</v>
      </c>
      <c r="I83" s="4">
        <v>-0.32059999999999889</v>
      </c>
      <c r="J83" s="4"/>
      <c r="K83" s="12">
        <v>42124</v>
      </c>
      <c r="L83" s="4">
        <v>2085.5100000000002</v>
      </c>
      <c r="M83" s="13"/>
      <c r="N83" s="4">
        <v>1938.65</v>
      </c>
      <c r="O83" s="13"/>
    </row>
    <row r="84" spans="1:15" x14ac:dyDescent="0.25">
      <c r="A84" s="1">
        <v>42094</v>
      </c>
      <c r="B84">
        <v>100.52500000000001</v>
      </c>
      <c r="C84">
        <f t="shared" si="2"/>
        <v>-0.31589999999999918</v>
      </c>
      <c r="D84">
        <v>-7.3599999999999999E-2</v>
      </c>
      <c r="E84">
        <f t="shared" si="3"/>
        <v>-0.83009999999999995</v>
      </c>
      <c r="G84" s="11">
        <v>42064</v>
      </c>
      <c r="H84" s="4">
        <v>-0.83009999999999995</v>
      </c>
      <c r="I84" s="4">
        <v>-0.31589999999999918</v>
      </c>
      <c r="J84" s="4"/>
      <c r="K84" s="12">
        <v>42094</v>
      </c>
      <c r="L84" s="4">
        <v>2067.89</v>
      </c>
      <c r="M84" s="13"/>
      <c r="N84" s="4">
        <v>1945.63</v>
      </c>
      <c r="O84" s="13"/>
    </row>
    <row r="85" spans="1:15" x14ac:dyDescent="0.25">
      <c r="A85" s="1">
        <v>42063</v>
      </c>
      <c r="B85">
        <v>100.6328</v>
      </c>
      <c r="C85">
        <f t="shared" si="2"/>
        <v>-0.28669999999999618</v>
      </c>
      <c r="D85">
        <v>-2.5100000000000001E-2</v>
      </c>
      <c r="E85">
        <f t="shared" si="3"/>
        <v>-1.3474999999999999</v>
      </c>
      <c r="G85" s="11">
        <v>42036</v>
      </c>
      <c r="H85" s="4">
        <v>-1.3474999999999999</v>
      </c>
      <c r="I85" s="4">
        <v>-0.28669999999999618</v>
      </c>
      <c r="J85" s="4"/>
      <c r="K85" s="12">
        <v>42062</v>
      </c>
      <c r="L85" s="4">
        <v>2104.5</v>
      </c>
      <c r="M85" s="13"/>
      <c r="N85" s="4">
        <v>1936.64</v>
      </c>
      <c r="O85" s="13"/>
    </row>
    <row r="86" spans="1:15" x14ac:dyDescent="0.25">
      <c r="A86" s="1">
        <v>42035</v>
      </c>
      <c r="B86">
        <v>100.7413</v>
      </c>
      <c r="C86">
        <f t="shared" si="2"/>
        <v>-0.22950000000000159</v>
      </c>
      <c r="D86">
        <v>-8.9399999999999993E-2</v>
      </c>
      <c r="E86">
        <f t="shared" si="3"/>
        <v>-1.7536999999999998</v>
      </c>
      <c r="G86" s="11">
        <v>42005</v>
      </c>
      <c r="H86" s="4">
        <v>-1.7536999999999998</v>
      </c>
      <c r="I86" s="4">
        <v>-0.22950000000000159</v>
      </c>
      <c r="J86" s="4"/>
      <c r="K86" s="12">
        <v>42034</v>
      </c>
      <c r="L86" s="4">
        <v>1994.99</v>
      </c>
      <c r="M86" s="13"/>
      <c r="N86" s="4">
        <v>1955.02</v>
      </c>
      <c r="O86" s="13"/>
    </row>
    <row r="87" spans="1:15" x14ac:dyDescent="0.25">
      <c r="A87" s="1">
        <v>42004</v>
      </c>
      <c r="B87">
        <v>100.8409</v>
      </c>
      <c r="C87">
        <f t="shared" si="2"/>
        <v>-0.15779999999999461</v>
      </c>
      <c r="D87">
        <v>0.75649999999999995</v>
      </c>
      <c r="E87">
        <f t="shared" si="3"/>
        <v>-0.90139999999999998</v>
      </c>
      <c r="G87" s="11">
        <v>41974</v>
      </c>
      <c r="H87" s="4">
        <v>-0.90139999999999998</v>
      </c>
      <c r="I87" s="4">
        <v>-0.15779999999999461</v>
      </c>
      <c r="J87" s="4"/>
      <c r="K87" s="12">
        <v>42004</v>
      </c>
      <c r="L87" s="4">
        <v>2058.9</v>
      </c>
      <c r="M87" s="13"/>
      <c r="N87" s="4">
        <v>1914.87</v>
      </c>
      <c r="O87" s="13"/>
    </row>
    <row r="88" spans="1:15" x14ac:dyDescent="0.25">
      <c r="A88" s="1">
        <v>41973</v>
      </c>
      <c r="B88">
        <v>100.9195</v>
      </c>
      <c r="C88">
        <f t="shared" si="2"/>
        <v>-7.9800000000005866E-2</v>
      </c>
      <c r="D88">
        <v>1.3224</v>
      </c>
      <c r="E88">
        <f t="shared" si="3"/>
        <v>-0.37719999999999998</v>
      </c>
      <c r="G88" s="11">
        <v>41944</v>
      </c>
      <c r="H88" s="4">
        <v>-0.37719999999999998</v>
      </c>
      <c r="I88" s="4">
        <v>-7.9800000000005866E-2</v>
      </c>
      <c r="J88" s="4"/>
      <c r="K88" s="12">
        <v>41971</v>
      </c>
      <c r="L88" s="4">
        <v>2067.56</v>
      </c>
      <c r="M88" s="13"/>
      <c r="N88" s="4">
        <v>1913.08</v>
      </c>
      <c r="O88" s="13"/>
    </row>
    <row r="89" spans="1:15" x14ac:dyDescent="0.25">
      <c r="A89" s="1">
        <v>41943</v>
      </c>
      <c r="B89">
        <v>100.9708</v>
      </c>
      <c r="C89">
        <f t="shared" si="2"/>
        <v>-1.3300000000000978E-2</v>
      </c>
      <c r="D89">
        <v>1.6642999999999999</v>
      </c>
      <c r="E89">
        <f t="shared" si="3"/>
        <v>-0.32800000000000007</v>
      </c>
      <c r="G89" s="11">
        <v>41913</v>
      </c>
      <c r="H89" s="4">
        <v>-0.32800000000000007</v>
      </c>
      <c r="I89" s="4">
        <v>-1.3300000000000978E-2</v>
      </c>
      <c r="J89" s="4"/>
      <c r="K89" s="12">
        <v>41943</v>
      </c>
      <c r="L89" s="4">
        <v>2018.05</v>
      </c>
      <c r="M89" s="13"/>
      <c r="N89" s="4">
        <v>1899.6</v>
      </c>
      <c r="O89" s="13"/>
    </row>
    <row r="90" spans="1:15" x14ac:dyDescent="0.25">
      <c r="A90" s="1">
        <v>41912</v>
      </c>
      <c r="B90">
        <v>100.9987</v>
      </c>
      <c r="C90">
        <f t="shared" si="2"/>
        <v>4.4399999999995998E-2</v>
      </c>
      <c r="D90">
        <v>1.6578999999999999</v>
      </c>
      <c r="E90">
        <f t="shared" si="3"/>
        <v>-0.41439999999999988</v>
      </c>
      <c r="G90" s="17">
        <v>41883</v>
      </c>
      <c r="H90" s="6">
        <v>-0.41439999999999988</v>
      </c>
      <c r="I90" s="6">
        <v>4.4399999999995998E-2</v>
      </c>
      <c r="J90" s="6"/>
      <c r="K90" s="18">
        <v>41912</v>
      </c>
      <c r="L90" s="6">
        <v>1972.29</v>
      </c>
      <c r="M90" s="19">
        <f>(L90-L92)/L92</f>
        <v>2.1557283222922555E-2</v>
      </c>
      <c r="N90" s="6">
        <v>1881.11</v>
      </c>
      <c r="O90" s="19">
        <f>(N90-N92)/N92</f>
        <v>4.1744737867601585E-3</v>
      </c>
    </row>
    <row r="91" spans="1:15" x14ac:dyDescent="0.25">
      <c r="A91" s="1">
        <v>41882</v>
      </c>
      <c r="B91">
        <v>100.99930000000001</v>
      </c>
      <c r="C91">
        <f t="shared" si="2"/>
        <v>9.1599999999999682E-2</v>
      </c>
      <c r="D91">
        <v>1.6996</v>
      </c>
      <c r="E91">
        <f t="shared" si="3"/>
        <v>-0.42749999999999999</v>
      </c>
      <c r="G91" s="17">
        <v>41852</v>
      </c>
      <c r="H91" s="6">
        <v>-0.42749999999999999</v>
      </c>
      <c r="I91" s="6">
        <v>9.1599999999999682E-2</v>
      </c>
      <c r="J91" s="6"/>
      <c r="K91" s="18">
        <v>41880</v>
      </c>
      <c r="L91" s="6">
        <v>2003.37</v>
      </c>
      <c r="M91" s="19"/>
      <c r="N91" s="6">
        <v>1893.97</v>
      </c>
      <c r="O91" s="19"/>
    </row>
    <row r="92" spans="1:15" x14ac:dyDescent="0.25">
      <c r="A92" s="1">
        <v>41851</v>
      </c>
      <c r="B92">
        <v>100.9841</v>
      </c>
      <c r="C92">
        <f t="shared" si="2"/>
        <v>0.13070000000000448</v>
      </c>
      <c r="D92">
        <v>1.9923</v>
      </c>
      <c r="E92">
        <f t="shared" si="3"/>
        <v>3.939999999999988E-2</v>
      </c>
      <c r="G92" s="14">
        <v>41821</v>
      </c>
      <c r="H92" s="5">
        <v>3.939999999999988E-2</v>
      </c>
      <c r="I92" s="5">
        <v>0.13070000000000448</v>
      </c>
      <c r="J92" s="5"/>
      <c r="K92" s="15">
        <v>41851</v>
      </c>
      <c r="L92" s="5">
        <v>1930.67</v>
      </c>
      <c r="M92" s="16">
        <f>(L92-L97)/L97</f>
        <v>3.8301648336873821E-2</v>
      </c>
      <c r="N92" s="5">
        <v>1873.29</v>
      </c>
      <c r="O92" s="16">
        <f>(N92-N97)/N97</f>
        <v>1.6153967160471044E-2</v>
      </c>
    </row>
    <row r="93" spans="1:15" x14ac:dyDescent="0.25">
      <c r="A93" s="1">
        <v>41820</v>
      </c>
      <c r="B93">
        <v>100.9543</v>
      </c>
      <c r="C93">
        <f t="shared" si="2"/>
        <v>0.1570999999999998</v>
      </c>
      <c r="D93">
        <v>2.0722999999999998</v>
      </c>
      <c r="E93">
        <f t="shared" si="3"/>
        <v>0.56009999999999982</v>
      </c>
      <c r="G93" s="14">
        <v>41791</v>
      </c>
      <c r="H93" s="5">
        <v>0.56009999999999982</v>
      </c>
      <c r="I93" s="5">
        <v>0.1570999999999998</v>
      </c>
      <c r="J93" s="5"/>
      <c r="K93" s="15">
        <v>41820</v>
      </c>
      <c r="L93" s="5">
        <v>1960.23</v>
      </c>
      <c r="M93" s="16"/>
      <c r="N93" s="5">
        <v>1878</v>
      </c>
      <c r="O93" s="16"/>
    </row>
    <row r="94" spans="1:15" x14ac:dyDescent="0.25">
      <c r="A94" s="1">
        <v>41790</v>
      </c>
      <c r="B94">
        <v>100.90770000000001</v>
      </c>
      <c r="C94">
        <f t="shared" si="2"/>
        <v>0.1530000000000058</v>
      </c>
      <c r="D94">
        <v>2.1271</v>
      </c>
      <c r="E94">
        <f t="shared" si="3"/>
        <v>1.0006999999999999</v>
      </c>
      <c r="G94" s="14">
        <v>41760</v>
      </c>
      <c r="H94" s="5">
        <v>1.0006999999999999</v>
      </c>
      <c r="I94" s="5">
        <v>0.1530000000000058</v>
      </c>
      <c r="J94" s="5"/>
      <c r="K94" s="15">
        <v>41789</v>
      </c>
      <c r="L94" s="5">
        <v>1923.57</v>
      </c>
      <c r="M94" s="16"/>
      <c r="N94" s="5">
        <v>1877.03</v>
      </c>
      <c r="O94" s="16"/>
    </row>
    <row r="95" spans="1:15" x14ac:dyDescent="0.25">
      <c r="A95" s="1">
        <v>41759</v>
      </c>
      <c r="B95">
        <v>100.85339999999999</v>
      </c>
      <c r="C95">
        <f t="shared" si="2"/>
        <v>0.10969999999998947</v>
      </c>
      <c r="D95">
        <v>1.9529000000000001</v>
      </c>
      <c r="E95">
        <f t="shared" si="3"/>
        <v>0.37390000000000012</v>
      </c>
      <c r="G95" s="14">
        <v>41730</v>
      </c>
      <c r="H95" s="5">
        <v>0.37390000000000012</v>
      </c>
      <c r="I95" s="5">
        <v>0.10969999999998947</v>
      </c>
      <c r="J95" s="5"/>
      <c r="K95" s="15">
        <v>41759</v>
      </c>
      <c r="L95" s="5">
        <v>1883.95</v>
      </c>
      <c r="M95" s="16"/>
      <c r="N95" s="5">
        <v>1855.9</v>
      </c>
      <c r="O95" s="16"/>
    </row>
    <row r="96" spans="1:15" x14ac:dyDescent="0.25">
      <c r="A96" s="1">
        <v>41729</v>
      </c>
      <c r="B96">
        <v>100.7972</v>
      </c>
      <c r="C96">
        <f t="shared" si="2"/>
        <v>3.6100000000004684E-2</v>
      </c>
      <c r="D96">
        <v>1.5122</v>
      </c>
      <c r="E96">
        <f t="shared" si="3"/>
        <v>1.0499999999999954E-2</v>
      </c>
      <c r="G96" s="14">
        <v>41699</v>
      </c>
      <c r="H96" s="5">
        <v>1.0499999999999954E-2</v>
      </c>
      <c r="I96" s="5">
        <v>3.6100000000004684E-2</v>
      </c>
      <c r="J96" s="5"/>
      <c r="K96" s="15">
        <v>41729</v>
      </c>
      <c r="L96" s="5">
        <v>1872.34</v>
      </c>
      <c r="M96" s="16"/>
      <c r="N96" s="5">
        <v>1840.37</v>
      </c>
      <c r="O96" s="16"/>
    </row>
    <row r="97" spans="1:15" x14ac:dyDescent="0.25">
      <c r="A97" s="1">
        <v>41698</v>
      </c>
      <c r="B97">
        <v>100.7547</v>
      </c>
      <c r="C97">
        <f t="shared" si="2"/>
        <v>-1.9000000000005457E-2</v>
      </c>
      <c r="D97">
        <v>1.1264000000000001</v>
      </c>
      <c r="E97">
        <f t="shared" si="3"/>
        <v>-0.11070000000000002</v>
      </c>
      <c r="G97" s="11">
        <v>41671</v>
      </c>
      <c r="H97" s="4">
        <v>-0.11070000000000002</v>
      </c>
      <c r="I97" s="4">
        <v>-1.9000000000005457E-2</v>
      </c>
      <c r="J97" s="4"/>
      <c r="K97" s="12">
        <v>41698</v>
      </c>
      <c r="L97" s="4">
        <v>1859.45</v>
      </c>
      <c r="M97" s="13">
        <f>(L97-L99)/L99</f>
        <v>5.9999134367764648E-3</v>
      </c>
      <c r="N97" s="4">
        <v>1843.51</v>
      </c>
      <c r="O97" s="13">
        <f>(N97-N99)/N99</f>
        <v>2.0170885305413239E-2</v>
      </c>
    </row>
    <row r="98" spans="1:15" x14ac:dyDescent="0.25">
      <c r="A98" s="1">
        <v>41670</v>
      </c>
      <c r="B98">
        <v>100.7437</v>
      </c>
      <c r="C98">
        <f t="shared" si="2"/>
        <v>-3.2199999999988904E-2</v>
      </c>
      <c r="D98">
        <v>1.579</v>
      </c>
      <c r="E98">
        <f t="shared" si="3"/>
        <v>0.61539999999999995</v>
      </c>
      <c r="G98" s="8">
        <v>41640</v>
      </c>
      <c r="H98" s="3">
        <v>0.61539999999999995</v>
      </c>
      <c r="I98" s="3">
        <v>-3.2199999999988904E-2</v>
      </c>
      <c r="J98" s="3"/>
      <c r="K98" s="9">
        <v>41670</v>
      </c>
      <c r="L98" s="3">
        <v>1782.59</v>
      </c>
      <c r="M98" s="10">
        <f>(L98-L100)/L100</f>
        <v>-1.2858495633538428E-2</v>
      </c>
      <c r="N98" s="3">
        <v>1833.76</v>
      </c>
      <c r="O98" s="10">
        <f>(N98-N100)/N100</f>
        <v>9.0407355846214305E-3</v>
      </c>
    </row>
    <row r="99" spans="1:15" x14ac:dyDescent="0.25">
      <c r="A99" s="1">
        <v>41639</v>
      </c>
      <c r="B99">
        <v>100.7611</v>
      </c>
      <c r="C99">
        <f t="shared" si="2"/>
        <v>-1.4899999999997249E-2</v>
      </c>
      <c r="D99">
        <v>1.5017</v>
      </c>
      <c r="E99">
        <f t="shared" si="3"/>
        <v>0.31679999999999997</v>
      </c>
      <c r="G99" s="8">
        <v>41609</v>
      </c>
      <c r="H99" s="3">
        <v>0.31679999999999997</v>
      </c>
      <c r="I99" s="3">
        <v>-1.4899999999997249E-2</v>
      </c>
      <c r="J99" s="3"/>
      <c r="K99" s="9">
        <v>41639</v>
      </c>
      <c r="L99" s="3">
        <v>1848.36</v>
      </c>
      <c r="M99" s="10"/>
      <c r="N99" s="3">
        <v>1807.06</v>
      </c>
      <c r="O99" s="10"/>
    </row>
    <row r="100" spans="1:15" x14ac:dyDescent="0.25">
      <c r="A100" s="1">
        <v>41608</v>
      </c>
      <c r="B100">
        <v>100.77370000000001</v>
      </c>
      <c r="C100">
        <f t="shared" si="2"/>
        <v>1.1099999999999E-2</v>
      </c>
      <c r="D100">
        <v>1.2371000000000001</v>
      </c>
      <c r="E100">
        <f t="shared" si="3"/>
        <v>-0.28129999999999988</v>
      </c>
      <c r="G100" s="17">
        <v>41579</v>
      </c>
      <c r="H100" s="6">
        <v>-0.28129999999999988</v>
      </c>
      <c r="I100" s="6">
        <v>1.1099999999999E-2</v>
      </c>
      <c r="J100" s="6"/>
      <c r="K100" s="18">
        <v>41607</v>
      </c>
      <c r="L100" s="6">
        <v>1805.81</v>
      </c>
      <c r="M100" s="19">
        <f>(L100-L103)/L103</f>
        <v>0.10584395304261555</v>
      </c>
      <c r="N100" s="6">
        <v>1817.33</v>
      </c>
      <c r="O100" s="19">
        <f>(N100-N103)/N103</f>
        <v>1.3818226447092416E-2</v>
      </c>
    </row>
    <row r="101" spans="1:15" x14ac:dyDescent="0.25">
      <c r="A101" s="1">
        <v>41578</v>
      </c>
      <c r="B101">
        <v>100.77589999999999</v>
      </c>
      <c r="C101">
        <f t="shared" si="2"/>
        <v>4.6499999999994657E-2</v>
      </c>
      <c r="D101">
        <v>0.96360000000000001</v>
      </c>
      <c r="E101">
        <f t="shared" si="3"/>
        <v>-0.9971000000000001</v>
      </c>
      <c r="G101" s="17">
        <v>41548</v>
      </c>
      <c r="H101" s="6">
        <v>-0.9971000000000001</v>
      </c>
      <c r="I101" s="6">
        <v>4.6499999999994657E-2</v>
      </c>
      <c r="J101" s="6"/>
      <c r="K101" s="18">
        <v>41578</v>
      </c>
      <c r="L101" s="6">
        <v>1756.54</v>
      </c>
      <c r="M101" s="19"/>
      <c r="N101" s="6">
        <v>1824.16</v>
      </c>
      <c r="O101" s="19"/>
    </row>
    <row r="102" spans="1:15" x14ac:dyDescent="0.25">
      <c r="A102" s="1">
        <v>41547</v>
      </c>
      <c r="B102">
        <v>100.776</v>
      </c>
      <c r="C102">
        <f t="shared" si="2"/>
        <v>0.10669999999998936</v>
      </c>
      <c r="D102">
        <v>1.1849000000000001</v>
      </c>
      <c r="E102">
        <f t="shared" si="3"/>
        <v>-0.5694999999999999</v>
      </c>
      <c r="G102" s="17">
        <v>41518</v>
      </c>
      <c r="H102" s="6">
        <v>-0.5694999999999999</v>
      </c>
      <c r="I102" s="6">
        <v>0.10669999999998936</v>
      </c>
      <c r="J102" s="6"/>
      <c r="K102" s="18">
        <v>41547</v>
      </c>
      <c r="L102" s="6">
        <v>1681.55</v>
      </c>
      <c r="M102" s="19"/>
      <c r="N102" s="6">
        <v>1809.53</v>
      </c>
      <c r="O102" s="19"/>
    </row>
    <row r="103" spans="1:15" x14ac:dyDescent="0.25">
      <c r="A103" s="1">
        <v>41517</v>
      </c>
      <c r="B103">
        <v>100.76260000000001</v>
      </c>
      <c r="C103">
        <f t="shared" si="2"/>
        <v>0.19089999999999918</v>
      </c>
      <c r="D103">
        <v>1.5184</v>
      </c>
      <c r="E103">
        <f t="shared" si="3"/>
        <v>0.15639999999999987</v>
      </c>
      <c r="G103" s="14">
        <v>41487</v>
      </c>
      <c r="H103" s="5">
        <v>0.15639999999999987</v>
      </c>
      <c r="I103" s="5">
        <v>0.19089999999999918</v>
      </c>
      <c r="J103" s="5"/>
      <c r="K103" s="15">
        <v>41516</v>
      </c>
      <c r="L103" s="5">
        <v>1632.97</v>
      </c>
      <c r="M103" s="16">
        <f>(L103-L106)/L106</f>
        <v>1.3674773415750015E-3</v>
      </c>
      <c r="N103" s="5">
        <v>1792.56</v>
      </c>
      <c r="O103" s="16">
        <f>(N103-N106)/N106</f>
        <v>-1.9161951870779931E-2</v>
      </c>
    </row>
    <row r="104" spans="1:15" x14ac:dyDescent="0.25">
      <c r="A104" s="1">
        <v>41486</v>
      </c>
      <c r="B104">
        <v>100.7294</v>
      </c>
      <c r="C104">
        <f t="shared" si="2"/>
        <v>0.27880000000000393</v>
      </c>
      <c r="D104">
        <v>1.9607000000000001</v>
      </c>
      <c r="E104">
        <f t="shared" si="3"/>
        <v>0.89760000000000018</v>
      </c>
      <c r="G104" s="14">
        <v>41456</v>
      </c>
      <c r="H104" s="5">
        <v>0.89760000000000018</v>
      </c>
      <c r="I104" s="5">
        <v>0.27880000000000393</v>
      </c>
      <c r="J104" s="5"/>
      <c r="K104" s="15">
        <v>41486</v>
      </c>
      <c r="L104" s="5">
        <v>1685.73</v>
      </c>
      <c r="M104" s="16"/>
      <c r="N104" s="5">
        <v>1801.77</v>
      </c>
      <c r="O104" s="16"/>
    </row>
    <row r="105" spans="1:15" x14ac:dyDescent="0.25">
      <c r="A105" s="1">
        <v>41455</v>
      </c>
      <c r="B105">
        <v>100.66930000000001</v>
      </c>
      <c r="C105">
        <f t="shared" si="2"/>
        <v>0.34020000000001005</v>
      </c>
      <c r="D105">
        <v>1.7544</v>
      </c>
      <c r="E105">
        <f t="shared" si="3"/>
        <v>0.28049999999999997</v>
      </c>
      <c r="G105" s="14">
        <v>41426</v>
      </c>
      <c r="H105" s="5">
        <v>0.28049999999999997</v>
      </c>
      <c r="I105" s="5">
        <v>0.34020000000001005</v>
      </c>
      <c r="J105" s="5"/>
      <c r="K105" s="15">
        <v>41453</v>
      </c>
      <c r="L105" s="5">
        <v>1606.28</v>
      </c>
      <c r="M105" s="16"/>
      <c r="N105" s="5">
        <v>1799.31</v>
      </c>
      <c r="O105" s="16"/>
    </row>
    <row r="106" spans="1:15" x14ac:dyDescent="0.25">
      <c r="A106" s="1">
        <v>41425</v>
      </c>
      <c r="B106">
        <v>100.57170000000001</v>
      </c>
      <c r="C106">
        <f t="shared" si="2"/>
        <v>0.37080000000000268</v>
      </c>
      <c r="D106">
        <v>1.3620000000000001</v>
      </c>
      <c r="E106">
        <f t="shared" si="3"/>
        <v>-0.61589999999999989</v>
      </c>
      <c r="G106" s="17">
        <v>41395</v>
      </c>
      <c r="H106" s="6">
        <v>-0.61589999999999989</v>
      </c>
      <c r="I106" s="6">
        <v>0.37080000000000268</v>
      </c>
      <c r="J106" s="6"/>
      <c r="K106" s="18">
        <v>41425</v>
      </c>
      <c r="L106" s="6">
        <v>1630.74</v>
      </c>
      <c r="M106" s="19">
        <f>(L106-L109)/L109</f>
        <v>7.662344521615122E-2</v>
      </c>
      <c r="N106" s="6">
        <v>1827.58</v>
      </c>
      <c r="O106" s="19">
        <f>(N106-N109)/N109</f>
        <v>-7.1115409063005021E-3</v>
      </c>
    </row>
    <row r="107" spans="1:15" x14ac:dyDescent="0.25">
      <c r="A107" s="1">
        <v>41394</v>
      </c>
      <c r="B107">
        <v>100.45059999999999</v>
      </c>
      <c r="C107">
        <f t="shared" si="2"/>
        <v>0.39869999999999095</v>
      </c>
      <c r="D107">
        <v>1.0630999999999999</v>
      </c>
      <c r="E107">
        <f t="shared" si="3"/>
        <v>-0.53180000000000005</v>
      </c>
      <c r="G107" s="17">
        <v>41365</v>
      </c>
      <c r="H107" s="6">
        <v>-0.53180000000000005</v>
      </c>
      <c r="I107" s="6">
        <v>0.39869999999999095</v>
      </c>
      <c r="J107" s="6"/>
      <c r="K107" s="18">
        <v>41394</v>
      </c>
      <c r="L107" s="6">
        <v>1597.57</v>
      </c>
      <c r="M107" s="19"/>
      <c r="N107" s="6">
        <v>1860.78</v>
      </c>
      <c r="O107" s="19"/>
    </row>
    <row r="108" spans="1:15" x14ac:dyDescent="0.25">
      <c r="A108" s="1">
        <v>41364</v>
      </c>
      <c r="B108">
        <v>100.3291</v>
      </c>
      <c r="C108">
        <f t="shared" si="2"/>
        <v>0.42390000000000327</v>
      </c>
      <c r="D108">
        <v>1.4739</v>
      </c>
      <c r="E108">
        <f t="shared" si="3"/>
        <v>-0.26710000000000012</v>
      </c>
      <c r="G108" s="17">
        <v>41334</v>
      </c>
      <c r="H108" s="6">
        <v>-0.26710000000000012</v>
      </c>
      <c r="I108" s="6">
        <v>0.42390000000000327</v>
      </c>
      <c r="J108" s="6"/>
      <c r="K108" s="18">
        <v>41362</v>
      </c>
      <c r="L108" s="6">
        <v>1569.19</v>
      </c>
      <c r="M108" s="19"/>
      <c r="N108" s="6">
        <v>1842.14</v>
      </c>
      <c r="O108" s="19"/>
    </row>
    <row r="109" spans="1:15" x14ac:dyDescent="0.25">
      <c r="A109" s="1">
        <v>41333</v>
      </c>
      <c r="B109">
        <v>100.2009</v>
      </c>
      <c r="C109">
        <f t="shared" si="2"/>
        <v>0.42210000000000036</v>
      </c>
      <c r="D109">
        <v>1.9779</v>
      </c>
      <c r="E109">
        <f t="shared" si="3"/>
        <v>0.21379999999999999</v>
      </c>
      <c r="G109" s="14">
        <v>41306</v>
      </c>
      <c r="H109" s="5">
        <v>0.21379999999999999</v>
      </c>
      <c r="I109" s="5">
        <v>0.42210000000000036</v>
      </c>
      <c r="J109" s="5"/>
      <c r="K109" s="15">
        <v>41333</v>
      </c>
      <c r="L109" s="5">
        <v>1514.68</v>
      </c>
      <c r="M109" s="16">
        <f>(L109-L110)/L110</f>
        <v>1.1060603026480141E-2</v>
      </c>
      <c r="N109" s="5">
        <v>1840.67</v>
      </c>
      <c r="O109" s="16">
        <f>(N109-N110)/N110</f>
        <v>5.0123123795380066E-3</v>
      </c>
    </row>
    <row r="110" spans="1:15" x14ac:dyDescent="0.25">
      <c r="A110" s="1">
        <v>41305</v>
      </c>
      <c r="B110">
        <v>100.0519</v>
      </c>
      <c r="C110">
        <f t="shared" si="2"/>
        <v>0.37069999999999936</v>
      </c>
      <c r="D110">
        <v>1.5949</v>
      </c>
      <c r="E110">
        <f t="shared" si="3"/>
        <v>-0.56740000000000013</v>
      </c>
      <c r="G110" s="17">
        <v>41275</v>
      </c>
      <c r="H110" s="6">
        <v>-0.56740000000000013</v>
      </c>
      <c r="I110" s="6">
        <v>0.37069999999999936</v>
      </c>
      <c r="J110" s="6"/>
      <c r="K110" s="18">
        <v>41305</v>
      </c>
      <c r="L110" s="6">
        <v>1498.11</v>
      </c>
      <c r="M110" s="19">
        <f>(L110-L112)/L112</f>
        <v>5.7852815320086313E-2</v>
      </c>
      <c r="N110" s="6">
        <v>1831.49</v>
      </c>
      <c r="O110" s="19">
        <f>(N110-N112)/N112</f>
        <v>-8.4081385150133574E-3</v>
      </c>
    </row>
    <row r="111" spans="1:15" x14ac:dyDescent="0.25">
      <c r="A111" s="1">
        <v>41274</v>
      </c>
      <c r="B111">
        <v>99.905199999999994</v>
      </c>
      <c r="C111">
        <f t="shared" si="2"/>
        <v>0.29719999999998947</v>
      </c>
      <c r="D111">
        <v>1.7410000000000001</v>
      </c>
      <c r="E111">
        <f t="shared" si="3"/>
        <v>-0.25029999999999997</v>
      </c>
      <c r="G111" s="17">
        <v>41244</v>
      </c>
      <c r="H111" s="6">
        <v>-0.25029999999999997</v>
      </c>
      <c r="I111" s="6">
        <v>0.29719999999998947</v>
      </c>
      <c r="J111" s="6"/>
      <c r="K111" s="18">
        <v>41274</v>
      </c>
      <c r="L111" s="6">
        <v>1426.19</v>
      </c>
      <c r="M111" s="19"/>
      <c r="N111" s="6">
        <v>1844.39</v>
      </c>
      <c r="O111" s="19"/>
    </row>
    <row r="112" spans="1:15" x14ac:dyDescent="0.25">
      <c r="A112" s="1">
        <v>41243</v>
      </c>
      <c r="B112">
        <v>99.778800000000004</v>
      </c>
      <c r="C112">
        <f t="shared" si="2"/>
        <v>0.20300000000000296</v>
      </c>
      <c r="D112">
        <v>1.7641</v>
      </c>
      <c r="E112">
        <f t="shared" si="3"/>
        <v>7.1700000000000097E-2</v>
      </c>
      <c r="G112" s="14">
        <v>41214</v>
      </c>
      <c r="H112" s="5">
        <v>7.1700000000000097E-2</v>
      </c>
      <c r="I112" s="5">
        <v>0.20300000000000296</v>
      </c>
      <c r="J112" s="5"/>
      <c r="K112" s="15">
        <v>41243</v>
      </c>
      <c r="L112" s="5">
        <v>1416.18</v>
      </c>
      <c r="M112" s="16">
        <f>(L112-L114)/L114</f>
        <v>-1.6999035171135657E-2</v>
      </c>
      <c r="N112" s="5">
        <v>1847.02</v>
      </c>
      <c r="O112" s="16">
        <f>(N112-N114)/N114</f>
        <v>3.5479682041195401E-3</v>
      </c>
    </row>
    <row r="113" spans="1:15" x14ac:dyDescent="0.25">
      <c r="A113" s="1">
        <v>41213</v>
      </c>
      <c r="B113">
        <v>99.681200000000004</v>
      </c>
      <c r="C113">
        <f t="shared" si="2"/>
        <v>7.2500000000005116E-2</v>
      </c>
      <c r="D113">
        <v>2.1623000000000001</v>
      </c>
      <c r="E113">
        <f t="shared" si="3"/>
        <v>0.75380000000000003</v>
      </c>
      <c r="G113" s="14">
        <v>41183</v>
      </c>
      <c r="H113" s="5">
        <v>0.75380000000000003</v>
      </c>
      <c r="I113" s="5">
        <v>7.2500000000005116E-2</v>
      </c>
      <c r="J113" s="5"/>
      <c r="K113" s="15">
        <v>41213</v>
      </c>
      <c r="L113" s="5">
        <v>1412.16</v>
      </c>
      <c r="M113" s="16"/>
      <c r="N113" s="5">
        <v>1844.11</v>
      </c>
      <c r="O113" s="16"/>
    </row>
    <row r="114" spans="1:15" x14ac:dyDescent="0.25">
      <c r="A114" s="1">
        <v>41182</v>
      </c>
      <c r="B114">
        <v>99.608000000000004</v>
      </c>
      <c r="C114">
        <f t="shared" si="2"/>
        <v>-8.5499999999996135E-2</v>
      </c>
      <c r="D114">
        <v>1.9913000000000001</v>
      </c>
      <c r="E114">
        <f t="shared" si="3"/>
        <v>0.32730000000000015</v>
      </c>
      <c r="G114" s="8">
        <v>41153</v>
      </c>
      <c r="H114" s="3">
        <v>0.32730000000000015</v>
      </c>
      <c r="I114" s="3">
        <v>-8.5499999999996135E-2</v>
      </c>
      <c r="J114" s="3"/>
      <c r="K114" s="9">
        <v>41180</v>
      </c>
      <c r="L114" s="3">
        <v>1440.67</v>
      </c>
      <c r="M114" s="10">
        <f>(L114-L115)/L115</f>
        <v>2.4236090375236493E-2</v>
      </c>
      <c r="N114" s="3">
        <v>1840.49</v>
      </c>
      <c r="O114" s="10">
        <f>(N114-N115)/N115</f>
        <v>1.3765261485559929E-3</v>
      </c>
    </row>
    <row r="115" spans="1:15" x14ac:dyDescent="0.25">
      <c r="A115" s="1">
        <v>41152</v>
      </c>
      <c r="B115">
        <v>99.575800000000001</v>
      </c>
      <c r="C115">
        <f t="shared" si="2"/>
        <v>-0.2289999999999992</v>
      </c>
      <c r="D115">
        <v>1.6923999999999999</v>
      </c>
      <c r="E115">
        <f t="shared" si="3"/>
        <v>-1.1800000000000033E-2</v>
      </c>
      <c r="G115" s="11">
        <v>41122</v>
      </c>
      <c r="H115" s="4">
        <v>-1.1800000000000033E-2</v>
      </c>
      <c r="I115" s="4">
        <v>-0.2289999999999992</v>
      </c>
      <c r="J115" s="4"/>
      <c r="K115" s="12">
        <v>41152</v>
      </c>
      <c r="L115" s="4">
        <v>1406.58</v>
      </c>
      <c r="M115" s="13">
        <f>(L115-L119)/L119</f>
        <v>6.2021160160524247E-3</v>
      </c>
      <c r="N115" s="4">
        <v>1837.96</v>
      </c>
      <c r="O115" s="13">
        <f>(N115-N119)/N119</f>
        <v>2.403583646270941E-2</v>
      </c>
    </row>
    <row r="116" spans="1:15" x14ac:dyDescent="0.25">
      <c r="A116" s="1">
        <v>41121</v>
      </c>
      <c r="B116">
        <v>99.608699999999999</v>
      </c>
      <c r="C116">
        <f t="shared" si="2"/>
        <v>-0.28090000000000259</v>
      </c>
      <c r="D116">
        <v>1.4085000000000001</v>
      </c>
      <c r="E116">
        <f t="shared" si="3"/>
        <v>-0.89420000000000011</v>
      </c>
      <c r="G116" s="11">
        <v>41091</v>
      </c>
      <c r="H116" s="4">
        <v>-0.89420000000000011</v>
      </c>
      <c r="I116" s="4">
        <v>-0.28090000000000259</v>
      </c>
      <c r="J116" s="4"/>
      <c r="K116" s="12">
        <v>41121</v>
      </c>
      <c r="L116" s="4">
        <v>1379.32</v>
      </c>
      <c r="M116" s="13"/>
      <c r="N116" s="4">
        <v>1836.76</v>
      </c>
      <c r="O116" s="13"/>
    </row>
    <row r="117" spans="1:15" x14ac:dyDescent="0.25">
      <c r="A117" s="1">
        <v>41090</v>
      </c>
      <c r="B117">
        <v>99.6935</v>
      </c>
      <c r="C117">
        <f t="shared" si="2"/>
        <v>-0.21469999999999345</v>
      </c>
      <c r="D117">
        <v>1.6639999999999999</v>
      </c>
      <c r="E117">
        <f t="shared" si="3"/>
        <v>-0.98740000000000028</v>
      </c>
      <c r="G117" s="11">
        <v>41061</v>
      </c>
      <c r="H117" s="4">
        <v>-0.98740000000000028</v>
      </c>
      <c r="I117" s="4">
        <v>-0.21469999999999345</v>
      </c>
      <c r="J117" s="4"/>
      <c r="K117" s="12">
        <v>41089</v>
      </c>
      <c r="L117" s="4">
        <v>1362.16</v>
      </c>
      <c r="M117" s="13"/>
      <c r="N117" s="4">
        <v>1811.77</v>
      </c>
      <c r="O117" s="13"/>
    </row>
    <row r="118" spans="1:15" x14ac:dyDescent="0.25">
      <c r="A118" s="1">
        <v>41060</v>
      </c>
      <c r="B118">
        <v>99.8048</v>
      </c>
      <c r="C118">
        <f t="shared" si="2"/>
        <v>-3.4400000000005093E-2</v>
      </c>
      <c r="D118">
        <v>1.7041999999999999</v>
      </c>
      <c r="E118">
        <f t="shared" si="3"/>
        <v>-1.1669000000000003</v>
      </c>
      <c r="G118" s="11">
        <v>41030</v>
      </c>
      <c r="H118" s="4">
        <v>-1.1669000000000003</v>
      </c>
      <c r="I118" s="4">
        <v>-3.4400000000005093E-2</v>
      </c>
      <c r="J118" s="4"/>
      <c r="K118" s="12">
        <v>41060</v>
      </c>
      <c r="L118" s="4">
        <v>1310.33</v>
      </c>
      <c r="M118" s="13"/>
      <c r="N118" s="4">
        <v>1811.06</v>
      </c>
      <c r="O118" s="13"/>
    </row>
    <row r="119" spans="1:15" x14ac:dyDescent="0.25">
      <c r="A119" s="1">
        <v>41029</v>
      </c>
      <c r="B119">
        <v>99.889600000000002</v>
      </c>
      <c r="C119">
        <f t="shared" si="2"/>
        <v>0.21000000000000796</v>
      </c>
      <c r="D119">
        <v>2.3027000000000002</v>
      </c>
      <c r="E119">
        <f t="shared" si="3"/>
        <v>-0.62249999999999961</v>
      </c>
      <c r="G119" s="17">
        <v>41000</v>
      </c>
      <c r="H119" s="6">
        <v>-0.62249999999999961</v>
      </c>
      <c r="I119" s="6">
        <v>0.21000000000000796</v>
      </c>
      <c r="J119" s="6"/>
      <c r="K119" s="18">
        <v>41029</v>
      </c>
      <c r="L119" s="6">
        <v>1397.91</v>
      </c>
      <c r="M119" s="19">
        <f>(L119-L125)/L125</f>
        <v>0.1153833878560601</v>
      </c>
      <c r="N119" s="6">
        <v>1794.82</v>
      </c>
      <c r="O119" s="19">
        <f>(N119-N125)/N125</f>
        <v>2.4399710057246574E-2</v>
      </c>
    </row>
    <row r="120" spans="1:15" x14ac:dyDescent="0.25">
      <c r="A120" s="1">
        <v>40999</v>
      </c>
      <c r="B120">
        <v>99.908199999999994</v>
      </c>
      <c r="C120">
        <f t="shared" si="2"/>
        <v>0.45199999999999818</v>
      </c>
      <c r="D120">
        <v>2.6514000000000002</v>
      </c>
      <c r="E120">
        <f t="shared" si="3"/>
        <v>-0.31099999999999994</v>
      </c>
      <c r="G120" s="17">
        <v>40969</v>
      </c>
      <c r="H120" s="6">
        <v>-0.31099999999999994</v>
      </c>
      <c r="I120" s="6">
        <v>0.45199999999999818</v>
      </c>
      <c r="J120" s="6"/>
      <c r="K120" s="18">
        <v>40998</v>
      </c>
      <c r="L120" s="6">
        <v>1408.47</v>
      </c>
      <c r="M120" s="19"/>
      <c r="N120" s="6">
        <v>1775.14</v>
      </c>
      <c r="O120" s="19"/>
    </row>
    <row r="121" spans="1:15" x14ac:dyDescent="0.25">
      <c r="A121" s="1">
        <v>40968</v>
      </c>
      <c r="B121">
        <v>99.839200000000005</v>
      </c>
      <c r="C121">
        <f t="shared" si="2"/>
        <v>0.60610000000001207</v>
      </c>
      <c r="D121">
        <v>2.8711000000000002</v>
      </c>
      <c r="E121">
        <f t="shared" si="3"/>
        <v>-0.52329999999999988</v>
      </c>
      <c r="G121" s="17">
        <v>40940</v>
      </c>
      <c r="H121" s="6">
        <v>-0.52329999999999988</v>
      </c>
      <c r="I121" s="6">
        <v>0.60610000000001207</v>
      </c>
      <c r="J121" s="6"/>
      <c r="K121" s="18">
        <v>40968</v>
      </c>
      <c r="L121" s="6">
        <v>1365.68</v>
      </c>
      <c r="M121" s="19"/>
      <c r="N121" s="6">
        <v>1784.92</v>
      </c>
      <c r="O121" s="19"/>
    </row>
    <row r="122" spans="1:15" x14ac:dyDescent="0.25">
      <c r="A122" s="1">
        <v>40939</v>
      </c>
      <c r="B122">
        <v>99.679599999999994</v>
      </c>
      <c r="C122">
        <f t="shared" si="2"/>
        <v>0.59499999999999886</v>
      </c>
      <c r="D122">
        <v>2.9251999999999998</v>
      </c>
      <c r="E122">
        <f t="shared" si="3"/>
        <v>-0.60000000000000009</v>
      </c>
      <c r="G122" s="17">
        <v>40909</v>
      </c>
      <c r="H122" s="6">
        <v>-0.60000000000000009</v>
      </c>
      <c r="I122" s="6">
        <v>0.59499999999999886</v>
      </c>
      <c r="J122" s="6"/>
      <c r="K122" s="18">
        <v>40939</v>
      </c>
      <c r="L122" s="6">
        <v>1312.41</v>
      </c>
      <c r="M122" s="19"/>
      <c r="N122" s="6">
        <v>1785.33</v>
      </c>
      <c r="O122" s="19"/>
    </row>
    <row r="123" spans="1:15" x14ac:dyDescent="0.25">
      <c r="A123" s="1">
        <v>40908</v>
      </c>
      <c r="B123">
        <v>99.456199999999995</v>
      </c>
      <c r="C123">
        <f t="shared" si="2"/>
        <v>0.39039999999999964</v>
      </c>
      <c r="D123">
        <v>2.9624000000000001</v>
      </c>
      <c r="E123">
        <f t="shared" si="3"/>
        <v>-0.90599999999999969</v>
      </c>
      <c r="G123" s="17">
        <v>40878</v>
      </c>
      <c r="H123" s="6">
        <v>-0.90599999999999969</v>
      </c>
      <c r="I123" s="6">
        <v>0.39039999999999964</v>
      </c>
      <c r="J123" s="6"/>
      <c r="K123" s="18">
        <v>40907</v>
      </c>
      <c r="L123" s="6">
        <v>1257.6099999999999</v>
      </c>
      <c r="M123" s="19"/>
      <c r="N123" s="6">
        <v>1769.79</v>
      </c>
      <c r="O123" s="19"/>
    </row>
    <row r="124" spans="1:15" x14ac:dyDescent="0.25">
      <c r="A124" s="1">
        <v>40877</v>
      </c>
      <c r="B124">
        <v>99.233099999999993</v>
      </c>
      <c r="C124">
        <f t="shared" si="2"/>
        <v>3.3599999999992747E-2</v>
      </c>
      <c r="D124">
        <v>3.3944000000000001</v>
      </c>
      <c r="E124">
        <f t="shared" si="3"/>
        <v>-0.3767999999999998</v>
      </c>
      <c r="G124" s="17">
        <v>40848</v>
      </c>
      <c r="H124" s="6">
        <v>-0.3767999999999998</v>
      </c>
      <c r="I124" s="6">
        <v>3.3599999999992747E-2</v>
      </c>
      <c r="J124" s="6"/>
      <c r="K124" s="18">
        <v>40877</v>
      </c>
      <c r="L124" s="6">
        <v>1246.96</v>
      </c>
      <c r="M124" s="19"/>
      <c r="N124" s="6">
        <v>1750.55</v>
      </c>
      <c r="O124" s="19"/>
    </row>
    <row r="125" spans="1:15" x14ac:dyDescent="0.25">
      <c r="A125" s="1">
        <v>40847</v>
      </c>
      <c r="B125">
        <v>99.084599999999995</v>
      </c>
      <c r="C125">
        <f t="shared" si="2"/>
        <v>-0.36710000000000775</v>
      </c>
      <c r="D125">
        <v>3.5251999999999999</v>
      </c>
      <c r="E125">
        <f t="shared" si="3"/>
        <v>-0.10349999999999993</v>
      </c>
      <c r="G125" s="11">
        <v>40817</v>
      </c>
      <c r="H125" s="4">
        <v>-0.10349999999999993</v>
      </c>
      <c r="I125" s="4">
        <v>-0.36710000000000775</v>
      </c>
      <c r="J125" s="4"/>
      <c r="K125" s="12">
        <v>40847</v>
      </c>
      <c r="L125" s="4">
        <v>1253.3</v>
      </c>
      <c r="M125" s="13">
        <f>(L125-L131)/L131</f>
        <v>-8.0895563980903598E-2</v>
      </c>
      <c r="N125" s="4">
        <v>1752.07</v>
      </c>
      <c r="O125" s="13">
        <f>(N125-N131)/N131</f>
        <v>4.9803768836693664E-2</v>
      </c>
    </row>
    <row r="126" spans="1:15" x14ac:dyDescent="0.25">
      <c r="A126" s="1">
        <v>40816</v>
      </c>
      <c r="B126">
        <v>99.065799999999996</v>
      </c>
      <c r="C126">
        <f t="shared" si="2"/>
        <v>-0.68270000000001119</v>
      </c>
      <c r="D126">
        <v>3.8683999999999998</v>
      </c>
      <c r="E126">
        <f t="shared" si="3"/>
        <v>0.30959999999999965</v>
      </c>
      <c r="G126" s="8">
        <v>40787</v>
      </c>
      <c r="H126" s="3">
        <v>0.30959999999999965</v>
      </c>
      <c r="I126" s="3">
        <v>-0.68270000000001119</v>
      </c>
      <c r="J126" s="3"/>
      <c r="K126" s="9">
        <v>40816</v>
      </c>
      <c r="L126" s="3">
        <v>1131.42</v>
      </c>
      <c r="M126" s="10">
        <f>(L126-L132)/L132</f>
        <v>-0.14663267538070482</v>
      </c>
      <c r="N126" s="3">
        <v>1750.19</v>
      </c>
      <c r="O126" s="10">
        <f>(N126-N132)/N132</f>
        <v>6.1989162818638061E-2</v>
      </c>
    </row>
    <row r="127" spans="1:15" x14ac:dyDescent="0.25">
      <c r="A127" s="1">
        <v>40786</v>
      </c>
      <c r="B127">
        <v>99.1995</v>
      </c>
      <c r="C127">
        <f t="shared" si="2"/>
        <v>-0.82439999999999714</v>
      </c>
      <c r="D127">
        <v>3.7711999999999999</v>
      </c>
      <c r="E127">
        <f t="shared" si="3"/>
        <v>0.20249999999999968</v>
      </c>
      <c r="G127" s="8">
        <v>40756</v>
      </c>
      <c r="H127" s="3">
        <v>0.20249999999999968</v>
      </c>
      <c r="I127" s="3">
        <v>-0.82439999999999714</v>
      </c>
      <c r="J127" s="3"/>
      <c r="K127" s="9">
        <v>40786</v>
      </c>
      <c r="L127" s="3">
        <v>1218.8900000000001</v>
      </c>
      <c r="M127" s="10"/>
      <c r="N127" s="3">
        <v>1737.55</v>
      </c>
      <c r="O127" s="10"/>
    </row>
    <row r="128" spans="1:15" x14ac:dyDescent="0.25">
      <c r="A128" s="1">
        <v>40755</v>
      </c>
      <c r="B128">
        <v>99.451700000000002</v>
      </c>
      <c r="C128">
        <f t="shared" si="2"/>
        <v>-0.77660000000000196</v>
      </c>
      <c r="D128">
        <v>3.6286999999999998</v>
      </c>
      <c r="E128">
        <f t="shared" si="3"/>
        <v>0.46509999999999962</v>
      </c>
      <c r="G128" s="8">
        <v>40725</v>
      </c>
      <c r="H128" s="3">
        <v>0.46509999999999962</v>
      </c>
      <c r="I128" s="3">
        <v>-0.77660000000000196</v>
      </c>
      <c r="J128" s="3"/>
      <c r="K128" s="9">
        <v>40753</v>
      </c>
      <c r="L128" s="3">
        <v>1292.28</v>
      </c>
      <c r="M128" s="10"/>
      <c r="N128" s="3">
        <v>1712.53</v>
      </c>
      <c r="O128" s="10"/>
    </row>
    <row r="129" spans="1:15" x14ac:dyDescent="0.25">
      <c r="A129" s="1">
        <v>40724</v>
      </c>
      <c r="B129">
        <v>99.748500000000007</v>
      </c>
      <c r="C129">
        <f t="shared" si="2"/>
        <v>-0.5934999999999917</v>
      </c>
      <c r="D129">
        <v>3.5588000000000002</v>
      </c>
      <c r="E129">
        <f t="shared" si="3"/>
        <v>0.8772000000000002</v>
      </c>
      <c r="G129" s="8">
        <v>40695</v>
      </c>
      <c r="H129" s="3">
        <v>0.8772000000000002</v>
      </c>
      <c r="I129" s="3">
        <v>-0.5934999999999917</v>
      </c>
      <c r="J129" s="3"/>
      <c r="K129" s="9">
        <v>40724</v>
      </c>
      <c r="L129" s="3">
        <v>1320.64</v>
      </c>
      <c r="M129" s="10"/>
      <c r="N129" s="3">
        <v>1685.78</v>
      </c>
      <c r="O129" s="10"/>
    </row>
    <row r="130" spans="1:15" x14ac:dyDescent="0.25">
      <c r="A130" s="1">
        <v>40694</v>
      </c>
      <c r="B130">
        <v>100.0239</v>
      </c>
      <c r="C130">
        <f t="shared" ref="C130:C193" si="4">B130-B133</f>
        <v>-0.3271000000000015</v>
      </c>
      <c r="D130">
        <v>3.5687000000000002</v>
      </c>
      <c r="E130">
        <f t="shared" si="3"/>
        <v>1.4611000000000001</v>
      </c>
      <c r="G130" s="8">
        <v>40664</v>
      </c>
      <c r="H130" s="3">
        <v>1.4611000000000001</v>
      </c>
      <c r="I130" s="3">
        <v>-0.3271000000000015</v>
      </c>
      <c r="J130" s="3"/>
      <c r="K130" s="9">
        <v>40694</v>
      </c>
      <c r="L130" s="3">
        <v>1345.2</v>
      </c>
      <c r="M130" s="10"/>
      <c r="N130" s="3">
        <v>1690.73</v>
      </c>
      <c r="O130" s="10"/>
    </row>
    <row r="131" spans="1:15" x14ac:dyDescent="0.25">
      <c r="A131" s="1">
        <v>40663</v>
      </c>
      <c r="B131">
        <v>100.2283</v>
      </c>
      <c r="C131">
        <f t="shared" si="4"/>
        <v>-2.7900000000002478E-2</v>
      </c>
      <c r="D131">
        <v>3.1636000000000002</v>
      </c>
      <c r="E131">
        <f t="shared" ref="E131:E194" si="5">D131-D134</f>
        <v>1.5317000000000003</v>
      </c>
      <c r="G131" s="8">
        <v>40634</v>
      </c>
      <c r="H131" s="3">
        <v>1.5317000000000003</v>
      </c>
      <c r="I131" s="3">
        <v>-2.7900000000002478E-2</v>
      </c>
      <c r="J131" s="3"/>
      <c r="K131" s="9">
        <v>40662</v>
      </c>
      <c r="L131" s="3">
        <v>1363.61</v>
      </c>
      <c r="M131" s="10"/>
      <c r="N131" s="3">
        <v>1668.95</v>
      </c>
      <c r="O131" s="10"/>
    </row>
    <row r="132" spans="1:15" x14ac:dyDescent="0.25">
      <c r="A132" s="1">
        <v>40633</v>
      </c>
      <c r="B132">
        <v>100.342</v>
      </c>
      <c r="C132">
        <f t="shared" si="4"/>
        <v>0.24790000000000134</v>
      </c>
      <c r="D132">
        <v>2.6816</v>
      </c>
      <c r="E132">
        <f t="shared" si="5"/>
        <v>1.1859</v>
      </c>
      <c r="G132" s="14">
        <v>40603</v>
      </c>
      <c r="H132" s="5">
        <v>1.1859</v>
      </c>
      <c r="I132" s="5">
        <v>0.24790000000000134</v>
      </c>
      <c r="J132" s="5"/>
      <c r="K132" s="15">
        <v>40633</v>
      </c>
      <c r="L132" s="5">
        <v>1325.83</v>
      </c>
      <c r="M132" s="16">
        <f>(L132-L136)/L136</f>
        <v>0.1230612849942823</v>
      </c>
      <c r="N132" s="5">
        <v>1648.03</v>
      </c>
      <c r="O132" s="16">
        <f>(N132-N136)/N136</f>
        <v>-6.606429212954892E-3</v>
      </c>
    </row>
    <row r="133" spans="1:15" x14ac:dyDescent="0.25">
      <c r="A133" s="1">
        <v>40602</v>
      </c>
      <c r="B133">
        <v>100.351</v>
      </c>
      <c r="C133">
        <f t="shared" si="4"/>
        <v>0.4497999999999962</v>
      </c>
      <c r="D133">
        <v>2.1076000000000001</v>
      </c>
      <c r="E133">
        <f t="shared" si="5"/>
        <v>0.96440000000000015</v>
      </c>
      <c r="G133" s="14">
        <v>40575</v>
      </c>
      <c r="H133" s="5">
        <v>0.96440000000000015</v>
      </c>
      <c r="I133" s="5">
        <v>0.4497999999999962</v>
      </c>
      <c r="J133" s="5"/>
      <c r="K133" s="15">
        <v>40602</v>
      </c>
      <c r="L133" s="5">
        <v>1327.22</v>
      </c>
      <c r="M133" s="16"/>
      <c r="N133" s="5">
        <v>1647.12</v>
      </c>
      <c r="O133" s="16"/>
    </row>
    <row r="134" spans="1:15" x14ac:dyDescent="0.25">
      <c r="A134" s="1">
        <v>40574</v>
      </c>
      <c r="B134">
        <v>100.25620000000001</v>
      </c>
      <c r="C134">
        <f t="shared" si="4"/>
        <v>0.536200000000008</v>
      </c>
      <c r="D134">
        <v>1.6318999999999999</v>
      </c>
      <c r="E134">
        <f t="shared" si="5"/>
        <v>0.4597</v>
      </c>
      <c r="G134" s="14">
        <v>40544</v>
      </c>
      <c r="H134" s="5">
        <v>0.4597</v>
      </c>
      <c r="I134" s="5">
        <v>0.536200000000008</v>
      </c>
      <c r="J134" s="5"/>
      <c r="K134" s="15">
        <v>40574</v>
      </c>
      <c r="L134" s="5">
        <v>1286.1199999999999</v>
      </c>
      <c r="M134" s="16"/>
      <c r="N134" s="5">
        <v>1643.01</v>
      </c>
      <c r="O134" s="16"/>
    </row>
    <row r="135" spans="1:15" x14ac:dyDescent="0.25">
      <c r="A135" s="1">
        <v>40543</v>
      </c>
      <c r="B135">
        <v>100.0941</v>
      </c>
      <c r="C135">
        <f t="shared" si="4"/>
        <v>0.50359999999999161</v>
      </c>
      <c r="D135">
        <v>1.4957</v>
      </c>
      <c r="E135">
        <f t="shared" si="5"/>
        <v>0.35200000000000009</v>
      </c>
      <c r="G135" s="14">
        <v>40513</v>
      </c>
      <c r="H135" s="5">
        <v>0.35200000000000009</v>
      </c>
      <c r="I135" s="5">
        <v>0.50359999999999161</v>
      </c>
      <c r="J135" s="5"/>
      <c r="K135" s="15">
        <v>40543</v>
      </c>
      <c r="L135" s="5">
        <v>1257.6400000000001</v>
      </c>
      <c r="M135" s="16"/>
      <c r="N135" s="5">
        <v>1641.1</v>
      </c>
      <c r="O135" s="16"/>
    </row>
    <row r="136" spans="1:15" x14ac:dyDescent="0.25">
      <c r="A136" s="1">
        <v>40512</v>
      </c>
      <c r="B136">
        <v>99.901200000000003</v>
      </c>
      <c r="C136">
        <f t="shared" si="4"/>
        <v>0.38110000000000355</v>
      </c>
      <c r="D136">
        <v>1.1432</v>
      </c>
      <c r="E136">
        <f t="shared" si="5"/>
        <v>-4.8999999999999044E-3</v>
      </c>
      <c r="G136" s="17">
        <v>40483</v>
      </c>
      <c r="H136" s="6">
        <v>-4.8999999999999044E-3</v>
      </c>
      <c r="I136" s="6">
        <v>0.38110000000000355</v>
      </c>
      <c r="J136" s="6"/>
      <c r="K136" s="18">
        <v>40512</v>
      </c>
      <c r="L136" s="6">
        <v>1180.55</v>
      </c>
      <c r="M136" s="19">
        <f>(L136-L138)/L138</f>
        <v>3.4481247809323441E-2</v>
      </c>
      <c r="N136" s="6">
        <v>1658.99</v>
      </c>
      <c r="O136" s="19">
        <f>(N136-N138)/N138</f>
        <v>-2.2073063645003024E-3</v>
      </c>
    </row>
    <row r="137" spans="1:15" x14ac:dyDescent="0.25">
      <c r="A137" s="1">
        <v>40482</v>
      </c>
      <c r="B137">
        <v>99.72</v>
      </c>
      <c r="C137">
        <f t="shared" si="4"/>
        <v>0.19620000000000459</v>
      </c>
      <c r="D137">
        <v>1.1721999999999999</v>
      </c>
      <c r="E137">
        <f t="shared" si="5"/>
        <v>-6.3000000000000167E-2</v>
      </c>
      <c r="G137" s="17">
        <v>40452</v>
      </c>
      <c r="H137" s="6">
        <v>-6.3000000000000167E-2</v>
      </c>
      <c r="I137" s="6">
        <v>0.19620000000000459</v>
      </c>
      <c r="J137" s="6"/>
      <c r="K137" s="18">
        <v>40480</v>
      </c>
      <c r="L137" s="6">
        <v>1183.26</v>
      </c>
      <c r="M137" s="19"/>
      <c r="N137" s="6">
        <v>1668.58</v>
      </c>
      <c r="O137" s="19"/>
    </row>
    <row r="138" spans="1:15" x14ac:dyDescent="0.25">
      <c r="A138" s="1">
        <v>40451</v>
      </c>
      <c r="B138">
        <v>99.590500000000006</v>
      </c>
      <c r="C138">
        <f t="shared" si="4"/>
        <v>5.0000000000238742E-4</v>
      </c>
      <c r="D138">
        <v>1.1436999999999999</v>
      </c>
      <c r="E138">
        <f t="shared" si="5"/>
        <v>9.0400000000000036E-2</v>
      </c>
      <c r="G138" s="14">
        <v>40422</v>
      </c>
      <c r="H138" s="5">
        <v>9.0400000000000036E-2</v>
      </c>
      <c r="I138" s="5">
        <v>5.0000000000238742E-4</v>
      </c>
      <c r="J138" s="5"/>
      <c r="K138" s="15">
        <v>40451</v>
      </c>
      <c r="L138" s="5">
        <v>1141.2</v>
      </c>
      <c r="M138" s="16">
        <f>(L138-L139)/L139</f>
        <v>8.7551104037814728E-2</v>
      </c>
      <c r="N138" s="5">
        <v>1662.66</v>
      </c>
      <c r="O138" s="16">
        <f>(N138-N139)/N139</f>
        <v>1.0656936943445874E-3</v>
      </c>
    </row>
    <row r="139" spans="1:15" x14ac:dyDescent="0.25">
      <c r="A139" s="1">
        <v>40421</v>
      </c>
      <c r="B139">
        <v>99.520099999999999</v>
      </c>
      <c r="C139">
        <f t="shared" si="4"/>
        <v>-0.14669999999999561</v>
      </c>
      <c r="D139">
        <v>1.1480999999999999</v>
      </c>
      <c r="E139">
        <f t="shared" si="5"/>
        <v>-0.87290000000000001</v>
      </c>
      <c r="G139" s="11">
        <v>40391</v>
      </c>
      <c r="H139" s="4">
        <v>-0.87290000000000001</v>
      </c>
      <c r="I139" s="4">
        <v>-0.14669999999999561</v>
      </c>
      <c r="J139" s="4"/>
      <c r="K139" s="12">
        <v>40421</v>
      </c>
      <c r="L139" s="4">
        <v>1049.33</v>
      </c>
      <c r="M139" s="13">
        <f>(L139-L142)/L142</f>
        <v>-3.6790556356192938E-2</v>
      </c>
      <c r="N139" s="4">
        <v>1660.89</v>
      </c>
      <c r="O139" s="13">
        <f>(N139-N142)/N142</f>
        <v>3.9726310386057624E-2</v>
      </c>
    </row>
    <row r="140" spans="1:15" x14ac:dyDescent="0.25">
      <c r="A140" s="1">
        <v>40390</v>
      </c>
      <c r="B140">
        <v>99.523799999999994</v>
      </c>
      <c r="C140">
        <f t="shared" si="4"/>
        <v>-0.1641000000000048</v>
      </c>
      <c r="D140">
        <v>1.2352000000000001</v>
      </c>
      <c r="E140">
        <f t="shared" si="5"/>
        <v>-1.0012000000000001</v>
      </c>
      <c r="G140" s="11">
        <v>40360</v>
      </c>
      <c r="H140" s="4">
        <v>-1.0012000000000001</v>
      </c>
      <c r="I140" s="4">
        <v>-0.1641000000000048</v>
      </c>
      <c r="J140" s="4"/>
      <c r="K140" s="12">
        <v>40389</v>
      </c>
      <c r="L140" s="4">
        <v>1101.5999999999999</v>
      </c>
      <c r="M140" s="13"/>
      <c r="N140" s="4">
        <v>1639.79</v>
      </c>
      <c r="O140" s="13"/>
    </row>
    <row r="141" spans="1:15" x14ac:dyDescent="0.25">
      <c r="A141" s="1">
        <v>40359</v>
      </c>
      <c r="B141">
        <v>99.59</v>
      </c>
      <c r="C141">
        <f t="shared" si="4"/>
        <v>-2.2399999999990428E-2</v>
      </c>
      <c r="D141">
        <v>1.0532999999999999</v>
      </c>
      <c r="E141">
        <f t="shared" si="5"/>
        <v>-1.2607000000000002</v>
      </c>
      <c r="G141" s="11">
        <v>40330</v>
      </c>
      <c r="H141" s="4">
        <v>-1.2607000000000002</v>
      </c>
      <c r="I141" s="4">
        <v>-2.2399999999990428E-2</v>
      </c>
      <c r="J141" s="4"/>
      <c r="K141" s="12">
        <v>40359</v>
      </c>
      <c r="L141" s="4">
        <v>1030.71</v>
      </c>
      <c r="M141" s="13"/>
      <c r="N141" s="4">
        <v>1622.48</v>
      </c>
      <c r="O141" s="13"/>
    </row>
    <row r="142" spans="1:15" x14ac:dyDescent="0.25">
      <c r="A142" s="1">
        <v>40329</v>
      </c>
      <c r="B142">
        <v>99.666799999999995</v>
      </c>
      <c r="C142">
        <f t="shared" si="4"/>
        <v>0.23669999999999902</v>
      </c>
      <c r="D142">
        <v>2.0209999999999999</v>
      </c>
      <c r="E142">
        <f t="shared" si="5"/>
        <v>-0.12230000000000008</v>
      </c>
      <c r="G142" s="17">
        <v>40299</v>
      </c>
      <c r="H142" s="6">
        <v>-0.12230000000000008</v>
      </c>
      <c r="I142" s="6">
        <v>0.23669999999999902</v>
      </c>
      <c r="J142" s="6"/>
      <c r="K142" s="18">
        <v>40329</v>
      </c>
      <c r="L142" s="6">
        <v>1089.4100000000001</v>
      </c>
      <c r="M142" s="19">
        <f>(L142-L145)/L145</f>
        <v>-1.365336037447141E-2</v>
      </c>
      <c r="N142" s="6">
        <v>1597.43</v>
      </c>
      <c r="O142" s="19">
        <f>(N142-N145)/N145</f>
        <v>1.7659312866707879E-2</v>
      </c>
    </row>
    <row r="143" spans="1:15" x14ac:dyDescent="0.25">
      <c r="A143" s="1">
        <v>40298</v>
      </c>
      <c r="B143">
        <v>99.687899999999999</v>
      </c>
      <c r="C143">
        <f t="shared" si="4"/>
        <v>0.52840000000000487</v>
      </c>
      <c r="D143">
        <v>2.2364000000000002</v>
      </c>
      <c r="E143">
        <f t="shared" si="5"/>
        <v>-0.38929999999999998</v>
      </c>
      <c r="G143" s="17">
        <v>40269</v>
      </c>
      <c r="H143" s="6">
        <v>-0.38929999999999998</v>
      </c>
      <c r="I143" s="6">
        <v>0.52840000000000487</v>
      </c>
      <c r="J143" s="6"/>
      <c r="K143" s="18">
        <v>40298</v>
      </c>
      <c r="L143" s="6">
        <v>1186.69</v>
      </c>
      <c r="M143" s="19"/>
      <c r="N143" s="6">
        <v>1584.1</v>
      </c>
      <c r="O143" s="19"/>
    </row>
    <row r="144" spans="1:15" x14ac:dyDescent="0.25">
      <c r="A144" s="1">
        <v>40268</v>
      </c>
      <c r="B144">
        <v>99.612399999999994</v>
      </c>
      <c r="C144">
        <f t="shared" si="4"/>
        <v>0.81329999999999814</v>
      </c>
      <c r="D144">
        <v>2.3140000000000001</v>
      </c>
      <c r="E144">
        <f t="shared" si="5"/>
        <v>-0.40729999999999977</v>
      </c>
      <c r="G144" s="17">
        <v>40238</v>
      </c>
      <c r="H144" s="6">
        <v>-0.40729999999999977</v>
      </c>
      <c r="I144" s="6">
        <v>0.81329999999999814</v>
      </c>
      <c r="J144" s="6"/>
      <c r="K144" s="18">
        <v>40268</v>
      </c>
      <c r="L144" s="6">
        <v>1169.43</v>
      </c>
      <c r="M144" s="19"/>
      <c r="N144" s="6">
        <v>1567.78</v>
      </c>
      <c r="O144" s="19"/>
    </row>
    <row r="145" spans="1:15" x14ac:dyDescent="0.25">
      <c r="A145" s="1">
        <v>40237</v>
      </c>
      <c r="B145">
        <v>99.430099999999996</v>
      </c>
      <c r="C145">
        <f t="shared" si="4"/>
        <v>1.0474999999999994</v>
      </c>
      <c r="D145">
        <v>2.1433</v>
      </c>
      <c r="E145">
        <f t="shared" si="5"/>
        <v>0.30499999999999994</v>
      </c>
      <c r="G145" s="14">
        <v>40210</v>
      </c>
      <c r="H145" s="5">
        <v>0.30499999999999994</v>
      </c>
      <c r="I145" s="5">
        <v>1.0474999999999994</v>
      </c>
      <c r="J145" s="5"/>
      <c r="K145" s="15">
        <v>40235</v>
      </c>
      <c r="L145" s="5">
        <v>1104.49</v>
      </c>
      <c r="M145" s="16">
        <f>(L145-L151)/L151</f>
        <v>8.216493734262173E-2</v>
      </c>
      <c r="N145" s="5">
        <v>1569.71</v>
      </c>
      <c r="O145" s="16">
        <f>(N145-N151)/N151</f>
        <v>3.1868948153796609E-2</v>
      </c>
    </row>
    <row r="146" spans="1:15" x14ac:dyDescent="0.25">
      <c r="A146" s="1">
        <v>40209</v>
      </c>
      <c r="B146">
        <v>99.159499999999994</v>
      </c>
      <c r="C146">
        <f t="shared" si="4"/>
        <v>1.2299000000000007</v>
      </c>
      <c r="D146">
        <v>2.6257000000000001</v>
      </c>
      <c r="E146">
        <f t="shared" si="5"/>
        <v>2.8086000000000002</v>
      </c>
      <c r="G146" s="14">
        <v>40179</v>
      </c>
      <c r="H146" s="5">
        <v>2.8086000000000002</v>
      </c>
      <c r="I146" s="5">
        <v>1.2299000000000007</v>
      </c>
      <c r="J146" s="5"/>
      <c r="K146" s="15">
        <v>40207</v>
      </c>
      <c r="L146" s="5">
        <v>1073.8699999999999</v>
      </c>
      <c r="M146" s="16"/>
      <c r="N146" s="5">
        <v>1563.87</v>
      </c>
      <c r="O146" s="16"/>
    </row>
    <row r="147" spans="1:15" x14ac:dyDescent="0.25">
      <c r="A147" s="1">
        <v>40178</v>
      </c>
      <c r="B147">
        <v>98.799099999999996</v>
      </c>
      <c r="C147">
        <f t="shared" si="4"/>
        <v>1.363199999999992</v>
      </c>
      <c r="D147">
        <v>2.7212999999999998</v>
      </c>
      <c r="E147">
        <f t="shared" si="5"/>
        <v>4.0075000000000003</v>
      </c>
      <c r="G147" s="14">
        <v>40148</v>
      </c>
      <c r="H147" s="5">
        <v>4.0075000000000003</v>
      </c>
      <c r="I147" s="5">
        <v>1.363199999999992</v>
      </c>
      <c r="J147" s="5"/>
      <c r="K147" s="15">
        <v>40178</v>
      </c>
      <c r="L147" s="5">
        <v>1115.0999999999999</v>
      </c>
      <c r="M147" s="16"/>
      <c r="N147" s="5">
        <v>1540.34</v>
      </c>
      <c r="O147" s="16"/>
    </row>
    <row r="148" spans="1:15" x14ac:dyDescent="0.25">
      <c r="A148" s="1">
        <v>40147</v>
      </c>
      <c r="B148">
        <v>98.382599999999996</v>
      </c>
      <c r="C148">
        <f t="shared" si="4"/>
        <v>1.4812000000000012</v>
      </c>
      <c r="D148">
        <v>1.8383</v>
      </c>
      <c r="E148">
        <f t="shared" si="5"/>
        <v>3.3226</v>
      </c>
      <c r="G148" s="14">
        <v>40118</v>
      </c>
      <c r="H148" s="5">
        <v>3.3226</v>
      </c>
      <c r="I148" s="5">
        <v>1.4812000000000012</v>
      </c>
      <c r="J148" s="5"/>
      <c r="K148" s="15">
        <v>40147</v>
      </c>
      <c r="L148" s="5">
        <v>1095.6300000000001</v>
      </c>
      <c r="M148" s="16"/>
      <c r="N148" s="5">
        <v>1564.8</v>
      </c>
      <c r="O148" s="16"/>
    </row>
    <row r="149" spans="1:15" x14ac:dyDescent="0.25">
      <c r="A149" s="1">
        <v>40117</v>
      </c>
      <c r="B149">
        <v>97.929599999999994</v>
      </c>
      <c r="C149">
        <f t="shared" si="4"/>
        <v>1.5871999999999957</v>
      </c>
      <c r="D149">
        <v>-0.18290000000000001</v>
      </c>
      <c r="E149">
        <f t="shared" si="5"/>
        <v>1.9142999999999999</v>
      </c>
      <c r="G149" s="14">
        <v>40087</v>
      </c>
      <c r="H149" s="5">
        <v>1.9142999999999999</v>
      </c>
      <c r="I149" s="5">
        <v>1.5871999999999957</v>
      </c>
      <c r="J149" s="5"/>
      <c r="K149" s="15">
        <v>40116</v>
      </c>
      <c r="L149" s="5">
        <v>1036.2</v>
      </c>
      <c r="M149" s="16"/>
      <c r="N149" s="5">
        <v>1544.8</v>
      </c>
      <c r="O149" s="16"/>
    </row>
    <row r="150" spans="1:15" x14ac:dyDescent="0.25">
      <c r="A150" s="1">
        <v>40086</v>
      </c>
      <c r="B150">
        <v>97.435900000000004</v>
      </c>
      <c r="C150">
        <f t="shared" si="4"/>
        <v>1.6473000000000013</v>
      </c>
      <c r="D150">
        <v>-1.2862</v>
      </c>
      <c r="E150">
        <f t="shared" si="5"/>
        <v>0.14060000000000006</v>
      </c>
      <c r="G150" s="14">
        <v>40057</v>
      </c>
      <c r="H150" s="5">
        <v>0.14060000000000006</v>
      </c>
      <c r="I150" s="5">
        <v>1.6473000000000013</v>
      </c>
      <c r="J150" s="5"/>
      <c r="K150" s="15">
        <v>40086</v>
      </c>
      <c r="L150" s="5">
        <v>1057.08</v>
      </c>
      <c r="M150" s="16"/>
      <c r="N150" s="5">
        <v>1537.21</v>
      </c>
      <c r="O150" s="16"/>
    </row>
    <row r="151" spans="1:15" x14ac:dyDescent="0.25">
      <c r="A151" s="1">
        <v>40056</v>
      </c>
      <c r="B151">
        <v>96.901399999999995</v>
      </c>
      <c r="C151">
        <f t="shared" si="4"/>
        <v>1.6210999999999984</v>
      </c>
      <c r="D151">
        <v>-1.4843</v>
      </c>
      <c r="E151">
        <f t="shared" si="5"/>
        <v>-0.20289999999999986</v>
      </c>
      <c r="G151" s="17">
        <v>40026</v>
      </c>
      <c r="H151" s="6">
        <v>-0.20289999999999986</v>
      </c>
      <c r="I151" s="6">
        <v>1.6210999999999984</v>
      </c>
      <c r="J151" s="6"/>
      <c r="K151" s="18">
        <v>40056</v>
      </c>
      <c r="L151" s="6">
        <v>1020.63</v>
      </c>
      <c r="M151" s="19">
        <f>(L151-L155)/L155</f>
        <v>0.16936102931909586</v>
      </c>
      <c r="N151" s="6">
        <v>1521.23</v>
      </c>
      <c r="O151" s="19">
        <f>(N151-N155)/N155</f>
        <v>3.9979490685352941E-2</v>
      </c>
    </row>
    <row r="152" spans="1:15" x14ac:dyDescent="0.25">
      <c r="A152" s="1">
        <v>40025</v>
      </c>
      <c r="B152">
        <v>96.342399999999998</v>
      </c>
      <c r="C152">
        <f t="shared" si="4"/>
        <v>1.4624000000000024</v>
      </c>
      <c r="D152">
        <v>-2.0972</v>
      </c>
      <c r="E152">
        <f t="shared" si="5"/>
        <v>-1.3603000000000001</v>
      </c>
      <c r="G152" s="17">
        <v>39995</v>
      </c>
      <c r="H152" s="6">
        <v>-1.3603000000000001</v>
      </c>
      <c r="I152" s="6">
        <v>1.4624000000000024</v>
      </c>
      <c r="J152" s="6"/>
      <c r="K152" s="18">
        <v>40025</v>
      </c>
      <c r="L152" s="6">
        <v>987.48</v>
      </c>
      <c r="M152" s="19"/>
      <c r="N152" s="6">
        <v>1505.64</v>
      </c>
      <c r="O152" s="19"/>
    </row>
    <row r="153" spans="1:15" x14ac:dyDescent="0.25">
      <c r="A153" s="1">
        <v>39994</v>
      </c>
      <c r="B153">
        <v>95.788600000000002</v>
      </c>
      <c r="C153">
        <f t="shared" si="4"/>
        <v>1.1295999999999964</v>
      </c>
      <c r="D153">
        <v>-1.4268000000000001</v>
      </c>
      <c r="E153">
        <f t="shared" si="5"/>
        <v>-1.0432000000000001</v>
      </c>
      <c r="G153" s="17">
        <v>39965</v>
      </c>
      <c r="H153" s="6">
        <v>-1.0432000000000001</v>
      </c>
      <c r="I153" s="6">
        <v>1.1295999999999964</v>
      </c>
      <c r="J153" s="6"/>
      <c r="K153" s="18">
        <v>39994</v>
      </c>
      <c r="L153" s="6">
        <v>919.32</v>
      </c>
      <c r="M153" s="19"/>
      <c r="N153" s="6">
        <v>1481.74</v>
      </c>
      <c r="O153" s="19"/>
    </row>
    <row r="154" spans="1:15" x14ac:dyDescent="0.25">
      <c r="A154" s="1">
        <v>39964</v>
      </c>
      <c r="B154">
        <v>95.280299999999997</v>
      </c>
      <c r="C154">
        <f t="shared" si="4"/>
        <v>0.5893999999999977</v>
      </c>
      <c r="D154">
        <v>-1.2814000000000001</v>
      </c>
      <c r="E154">
        <f t="shared" si="5"/>
        <v>-1.5176000000000001</v>
      </c>
      <c r="G154" s="17">
        <v>39934</v>
      </c>
      <c r="H154" s="6">
        <v>-1.5176000000000001</v>
      </c>
      <c r="I154" s="6">
        <v>0.5893999999999977</v>
      </c>
      <c r="J154" s="6"/>
      <c r="K154" s="18">
        <v>39962</v>
      </c>
      <c r="L154" s="6">
        <v>919.14</v>
      </c>
      <c r="M154" s="19"/>
      <c r="N154" s="6">
        <v>1473.36</v>
      </c>
      <c r="O154" s="19"/>
    </row>
    <row r="155" spans="1:15" x14ac:dyDescent="0.25">
      <c r="A155" s="1">
        <v>39933</v>
      </c>
      <c r="B155">
        <v>94.88</v>
      </c>
      <c r="C155">
        <f t="shared" si="4"/>
        <v>-0.10829999999999984</v>
      </c>
      <c r="D155">
        <v>-0.7369</v>
      </c>
      <c r="E155">
        <f t="shared" si="5"/>
        <v>-0.76680000000000004</v>
      </c>
      <c r="G155" s="11">
        <v>39904</v>
      </c>
      <c r="H155" s="4">
        <v>-0.76680000000000004</v>
      </c>
      <c r="I155" s="4">
        <v>-0.10829999999999984</v>
      </c>
      <c r="J155" s="4"/>
      <c r="K155" s="12">
        <v>39933</v>
      </c>
      <c r="L155" s="4">
        <v>872.81</v>
      </c>
      <c r="M155" s="13">
        <f>(L155-L163)/L163</f>
        <v>-0.31962146192402735</v>
      </c>
      <c r="N155" s="4">
        <v>1462.75</v>
      </c>
      <c r="O155" s="13">
        <f>(N155-N163)/N163</f>
        <v>3.7882443094738108E-2</v>
      </c>
    </row>
    <row r="156" spans="1:15" x14ac:dyDescent="0.25">
      <c r="A156" s="1">
        <v>39903</v>
      </c>
      <c r="B156">
        <v>94.659000000000006</v>
      </c>
      <c r="C156">
        <f t="shared" si="4"/>
        <v>-0.87479999999999336</v>
      </c>
      <c r="D156">
        <v>-0.3836</v>
      </c>
      <c r="E156">
        <f t="shared" si="5"/>
        <v>-0.47499999999999998</v>
      </c>
      <c r="G156" s="11">
        <v>39873</v>
      </c>
      <c r="H156" s="4">
        <v>-0.47499999999999998</v>
      </c>
      <c r="I156" s="4">
        <v>-0.87479999999999336</v>
      </c>
      <c r="J156" s="4"/>
      <c r="K156" s="12">
        <v>39903</v>
      </c>
      <c r="L156" s="4">
        <v>797.87</v>
      </c>
      <c r="M156" s="13"/>
      <c r="N156" s="4">
        <v>1455.79</v>
      </c>
      <c r="O156" s="13"/>
    </row>
    <row r="157" spans="1:15" x14ac:dyDescent="0.25">
      <c r="A157" s="1">
        <v>39872</v>
      </c>
      <c r="B157">
        <v>94.690899999999999</v>
      </c>
      <c r="C157">
        <f t="shared" si="4"/>
        <v>-1.5982999999999947</v>
      </c>
      <c r="D157">
        <v>0.23619999999999999</v>
      </c>
      <c r="E157">
        <f t="shared" si="5"/>
        <v>-0.83340000000000014</v>
      </c>
      <c r="G157" s="11">
        <v>39845</v>
      </c>
      <c r="H157" s="4">
        <v>-0.83340000000000014</v>
      </c>
      <c r="I157" s="4">
        <v>-1.5982999999999947</v>
      </c>
      <c r="J157" s="4"/>
      <c r="K157" s="12">
        <v>39871</v>
      </c>
      <c r="L157" s="4">
        <v>735.09</v>
      </c>
      <c r="M157" s="13"/>
      <c r="N157" s="4">
        <v>1435.83</v>
      </c>
      <c r="O157" s="13"/>
    </row>
    <row r="158" spans="1:15" x14ac:dyDescent="0.25">
      <c r="A158" s="1">
        <v>39844</v>
      </c>
      <c r="B158">
        <v>94.988299999999995</v>
      </c>
      <c r="C158">
        <f t="shared" si="4"/>
        <v>-2.2005000000000052</v>
      </c>
      <c r="D158">
        <v>2.9899999999999999E-2</v>
      </c>
      <c r="E158">
        <f t="shared" si="5"/>
        <v>-3.6252999999999997</v>
      </c>
      <c r="G158" s="11">
        <v>39814</v>
      </c>
      <c r="H158" s="4">
        <v>-3.6252999999999997</v>
      </c>
      <c r="I158" s="4">
        <v>-2.2005000000000052</v>
      </c>
      <c r="J158" s="4"/>
      <c r="K158" s="12">
        <v>39843</v>
      </c>
      <c r="L158" s="4">
        <v>825.88</v>
      </c>
      <c r="M158" s="13"/>
      <c r="N158" s="4">
        <v>1441.27</v>
      </c>
      <c r="O158" s="13"/>
    </row>
    <row r="159" spans="1:15" x14ac:dyDescent="0.25">
      <c r="A159" s="1">
        <v>39813</v>
      </c>
      <c r="B159">
        <v>95.533799999999999</v>
      </c>
      <c r="C159">
        <f t="shared" si="4"/>
        <v>-2.5945999999999998</v>
      </c>
      <c r="D159">
        <v>9.1399999999999995E-2</v>
      </c>
      <c r="E159">
        <f t="shared" si="5"/>
        <v>-4.8454999999999995</v>
      </c>
      <c r="G159" s="11">
        <v>39783</v>
      </c>
      <c r="H159" s="4">
        <v>-4.8454999999999995</v>
      </c>
      <c r="I159" s="4">
        <v>-2.5945999999999998</v>
      </c>
      <c r="J159" s="4"/>
      <c r="K159" s="12">
        <v>39813</v>
      </c>
      <c r="L159" s="4">
        <v>903.25</v>
      </c>
      <c r="M159" s="13"/>
      <c r="N159" s="4">
        <v>1454.1</v>
      </c>
      <c r="O159" s="13"/>
    </row>
    <row r="160" spans="1:15" x14ac:dyDescent="0.25">
      <c r="A160" s="1">
        <v>39782</v>
      </c>
      <c r="B160">
        <v>96.289199999999994</v>
      </c>
      <c r="C160">
        <f t="shared" si="4"/>
        <v>-2.6925000000000097</v>
      </c>
      <c r="D160">
        <v>1.0696000000000001</v>
      </c>
      <c r="E160">
        <f t="shared" si="5"/>
        <v>-4.3022999999999998</v>
      </c>
      <c r="G160" s="11">
        <v>39753</v>
      </c>
      <c r="H160" s="4">
        <v>-4.3022999999999998</v>
      </c>
      <c r="I160" s="4">
        <v>-2.6925000000000097</v>
      </c>
      <c r="J160" s="4"/>
      <c r="K160" s="12">
        <v>39780</v>
      </c>
      <c r="L160" s="4">
        <v>896.24</v>
      </c>
      <c r="M160" s="13"/>
      <c r="N160" s="4">
        <v>1401.8</v>
      </c>
      <c r="O160" s="13"/>
    </row>
    <row r="161" spans="1:15" x14ac:dyDescent="0.25">
      <c r="A161" s="1">
        <v>39752</v>
      </c>
      <c r="B161">
        <v>97.188800000000001</v>
      </c>
      <c r="C161">
        <f t="shared" si="4"/>
        <v>-2.4964999999999975</v>
      </c>
      <c r="D161">
        <v>3.6551999999999998</v>
      </c>
      <c r="E161">
        <f t="shared" si="5"/>
        <v>-1.9449000000000005</v>
      </c>
      <c r="G161" s="11">
        <v>39722</v>
      </c>
      <c r="H161" s="4">
        <v>-1.9449000000000005</v>
      </c>
      <c r="I161" s="4">
        <v>-2.4964999999999975</v>
      </c>
      <c r="J161" s="4"/>
      <c r="K161" s="12">
        <v>39752</v>
      </c>
      <c r="L161" s="4">
        <v>968.75</v>
      </c>
      <c r="M161" s="13"/>
      <c r="N161" s="4">
        <v>1357.61</v>
      </c>
      <c r="O161" s="13"/>
    </row>
    <row r="162" spans="1:15" x14ac:dyDescent="0.25">
      <c r="A162" s="1">
        <v>39721</v>
      </c>
      <c r="B162">
        <v>98.128399999999999</v>
      </c>
      <c r="C162">
        <f t="shared" si="4"/>
        <v>-2.0986000000000047</v>
      </c>
      <c r="D162">
        <v>4.9368999999999996</v>
      </c>
      <c r="E162">
        <f t="shared" si="5"/>
        <v>-8.4900000000000198E-2</v>
      </c>
      <c r="G162" s="11">
        <v>39692</v>
      </c>
      <c r="H162" s="4">
        <v>-8.4900000000000198E-2</v>
      </c>
      <c r="I162" s="4">
        <v>-2.0986000000000047</v>
      </c>
      <c r="J162" s="4"/>
      <c r="K162" s="12">
        <v>39721</v>
      </c>
      <c r="L162" s="4">
        <v>1166.3599999999999</v>
      </c>
      <c r="M162" s="13"/>
      <c r="N162" s="4">
        <v>1390.43</v>
      </c>
      <c r="O162" s="13"/>
    </row>
    <row r="163" spans="1:15" x14ac:dyDescent="0.25">
      <c r="A163" s="1">
        <v>39691</v>
      </c>
      <c r="B163">
        <v>98.981700000000004</v>
      </c>
      <c r="C163">
        <f t="shared" si="4"/>
        <v>-1.6439000000000021</v>
      </c>
      <c r="D163">
        <v>5.3719000000000001</v>
      </c>
      <c r="E163">
        <f t="shared" si="5"/>
        <v>1.1963999999999997</v>
      </c>
      <c r="G163" s="8">
        <v>39661</v>
      </c>
      <c r="H163" s="3">
        <v>1.1963999999999997</v>
      </c>
      <c r="I163" s="3">
        <v>-1.6439000000000021</v>
      </c>
      <c r="J163" s="3"/>
      <c r="K163" s="9">
        <v>39689</v>
      </c>
      <c r="L163" s="3">
        <v>1282.83</v>
      </c>
      <c r="M163" s="10">
        <f>(L163-L167)/L167</f>
        <v>-7.4163352795560009E-2</v>
      </c>
      <c r="N163" s="3">
        <v>1409.36</v>
      </c>
      <c r="O163" s="10">
        <f>(N163-N167)/N167</f>
        <v>4.6141505348855588E-4</v>
      </c>
    </row>
    <row r="164" spans="1:15" x14ac:dyDescent="0.25">
      <c r="A164" s="1">
        <v>39660</v>
      </c>
      <c r="B164">
        <v>99.685299999999998</v>
      </c>
      <c r="C164">
        <f t="shared" si="4"/>
        <v>-1.2296000000000049</v>
      </c>
      <c r="D164">
        <v>5.6001000000000003</v>
      </c>
      <c r="E164">
        <f t="shared" si="5"/>
        <v>1.6632000000000002</v>
      </c>
      <c r="G164" s="8">
        <v>39630</v>
      </c>
      <c r="H164" s="3">
        <v>1.6632000000000002</v>
      </c>
      <c r="I164" s="3">
        <v>-1.2296000000000049</v>
      </c>
      <c r="J164" s="3"/>
      <c r="K164" s="9">
        <v>39660</v>
      </c>
      <c r="L164" s="3">
        <v>1267.3800000000001</v>
      </c>
      <c r="M164" s="10"/>
      <c r="N164" s="3">
        <v>1396.11</v>
      </c>
      <c r="O164" s="10"/>
    </row>
    <row r="165" spans="1:15" x14ac:dyDescent="0.25">
      <c r="A165" s="1">
        <v>39629</v>
      </c>
      <c r="B165">
        <v>100.227</v>
      </c>
      <c r="C165">
        <f t="shared" si="4"/>
        <v>-0.90769999999999129</v>
      </c>
      <c r="D165">
        <v>5.0217999999999998</v>
      </c>
      <c r="E165">
        <f t="shared" si="5"/>
        <v>1.0402999999999998</v>
      </c>
      <c r="G165" s="8">
        <v>39600</v>
      </c>
      <c r="H165" s="3">
        <v>1.0402999999999998</v>
      </c>
      <c r="I165" s="3">
        <v>-0.90769999999999129</v>
      </c>
      <c r="J165" s="3"/>
      <c r="K165" s="9">
        <v>39629</v>
      </c>
      <c r="L165" s="3">
        <v>1280</v>
      </c>
      <c r="M165" s="10"/>
      <c r="N165" s="3">
        <v>1397.25</v>
      </c>
      <c r="O165" s="10"/>
    </row>
    <row r="166" spans="1:15" x14ac:dyDescent="0.25">
      <c r="A166" s="1">
        <v>39599</v>
      </c>
      <c r="B166">
        <v>100.62560000000001</v>
      </c>
      <c r="C166">
        <f t="shared" si="4"/>
        <v>-0.6880999999999915</v>
      </c>
      <c r="D166">
        <v>4.1755000000000004</v>
      </c>
      <c r="E166">
        <f t="shared" si="5"/>
        <v>0.14890000000000025</v>
      </c>
      <c r="G166" s="8">
        <v>39569</v>
      </c>
      <c r="H166" s="3">
        <v>0.14890000000000025</v>
      </c>
      <c r="I166" s="3">
        <v>-0.6880999999999915</v>
      </c>
      <c r="J166" s="3"/>
      <c r="K166" s="9">
        <v>39598</v>
      </c>
      <c r="L166" s="3">
        <v>1400.38</v>
      </c>
      <c r="M166" s="10"/>
      <c r="N166" s="3">
        <v>1398.38</v>
      </c>
      <c r="O166" s="10"/>
    </row>
    <row r="167" spans="1:15" x14ac:dyDescent="0.25">
      <c r="A167" s="1">
        <v>39568</v>
      </c>
      <c r="B167">
        <v>100.9149</v>
      </c>
      <c r="C167">
        <f t="shared" si="4"/>
        <v>-0.55759999999999366</v>
      </c>
      <c r="D167">
        <v>3.9369000000000001</v>
      </c>
      <c r="E167">
        <f t="shared" si="5"/>
        <v>-0.34340000000000037</v>
      </c>
      <c r="G167" s="11">
        <v>39539</v>
      </c>
      <c r="H167" s="4">
        <v>-0.34340000000000037</v>
      </c>
      <c r="I167" s="4">
        <v>-0.55759999999999366</v>
      </c>
      <c r="J167" s="4"/>
      <c r="K167" s="12">
        <v>39568</v>
      </c>
      <c r="L167" s="4">
        <v>1385.59</v>
      </c>
      <c r="M167" s="13">
        <f>(L167-L170)/L170</f>
        <v>5.1068151318414013E-3</v>
      </c>
      <c r="N167" s="4">
        <v>1408.71</v>
      </c>
      <c r="O167" s="13">
        <f>(N167-N170)/N170</f>
        <v>2.704799595703607E-3</v>
      </c>
    </row>
    <row r="168" spans="1:15" x14ac:dyDescent="0.25">
      <c r="A168" s="1">
        <v>39538</v>
      </c>
      <c r="B168">
        <v>101.1347</v>
      </c>
      <c r="C168">
        <f t="shared" si="4"/>
        <v>-0.47560000000000002</v>
      </c>
      <c r="D168">
        <v>3.9815</v>
      </c>
      <c r="E168">
        <f t="shared" si="5"/>
        <v>-9.9799999999999667E-2</v>
      </c>
      <c r="G168" s="11">
        <v>39508</v>
      </c>
      <c r="H168" s="4">
        <v>-9.9799999999999667E-2</v>
      </c>
      <c r="I168" s="4">
        <v>-0.47560000000000002</v>
      </c>
      <c r="J168" s="4"/>
      <c r="K168" s="12">
        <v>39538</v>
      </c>
      <c r="L168" s="4">
        <v>1322.7</v>
      </c>
      <c r="M168" s="13"/>
      <c r="N168" s="4">
        <v>1411.66</v>
      </c>
      <c r="O168" s="13"/>
    </row>
    <row r="169" spans="1:15" x14ac:dyDescent="0.25">
      <c r="A169" s="1">
        <v>39507</v>
      </c>
      <c r="B169">
        <v>101.3137</v>
      </c>
      <c r="C169">
        <f t="shared" si="4"/>
        <v>-0.42780000000000484</v>
      </c>
      <c r="D169">
        <v>4.0266000000000002</v>
      </c>
      <c r="E169">
        <f t="shared" si="5"/>
        <v>-0.2795999999999994</v>
      </c>
      <c r="G169" s="11">
        <v>39479</v>
      </c>
      <c r="H169" s="4">
        <v>-0.2795999999999994</v>
      </c>
      <c r="I169" s="4">
        <v>-0.42780000000000484</v>
      </c>
      <c r="J169" s="4"/>
      <c r="K169" s="12">
        <v>39507</v>
      </c>
      <c r="L169" s="4">
        <v>1330.63</v>
      </c>
      <c r="M169" s="13"/>
      <c r="N169" s="4">
        <v>1406.86</v>
      </c>
      <c r="O169" s="13"/>
    </row>
    <row r="170" spans="1:15" x14ac:dyDescent="0.25">
      <c r="A170" s="1">
        <v>39478</v>
      </c>
      <c r="B170">
        <v>101.4725</v>
      </c>
      <c r="C170">
        <f t="shared" si="4"/>
        <v>-0.40449999999999875</v>
      </c>
      <c r="D170">
        <v>4.2803000000000004</v>
      </c>
      <c r="E170">
        <f t="shared" si="5"/>
        <v>0.74410000000000043</v>
      </c>
      <c r="G170" s="8">
        <v>39448</v>
      </c>
      <c r="H170" s="3">
        <v>0.74410000000000043</v>
      </c>
      <c r="I170" s="3">
        <v>-0.40449999999999875</v>
      </c>
      <c r="J170" s="3"/>
      <c r="K170" s="9">
        <v>39478</v>
      </c>
      <c r="L170" s="3">
        <v>1378.55</v>
      </c>
      <c r="M170" s="10">
        <f>(L170-L175)/L175</f>
        <v>-6.4749421637867316E-2</v>
      </c>
      <c r="N170" s="3">
        <v>1404.91</v>
      </c>
      <c r="O170" s="10">
        <f>(N170-N175)/N175</f>
        <v>5.5260113870236126E-2</v>
      </c>
    </row>
    <row r="171" spans="1:15" x14ac:dyDescent="0.25">
      <c r="A171" s="1">
        <v>39447</v>
      </c>
      <c r="B171">
        <v>101.6103</v>
      </c>
      <c r="C171">
        <f t="shared" si="4"/>
        <v>-0.39490000000000691</v>
      </c>
      <c r="D171">
        <v>4.0812999999999997</v>
      </c>
      <c r="E171">
        <f t="shared" si="5"/>
        <v>1.3261999999999996</v>
      </c>
      <c r="G171" s="8">
        <v>39417</v>
      </c>
      <c r="H171" s="3">
        <v>1.3261999999999996</v>
      </c>
      <c r="I171" s="3">
        <v>-0.39490000000000691</v>
      </c>
      <c r="J171" s="3"/>
      <c r="K171" s="9">
        <v>39447</v>
      </c>
      <c r="L171" s="3">
        <v>1468.36</v>
      </c>
      <c r="M171" s="10"/>
      <c r="N171" s="3">
        <v>1381.7</v>
      </c>
      <c r="O171" s="10"/>
    </row>
    <row r="172" spans="1:15" x14ac:dyDescent="0.25">
      <c r="A172" s="1">
        <v>39416</v>
      </c>
      <c r="B172">
        <v>101.7415</v>
      </c>
      <c r="C172">
        <f t="shared" si="4"/>
        <v>-0.37930000000000064</v>
      </c>
      <c r="D172">
        <v>4.3061999999999996</v>
      </c>
      <c r="E172">
        <f t="shared" si="5"/>
        <v>2.3360999999999996</v>
      </c>
      <c r="G172" s="8">
        <v>39387</v>
      </c>
      <c r="H172" s="3">
        <v>2.3360999999999996</v>
      </c>
      <c r="I172" s="3">
        <v>-0.37930000000000064</v>
      </c>
      <c r="J172" s="3"/>
      <c r="K172" s="9">
        <v>39416</v>
      </c>
      <c r="L172" s="3">
        <v>1481.14</v>
      </c>
      <c r="M172" s="10"/>
      <c r="N172" s="3">
        <v>1377.83</v>
      </c>
      <c r="O172" s="10"/>
    </row>
    <row r="173" spans="1:15" x14ac:dyDescent="0.25">
      <c r="A173" s="1">
        <v>39386</v>
      </c>
      <c r="B173">
        <v>101.877</v>
      </c>
      <c r="C173">
        <f t="shared" si="4"/>
        <v>-0.32529999999999859</v>
      </c>
      <c r="D173">
        <v>3.5362</v>
      </c>
      <c r="E173">
        <f t="shared" si="5"/>
        <v>1.1779999999999999</v>
      </c>
      <c r="G173" s="8">
        <v>39356</v>
      </c>
      <c r="H173" s="3">
        <v>1.1779999999999999</v>
      </c>
      <c r="I173" s="3">
        <v>-0.32529999999999859</v>
      </c>
      <c r="J173" s="3"/>
      <c r="K173" s="9">
        <v>39386</v>
      </c>
      <c r="L173" s="3">
        <v>1549.38</v>
      </c>
      <c r="M173" s="10"/>
      <c r="N173" s="3">
        <v>1353.49</v>
      </c>
      <c r="O173" s="10"/>
    </row>
    <row r="174" spans="1:15" x14ac:dyDescent="0.25">
      <c r="A174" s="1">
        <v>39355</v>
      </c>
      <c r="B174">
        <v>102.0052</v>
      </c>
      <c r="C174">
        <f t="shared" si="4"/>
        <v>-0.21549999999999159</v>
      </c>
      <c r="D174">
        <v>2.7551000000000001</v>
      </c>
      <c r="E174">
        <f t="shared" si="5"/>
        <v>6.8100000000000271E-2</v>
      </c>
      <c r="G174" s="8">
        <v>39326</v>
      </c>
      <c r="H174" s="3">
        <v>6.8100000000000271E-2</v>
      </c>
      <c r="I174" s="3">
        <v>-0.21549999999999159</v>
      </c>
      <c r="J174" s="3"/>
      <c r="K174" s="9">
        <v>39353</v>
      </c>
      <c r="L174" s="3">
        <v>1526.75</v>
      </c>
      <c r="M174" s="10"/>
      <c r="N174" s="3">
        <v>1341.44</v>
      </c>
      <c r="O174" s="10"/>
    </row>
    <row r="175" spans="1:15" x14ac:dyDescent="0.25">
      <c r="A175" s="1">
        <v>39325</v>
      </c>
      <c r="B175">
        <v>102.1208</v>
      </c>
      <c r="C175">
        <f t="shared" si="4"/>
        <v>-5.700000000000216E-2</v>
      </c>
      <c r="D175">
        <v>1.9701</v>
      </c>
      <c r="E175">
        <f t="shared" si="5"/>
        <v>-0.72080000000000011</v>
      </c>
      <c r="G175" s="11">
        <v>39295</v>
      </c>
      <c r="H175" s="4">
        <v>-0.72080000000000011</v>
      </c>
      <c r="I175" s="4">
        <v>-5.700000000000216E-2</v>
      </c>
      <c r="J175" s="4"/>
      <c r="K175" s="12">
        <v>39325</v>
      </c>
      <c r="L175" s="4">
        <v>1473.99</v>
      </c>
      <c r="M175" s="13">
        <f>(L175-L176)/L176</f>
        <v>1.2856632400637703E-2</v>
      </c>
      <c r="N175" s="4">
        <v>1331.34</v>
      </c>
      <c r="O175" s="13">
        <f>(N175-N176)/N176</f>
        <v>1.2256504615197374E-2</v>
      </c>
    </row>
    <row r="176" spans="1:15" x14ac:dyDescent="0.25">
      <c r="A176" s="1">
        <v>39294</v>
      </c>
      <c r="B176">
        <v>102.20229999999999</v>
      </c>
      <c r="C176">
        <f t="shared" si="4"/>
        <v>0.11399999999999011</v>
      </c>
      <c r="D176">
        <v>2.3582000000000001</v>
      </c>
      <c r="E176">
        <f t="shared" si="5"/>
        <v>-0.21550000000000002</v>
      </c>
      <c r="G176" s="17">
        <v>39264</v>
      </c>
      <c r="H176" s="6">
        <v>-0.21550000000000002</v>
      </c>
      <c r="I176" s="6">
        <v>0.11399999999999011</v>
      </c>
      <c r="J176" s="6"/>
      <c r="K176" s="18">
        <v>39294</v>
      </c>
      <c r="L176" s="6">
        <v>1455.28</v>
      </c>
      <c r="M176" s="19">
        <f>(L176-L178)/L178</f>
        <v>-4.9221883942454643E-2</v>
      </c>
      <c r="N176" s="6">
        <v>1315.22</v>
      </c>
      <c r="O176" s="19">
        <f>(N176-N178)/N178</f>
        <v>5.3584669128045118E-3</v>
      </c>
    </row>
    <row r="177" spans="1:15" x14ac:dyDescent="0.25">
      <c r="A177" s="1">
        <v>39263</v>
      </c>
      <c r="B177">
        <v>102.22069999999999</v>
      </c>
      <c r="C177">
        <f t="shared" si="4"/>
        <v>0.25089999999998724</v>
      </c>
      <c r="D177">
        <v>2.6869999999999998</v>
      </c>
      <c r="E177">
        <f t="shared" si="5"/>
        <v>-9.1800000000000104E-2</v>
      </c>
      <c r="G177" s="17">
        <v>39234</v>
      </c>
      <c r="H177" s="6">
        <v>-9.1800000000000104E-2</v>
      </c>
      <c r="I177" s="6">
        <v>0.25089999999998724</v>
      </c>
      <c r="J177" s="6"/>
      <c r="K177" s="18">
        <v>39262</v>
      </c>
      <c r="L177" s="6">
        <v>1503.35</v>
      </c>
      <c r="M177" s="19"/>
      <c r="N177" s="6">
        <v>1304.3399999999999</v>
      </c>
      <c r="O177" s="19"/>
    </row>
    <row r="178" spans="1:15" x14ac:dyDescent="0.25">
      <c r="A178" s="1">
        <v>39233</v>
      </c>
      <c r="B178">
        <v>102.1778</v>
      </c>
      <c r="C178">
        <f t="shared" si="4"/>
        <v>0.33200000000000784</v>
      </c>
      <c r="D178">
        <v>2.6909000000000001</v>
      </c>
      <c r="E178">
        <f t="shared" si="5"/>
        <v>0.27570000000000006</v>
      </c>
      <c r="G178" s="14">
        <v>39203</v>
      </c>
      <c r="H178" s="5">
        <v>0.27570000000000006</v>
      </c>
      <c r="I178" s="5">
        <v>0.33200000000000784</v>
      </c>
      <c r="J178" s="5"/>
      <c r="K178" s="15">
        <v>39233</v>
      </c>
      <c r="L178" s="5">
        <v>1530.62</v>
      </c>
      <c r="M178" s="16">
        <f>(L178-L184)/L184</f>
        <v>9.280823629366769E-2</v>
      </c>
      <c r="N178" s="5">
        <v>1308.21</v>
      </c>
      <c r="O178" s="16">
        <f>(N178-N184)/N184</f>
        <v>6.8962863190302377E-3</v>
      </c>
    </row>
    <row r="179" spans="1:15" x14ac:dyDescent="0.25">
      <c r="A179" s="1">
        <v>39202</v>
      </c>
      <c r="B179">
        <v>102.0883</v>
      </c>
      <c r="C179">
        <f t="shared" si="4"/>
        <v>0.36120000000001085</v>
      </c>
      <c r="D179">
        <v>2.5737000000000001</v>
      </c>
      <c r="E179">
        <f t="shared" si="5"/>
        <v>0.49809999999999999</v>
      </c>
      <c r="G179" s="14">
        <v>39173</v>
      </c>
      <c r="H179" s="5">
        <v>0.49809999999999999</v>
      </c>
      <c r="I179" s="5">
        <v>0.36120000000001085</v>
      </c>
      <c r="J179" s="5"/>
      <c r="K179" s="15">
        <v>39202</v>
      </c>
      <c r="L179" s="5">
        <v>1482.37</v>
      </c>
      <c r="M179" s="16"/>
      <c r="N179" s="5">
        <v>1318.2</v>
      </c>
      <c r="O179" s="16"/>
    </row>
    <row r="180" spans="1:15" x14ac:dyDescent="0.25">
      <c r="A180" s="1">
        <v>39172</v>
      </c>
      <c r="B180">
        <v>101.96980000000001</v>
      </c>
      <c r="C180">
        <f t="shared" si="4"/>
        <v>0.36320000000000618</v>
      </c>
      <c r="D180">
        <v>2.7787999999999999</v>
      </c>
      <c r="E180">
        <f t="shared" si="5"/>
        <v>0.23819999999999997</v>
      </c>
      <c r="G180" s="14">
        <v>39142</v>
      </c>
      <c r="H180" s="5">
        <v>0.23819999999999997</v>
      </c>
      <c r="I180" s="5">
        <v>0.36320000000000618</v>
      </c>
      <c r="J180" s="5"/>
      <c r="K180" s="15">
        <v>39171</v>
      </c>
      <c r="L180" s="5">
        <v>1420.86</v>
      </c>
      <c r="M180" s="16"/>
      <c r="N180" s="5">
        <v>1311.13</v>
      </c>
      <c r="O180" s="16"/>
    </row>
    <row r="181" spans="1:15" x14ac:dyDescent="0.25">
      <c r="A181" s="1">
        <v>39141</v>
      </c>
      <c r="B181">
        <v>101.8458</v>
      </c>
      <c r="C181">
        <f t="shared" si="4"/>
        <v>0.36229999999999052</v>
      </c>
      <c r="D181">
        <v>2.4152</v>
      </c>
      <c r="E181">
        <f t="shared" si="5"/>
        <v>0.4415</v>
      </c>
      <c r="G181" s="14">
        <v>39114</v>
      </c>
      <c r="H181" s="5">
        <v>0.4415</v>
      </c>
      <c r="I181" s="5">
        <v>0.36229999999999052</v>
      </c>
      <c r="J181" s="5"/>
      <c r="K181" s="15">
        <v>39141</v>
      </c>
      <c r="L181" s="5">
        <v>1406.82</v>
      </c>
      <c r="M181" s="16"/>
      <c r="N181" s="5">
        <v>1311.09</v>
      </c>
      <c r="O181" s="16"/>
    </row>
    <row r="182" spans="1:15" x14ac:dyDescent="0.25">
      <c r="A182" s="1">
        <v>39113</v>
      </c>
      <c r="B182">
        <v>101.72709999999999</v>
      </c>
      <c r="C182">
        <f t="shared" si="4"/>
        <v>0.3580999999999932</v>
      </c>
      <c r="D182">
        <v>2.0756000000000001</v>
      </c>
      <c r="E182">
        <f t="shared" si="5"/>
        <v>0.7704000000000002</v>
      </c>
      <c r="G182" s="14">
        <v>39083</v>
      </c>
      <c r="H182" s="5">
        <v>0.7704000000000002</v>
      </c>
      <c r="I182" s="5">
        <v>0.3580999999999932</v>
      </c>
      <c r="J182" s="5"/>
      <c r="K182" s="15">
        <v>39113</v>
      </c>
      <c r="L182" s="5">
        <v>1438.24</v>
      </c>
      <c r="M182" s="16"/>
      <c r="N182" s="5">
        <v>1291.18</v>
      </c>
      <c r="O182" s="16"/>
    </row>
    <row r="183" spans="1:15" x14ac:dyDescent="0.25">
      <c r="A183" s="1">
        <v>39082</v>
      </c>
      <c r="B183">
        <v>101.6066</v>
      </c>
      <c r="C183">
        <f t="shared" si="4"/>
        <v>0.33580000000000609</v>
      </c>
      <c r="D183">
        <v>2.5406</v>
      </c>
      <c r="E183">
        <f t="shared" si="5"/>
        <v>0.47820000000000018</v>
      </c>
      <c r="G183" s="14">
        <v>39052</v>
      </c>
      <c r="H183" s="5">
        <v>0.47820000000000018</v>
      </c>
      <c r="I183" s="5">
        <v>0.33580000000000609</v>
      </c>
      <c r="J183" s="5"/>
      <c r="K183" s="15">
        <v>39080</v>
      </c>
      <c r="L183" s="5">
        <v>1418.3</v>
      </c>
      <c r="M183" s="16"/>
      <c r="N183" s="5">
        <v>1291.71</v>
      </c>
      <c r="O183" s="16"/>
    </row>
    <row r="184" spans="1:15" x14ac:dyDescent="0.25">
      <c r="A184" s="1">
        <v>39051</v>
      </c>
      <c r="B184">
        <v>101.48350000000001</v>
      </c>
      <c r="C184">
        <f t="shared" si="4"/>
        <v>0.27780000000001337</v>
      </c>
      <c r="D184">
        <v>1.9737</v>
      </c>
      <c r="E184">
        <f t="shared" si="5"/>
        <v>-1.8450000000000002</v>
      </c>
      <c r="G184" s="17">
        <v>39022</v>
      </c>
      <c r="H184" s="6">
        <v>-1.8450000000000002</v>
      </c>
      <c r="I184" s="6">
        <v>0.27780000000001337</v>
      </c>
      <c r="J184" s="6"/>
      <c r="K184" s="18">
        <v>39051</v>
      </c>
      <c r="L184" s="6">
        <v>1400.63</v>
      </c>
      <c r="M184" s="19">
        <f>(L184-L187)/L187</f>
        <v>7.4251046923655237E-2</v>
      </c>
      <c r="N184" s="6">
        <v>1299.25</v>
      </c>
      <c r="O184" s="19">
        <f>(N184-N187)/N187</f>
        <v>2.7237507906388399E-2</v>
      </c>
    </row>
    <row r="185" spans="1:15" x14ac:dyDescent="0.25">
      <c r="A185" s="1">
        <v>39021</v>
      </c>
      <c r="B185">
        <v>101.369</v>
      </c>
      <c r="C185">
        <f t="shared" si="4"/>
        <v>0.17390000000000327</v>
      </c>
      <c r="D185">
        <v>1.3051999999999999</v>
      </c>
      <c r="E185">
        <f t="shared" si="5"/>
        <v>-2.8400999999999996</v>
      </c>
      <c r="G185" s="17">
        <v>38991</v>
      </c>
      <c r="H185" s="6">
        <v>-2.8400999999999996</v>
      </c>
      <c r="I185" s="6">
        <v>0.17390000000000327</v>
      </c>
      <c r="J185" s="6"/>
      <c r="K185" s="18">
        <v>39021</v>
      </c>
      <c r="L185" s="6">
        <v>1377.94</v>
      </c>
      <c r="M185" s="19"/>
      <c r="N185" s="6">
        <v>1284.3499999999999</v>
      </c>
      <c r="O185" s="19"/>
    </row>
    <row r="186" spans="1:15" x14ac:dyDescent="0.25">
      <c r="A186" s="1">
        <v>38990</v>
      </c>
      <c r="B186">
        <v>101.27079999999999</v>
      </c>
      <c r="C186">
        <f t="shared" si="4"/>
        <v>4.0999999999996817E-2</v>
      </c>
      <c r="D186">
        <v>2.0623999999999998</v>
      </c>
      <c r="E186">
        <f t="shared" si="5"/>
        <v>-2.2564000000000006</v>
      </c>
      <c r="G186" s="17">
        <v>38961</v>
      </c>
      <c r="H186" s="6">
        <v>-2.2564000000000006</v>
      </c>
      <c r="I186" s="6">
        <v>4.0999999999996817E-2</v>
      </c>
      <c r="J186" s="6"/>
      <c r="K186" s="18">
        <v>38989</v>
      </c>
      <c r="L186" s="6">
        <v>1335.85</v>
      </c>
      <c r="M186" s="19"/>
      <c r="N186" s="6">
        <v>1275.9100000000001</v>
      </c>
      <c r="O186" s="19"/>
    </row>
    <row r="187" spans="1:15" x14ac:dyDescent="0.25">
      <c r="A187" s="1">
        <v>38960</v>
      </c>
      <c r="B187">
        <v>101.20569999999999</v>
      </c>
      <c r="C187">
        <f t="shared" si="4"/>
        <v>-8.3700000000007435E-2</v>
      </c>
      <c r="D187">
        <v>3.8187000000000002</v>
      </c>
      <c r="E187">
        <f t="shared" si="5"/>
        <v>-0.34799999999999942</v>
      </c>
      <c r="G187" s="11">
        <v>38930</v>
      </c>
      <c r="H187" s="4">
        <v>-0.34799999999999942</v>
      </c>
      <c r="I187" s="4">
        <v>-8.3700000000007435E-2</v>
      </c>
      <c r="J187" s="4"/>
      <c r="K187" s="12">
        <v>38960</v>
      </c>
      <c r="L187" s="4">
        <v>1303.82</v>
      </c>
      <c r="M187" s="13">
        <f>(L187-L188)/L188</f>
        <v>2.1274262528785937E-2</v>
      </c>
      <c r="N187" s="4">
        <v>1264.8</v>
      </c>
      <c r="O187" s="13">
        <f>(N187-N188)/N188</f>
        <v>1.5308293129329738E-2</v>
      </c>
    </row>
    <row r="188" spans="1:15" x14ac:dyDescent="0.25">
      <c r="A188" s="1">
        <v>38929</v>
      </c>
      <c r="B188">
        <v>101.1951</v>
      </c>
      <c r="C188">
        <f t="shared" si="4"/>
        <v>-0.1570999999999998</v>
      </c>
      <c r="D188">
        <v>4.1452999999999998</v>
      </c>
      <c r="E188">
        <f t="shared" si="5"/>
        <v>0.59959999999999969</v>
      </c>
      <c r="G188" s="8">
        <v>38899</v>
      </c>
      <c r="H188" s="3">
        <v>0.59959999999999969</v>
      </c>
      <c r="I188" s="3">
        <v>-0.1570999999999998</v>
      </c>
      <c r="J188" s="3"/>
      <c r="K188" s="9">
        <v>38929</v>
      </c>
      <c r="L188" s="3">
        <v>1276.6600000000001</v>
      </c>
      <c r="M188" s="10">
        <f>(L188-L191)/L191</f>
        <v>-2.5903968381135366E-2</v>
      </c>
      <c r="N188" s="3">
        <v>1245.73</v>
      </c>
      <c r="O188" s="10">
        <f>(N188-N191)/N191</f>
        <v>1.4586828688244272E-2</v>
      </c>
    </row>
    <row r="189" spans="1:15" x14ac:dyDescent="0.25">
      <c r="A189" s="1">
        <v>38898</v>
      </c>
      <c r="B189">
        <v>101.2298</v>
      </c>
      <c r="C189">
        <f t="shared" si="4"/>
        <v>-0.150100000000009</v>
      </c>
      <c r="D189">
        <v>4.3188000000000004</v>
      </c>
      <c r="E189">
        <f t="shared" si="5"/>
        <v>0.95620000000000038</v>
      </c>
      <c r="G189" s="8">
        <v>38869</v>
      </c>
      <c r="H189" s="3">
        <v>0.95620000000000038</v>
      </c>
      <c r="I189" s="3">
        <v>-0.150100000000009</v>
      </c>
      <c r="J189" s="3"/>
      <c r="K189" s="9">
        <v>38898</v>
      </c>
      <c r="L189" s="3">
        <v>1270.2</v>
      </c>
      <c r="M189" s="10"/>
      <c r="N189" s="3">
        <v>1229.1099999999999</v>
      </c>
      <c r="O189" s="10"/>
    </row>
    <row r="190" spans="1:15" x14ac:dyDescent="0.25">
      <c r="A190" s="1">
        <v>38868</v>
      </c>
      <c r="B190">
        <v>101.2894</v>
      </c>
      <c r="C190">
        <f t="shared" si="4"/>
        <v>-5.710000000000548E-2</v>
      </c>
      <c r="D190">
        <v>4.1666999999999996</v>
      </c>
      <c r="E190">
        <f t="shared" si="5"/>
        <v>0.56919999999999948</v>
      </c>
      <c r="G190" s="8">
        <v>38838</v>
      </c>
      <c r="H190" s="3">
        <v>0.56919999999999948</v>
      </c>
      <c r="I190" s="3">
        <v>-5.710000000000548E-2</v>
      </c>
      <c r="J190" s="3"/>
      <c r="K190" s="9">
        <v>38868</v>
      </c>
      <c r="L190" s="3">
        <v>1270.0899999999999</v>
      </c>
      <c r="M190" s="10"/>
      <c r="N190" s="3">
        <v>1226.51</v>
      </c>
      <c r="O190" s="10"/>
    </row>
    <row r="191" spans="1:15" x14ac:dyDescent="0.25">
      <c r="A191" s="1">
        <v>38837</v>
      </c>
      <c r="B191">
        <v>101.3522</v>
      </c>
      <c r="C191">
        <f t="shared" si="4"/>
        <v>9.8999999999989541E-2</v>
      </c>
      <c r="D191">
        <v>3.5457000000000001</v>
      </c>
      <c r="E191">
        <f t="shared" si="5"/>
        <v>-0.43959999999999999</v>
      </c>
      <c r="G191" s="17">
        <v>38808</v>
      </c>
      <c r="H191" s="6">
        <v>-0.43959999999999999</v>
      </c>
      <c r="I191" s="6">
        <v>9.8999999999989541E-2</v>
      </c>
      <c r="J191" s="6"/>
      <c r="K191" s="18">
        <v>38835</v>
      </c>
      <c r="L191" s="6">
        <v>1310.6099999999999</v>
      </c>
      <c r="M191" s="19">
        <f>(L191-L193)/L193</f>
        <v>2.338637889838038E-2</v>
      </c>
      <c r="N191" s="6">
        <v>1227.82</v>
      </c>
      <c r="O191" s="19">
        <f>(N191-N193)/N193</f>
        <v>-1.1608062854198926E-2</v>
      </c>
    </row>
    <row r="192" spans="1:15" x14ac:dyDescent="0.25">
      <c r="A192" s="1">
        <v>38807</v>
      </c>
      <c r="B192">
        <v>101.37990000000001</v>
      </c>
      <c r="C192">
        <f t="shared" si="4"/>
        <v>0.27200000000000557</v>
      </c>
      <c r="D192">
        <v>3.3626</v>
      </c>
      <c r="E192">
        <f t="shared" si="5"/>
        <v>-5.3100000000000147E-2</v>
      </c>
      <c r="G192" s="17">
        <v>38777</v>
      </c>
      <c r="H192" s="6">
        <v>-5.3100000000000147E-2</v>
      </c>
      <c r="I192" s="6">
        <v>0.27200000000000557</v>
      </c>
      <c r="J192" s="6"/>
      <c r="K192" s="18">
        <v>38807</v>
      </c>
      <c r="L192" s="6">
        <v>1294.83</v>
      </c>
      <c r="M192" s="19"/>
      <c r="N192" s="6">
        <v>1230.05</v>
      </c>
      <c r="O192" s="19"/>
    </row>
    <row r="193" spans="1:15" x14ac:dyDescent="0.25">
      <c r="A193" s="1">
        <v>38776</v>
      </c>
      <c r="B193">
        <v>101.34650000000001</v>
      </c>
      <c r="C193">
        <f t="shared" si="4"/>
        <v>0.42400000000000659</v>
      </c>
      <c r="D193">
        <v>3.5975000000000001</v>
      </c>
      <c r="E193">
        <f t="shared" si="5"/>
        <v>0.14200000000000035</v>
      </c>
      <c r="G193" s="14">
        <v>38749</v>
      </c>
      <c r="H193" s="5">
        <v>0.14200000000000035</v>
      </c>
      <c r="I193" s="5">
        <v>0.42400000000000659</v>
      </c>
      <c r="J193" s="5"/>
      <c r="K193" s="15">
        <v>38776</v>
      </c>
      <c r="L193" s="5">
        <v>1280.6600000000001</v>
      </c>
      <c r="M193" s="16">
        <f>(L193-L194)/L194</f>
        <v>4.4528119116637403E-4</v>
      </c>
      <c r="N193" s="5">
        <v>1242.24</v>
      </c>
      <c r="O193" s="16">
        <f>(N193-N194)/N194</f>
        <v>3.3195221826463291E-3</v>
      </c>
    </row>
    <row r="194" spans="1:15" x14ac:dyDescent="0.25">
      <c r="A194" s="1">
        <v>38748</v>
      </c>
      <c r="B194">
        <v>101.25320000000001</v>
      </c>
      <c r="C194">
        <f t="shared" ref="C194:C257" si="6">B194-B197</f>
        <v>0.52280000000000371</v>
      </c>
      <c r="D194">
        <v>3.9853000000000001</v>
      </c>
      <c r="E194">
        <f t="shared" si="5"/>
        <v>-0.36250000000000027</v>
      </c>
      <c r="G194" s="17">
        <v>38718</v>
      </c>
      <c r="H194" s="6">
        <v>-0.36250000000000027</v>
      </c>
      <c r="I194" s="6">
        <v>0.52280000000000371</v>
      </c>
      <c r="J194" s="6"/>
      <c r="K194" s="18">
        <v>38748</v>
      </c>
      <c r="L194" s="6">
        <v>1280.0899999999999</v>
      </c>
      <c r="M194" s="19">
        <f>(L194-L197)/L197</f>
        <v>6.0546308646987124E-2</v>
      </c>
      <c r="N194" s="6">
        <v>1238.1300000000001</v>
      </c>
      <c r="O194" s="19">
        <f>(N194-N197)/N197</f>
        <v>1.4029484029484118E-2</v>
      </c>
    </row>
    <row r="195" spans="1:15" x14ac:dyDescent="0.25">
      <c r="A195" s="1">
        <v>38717</v>
      </c>
      <c r="B195">
        <v>101.1079</v>
      </c>
      <c r="C195">
        <f t="shared" si="6"/>
        <v>0.53490000000000748</v>
      </c>
      <c r="D195">
        <v>3.4157000000000002</v>
      </c>
      <c r="E195">
        <f t="shared" ref="E195:E258" si="7">D195-D198</f>
        <v>-1.2709999999999999</v>
      </c>
      <c r="G195" s="17">
        <v>38687</v>
      </c>
      <c r="H195" s="6">
        <v>-1.2709999999999999</v>
      </c>
      <c r="I195" s="6">
        <v>0.53490000000000748</v>
      </c>
      <c r="J195" s="6"/>
      <c r="K195" s="18">
        <v>38716</v>
      </c>
      <c r="L195" s="6">
        <v>1248.29</v>
      </c>
      <c r="M195" s="19"/>
      <c r="N195" s="6">
        <v>1238.06</v>
      </c>
      <c r="O195" s="19"/>
    </row>
    <row r="196" spans="1:15" x14ac:dyDescent="0.25">
      <c r="A196" s="1">
        <v>38686</v>
      </c>
      <c r="B196">
        <v>100.9225</v>
      </c>
      <c r="C196">
        <f t="shared" si="6"/>
        <v>0.45770000000000266</v>
      </c>
      <c r="D196">
        <v>3.4554999999999998</v>
      </c>
      <c r="E196">
        <f t="shared" si="7"/>
        <v>-0.1857000000000002</v>
      </c>
      <c r="G196" s="17">
        <v>38657</v>
      </c>
      <c r="H196" s="6">
        <v>-0.1857000000000002</v>
      </c>
      <c r="I196" s="6">
        <v>0.45770000000000266</v>
      </c>
      <c r="J196" s="6"/>
      <c r="K196" s="18">
        <v>38686</v>
      </c>
      <c r="L196" s="6">
        <v>1249.48</v>
      </c>
      <c r="M196" s="19"/>
      <c r="N196" s="6">
        <v>1226.4000000000001</v>
      </c>
      <c r="O196" s="19"/>
    </row>
    <row r="197" spans="1:15" x14ac:dyDescent="0.25">
      <c r="A197" s="1">
        <v>38656</v>
      </c>
      <c r="B197">
        <v>100.7304</v>
      </c>
      <c r="C197">
        <f t="shared" si="6"/>
        <v>0.33750000000000568</v>
      </c>
      <c r="D197">
        <v>4.3478000000000003</v>
      </c>
      <c r="E197">
        <f t="shared" si="7"/>
        <v>1.1799000000000004</v>
      </c>
      <c r="G197" s="14">
        <v>38626</v>
      </c>
      <c r="H197" s="5">
        <v>1.1799000000000004</v>
      </c>
      <c r="I197" s="5">
        <v>0.33750000000000568</v>
      </c>
      <c r="J197" s="5"/>
      <c r="K197" s="15">
        <v>38656</v>
      </c>
      <c r="L197" s="5">
        <v>1207.01</v>
      </c>
      <c r="M197" s="16">
        <f>(L197-L200)/L200</f>
        <v>-2.201461699265915E-2</v>
      </c>
      <c r="N197" s="5">
        <v>1221</v>
      </c>
      <c r="O197" s="16">
        <f>(N197-N200)/N200</f>
        <v>-5.5545601146747376E-3</v>
      </c>
    </row>
    <row r="198" spans="1:15" x14ac:dyDescent="0.25">
      <c r="A198" s="1">
        <v>38625</v>
      </c>
      <c r="B198">
        <v>100.57299999999999</v>
      </c>
      <c r="C198">
        <f t="shared" si="6"/>
        <v>0.2307999999999879</v>
      </c>
      <c r="D198">
        <v>4.6867000000000001</v>
      </c>
      <c r="E198">
        <f t="shared" si="7"/>
        <v>2.1564000000000001</v>
      </c>
      <c r="G198" s="14">
        <v>38596</v>
      </c>
      <c r="H198" s="5">
        <v>2.1564000000000001</v>
      </c>
      <c r="I198" s="5">
        <v>0.2307999999999879</v>
      </c>
      <c r="J198" s="5"/>
      <c r="K198" s="15">
        <v>38625</v>
      </c>
      <c r="L198" s="5">
        <v>1228.81</v>
      </c>
      <c r="M198" s="16"/>
      <c r="N198" s="5">
        <v>1230.74</v>
      </c>
      <c r="O198" s="16"/>
    </row>
    <row r="199" spans="1:15" x14ac:dyDescent="0.25">
      <c r="A199" s="1">
        <v>38595</v>
      </c>
      <c r="B199">
        <v>100.4648</v>
      </c>
      <c r="C199">
        <f t="shared" si="6"/>
        <v>0.15579999999999927</v>
      </c>
      <c r="D199">
        <v>3.6412</v>
      </c>
      <c r="E199">
        <f t="shared" si="7"/>
        <v>0.8384999999999998</v>
      </c>
      <c r="G199" s="14">
        <v>38565</v>
      </c>
      <c r="H199" s="5">
        <v>0.8384999999999998</v>
      </c>
      <c r="I199" s="5">
        <v>0.15579999999999927</v>
      </c>
      <c r="J199" s="5"/>
      <c r="K199" s="15">
        <v>38595</v>
      </c>
      <c r="L199" s="5">
        <v>1220.33</v>
      </c>
      <c r="M199" s="16"/>
      <c r="N199" s="5">
        <v>1243.55</v>
      </c>
      <c r="O199" s="16"/>
    </row>
    <row r="200" spans="1:15" x14ac:dyDescent="0.25">
      <c r="A200" s="1">
        <v>38564</v>
      </c>
      <c r="B200">
        <v>100.3929</v>
      </c>
      <c r="C200">
        <f t="shared" si="6"/>
        <v>7.3099999999996612E-2</v>
      </c>
      <c r="D200">
        <v>3.1678999999999999</v>
      </c>
      <c r="E200">
        <f t="shared" si="7"/>
        <v>-0.34270000000000023</v>
      </c>
      <c r="G200" s="17">
        <v>38534</v>
      </c>
      <c r="H200" s="6">
        <v>-0.34270000000000023</v>
      </c>
      <c r="I200" s="6">
        <v>7.3099999999996612E-2</v>
      </c>
      <c r="J200" s="6"/>
      <c r="K200" s="18">
        <v>38562</v>
      </c>
      <c r="L200" s="6">
        <v>1234.18</v>
      </c>
      <c r="M200" s="19">
        <f>(L200-L201)/L201</f>
        <v>3.5968203604375061E-2</v>
      </c>
      <c r="N200" s="6">
        <v>1227.82</v>
      </c>
      <c r="O200" s="19">
        <f>(N200-N201)/N201</f>
        <v>-9.0953845160561247E-3</v>
      </c>
    </row>
    <row r="201" spans="1:15" x14ac:dyDescent="0.25">
      <c r="A201" s="1">
        <v>38533</v>
      </c>
      <c r="B201">
        <v>100.34220000000001</v>
      </c>
      <c r="C201">
        <f t="shared" si="6"/>
        <v>-3.5299999999992338E-2</v>
      </c>
      <c r="D201">
        <v>2.5303</v>
      </c>
      <c r="E201">
        <f t="shared" si="7"/>
        <v>-0.61810000000000009</v>
      </c>
      <c r="G201" s="11">
        <v>38504</v>
      </c>
      <c r="H201" s="4">
        <v>-0.61810000000000009</v>
      </c>
      <c r="I201" s="4">
        <v>-3.5299999999992338E-2</v>
      </c>
      <c r="J201" s="4"/>
      <c r="K201" s="12">
        <v>38533</v>
      </c>
      <c r="L201" s="4">
        <v>1191.33</v>
      </c>
      <c r="M201" s="13">
        <f>(L201-L203)/L203</f>
        <v>2.980507412369799E-2</v>
      </c>
      <c r="N201" s="4">
        <v>1239.0899999999999</v>
      </c>
      <c r="O201" s="13">
        <f>(N201-N203)/N203</f>
        <v>1.6330648468642739E-2</v>
      </c>
    </row>
    <row r="202" spans="1:15" x14ac:dyDescent="0.25">
      <c r="A202" s="1">
        <v>38503</v>
      </c>
      <c r="B202">
        <v>100.309</v>
      </c>
      <c r="C202">
        <f t="shared" si="6"/>
        <v>-0.14790000000000703</v>
      </c>
      <c r="D202">
        <v>2.8027000000000002</v>
      </c>
      <c r="E202">
        <f t="shared" si="7"/>
        <v>-0.20479999999999965</v>
      </c>
      <c r="G202" s="11">
        <v>38473</v>
      </c>
      <c r="H202" s="4">
        <v>-0.20479999999999965</v>
      </c>
      <c r="I202" s="4">
        <v>-0.14790000000000703</v>
      </c>
      <c r="J202" s="4"/>
      <c r="K202" s="12">
        <v>38503</v>
      </c>
      <c r="L202" s="4">
        <v>1191.5</v>
      </c>
      <c r="M202" s="13"/>
      <c r="N202" s="4">
        <v>1232.3699999999999</v>
      </c>
      <c r="O202" s="13"/>
    </row>
    <row r="203" spans="1:15" x14ac:dyDescent="0.25">
      <c r="A203" s="1">
        <v>38472</v>
      </c>
      <c r="B203">
        <v>100.3198</v>
      </c>
      <c r="C203">
        <f t="shared" si="6"/>
        <v>-0.20369999999999777</v>
      </c>
      <c r="D203">
        <v>3.5106000000000002</v>
      </c>
      <c r="E203">
        <f t="shared" si="7"/>
        <v>0.54079999999999995</v>
      </c>
      <c r="G203" s="8">
        <v>38443</v>
      </c>
      <c r="H203" s="3">
        <v>0.54079999999999995</v>
      </c>
      <c r="I203" s="3">
        <v>-0.20369999999999777</v>
      </c>
      <c r="J203" s="3"/>
      <c r="K203" s="9">
        <v>38471</v>
      </c>
      <c r="L203" s="3">
        <v>1156.8499999999999</v>
      </c>
      <c r="M203" s="10">
        <f>(L203-L204)/L204</f>
        <v>-2.0108589772910163E-2</v>
      </c>
      <c r="N203" s="3">
        <v>1219.18</v>
      </c>
      <c r="O203" s="10">
        <f>(N203-N204)/N204</f>
        <v>1.3533959597639015E-2</v>
      </c>
    </row>
    <row r="204" spans="1:15" x14ac:dyDescent="0.25">
      <c r="A204" s="1">
        <v>38442</v>
      </c>
      <c r="B204">
        <v>100.3775</v>
      </c>
      <c r="C204">
        <f t="shared" si="6"/>
        <v>-0.18569999999999709</v>
      </c>
      <c r="D204">
        <v>3.1484000000000001</v>
      </c>
      <c r="E204">
        <f t="shared" si="7"/>
        <v>-0.10719999999999974</v>
      </c>
      <c r="G204" s="11">
        <v>38412</v>
      </c>
      <c r="H204" s="4">
        <v>-0.10719999999999974</v>
      </c>
      <c r="I204" s="4">
        <v>-0.18569999999999709</v>
      </c>
      <c r="J204" s="4"/>
      <c r="K204" s="12">
        <v>38442</v>
      </c>
      <c r="L204" s="4">
        <v>1180.5899999999999</v>
      </c>
      <c r="M204" s="13">
        <f>(L204-L207)/L207</f>
        <v>-2.5851541355865201E-2</v>
      </c>
      <c r="N204" s="4">
        <v>1202.9000000000001</v>
      </c>
      <c r="O204" s="13">
        <f>(N204-N207)/N207</f>
        <v>-4.7985438901298541E-3</v>
      </c>
    </row>
    <row r="205" spans="1:15" x14ac:dyDescent="0.25">
      <c r="A205" s="1">
        <v>38411</v>
      </c>
      <c r="B205">
        <v>100.4569</v>
      </c>
      <c r="C205">
        <f t="shared" si="6"/>
        <v>-0.12449999999999761</v>
      </c>
      <c r="D205">
        <v>3.0074999999999998</v>
      </c>
      <c r="E205">
        <f t="shared" si="7"/>
        <v>-0.51550000000000029</v>
      </c>
      <c r="G205" s="11">
        <v>38384</v>
      </c>
      <c r="H205" s="4">
        <v>-0.51550000000000029</v>
      </c>
      <c r="I205" s="4">
        <v>-0.12449999999999761</v>
      </c>
      <c r="J205" s="4"/>
      <c r="K205" s="12">
        <v>38411</v>
      </c>
      <c r="L205" s="4">
        <v>1203.5999999999999</v>
      </c>
      <c r="M205" s="13"/>
      <c r="N205" s="4">
        <v>1209.1099999999999</v>
      </c>
      <c r="O205" s="13"/>
    </row>
    <row r="206" spans="1:15" x14ac:dyDescent="0.25">
      <c r="A206" s="1">
        <v>38383</v>
      </c>
      <c r="B206">
        <v>100.5235</v>
      </c>
      <c r="C206">
        <f t="shared" si="6"/>
        <v>-9.1200000000000614E-2</v>
      </c>
      <c r="D206">
        <v>2.9698000000000002</v>
      </c>
      <c r="E206">
        <f t="shared" si="7"/>
        <v>-0.21939999999999982</v>
      </c>
      <c r="G206" s="11">
        <v>38353</v>
      </c>
      <c r="H206" s="4">
        <v>-0.21939999999999982</v>
      </c>
      <c r="I206" s="4">
        <v>-9.1200000000000614E-2</v>
      </c>
      <c r="J206" s="4"/>
      <c r="K206" s="12">
        <v>38383</v>
      </c>
      <c r="L206" s="4">
        <v>1181.27</v>
      </c>
      <c r="M206" s="13"/>
      <c r="N206" s="4">
        <v>1216.29</v>
      </c>
      <c r="O206" s="13"/>
    </row>
    <row r="207" spans="1:15" x14ac:dyDescent="0.25">
      <c r="A207" s="1">
        <v>38352</v>
      </c>
      <c r="B207">
        <v>100.56319999999999</v>
      </c>
      <c r="C207">
        <f t="shared" si="6"/>
        <v>-0.12709999999999866</v>
      </c>
      <c r="D207">
        <v>3.2555999999999998</v>
      </c>
      <c r="E207">
        <f t="shared" si="7"/>
        <v>0.71779999999999999</v>
      </c>
      <c r="G207" s="8">
        <v>38322</v>
      </c>
      <c r="H207" s="3">
        <v>0.71779999999999999</v>
      </c>
      <c r="I207" s="3">
        <v>-0.12709999999999866</v>
      </c>
      <c r="J207" s="3"/>
      <c r="K207" s="9">
        <v>38352</v>
      </c>
      <c r="L207" s="3">
        <v>1211.92</v>
      </c>
      <c r="M207" s="10">
        <f>(L207-L210)/L210</f>
        <v>8.7333345295986062E-2</v>
      </c>
      <c r="N207" s="3">
        <v>1208.7</v>
      </c>
      <c r="O207" s="10">
        <f>(N207-N210)/N210</f>
        <v>9.5467187852364653E-3</v>
      </c>
    </row>
    <row r="208" spans="1:15" x14ac:dyDescent="0.25">
      <c r="A208" s="1">
        <v>38321</v>
      </c>
      <c r="B208">
        <v>100.5814</v>
      </c>
      <c r="C208">
        <f t="shared" si="6"/>
        <v>-0.2179000000000002</v>
      </c>
      <c r="D208">
        <v>3.5230000000000001</v>
      </c>
      <c r="E208">
        <f t="shared" si="7"/>
        <v>0.86860000000000026</v>
      </c>
      <c r="G208" s="8">
        <v>38292</v>
      </c>
      <c r="H208" s="3">
        <v>0.86860000000000026</v>
      </c>
      <c r="I208" s="3">
        <v>-0.2179000000000002</v>
      </c>
      <c r="J208" s="3"/>
      <c r="K208" s="9">
        <v>38321</v>
      </c>
      <c r="L208" s="3">
        <v>1173.82</v>
      </c>
      <c r="M208" s="10"/>
      <c r="N208" s="3">
        <v>1197.68</v>
      </c>
      <c r="O208" s="10"/>
    </row>
    <row r="209" spans="1:15" x14ac:dyDescent="0.25">
      <c r="A209" s="1">
        <v>38291</v>
      </c>
      <c r="B209">
        <v>100.6147</v>
      </c>
      <c r="C209">
        <f t="shared" si="6"/>
        <v>-0.30769999999999698</v>
      </c>
      <c r="D209">
        <v>3.1892</v>
      </c>
      <c r="E209">
        <f t="shared" si="7"/>
        <v>0.19839999999999991</v>
      </c>
      <c r="G209" s="8">
        <v>38261</v>
      </c>
      <c r="H209" s="3">
        <v>0.19839999999999991</v>
      </c>
      <c r="I209" s="3">
        <v>-0.30769999999999698</v>
      </c>
      <c r="J209" s="3"/>
      <c r="K209" s="9">
        <v>38289</v>
      </c>
      <c r="L209" s="3">
        <v>1130.2</v>
      </c>
      <c r="M209" s="10"/>
      <c r="N209" s="3">
        <v>1207.31</v>
      </c>
      <c r="O209" s="10"/>
    </row>
    <row r="210" spans="1:15" x14ac:dyDescent="0.25">
      <c r="A210" s="1">
        <v>38260</v>
      </c>
      <c r="B210">
        <v>100.69029999999999</v>
      </c>
      <c r="C210">
        <f t="shared" si="6"/>
        <v>-0.34159999999999968</v>
      </c>
      <c r="D210">
        <v>2.5377999999999998</v>
      </c>
      <c r="E210">
        <f t="shared" si="7"/>
        <v>-0.72840000000000016</v>
      </c>
      <c r="G210" s="11">
        <v>38231</v>
      </c>
      <c r="H210" s="4">
        <v>-0.72840000000000016</v>
      </c>
      <c r="I210" s="4">
        <v>-0.34159999999999968</v>
      </c>
      <c r="J210" s="4"/>
      <c r="K210" s="12">
        <v>38260</v>
      </c>
      <c r="L210" s="4">
        <v>1114.58</v>
      </c>
      <c r="M210" s="13">
        <f>(L210-L212)/L212</f>
        <v>1.1672657299495244E-2</v>
      </c>
      <c r="N210" s="4">
        <v>1197.27</v>
      </c>
      <c r="O210" s="13">
        <f>(N210-N212)/N212</f>
        <v>2.1840434248258839E-2</v>
      </c>
    </row>
    <row r="211" spans="1:15" x14ac:dyDescent="0.25">
      <c r="A211" s="1">
        <v>38230</v>
      </c>
      <c r="B211">
        <v>100.7993</v>
      </c>
      <c r="C211">
        <f t="shared" si="6"/>
        <v>-0.31179999999999097</v>
      </c>
      <c r="D211">
        <v>2.6543999999999999</v>
      </c>
      <c r="E211">
        <f t="shared" si="7"/>
        <v>-0.3974000000000002</v>
      </c>
      <c r="G211" s="11">
        <v>38200</v>
      </c>
      <c r="H211" s="4">
        <v>-0.3974000000000002</v>
      </c>
      <c r="I211" s="4">
        <v>-0.31179999999999097</v>
      </c>
      <c r="J211" s="4"/>
      <c r="K211" s="12">
        <v>38230</v>
      </c>
      <c r="L211" s="4">
        <v>1104.24</v>
      </c>
      <c r="M211" s="13"/>
      <c r="N211" s="4">
        <v>1194.03</v>
      </c>
      <c r="O211" s="13"/>
    </row>
    <row r="212" spans="1:15" x14ac:dyDescent="0.25">
      <c r="A212" s="1">
        <v>38199</v>
      </c>
      <c r="B212">
        <v>100.9224</v>
      </c>
      <c r="C212">
        <f t="shared" si="6"/>
        <v>-0.23170000000000357</v>
      </c>
      <c r="D212">
        <v>2.9908000000000001</v>
      </c>
      <c r="E212">
        <f t="shared" si="7"/>
        <v>0.70570000000000022</v>
      </c>
      <c r="G212" s="8">
        <v>38169</v>
      </c>
      <c r="H212" s="3">
        <v>0.70570000000000022</v>
      </c>
      <c r="I212" s="3">
        <v>-0.23170000000000357</v>
      </c>
      <c r="J212" s="3"/>
      <c r="K212" s="9">
        <v>38198</v>
      </c>
      <c r="L212" s="3">
        <v>1101.72</v>
      </c>
      <c r="M212" s="10">
        <f>(L212-L214)/L214</f>
        <v>-1.6918299603812002E-2</v>
      </c>
      <c r="N212" s="3">
        <v>1171.68</v>
      </c>
      <c r="O212" s="10">
        <f>(N212-N214)/N214</f>
        <v>1.5619853336338245E-2</v>
      </c>
    </row>
    <row r="213" spans="1:15" x14ac:dyDescent="0.25">
      <c r="A213" s="1">
        <v>38168</v>
      </c>
      <c r="B213">
        <v>101.03189999999999</v>
      </c>
      <c r="C213">
        <f t="shared" si="6"/>
        <v>-0.11950000000000216</v>
      </c>
      <c r="D213">
        <v>3.2662</v>
      </c>
      <c r="E213">
        <f t="shared" si="7"/>
        <v>1.5289999999999999</v>
      </c>
      <c r="G213" s="8">
        <v>38139</v>
      </c>
      <c r="H213" s="3">
        <v>1.5289999999999999</v>
      </c>
      <c r="I213" s="3">
        <v>-0.11950000000000216</v>
      </c>
      <c r="J213" s="3"/>
      <c r="K213" s="9">
        <v>38168</v>
      </c>
      <c r="L213" s="3">
        <v>1140.8399999999999</v>
      </c>
      <c r="M213" s="10"/>
      <c r="N213" s="3">
        <v>1160.18</v>
      </c>
      <c r="O213" s="10"/>
    </row>
    <row r="214" spans="1:15" x14ac:dyDescent="0.25">
      <c r="A214" s="1">
        <v>38138</v>
      </c>
      <c r="B214">
        <v>101.11109999999999</v>
      </c>
      <c r="C214">
        <f t="shared" si="6"/>
        <v>2.8599999999997294E-2</v>
      </c>
      <c r="D214">
        <v>3.0518000000000001</v>
      </c>
      <c r="E214">
        <f t="shared" si="7"/>
        <v>1.3587</v>
      </c>
      <c r="G214" s="14">
        <v>38108</v>
      </c>
      <c r="H214" s="5">
        <v>1.3587</v>
      </c>
      <c r="I214" s="5">
        <v>2.8599999999997294E-2</v>
      </c>
      <c r="J214" s="5"/>
      <c r="K214" s="15">
        <v>38138</v>
      </c>
      <c r="L214" s="5">
        <v>1120.68</v>
      </c>
      <c r="M214" s="16">
        <f>(L214-L216)/L216</f>
        <v>-4.9102742827713949E-3</v>
      </c>
      <c r="N214" s="5">
        <v>1153.6600000000001</v>
      </c>
      <c r="O214" s="16">
        <f>(N214-N216)/N216</f>
        <v>-2.9918267128586262E-2</v>
      </c>
    </row>
    <row r="215" spans="1:15" x14ac:dyDescent="0.25">
      <c r="A215" s="1">
        <v>38107</v>
      </c>
      <c r="B215">
        <v>101.1541</v>
      </c>
      <c r="C215">
        <f t="shared" si="6"/>
        <v>0.21920000000000073</v>
      </c>
      <c r="D215">
        <v>2.2850999999999999</v>
      </c>
      <c r="E215">
        <f t="shared" si="7"/>
        <v>0.3589</v>
      </c>
      <c r="G215" s="14">
        <v>38078</v>
      </c>
      <c r="H215" s="5">
        <v>0.3589</v>
      </c>
      <c r="I215" s="5">
        <v>0.21920000000000073</v>
      </c>
      <c r="J215" s="5"/>
      <c r="K215" s="15">
        <v>38107</v>
      </c>
      <c r="L215" s="5">
        <v>1107.31</v>
      </c>
      <c r="M215" s="16"/>
      <c r="N215" s="5">
        <v>1158.3</v>
      </c>
      <c r="O215" s="16"/>
    </row>
    <row r="216" spans="1:15" x14ac:dyDescent="0.25">
      <c r="A216" s="1">
        <v>38077</v>
      </c>
      <c r="B216">
        <v>101.1514</v>
      </c>
      <c r="C216">
        <f t="shared" si="6"/>
        <v>0.46289999999999054</v>
      </c>
      <c r="D216">
        <v>1.7372000000000001</v>
      </c>
      <c r="E216">
        <f t="shared" si="7"/>
        <v>-0.14229999999999987</v>
      </c>
      <c r="G216" s="17">
        <v>38047</v>
      </c>
      <c r="H216" s="6">
        <v>-0.14229999999999987</v>
      </c>
      <c r="I216" s="6">
        <v>0.46289999999999054</v>
      </c>
      <c r="J216" s="6"/>
      <c r="K216" s="18">
        <v>38077</v>
      </c>
      <c r="L216" s="6">
        <v>1126.21</v>
      </c>
      <c r="M216" s="19">
        <f>(L216-L222)/L222</f>
        <v>0.13076699097362371</v>
      </c>
      <c r="N216" s="6">
        <v>1189.24</v>
      </c>
      <c r="O216" s="19">
        <f>(N216-N222)/N222</f>
        <v>2.9823346033945319E-2</v>
      </c>
    </row>
    <row r="217" spans="1:15" x14ac:dyDescent="0.25">
      <c r="A217" s="1">
        <v>38046</v>
      </c>
      <c r="B217">
        <v>101.0825</v>
      </c>
      <c r="C217">
        <f t="shared" si="6"/>
        <v>0.72090000000000032</v>
      </c>
      <c r="D217">
        <v>1.6931</v>
      </c>
      <c r="E217">
        <f t="shared" si="7"/>
        <v>-7.1899999999999853E-2</v>
      </c>
      <c r="G217" s="17">
        <v>38018</v>
      </c>
      <c r="H217" s="6">
        <v>-7.1899999999999853E-2</v>
      </c>
      <c r="I217" s="6">
        <v>0.72090000000000032</v>
      </c>
      <c r="J217" s="6"/>
      <c r="K217" s="18">
        <v>38044</v>
      </c>
      <c r="L217" s="6">
        <v>1144.94</v>
      </c>
      <c r="M217" s="19"/>
      <c r="N217" s="6">
        <v>1180.4000000000001</v>
      </c>
      <c r="O217" s="19"/>
    </row>
    <row r="218" spans="1:15" x14ac:dyDescent="0.25">
      <c r="A218" s="1">
        <v>38017</v>
      </c>
      <c r="B218">
        <v>100.9349</v>
      </c>
      <c r="C218">
        <f t="shared" si="6"/>
        <v>0.96269999999999811</v>
      </c>
      <c r="D218">
        <v>1.9261999999999999</v>
      </c>
      <c r="E218">
        <f t="shared" si="7"/>
        <v>-0.11460000000000004</v>
      </c>
      <c r="G218" s="17">
        <v>37987</v>
      </c>
      <c r="H218" s="6">
        <v>-0.11460000000000004</v>
      </c>
      <c r="I218" s="6">
        <v>0.96269999999999811</v>
      </c>
      <c r="J218" s="6"/>
      <c r="K218" s="18">
        <v>38016</v>
      </c>
      <c r="L218" s="6">
        <v>1131.1300000000001</v>
      </c>
      <c r="M218" s="19"/>
      <c r="N218" s="6">
        <v>1167.76</v>
      </c>
      <c r="O218" s="19"/>
    </row>
    <row r="219" spans="1:15" x14ac:dyDescent="0.25">
      <c r="A219" s="1">
        <v>37986</v>
      </c>
      <c r="B219">
        <v>100.6885</v>
      </c>
      <c r="C219">
        <f t="shared" si="6"/>
        <v>1.1337000000000046</v>
      </c>
      <c r="D219">
        <v>1.8794999999999999</v>
      </c>
      <c r="E219">
        <f t="shared" si="7"/>
        <v>-0.44089999999999985</v>
      </c>
      <c r="G219" s="17">
        <v>37956</v>
      </c>
      <c r="H219" s="6">
        <v>-0.44089999999999985</v>
      </c>
      <c r="I219" s="6">
        <v>1.1337000000000046</v>
      </c>
      <c r="J219" s="6"/>
      <c r="K219" s="18">
        <v>37986</v>
      </c>
      <c r="L219" s="6">
        <v>1111.92</v>
      </c>
      <c r="M219" s="19"/>
      <c r="N219" s="6">
        <v>1158.44</v>
      </c>
      <c r="O219" s="19"/>
    </row>
    <row r="220" spans="1:15" x14ac:dyDescent="0.25">
      <c r="A220" s="1">
        <v>37955</v>
      </c>
      <c r="B220">
        <v>100.3616</v>
      </c>
      <c r="C220">
        <f t="shared" si="6"/>
        <v>1.2177999999999969</v>
      </c>
      <c r="D220">
        <v>1.7649999999999999</v>
      </c>
      <c r="E220">
        <f t="shared" si="7"/>
        <v>-0.3933000000000002</v>
      </c>
      <c r="G220" s="17">
        <v>37926</v>
      </c>
      <c r="H220" s="6">
        <v>-0.3933000000000002</v>
      </c>
      <c r="I220" s="6">
        <v>1.2177999999999969</v>
      </c>
      <c r="J220" s="6"/>
      <c r="K220" s="18">
        <v>37953</v>
      </c>
      <c r="L220" s="6">
        <v>1058.2</v>
      </c>
      <c r="M220" s="19"/>
      <c r="N220" s="6">
        <v>1146.77</v>
      </c>
      <c r="O220" s="19"/>
    </row>
    <row r="221" spans="1:15" x14ac:dyDescent="0.25">
      <c r="A221" s="1">
        <v>37925</v>
      </c>
      <c r="B221">
        <v>99.972200000000001</v>
      </c>
      <c r="C221">
        <f t="shared" si="6"/>
        <v>1.2115000000000009</v>
      </c>
      <c r="D221">
        <v>2.0407999999999999</v>
      </c>
      <c r="E221">
        <f t="shared" si="7"/>
        <v>-6.9100000000000161E-2</v>
      </c>
      <c r="G221" s="17">
        <v>37895</v>
      </c>
      <c r="H221" s="6">
        <v>-6.9100000000000161E-2</v>
      </c>
      <c r="I221" s="6">
        <v>1.2115000000000009</v>
      </c>
      <c r="J221" s="6"/>
      <c r="K221" s="18">
        <v>37925</v>
      </c>
      <c r="L221" s="6">
        <v>1050.71</v>
      </c>
      <c r="M221" s="19"/>
      <c r="N221" s="6">
        <v>1144.03</v>
      </c>
      <c r="O221" s="19"/>
    </row>
    <row r="222" spans="1:15" x14ac:dyDescent="0.25">
      <c r="A222" s="1">
        <v>37894</v>
      </c>
      <c r="B222">
        <v>99.5548</v>
      </c>
      <c r="C222">
        <f t="shared" si="6"/>
        <v>1.1381999999999977</v>
      </c>
      <c r="D222">
        <v>2.3203999999999998</v>
      </c>
      <c r="E222">
        <f t="shared" si="7"/>
        <v>0.20809999999999995</v>
      </c>
      <c r="G222" s="14">
        <v>37865</v>
      </c>
      <c r="H222" s="5">
        <v>0.20809999999999995</v>
      </c>
      <c r="I222" s="5">
        <v>1.1381999999999977</v>
      </c>
      <c r="J222" s="5"/>
      <c r="K222" s="15">
        <v>37894</v>
      </c>
      <c r="L222" s="5">
        <v>995.97</v>
      </c>
      <c r="M222" s="16">
        <f>(L222-L224)/L224</f>
        <v>5.7153820520847833E-3</v>
      </c>
      <c r="N222" s="5">
        <v>1154.8</v>
      </c>
      <c r="O222" s="16">
        <f>(N222-N224)/N224</f>
        <v>3.3285612025769552E-2</v>
      </c>
    </row>
    <row r="223" spans="1:15" x14ac:dyDescent="0.25">
      <c r="A223" s="1">
        <v>37864</v>
      </c>
      <c r="B223">
        <v>99.143799999999999</v>
      </c>
      <c r="C223">
        <f t="shared" si="6"/>
        <v>1.022199999999998</v>
      </c>
      <c r="D223">
        <v>2.1583000000000001</v>
      </c>
      <c r="E223">
        <f t="shared" si="7"/>
        <v>0.10050000000000026</v>
      </c>
      <c r="G223" s="14">
        <v>37834</v>
      </c>
      <c r="H223" s="5">
        <v>0.10050000000000026</v>
      </c>
      <c r="I223" s="5">
        <v>1.022199999999998</v>
      </c>
      <c r="J223" s="5"/>
      <c r="K223" s="15">
        <v>37862</v>
      </c>
      <c r="L223" s="5">
        <v>1008.01</v>
      </c>
      <c r="M223" s="16"/>
      <c r="N223" s="5">
        <v>1125.02</v>
      </c>
      <c r="O223" s="16"/>
    </row>
    <row r="224" spans="1:15" x14ac:dyDescent="0.25">
      <c r="A224" s="1">
        <v>37833</v>
      </c>
      <c r="B224">
        <v>98.7607</v>
      </c>
      <c r="C224">
        <f t="shared" si="6"/>
        <v>0.8726999999999947</v>
      </c>
      <c r="D224">
        <v>2.1099000000000001</v>
      </c>
      <c r="E224">
        <f t="shared" si="7"/>
        <v>-0.11479999999999979</v>
      </c>
      <c r="G224" s="17">
        <v>37803</v>
      </c>
      <c r="H224" s="6">
        <v>-0.11479999999999979</v>
      </c>
      <c r="I224" s="6">
        <v>0.8726999999999947</v>
      </c>
      <c r="J224" s="6"/>
      <c r="K224" s="18">
        <v>37833</v>
      </c>
      <c r="L224" s="6">
        <v>990.31</v>
      </c>
      <c r="M224" s="19">
        <f>(L224-L228)/L228</f>
        <v>0.16757056285222477</v>
      </c>
      <c r="N224" s="6">
        <v>1117.5999999999999</v>
      </c>
      <c r="O224" s="19">
        <f>(N224-N228)/N228</f>
        <v>-9.4481768386720094E-3</v>
      </c>
    </row>
    <row r="225" spans="1:15" x14ac:dyDescent="0.25">
      <c r="A225" s="1">
        <v>37802</v>
      </c>
      <c r="B225">
        <v>98.416600000000003</v>
      </c>
      <c r="C225">
        <f t="shared" si="6"/>
        <v>0.67010000000000502</v>
      </c>
      <c r="D225">
        <v>2.1122999999999998</v>
      </c>
      <c r="E225">
        <f t="shared" si="7"/>
        <v>-0.90779999999999994</v>
      </c>
      <c r="G225" s="17">
        <v>37773</v>
      </c>
      <c r="H225" s="6">
        <v>-0.90779999999999994</v>
      </c>
      <c r="I225" s="6">
        <v>0.67010000000000502</v>
      </c>
      <c r="J225" s="6"/>
      <c r="K225" s="18">
        <v>37802</v>
      </c>
      <c r="L225" s="6">
        <v>974.5</v>
      </c>
      <c r="M225" s="19"/>
      <c r="N225" s="6">
        <v>1156.48</v>
      </c>
      <c r="O225" s="19"/>
    </row>
    <row r="226" spans="1:15" x14ac:dyDescent="0.25">
      <c r="A226" s="1">
        <v>37772</v>
      </c>
      <c r="B226">
        <v>98.121600000000001</v>
      </c>
      <c r="C226">
        <f t="shared" si="6"/>
        <v>0.4164999999999992</v>
      </c>
      <c r="D226">
        <v>2.0577999999999999</v>
      </c>
      <c r="E226">
        <f t="shared" si="7"/>
        <v>-0.92310000000000025</v>
      </c>
      <c r="G226" s="17">
        <v>37742</v>
      </c>
      <c r="H226" s="6">
        <v>-0.92310000000000025</v>
      </c>
      <c r="I226" s="6">
        <v>0.4164999999999992</v>
      </c>
      <c r="J226" s="6"/>
      <c r="K226" s="18">
        <v>37771</v>
      </c>
      <c r="L226" s="6">
        <v>963.59</v>
      </c>
      <c r="M226" s="19"/>
      <c r="N226" s="6">
        <v>1158.78</v>
      </c>
      <c r="O226" s="19"/>
    </row>
    <row r="227" spans="1:15" x14ac:dyDescent="0.25">
      <c r="A227" s="1">
        <v>37741</v>
      </c>
      <c r="B227">
        <v>97.888000000000005</v>
      </c>
      <c r="C227">
        <f t="shared" si="6"/>
        <v>0.15140000000000953</v>
      </c>
      <c r="D227">
        <v>2.2246999999999999</v>
      </c>
      <c r="E227">
        <f t="shared" si="7"/>
        <v>-0.37270000000000003</v>
      </c>
      <c r="G227" s="17">
        <v>37712</v>
      </c>
      <c r="H227" s="6">
        <v>-0.37270000000000003</v>
      </c>
      <c r="I227" s="6">
        <v>0.15140000000000953</v>
      </c>
      <c r="J227" s="6"/>
      <c r="K227" s="18">
        <v>37741</v>
      </c>
      <c r="L227" s="6">
        <v>916.92</v>
      </c>
      <c r="M227" s="19"/>
      <c r="N227" s="6">
        <v>1137.57</v>
      </c>
      <c r="O227" s="19"/>
    </row>
    <row r="228" spans="1:15" x14ac:dyDescent="0.25">
      <c r="A228" s="1">
        <v>37711</v>
      </c>
      <c r="B228">
        <v>97.746499999999997</v>
      </c>
      <c r="C228">
        <f t="shared" si="6"/>
        <v>-6.1300000000002797E-2</v>
      </c>
      <c r="D228">
        <v>3.0200999999999998</v>
      </c>
      <c r="E228">
        <f t="shared" si="7"/>
        <v>0.64319999999999977</v>
      </c>
      <c r="G228" s="8">
        <v>37681</v>
      </c>
      <c r="H228" s="3">
        <v>0.64319999999999977</v>
      </c>
      <c r="I228" s="3">
        <v>-6.1300000000002797E-2</v>
      </c>
      <c r="J228" s="3"/>
      <c r="K228" s="9">
        <v>37711</v>
      </c>
      <c r="L228" s="3">
        <v>848.18</v>
      </c>
      <c r="M228" s="10">
        <f>(L228-L236)/L236</f>
        <v>-6.9590399508567227E-2</v>
      </c>
      <c r="N228" s="3">
        <v>1128.26</v>
      </c>
      <c r="O228" s="10">
        <f>(N228-N236)/N236</f>
        <v>6.4225548732750326E-2</v>
      </c>
    </row>
    <row r="229" spans="1:15" x14ac:dyDescent="0.25">
      <c r="A229" s="1">
        <v>37680</v>
      </c>
      <c r="B229">
        <v>97.705100000000002</v>
      </c>
      <c r="C229">
        <f t="shared" si="6"/>
        <v>-0.2021000000000015</v>
      </c>
      <c r="D229">
        <v>2.9809000000000001</v>
      </c>
      <c r="E229">
        <f t="shared" si="7"/>
        <v>0.7825000000000002</v>
      </c>
      <c r="G229" s="8">
        <v>37653</v>
      </c>
      <c r="H229" s="3">
        <v>0.7825000000000002</v>
      </c>
      <c r="I229" s="3">
        <v>-0.2021000000000015</v>
      </c>
      <c r="J229" s="3"/>
      <c r="K229" s="9">
        <v>37680</v>
      </c>
      <c r="L229" s="3">
        <v>841.15</v>
      </c>
      <c r="M229" s="10"/>
      <c r="N229" s="3">
        <v>1129.1300000000001</v>
      </c>
      <c r="O229" s="10"/>
    </row>
    <row r="230" spans="1:15" x14ac:dyDescent="0.25">
      <c r="A230" s="1">
        <v>37652</v>
      </c>
      <c r="B230">
        <v>97.736599999999996</v>
      </c>
      <c r="C230">
        <f t="shared" si="6"/>
        <v>-0.32040000000000646</v>
      </c>
      <c r="D230">
        <v>2.5973999999999999</v>
      </c>
      <c r="E230">
        <f t="shared" si="7"/>
        <v>0.5714999999999999</v>
      </c>
      <c r="G230" s="8">
        <v>37622</v>
      </c>
      <c r="H230" s="3">
        <v>0.5714999999999999</v>
      </c>
      <c r="I230" s="3">
        <v>-0.32040000000000646</v>
      </c>
      <c r="J230" s="3"/>
      <c r="K230" s="9">
        <v>37652</v>
      </c>
      <c r="L230" s="3">
        <v>855.7</v>
      </c>
      <c r="M230" s="10"/>
      <c r="N230" s="3">
        <v>1113.72</v>
      </c>
      <c r="O230" s="10"/>
    </row>
    <row r="231" spans="1:15" x14ac:dyDescent="0.25">
      <c r="A231" s="1">
        <v>37621</v>
      </c>
      <c r="B231">
        <v>97.8078</v>
      </c>
      <c r="C231">
        <f t="shared" si="6"/>
        <v>-0.47679999999999723</v>
      </c>
      <c r="D231">
        <v>2.3769</v>
      </c>
      <c r="E231">
        <f t="shared" si="7"/>
        <v>0.86260000000000003</v>
      </c>
      <c r="G231" s="8">
        <v>37591</v>
      </c>
      <c r="H231" s="3">
        <v>0.86260000000000003</v>
      </c>
      <c r="I231" s="3">
        <v>-0.47679999999999723</v>
      </c>
      <c r="J231" s="3"/>
      <c r="K231" s="9">
        <v>37621</v>
      </c>
      <c r="L231" s="3">
        <v>879.82</v>
      </c>
      <c r="M231" s="10"/>
      <c r="N231" s="3">
        <v>1112.77</v>
      </c>
      <c r="O231" s="10"/>
    </row>
    <row r="232" spans="1:15" x14ac:dyDescent="0.25">
      <c r="A232" s="1">
        <v>37590</v>
      </c>
      <c r="B232">
        <v>97.907200000000003</v>
      </c>
      <c r="C232">
        <f t="shared" si="6"/>
        <v>-0.66689999999999827</v>
      </c>
      <c r="D232">
        <v>2.1983999999999999</v>
      </c>
      <c r="E232">
        <f t="shared" si="7"/>
        <v>0.39559999999999995</v>
      </c>
      <c r="G232" s="8">
        <v>37561</v>
      </c>
      <c r="H232" s="3">
        <v>0.39559999999999995</v>
      </c>
      <c r="I232" s="3">
        <v>-0.66689999999999827</v>
      </c>
      <c r="J232" s="3"/>
      <c r="K232" s="9">
        <v>37589</v>
      </c>
      <c r="L232" s="3">
        <v>936.31</v>
      </c>
      <c r="M232" s="10"/>
      <c r="N232" s="3">
        <v>1090.25</v>
      </c>
      <c r="O232" s="10"/>
    </row>
    <row r="233" spans="1:15" x14ac:dyDescent="0.25">
      <c r="A233" s="1">
        <v>37560</v>
      </c>
      <c r="B233">
        <v>98.057000000000002</v>
      </c>
      <c r="C233">
        <f t="shared" si="6"/>
        <v>-0.82930000000000348</v>
      </c>
      <c r="D233">
        <v>2.0259</v>
      </c>
      <c r="E233">
        <f t="shared" si="7"/>
        <v>0.56109999999999993</v>
      </c>
      <c r="G233" s="8">
        <v>37530</v>
      </c>
      <c r="H233" s="3">
        <v>0.56109999999999993</v>
      </c>
      <c r="I233" s="3">
        <v>-0.82930000000000348</v>
      </c>
      <c r="J233" s="3"/>
      <c r="K233" s="9">
        <v>37560</v>
      </c>
      <c r="L233" s="3">
        <v>885.76</v>
      </c>
      <c r="M233" s="10"/>
      <c r="N233" s="3">
        <v>1090.54</v>
      </c>
      <c r="O233" s="10"/>
    </row>
    <row r="234" spans="1:15" x14ac:dyDescent="0.25">
      <c r="A234" s="1">
        <v>37529</v>
      </c>
      <c r="B234">
        <v>98.284599999999998</v>
      </c>
      <c r="C234">
        <f t="shared" si="6"/>
        <v>-0.89419999999999789</v>
      </c>
      <c r="D234">
        <v>1.5143</v>
      </c>
      <c r="E234">
        <f t="shared" si="7"/>
        <v>0.44690000000000007</v>
      </c>
      <c r="G234" s="8">
        <v>37500</v>
      </c>
      <c r="H234" s="3">
        <v>0.44690000000000007</v>
      </c>
      <c r="I234" s="3">
        <v>-0.89419999999999789</v>
      </c>
      <c r="J234" s="3"/>
      <c r="K234" s="9">
        <v>37529</v>
      </c>
      <c r="L234" s="3">
        <v>815.28</v>
      </c>
      <c r="M234" s="10"/>
      <c r="N234" s="3">
        <v>1095.53</v>
      </c>
      <c r="O234" s="10"/>
    </row>
    <row r="235" spans="1:15" x14ac:dyDescent="0.25">
      <c r="A235" s="1">
        <v>37499</v>
      </c>
      <c r="B235">
        <v>98.574100000000001</v>
      </c>
      <c r="C235">
        <f t="shared" si="6"/>
        <v>-0.8078000000000003</v>
      </c>
      <c r="D235">
        <v>1.8028</v>
      </c>
      <c r="E235">
        <f t="shared" si="7"/>
        <v>0.621</v>
      </c>
      <c r="G235" s="8">
        <v>37469</v>
      </c>
      <c r="H235" s="3">
        <v>0.621</v>
      </c>
      <c r="I235" s="3">
        <v>-0.8078000000000003</v>
      </c>
      <c r="J235" s="3"/>
      <c r="K235" s="9">
        <v>37498</v>
      </c>
      <c r="L235" s="3">
        <v>916.07</v>
      </c>
      <c r="M235" s="10"/>
      <c r="N235" s="3">
        <v>1078.07</v>
      </c>
      <c r="O235" s="10"/>
    </row>
    <row r="236" spans="1:15" x14ac:dyDescent="0.25">
      <c r="A236" s="1">
        <v>37468</v>
      </c>
      <c r="B236">
        <v>98.886300000000006</v>
      </c>
      <c r="C236">
        <f t="shared" si="6"/>
        <v>-0.55469999999999686</v>
      </c>
      <c r="D236">
        <v>1.4648000000000001</v>
      </c>
      <c r="E236">
        <f t="shared" si="7"/>
        <v>-0.17459999999999987</v>
      </c>
      <c r="G236" s="11">
        <v>37438</v>
      </c>
      <c r="H236" s="4">
        <v>-0.17459999999999987</v>
      </c>
      <c r="I236" s="4">
        <v>-0.55469999999999686</v>
      </c>
      <c r="J236" s="4"/>
      <c r="K236" s="12">
        <v>37468</v>
      </c>
      <c r="L236" s="4">
        <v>911.62</v>
      </c>
      <c r="M236" s="13">
        <f>(L236-L238)/L238</f>
        <v>-0.14573532994733596</v>
      </c>
      <c r="N236" s="4">
        <v>1060.17</v>
      </c>
      <c r="O236" s="13">
        <f>(N236-N238)/N238</f>
        <v>2.081748591786637E-2</v>
      </c>
    </row>
    <row r="237" spans="1:15" x14ac:dyDescent="0.25">
      <c r="A237" s="1">
        <v>37437</v>
      </c>
      <c r="B237">
        <v>99.178799999999995</v>
      </c>
      <c r="C237">
        <f t="shared" si="6"/>
        <v>-0.16859999999999786</v>
      </c>
      <c r="D237">
        <v>1.0673999999999999</v>
      </c>
      <c r="E237">
        <f t="shared" si="7"/>
        <v>-0.40820000000000012</v>
      </c>
      <c r="G237" s="11">
        <v>37408</v>
      </c>
      <c r="H237" s="4">
        <v>-0.40820000000000012</v>
      </c>
      <c r="I237" s="4">
        <v>-0.16859999999999786</v>
      </c>
      <c r="J237" s="4"/>
      <c r="K237" s="12">
        <v>37435</v>
      </c>
      <c r="L237" s="4">
        <v>989.81</v>
      </c>
      <c r="M237" s="13"/>
      <c r="N237" s="4">
        <v>1047.53</v>
      </c>
      <c r="O237" s="13"/>
    </row>
    <row r="238" spans="1:15" x14ac:dyDescent="0.25">
      <c r="A238" s="1">
        <v>37407</v>
      </c>
      <c r="B238">
        <v>99.381900000000002</v>
      </c>
      <c r="C238">
        <f t="shared" si="6"/>
        <v>0.26080000000000325</v>
      </c>
      <c r="D238">
        <v>1.1818</v>
      </c>
      <c r="E238">
        <f t="shared" si="7"/>
        <v>4.4100000000000028E-2</v>
      </c>
      <c r="G238" s="14">
        <v>37377</v>
      </c>
      <c r="H238" s="5">
        <v>4.4100000000000028E-2</v>
      </c>
      <c r="I238" s="5">
        <v>0.26080000000000325</v>
      </c>
      <c r="J238" s="5"/>
      <c r="K238" s="15">
        <v>37407</v>
      </c>
      <c r="L238" s="5">
        <v>1067.1400000000001</v>
      </c>
      <c r="M238" s="16">
        <f>(L238-L240)/L240</f>
        <v>-6.9941345139839101E-2</v>
      </c>
      <c r="N238" s="5">
        <v>1038.55</v>
      </c>
      <c r="O238" s="16">
        <f>(N238-N240)/N240</f>
        <v>2.8053573019471117E-2</v>
      </c>
    </row>
    <row r="239" spans="1:15" x14ac:dyDescent="0.25">
      <c r="A239" s="1">
        <v>37376</v>
      </c>
      <c r="B239">
        <v>99.441000000000003</v>
      </c>
      <c r="C239">
        <f t="shared" si="6"/>
        <v>0.62130000000000507</v>
      </c>
      <c r="D239">
        <v>1.6394</v>
      </c>
      <c r="E239">
        <f t="shared" si="7"/>
        <v>0.49719999999999986</v>
      </c>
      <c r="G239" s="14">
        <v>37347</v>
      </c>
      <c r="H239" s="5">
        <v>0.49719999999999986</v>
      </c>
      <c r="I239" s="5">
        <v>0.62130000000000507</v>
      </c>
      <c r="J239" s="5"/>
      <c r="K239" s="15">
        <v>37376</v>
      </c>
      <c r="L239" s="5">
        <v>1076.92</v>
      </c>
      <c r="M239" s="16"/>
      <c r="N239" s="5">
        <v>1029.8</v>
      </c>
      <c r="O239" s="16"/>
    </row>
    <row r="240" spans="1:15" x14ac:dyDescent="0.25">
      <c r="A240" s="1">
        <v>37346</v>
      </c>
      <c r="B240">
        <v>99.347399999999993</v>
      </c>
      <c r="C240">
        <f t="shared" si="6"/>
        <v>0.84639999999998849</v>
      </c>
      <c r="D240">
        <v>1.4756</v>
      </c>
      <c r="E240">
        <f t="shared" si="7"/>
        <v>-7.6100000000000056E-2</v>
      </c>
      <c r="G240" s="17">
        <v>37316</v>
      </c>
      <c r="H240" s="6">
        <v>-7.6100000000000056E-2</v>
      </c>
      <c r="I240" s="6">
        <v>0.84639999999998849</v>
      </c>
      <c r="J240" s="6"/>
      <c r="K240" s="18">
        <v>37344</v>
      </c>
      <c r="L240" s="6">
        <v>1147.3900000000001</v>
      </c>
      <c r="M240" s="19">
        <f>(L240-L245)/L245</f>
        <v>8.2668100926607535E-2</v>
      </c>
      <c r="N240" s="6">
        <v>1010.21</v>
      </c>
      <c r="O240" s="19">
        <f>(N240-N245)/N245</f>
        <v>-1.9137408730775241E-2</v>
      </c>
    </row>
    <row r="241" spans="1:15" x14ac:dyDescent="0.25">
      <c r="A241" s="1">
        <v>37315</v>
      </c>
      <c r="B241">
        <v>99.121099999999998</v>
      </c>
      <c r="C241">
        <f t="shared" si="6"/>
        <v>0.89589999999999748</v>
      </c>
      <c r="D241">
        <v>1.1376999999999999</v>
      </c>
      <c r="E241">
        <f t="shared" si="7"/>
        <v>-0.75780000000000003</v>
      </c>
      <c r="G241" s="17">
        <v>37288</v>
      </c>
      <c r="H241" s="6">
        <v>-0.75780000000000003</v>
      </c>
      <c r="I241" s="6">
        <v>0.89589999999999748</v>
      </c>
      <c r="J241" s="6"/>
      <c r="K241" s="18">
        <v>37315</v>
      </c>
      <c r="L241" s="6">
        <v>1106.73</v>
      </c>
      <c r="M241" s="19"/>
      <c r="N241" s="6">
        <v>1027.3</v>
      </c>
      <c r="O241" s="19"/>
    </row>
    <row r="242" spans="1:15" x14ac:dyDescent="0.25">
      <c r="A242" s="1">
        <v>37287</v>
      </c>
      <c r="B242">
        <v>98.819699999999997</v>
      </c>
      <c r="C242">
        <f t="shared" si="6"/>
        <v>0.77069999999999084</v>
      </c>
      <c r="D242">
        <v>1.1422000000000001</v>
      </c>
      <c r="E242">
        <f t="shared" si="7"/>
        <v>-0.98419999999999974</v>
      </c>
      <c r="G242" s="17">
        <v>37257</v>
      </c>
      <c r="H242" s="6">
        <v>-0.98419999999999974</v>
      </c>
      <c r="I242" s="6">
        <v>0.77069999999999084</v>
      </c>
      <c r="J242" s="6"/>
      <c r="K242" s="18">
        <v>37287</v>
      </c>
      <c r="L242" s="6">
        <v>1130.21</v>
      </c>
      <c r="M242" s="19"/>
      <c r="N242" s="6">
        <v>1017.44</v>
      </c>
      <c r="O242" s="19"/>
    </row>
    <row r="243" spans="1:15" x14ac:dyDescent="0.25">
      <c r="A243" s="1">
        <v>37256</v>
      </c>
      <c r="B243">
        <v>98.501000000000005</v>
      </c>
      <c r="C243">
        <f t="shared" si="6"/>
        <v>0.50630000000001019</v>
      </c>
      <c r="D243">
        <v>1.5517000000000001</v>
      </c>
      <c r="E243">
        <f t="shared" si="7"/>
        <v>-1.0965999999999998</v>
      </c>
      <c r="G243" s="17">
        <v>37226</v>
      </c>
      <c r="H243" s="6">
        <v>-1.0965999999999998</v>
      </c>
      <c r="I243" s="6">
        <v>0.50630000000001019</v>
      </c>
      <c r="J243" s="6"/>
      <c r="K243" s="18">
        <v>37256</v>
      </c>
      <c r="L243" s="6">
        <v>1148.08</v>
      </c>
      <c r="M243" s="19"/>
      <c r="N243" s="6">
        <v>1009.27</v>
      </c>
      <c r="O243" s="19"/>
    </row>
    <row r="244" spans="1:15" x14ac:dyDescent="0.25">
      <c r="A244" s="1">
        <v>37225</v>
      </c>
      <c r="B244">
        <v>98.225200000000001</v>
      </c>
      <c r="C244">
        <f t="shared" si="6"/>
        <v>0.1898000000000053</v>
      </c>
      <c r="D244">
        <v>1.8955</v>
      </c>
      <c r="E244">
        <f t="shared" si="7"/>
        <v>-0.82440000000000002</v>
      </c>
      <c r="G244" s="17">
        <v>37196</v>
      </c>
      <c r="H244" s="6">
        <v>-0.82440000000000002</v>
      </c>
      <c r="I244" s="6">
        <v>0.1898000000000053</v>
      </c>
      <c r="J244" s="6"/>
      <c r="K244" s="18">
        <v>37225</v>
      </c>
      <c r="L244" s="6">
        <v>1139.45</v>
      </c>
      <c r="M244" s="19"/>
      <c r="N244" s="6">
        <v>1015.72</v>
      </c>
      <c r="O244" s="19"/>
    </row>
    <row r="245" spans="1:15" x14ac:dyDescent="0.25">
      <c r="A245" s="1">
        <v>37195</v>
      </c>
      <c r="B245">
        <v>98.049000000000007</v>
      </c>
      <c r="C245">
        <f t="shared" si="6"/>
        <v>-4.9999999999997158E-2</v>
      </c>
      <c r="D245">
        <v>2.1263999999999998</v>
      </c>
      <c r="E245">
        <f t="shared" si="7"/>
        <v>-0.59350000000000014</v>
      </c>
      <c r="G245" s="11">
        <v>37165</v>
      </c>
      <c r="H245" s="4">
        <v>-0.59350000000000014</v>
      </c>
      <c r="I245" s="4">
        <v>-4.9999999999997158E-2</v>
      </c>
      <c r="J245" s="4"/>
      <c r="K245" s="12">
        <v>37195</v>
      </c>
      <c r="L245" s="4">
        <v>1059.78</v>
      </c>
      <c r="M245" s="13">
        <f>(L245-L249)/L249</f>
        <v>-0.13446366442887253</v>
      </c>
      <c r="N245" s="4">
        <v>1029.92</v>
      </c>
      <c r="O245" s="13">
        <f>(N245-N249)/N249</f>
        <v>6.8005060455855859E-2</v>
      </c>
    </row>
    <row r="246" spans="1:15" x14ac:dyDescent="0.25">
      <c r="A246" s="1">
        <v>37164</v>
      </c>
      <c r="B246">
        <v>97.994699999999995</v>
      </c>
      <c r="C246">
        <f t="shared" si="6"/>
        <v>-0.14880000000000848</v>
      </c>
      <c r="D246">
        <v>2.6482999999999999</v>
      </c>
      <c r="E246">
        <f t="shared" si="7"/>
        <v>-0.60000000000000009</v>
      </c>
      <c r="G246" s="11">
        <v>37135</v>
      </c>
      <c r="H246" s="4">
        <v>-0.60000000000000009</v>
      </c>
      <c r="I246" s="4">
        <v>-0.14880000000000848</v>
      </c>
      <c r="J246" s="4"/>
      <c r="K246" s="12">
        <v>37162</v>
      </c>
      <c r="L246" s="4">
        <v>1040.94</v>
      </c>
      <c r="M246" s="13"/>
      <c r="N246" s="4">
        <v>1008.81</v>
      </c>
      <c r="O246" s="13"/>
    </row>
    <row r="247" spans="1:15" x14ac:dyDescent="0.25">
      <c r="A247" s="1">
        <v>37134</v>
      </c>
      <c r="B247">
        <v>98.035399999999996</v>
      </c>
      <c r="C247">
        <f t="shared" si="6"/>
        <v>-0.13060000000000116</v>
      </c>
      <c r="D247">
        <v>2.7199</v>
      </c>
      <c r="E247">
        <f t="shared" si="7"/>
        <v>-0.89530000000000021</v>
      </c>
      <c r="G247" s="11">
        <v>37104</v>
      </c>
      <c r="H247" s="4">
        <v>-0.89530000000000021</v>
      </c>
      <c r="I247" s="4">
        <v>-0.13060000000000116</v>
      </c>
      <c r="J247" s="4"/>
      <c r="K247" s="12">
        <v>37134</v>
      </c>
      <c r="L247" s="4">
        <v>1133.58</v>
      </c>
      <c r="M247" s="13"/>
      <c r="N247" s="4">
        <v>997.19</v>
      </c>
      <c r="O247" s="13"/>
    </row>
    <row r="248" spans="1:15" x14ac:dyDescent="0.25">
      <c r="A248" s="1">
        <v>37103</v>
      </c>
      <c r="B248">
        <v>98.099000000000004</v>
      </c>
      <c r="C248">
        <f t="shared" si="6"/>
        <v>-9.2900000000000205E-2</v>
      </c>
      <c r="D248">
        <v>2.7199</v>
      </c>
      <c r="E248">
        <f t="shared" si="7"/>
        <v>-0.54919999999999991</v>
      </c>
      <c r="G248" s="11">
        <v>37073</v>
      </c>
      <c r="H248" s="4">
        <v>-0.54919999999999991</v>
      </c>
      <c r="I248" s="4">
        <v>-9.2900000000000205E-2</v>
      </c>
      <c r="J248" s="4"/>
      <c r="K248" s="12">
        <v>37103</v>
      </c>
      <c r="L248" s="4">
        <v>1211.23</v>
      </c>
      <c r="M248" s="13"/>
      <c r="N248" s="4">
        <v>985.9</v>
      </c>
      <c r="O248" s="13"/>
    </row>
    <row r="249" spans="1:15" x14ac:dyDescent="0.25">
      <c r="A249" s="1">
        <v>37072</v>
      </c>
      <c r="B249">
        <v>98.143500000000003</v>
      </c>
      <c r="C249">
        <f t="shared" si="6"/>
        <v>-0.13450000000000273</v>
      </c>
      <c r="D249">
        <v>3.2483</v>
      </c>
      <c r="E249">
        <f t="shared" si="7"/>
        <v>0.3277000000000001</v>
      </c>
      <c r="G249" s="8">
        <v>37043</v>
      </c>
      <c r="H249" s="3">
        <v>0.3277000000000001</v>
      </c>
      <c r="I249" s="3">
        <v>-0.13450000000000273</v>
      </c>
      <c r="J249" s="3"/>
      <c r="K249" s="9">
        <v>37071</v>
      </c>
      <c r="L249" s="3">
        <v>1224.42</v>
      </c>
      <c r="M249" s="10">
        <f>(L249-L251)/L251</f>
        <v>-2.0040657564067647E-2</v>
      </c>
      <c r="N249" s="3">
        <v>964.34</v>
      </c>
      <c r="O249" s="10">
        <f>(N249-N251)/N251</f>
        <v>9.8329755484580193E-3</v>
      </c>
    </row>
    <row r="250" spans="1:15" x14ac:dyDescent="0.25">
      <c r="A250" s="1">
        <v>37042</v>
      </c>
      <c r="B250">
        <v>98.165999999999997</v>
      </c>
      <c r="C250">
        <f t="shared" si="6"/>
        <v>-0.28450000000000841</v>
      </c>
      <c r="D250">
        <v>3.6152000000000002</v>
      </c>
      <c r="E250">
        <f t="shared" si="7"/>
        <v>8.1600000000000339E-2</v>
      </c>
      <c r="G250" s="8">
        <v>37012</v>
      </c>
      <c r="H250" s="3">
        <v>8.1600000000000339E-2</v>
      </c>
      <c r="I250" s="3">
        <v>-0.28450000000000841</v>
      </c>
      <c r="J250" s="3"/>
      <c r="K250" s="9">
        <v>37042</v>
      </c>
      <c r="L250" s="3">
        <v>1255.82</v>
      </c>
      <c r="M250" s="10"/>
      <c r="N250" s="3">
        <v>960.71</v>
      </c>
      <c r="O250" s="10"/>
    </row>
    <row r="251" spans="1:15" x14ac:dyDescent="0.25">
      <c r="A251" s="1">
        <v>37011</v>
      </c>
      <c r="B251">
        <v>98.191900000000004</v>
      </c>
      <c r="C251">
        <f t="shared" si="6"/>
        <v>-0.52609999999999957</v>
      </c>
      <c r="D251">
        <v>3.2690999999999999</v>
      </c>
      <c r="E251">
        <f t="shared" si="7"/>
        <v>-0.46310000000000029</v>
      </c>
      <c r="G251" s="11">
        <v>36982</v>
      </c>
      <c r="H251" s="4">
        <v>-0.46310000000000029</v>
      </c>
      <c r="I251" s="4">
        <v>-0.52609999999999957</v>
      </c>
      <c r="J251" s="4"/>
      <c r="K251" s="12">
        <v>37011</v>
      </c>
      <c r="L251" s="4">
        <v>1249.46</v>
      </c>
      <c r="M251" s="13">
        <f>(L251-L253)/L253</f>
        <v>7.6777908608480902E-3</v>
      </c>
      <c r="N251" s="4">
        <v>954.95</v>
      </c>
      <c r="O251" s="13">
        <f>(N251-N253)/N253</f>
        <v>8.4893202255440414E-4</v>
      </c>
    </row>
    <row r="252" spans="1:15" x14ac:dyDescent="0.25">
      <c r="A252" s="1">
        <v>36981</v>
      </c>
      <c r="B252">
        <v>98.278000000000006</v>
      </c>
      <c r="C252">
        <f t="shared" si="6"/>
        <v>-0.78909999999999059</v>
      </c>
      <c r="D252">
        <v>2.9205999999999999</v>
      </c>
      <c r="E252">
        <f t="shared" si="7"/>
        <v>-0.46620000000000017</v>
      </c>
      <c r="G252" s="11">
        <v>36951</v>
      </c>
      <c r="H252" s="4">
        <v>-0.46620000000000017</v>
      </c>
      <c r="I252" s="4">
        <v>-0.78909999999999059</v>
      </c>
      <c r="J252" s="4"/>
      <c r="K252" s="12">
        <v>36980</v>
      </c>
      <c r="L252" s="4">
        <v>1160.33</v>
      </c>
      <c r="M252" s="13"/>
      <c r="N252" s="4">
        <v>958.93</v>
      </c>
      <c r="O252" s="13"/>
    </row>
    <row r="253" spans="1:15" x14ac:dyDescent="0.25">
      <c r="A253" s="1">
        <v>36950</v>
      </c>
      <c r="B253">
        <v>98.450500000000005</v>
      </c>
      <c r="C253">
        <f t="shared" si="6"/>
        <v>-0.99929999999999097</v>
      </c>
      <c r="D253">
        <v>3.5335999999999999</v>
      </c>
      <c r="E253">
        <f t="shared" si="7"/>
        <v>8.73999999999997E-2</v>
      </c>
      <c r="G253" s="8">
        <v>36923</v>
      </c>
      <c r="H253" s="3">
        <v>8.73999999999997E-2</v>
      </c>
      <c r="I253" s="3">
        <v>-0.99929999999999097</v>
      </c>
      <c r="J253" s="3"/>
      <c r="K253" s="9">
        <v>36950</v>
      </c>
      <c r="L253" s="3">
        <v>1239.94</v>
      </c>
      <c r="M253" s="10">
        <f>(L253-L255)/L255</f>
        <v>-6.0850728633320146E-2</v>
      </c>
      <c r="N253" s="3">
        <v>954.14</v>
      </c>
      <c r="O253" s="10">
        <f>(N253-N255)/N255</f>
        <v>2.5207375252503585E-2</v>
      </c>
    </row>
    <row r="254" spans="1:15" x14ac:dyDescent="0.25">
      <c r="A254" s="1">
        <v>36922</v>
      </c>
      <c r="B254">
        <v>98.718000000000004</v>
      </c>
      <c r="C254">
        <f t="shared" si="6"/>
        <v>-1.0869</v>
      </c>
      <c r="D254">
        <v>3.7322000000000002</v>
      </c>
      <c r="E254">
        <f t="shared" si="7"/>
        <v>0.28390000000000004</v>
      </c>
      <c r="G254" s="8">
        <v>36892</v>
      </c>
      <c r="H254" s="3">
        <v>0.28390000000000004</v>
      </c>
      <c r="I254" s="3">
        <v>-1.0869</v>
      </c>
      <c r="J254" s="3"/>
      <c r="K254" s="9">
        <v>36922</v>
      </c>
      <c r="L254" s="3">
        <v>1366.01</v>
      </c>
      <c r="M254" s="10"/>
      <c r="N254" s="3">
        <v>945.9</v>
      </c>
      <c r="O254" s="10"/>
    </row>
    <row r="255" spans="1:15" x14ac:dyDescent="0.25">
      <c r="A255" s="1">
        <v>36891</v>
      </c>
      <c r="B255">
        <v>99.067099999999996</v>
      </c>
      <c r="C255">
        <f t="shared" si="6"/>
        <v>-1.0497000000000014</v>
      </c>
      <c r="D255">
        <v>3.3868</v>
      </c>
      <c r="E255">
        <f t="shared" si="7"/>
        <v>-6.7600000000000104E-2</v>
      </c>
      <c r="G255" s="11">
        <v>36861</v>
      </c>
      <c r="H255" s="4">
        <v>-6.7600000000000104E-2</v>
      </c>
      <c r="I255" s="4">
        <v>-1.0497000000000014</v>
      </c>
      <c r="J255" s="4"/>
      <c r="K255" s="12">
        <v>36889</v>
      </c>
      <c r="L255" s="4">
        <v>1320.28</v>
      </c>
      <c r="M255" s="13">
        <f>(L255-L256)/L256</f>
        <v>4.0533860603064204E-3</v>
      </c>
      <c r="N255" s="4">
        <v>930.68</v>
      </c>
      <c r="O255" s="13">
        <f>(N255-N256)/N256</f>
        <v>1.8550337627088891E-2</v>
      </c>
    </row>
    <row r="256" spans="1:15" x14ac:dyDescent="0.25">
      <c r="A256" s="1">
        <v>36860</v>
      </c>
      <c r="B256">
        <v>99.449799999999996</v>
      </c>
      <c r="C256">
        <f t="shared" si="6"/>
        <v>-0.92540000000001044</v>
      </c>
      <c r="D256">
        <v>3.4462000000000002</v>
      </c>
      <c r="E256">
        <f t="shared" si="7"/>
        <v>3.5100000000000353E-2</v>
      </c>
      <c r="G256" s="8">
        <v>36831</v>
      </c>
      <c r="H256" s="3">
        <v>3.5100000000000353E-2</v>
      </c>
      <c r="I256" s="3">
        <v>-0.92540000000001044</v>
      </c>
      <c r="J256" s="3"/>
      <c r="K256" s="9">
        <v>36860</v>
      </c>
      <c r="L256" s="3">
        <v>1314.95</v>
      </c>
      <c r="M256" s="10">
        <f>(L256-L257)/L257</f>
        <v>-8.0068560235063688E-2</v>
      </c>
      <c r="N256" s="3">
        <v>913.73</v>
      </c>
      <c r="O256" s="10">
        <f>(N256-N257)/N257</f>
        <v>1.6350956030388358E-2</v>
      </c>
    </row>
    <row r="257" spans="1:15" x14ac:dyDescent="0.25">
      <c r="A257" s="1">
        <v>36830</v>
      </c>
      <c r="B257">
        <v>99.804900000000004</v>
      </c>
      <c r="C257">
        <f t="shared" si="6"/>
        <v>-0.7920999999999907</v>
      </c>
      <c r="D257">
        <v>3.4483000000000001</v>
      </c>
      <c r="E257">
        <f t="shared" si="7"/>
        <v>-0.21099999999999985</v>
      </c>
      <c r="G257" s="11">
        <v>36800</v>
      </c>
      <c r="H257" s="4">
        <v>-0.21099999999999985</v>
      </c>
      <c r="I257" s="4">
        <v>-0.7920999999999907</v>
      </c>
      <c r="J257" s="4"/>
      <c r="K257" s="12">
        <v>36830</v>
      </c>
      <c r="L257" s="4">
        <v>1429.4</v>
      </c>
      <c r="M257" s="13">
        <f>(L257-L259)/L259</f>
        <v>-5.8167729692688817E-2</v>
      </c>
      <c r="N257" s="4">
        <v>899.03</v>
      </c>
      <c r="O257" s="13">
        <f>(N257-N259)/N259</f>
        <v>1.2945895396263842E-2</v>
      </c>
    </row>
    <row r="258" spans="1:15" x14ac:dyDescent="0.25">
      <c r="A258" s="1">
        <v>36799</v>
      </c>
      <c r="B258">
        <v>100.1168</v>
      </c>
      <c r="C258">
        <f t="shared" ref="C258:C321" si="8">B258-B261</f>
        <v>-0.66850000000000875</v>
      </c>
      <c r="D258">
        <v>3.4544000000000001</v>
      </c>
      <c r="E258">
        <f t="shared" si="7"/>
        <v>-0.2759999999999998</v>
      </c>
      <c r="G258" s="11">
        <v>36770</v>
      </c>
      <c r="H258" s="4">
        <v>-0.2759999999999998</v>
      </c>
      <c r="I258" s="4">
        <v>-0.66850000000000875</v>
      </c>
      <c r="J258" s="4"/>
      <c r="K258" s="12">
        <v>36798</v>
      </c>
      <c r="L258" s="4">
        <v>1436.51</v>
      </c>
      <c r="M258" s="13"/>
      <c r="N258" s="4">
        <v>893.12</v>
      </c>
      <c r="O258" s="13"/>
    </row>
    <row r="259" spans="1:15" x14ac:dyDescent="0.25">
      <c r="A259" s="1">
        <v>36769</v>
      </c>
      <c r="B259">
        <v>100.37520000000001</v>
      </c>
      <c r="C259">
        <f t="shared" si="8"/>
        <v>-0.57949999999999591</v>
      </c>
      <c r="D259">
        <v>3.4110999999999998</v>
      </c>
      <c r="E259">
        <f t="shared" ref="E259:E322" si="9">D259-D262</f>
        <v>0.22219999999999995</v>
      </c>
      <c r="G259" s="8">
        <v>36739</v>
      </c>
      <c r="H259" s="3">
        <v>0.22219999999999995</v>
      </c>
      <c r="I259" s="3">
        <v>-0.57949999999999591</v>
      </c>
      <c r="J259" s="3"/>
      <c r="K259" s="9">
        <v>36769</v>
      </c>
      <c r="L259" s="3">
        <v>1517.68</v>
      </c>
      <c r="M259" s="10">
        <f>(L259-L261)/L261</f>
        <v>4.3365873779733367E-2</v>
      </c>
      <c r="N259" s="3">
        <v>887.54</v>
      </c>
      <c r="O259" s="10">
        <f>(N259-N261)/N261</f>
        <v>2.3702695532820395E-2</v>
      </c>
    </row>
    <row r="260" spans="1:15" x14ac:dyDescent="0.25">
      <c r="A260" s="1">
        <v>36738</v>
      </c>
      <c r="B260">
        <v>100.59699999999999</v>
      </c>
      <c r="C260">
        <f t="shared" si="8"/>
        <v>-0.50760000000001071</v>
      </c>
      <c r="D260">
        <v>3.6593</v>
      </c>
      <c r="E260">
        <f t="shared" si="9"/>
        <v>0.5907</v>
      </c>
      <c r="G260" s="8">
        <v>36708</v>
      </c>
      <c r="H260" s="3">
        <v>0.5907</v>
      </c>
      <c r="I260" s="3">
        <v>-0.50760000000001071</v>
      </c>
      <c r="J260" s="3"/>
      <c r="K260" s="9">
        <v>36738</v>
      </c>
      <c r="L260" s="3">
        <v>1430.83</v>
      </c>
      <c r="M260" s="10"/>
      <c r="N260" s="3">
        <v>874.86</v>
      </c>
      <c r="O260" s="10"/>
    </row>
    <row r="261" spans="1:15" x14ac:dyDescent="0.25">
      <c r="A261" s="1">
        <v>36707</v>
      </c>
      <c r="B261">
        <v>100.78530000000001</v>
      </c>
      <c r="C261">
        <f t="shared" si="8"/>
        <v>-0.44050000000000011</v>
      </c>
      <c r="D261">
        <v>3.7303999999999999</v>
      </c>
      <c r="E261">
        <f t="shared" si="9"/>
        <v>-2.7200000000000113E-2</v>
      </c>
      <c r="G261" s="11">
        <v>36678</v>
      </c>
      <c r="H261" s="4">
        <v>-2.7200000000000113E-2</v>
      </c>
      <c r="I261" s="4">
        <v>-0.44050000000000011</v>
      </c>
      <c r="J261" s="4"/>
      <c r="K261" s="12">
        <v>36707</v>
      </c>
      <c r="L261" s="4">
        <v>1454.6</v>
      </c>
      <c r="M261" s="13">
        <f>(L261-L263)/L263</f>
        <v>1.4940479059230706E-3</v>
      </c>
      <c r="N261" s="4">
        <v>866.99</v>
      </c>
      <c r="O261" s="13">
        <f>(N261-N263)/N263</f>
        <v>2.0336350048840161E-2</v>
      </c>
    </row>
    <row r="262" spans="1:15" x14ac:dyDescent="0.25">
      <c r="A262" s="1">
        <v>36677</v>
      </c>
      <c r="B262">
        <v>100.9547</v>
      </c>
      <c r="C262">
        <f t="shared" si="8"/>
        <v>-0.36929999999999552</v>
      </c>
      <c r="D262">
        <v>3.1888999999999998</v>
      </c>
      <c r="E262">
        <f t="shared" si="9"/>
        <v>-3.3000000000000362E-2</v>
      </c>
      <c r="G262" s="11">
        <v>36647</v>
      </c>
      <c r="H262" s="4">
        <v>-3.3000000000000362E-2</v>
      </c>
      <c r="I262" s="4">
        <v>-0.36929999999999552</v>
      </c>
      <c r="J262" s="4"/>
      <c r="K262" s="12">
        <v>36677</v>
      </c>
      <c r="L262" s="4">
        <v>1420.6</v>
      </c>
      <c r="M262" s="13"/>
      <c r="N262" s="4">
        <v>849.32</v>
      </c>
      <c r="O262" s="13"/>
    </row>
    <row r="263" spans="1:15" x14ac:dyDescent="0.25">
      <c r="A263" s="1">
        <v>36646</v>
      </c>
      <c r="B263">
        <v>101.1046</v>
      </c>
      <c r="C263">
        <f t="shared" si="8"/>
        <v>-0.28529999999999234</v>
      </c>
      <c r="D263">
        <v>3.0686</v>
      </c>
      <c r="E263">
        <f t="shared" si="9"/>
        <v>0.32969999999999988</v>
      </c>
      <c r="G263" s="8">
        <v>36617</v>
      </c>
      <c r="H263" s="3">
        <v>0.32969999999999988</v>
      </c>
      <c r="I263" s="3">
        <v>-0.28529999999999234</v>
      </c>
      <c r="J263" s="3"/>
      <c r="K263" s="9">
        <v>36644</v>
      </c>
      <c r="L263" s="3">
        <v>1452.43</v>
      </c>
      <c r="M263" s="10">
        <f>(L263-L266)/L266</f>
        <v>4.1571647806319313E-2</v>
      </c>
      <c r="N263" s="3">
        <v>849.71</v>
      </c>
      <c r="O263" s="10">
        <f>(N263-N266)/N266</f>
        <v>2.2490433443238495E-2</v>
      </c>
    </row>
    <row r="264" spans="1:15" x14ac:dyDescent="0.25">
      <c r="A264" s="1">
        <v>36616</v>
      </c>
      <c r="B264">
        <v>101.22580000000001</v>
      </c>
      <c r="C264">
        <f t="shared" si="8"/>
        <v>-0.16929999999999268</v>
      </c>
      <c r="D264">
        <v>3.7576000000000001</v>
      </c>
      <c r="E264">
        <f t="shared" si="9"/>
        <v>1.073</v>
      </c>
      <c r="G264" s="8">
        <v>36586</v>
      </c>
      <c r="H264" s="3">
        <v>1.073</v>
      </c>
      <c r="I264" s="3">
        <v>-0.16929999999999268</v>
      </c>
      <c r="J264" s="3"/>
      <c r="K264" s="9">
        <v>36616</v>
      </c>
      <c r="L264" s="3">
        <v>1498.58</v>
      </c>
      <c r="M264" s="10"/>
      <c r="N264" s="3">
        <v>852.15</v>
      </c>
      <c r="O264" s="10"/>
    </row>
    <row r="265" spans="1:15" x14ac:dyDescent="0.25">
      <c r="A265" s="1">
        <v>36585</v>
      </c>
      <c r="B265">
        <v>101.324</v>
      </c>
      <c r="C265">
        <f t="shared" si="8"/>
        <v>-3.310000000000457E-2</v>
      </c>
      <c r="D265">
        <v>3.2219000000000002</v>
      </c>
      <c r="E265">
        <f t="shared" si="9"/>
        <v>0.60000000000000009</v>
      </c>
      <c r="G265" s="8">
        <v>36557</v>
      </c>
      <c r="H265" s="3">
        <v>0.60000000000000009</v>
      </c>
      <c r="I265" s="3">
        <v>-3.310000000000457E-2</v>
      </c>
      <c r="J265" s="3"/>
      <c r="K265" s="9">
        <v>36585</v>
      </c>
      <c r="L265" s="3">
        <v>1366.42</v>
      </c>
      <c r="M265" s="10"/>
      <c r="N265" s="3">
        <v>841.07</v>
      </c>
      <c r="O265" s="10"/>
    </row>
    <row r="266" spans="1:15" x14ac:dyDescent="0.25">
      <c r="A266" s="1">
        <v>36556</v>
      </c>
      <c r="B266">
        <v>101.3899</v>
      </c>
      <c r="C266">
        <f t="shared" si="8"/>
        <v>8.7199999999995725E-2</v>
      </c>
      <c r="D266">
        <v>2.7389000000000001</v>
      </c>
      <c r="E266">
        <f t="shared" si="9"/>
        <v>0.17790000000000017</v>
      </c>
      <c r="G266" s="14">
        <v>36526</v>
      </c>
      <c r="H266" s="5">
        <v>0.17790000000000017</v>
      </c>
      <c r="I266" s="5">
        <v>8.7199999999995725E-2</v>
      </c>
      <c r="J266" s="5"/>
      <c r="K266" s="15">
        <v>36556</v>
      </c>
      <c r="L266" s="5">
        <v>1394.46</v>
      </c>
      <c r="M266" s="16">
        <f>(L266-L272)/L272</f>
        <v>4.9476187609127587E-2</v>
      </c>
      <c r="N266" s="5">
        <v>831.02</v>
      </c>
      <c r="O266" s="16">
        <f>(N266-N272)/N272</f>
        <v>6.5527307082035927E-3</v>
      </c>
    </row>
    <row r="267" spans="1:15" x14ac:dyDescent="0.25">
      <c r="A267" s="1">
        <v>36525</v>
      </c>
      <c r="B267">
        <v>101.3951</v>
      </c>
      <c r="C267">
        <f t="shared" si="8"/>
        <v>0.14440000000000452</v>
      </c>
      <c r="D267">
        <v>2.6846000000000001</v>
      </c>
      <c r="E267">
        <f t="shared" si="9"/>
        <v>5.6200000000000028E-2</v>
      </c>
      <c r="G267" s="14">
        <v>36495</v>
      </c>
      <c r="H267" s="5">
        <v>5.6200000000000028E-2</v>
      </c>
      <c r="I267" s="5">
        <v>0.14440000000000452</v>
      </c>
      <c r="J267" s="5"/>
      <c r="K267" s="15">
        <v>36525</v>
      </c>
      <c r="L267" s="5">
        <v>1469.25</v>
      </c>
      <c r="M267" s="16"/>
      <c r="N267" s="5">
        <v>833.75</v>
      </c>
      <c r="O267" s="16"/>
    </row>
    <row r="268" spans="1:15" x14ac:dyDescent="0.25">
      <c r="A268" s="1">
        <v>36494</v>
      </c>
      <c r="B268">
        <v>101.3571</v>
      </c>
      <c r="C268">
        <f t="shared" si="8"/>
        <v>0.15670000000000073</v>
      </c>
      <c r="D268">
        <v>2.6219000000000001</v>
      </c>
      <c r="E268">
        <f t="shared" si="9"/>
        <v>0.35749999999999993</v>
      </c>
      <c r="G268" s="14">
        <v>36465</v>
      </c>
      <c r="H268" s="5">
        <v>0.35749999999999993</v>
      </c>
      <c r="I268" s="5">
        <v>0.15670000000000073</v>
      </c>
      <c r="J268" s="5"/>
      <c r="K268" s="15">
        <v>36494</v>
      </c>
      <c r="L268" s="5">
        <v>1388.91</v>
      </c>
      <c r="M268" s="16"/>
      <c r="N268" s="5">
        <v>837.79</v>
      </c>
      <c r="O268" s="16"/>
    </row>
    <row r="269" spans="1:15" x14ac:dyDescent="0.25">
      <c r="A269" s="1">
        <v>36464</v>
      </c>
      <c r="B269">
        <v>101.3027</v>
      </c>
      <c r="C269">
        <f t="shared" si="8"/>
        <v>0.15950000000000841</v>
      </c>
      <c r="D269">
        <v>2.5609999999999999</v>
      </c>
      <c r="E269">
        <f t="shared" si="9"/>
        <v>0.41639999999999988</v>
      </c>
      <c r="G269" s="14">
        <v>36434</v>
      </c>
      <c r="H269" s="5">
        <v>0.41639999999999988</v>
      </c>
      <c r="I269" s="5">
        <v>0.15950000000000841</v>
      </c>
      <c r="J269" s="5"/>
      <c r="K269" s="15">
        <v>36462</v>
      </c>
      <c r="L269" s="5">
        <v>1362.93</v>
      </c>
      <c r="M269" s="16"/>
      <c r="N269" s="5">
        <v>837.85</v>
      </c>
      <c r="O269" s="16"/>
    </row>
    <row r="270" spans="1:15" x14ac:dyDescent="0.25">
      <c r="A270" s="1">
        <v>36433</v>
      </c>
      <c r="B270">
        <v>101.25069999999999</v>
      </c>
      <c r="C270">
        <f t="shared" si="8"/>
        <v>0.18659999999999854</v>
      </c>
      <c r="D270">
        <v>2.6284000000000001</v>
      </c>
      <c r="E270">
        <f t="shared" si="9"/>
        <v>0.66520000000000001</v>
      </c>
      <c r="G270" s="14">
        <v>36404</v>
      </c>
      <c r="H270" s="5">
        <v>0.66520000000000001</v>
      </c>
      <c r="I270" s="5">
        <v>0.18659999999999854</v>
      </c>
      <c r="J270" s="5"/>
      <c r="K270" s="15">
        <v>36433</v>
      </c>
      <c r="L270" s="5">
        <v>1282.71</v>
      </c>
      <c r="M270" s="16"/>
      <c r="N270" s="5">
        <v>834.77</v>
      </c>
      <c r="O270" s="16"/>
    </row>
    <row r="271" spans="1:15" x14ac:dyDescent="0.25">
      <c r="A271" s="1">
        <v>36403</v>
      </c>
      <c r="B271">
        <v>101.2004</v>
      </c>
      <c r="C271">
        <f t="shared" si="8"/>
        <v>0.24720000000000653</v>
      </c>
      <c r="D271">
        <v>2.2644000000000002</v>
      </c>
      <c r="E271">
        <f t="shared" si="9"/>
        <v>0.17600000000000016</v>
      </c>
      <c r="G271" s="14">
        <v>36373</v>
      </c>
      <c r="H271" s="5">
        <v>0.17600000000000016</v>
      </c>
      <c r="I271" s="5">
        <v>0.24720000000000653</v>
      </c>
      <c r="J271" s="5"/>
      <c r="K271" s="15">
        <v>36403</v>
      </c>
      <c r="L271" s="5">
        <v>1320.41</v>
      </c>
      <c r="M271" s="16"/>
      <c r="N271" s="5">
        <v>825.19</v>
      </c>
      <c r="O271" s="16"/>
    </row>
    <row r="272" spans="1:15" x14ac:dyDescent="0.25">
      <c r="A272" s="1">
        <v>36372</v>
      </c>
      <c r="B272">
        <v>101.14319999999999</v>
      </c>
      <c r="C272">
        <f t="shared" si="8"/>
        <v>0.33639999999999759</v>
      </c>
      <c r="D272">
        <v>2.1446000000000001</v>
      </c>
      <c r="E272">
        <f t="shared" si="9"/>
        <v>-0.13229999999999986</v>
      </c>
      <c r="G272" s="17">
        <v>36342</v>
      </c>
      <c r="H272" s="6">
        <v>-0.13229999999999986</v>
      </c>
      <c r="I272" s="6">
        <v>0.33639999999999759</v>
      </c>
      <c r="J272" s="6"/>
      <c r="K272" s="18">
        <v>36371</v>
      </c>
      <c r="L272" s="6">
        <v>1328.72</v>
      </c>
      <c r="M272" s="19">
        <f>(L272-L273)/L273</f>
        <v>-3.2046098593293562E-2</v>
      </c>
      <c r="N272" s="6">
        <v>825.61</v>
      </c>
      <c r="O272" s="19">
        <f>(N272-N273)/N273</f>
        <v>-4.2574233543189004E-3</v>
      </c>
    </row>
    <row r="273" spans="1:15" x14ac:dyDescent="0.25">
      <c r="A273" s="1">
        <v>36341</v>
      </c>
      <c r="B273">
        <v>101.0641</v>
      </c>
      <c r="C273">
        <f t="shared" si="8"/>
        <v>0.42839999999999634</v>
      </c>
      <c r="D273">
        <v>1.9632000000000001</v>
      </c>
      <c r="E273">
        <f t="shared" si="9"/>
        <v>0.23690000000000011</v>
      </c>
      <c r="G273" s="14">
        <v>36312</v>
      </c>
      <c r="H273" s="5">
        <v>0.23690000000000011</v>
      </c>
      <c r="I273" s="5">
        <v>0.42839999999999634</v>
      </c>
      <c r="J273" s="5"/>
      <c r="K273" s="15">
        <v>36341</v>
      </c>
      <c r="L273" s="5">
        <v>1372.71</v>
      </c>
      <c r="M273" s="16"/>
      <c r="N273" s="5">
        <v>829.14</v>
      </c>
      <c r="O273" s="16"/>
    </row>
    <row r="274" spans="1:15" x14ac:dyDescent="0.25">
      <c r="A274" s="1">
        <v>36311</v>
      </c>
      <c r="B274">
        <v>100.9532</v>
      </c>
      <c r="C274">
        <f t="shared" si="8"/>
        <v>0.51309999999999434</v>
      </c>
      <c r="D274">
        <v>2.0884</v>
      </c>
      <c r="E274">
        <f t="shared" si="9"/>
        <v>0.48249999999999993</v>
      </c>
      <c r="G274" s="14">
        <v>36281</v>
      </c>
      <c r="H274" s="5">
        <v>0.48249999999999993</v>
      </c>
      <c r="I274" s="5">
        <v>0.51309999999999434</v>
      </c>
      <c r="J274" s="5"/>
      <c r="K274" s="15">
        <v>36311</v>
      </c>
      <c r="L274" s="5">
        <v>1301.8399999999999</v>
      </c>
      <c r="M274" s="16"/>
      <c r="N274" s="5">
        <v>831.79</v>
      </c>
      <c r="O274" s="16"/>
    </row>
    <row r="275" spans="1:15" x14ac:dyDescent="0.25">
      <c r="A275" s="1">
        <v>36280</v>
      </c>
      <c r="B275">
        <v>100.8068</v>
      </c>
      <c r="C275">
        <f t="shared" si="8"/>
        <v>0.58429999999999893</v>
      </c>
      <c r="D275">
        <v>2.2768999999999999</v>
      </c>
      <c r="E275">
        <f t="shared" si="9"/>
        <v>0.60609999999999986</v>
      </c>
      <c r="G275" s="14">
        <v>36251</v>
      </c>
      <c r="H275" s="5">
        <v>0.60609999999999986</v>
      </c>
      <c r="I275" s="5">
        <v>0.58429999999999893</v>
      </c>
      <c r="J275" s="5"/>
      <c r="K275" s="15">
        <v>36280</v>
      </c>
      <c r="L275" s="5">
        <v>1335.18</v>
      </c>
      <c r="M275" s="16"/>
      <c r="N275" s="5">
        <v>839.14</v>
      </c>
      <c r="O275" s="16"/>
    </row>
    <row r="276" spans="1:15" x14ac:dyDescent="0.25">
      <c r="A276" s="1">
        <v>36250</v>
      </c>
      <c r="B276">
        <v>100.6357</v>
      </c>
      <c r="C276">
        <f t="shared" si="8"/>
        <v>0.62669999999999959</v>
      </c>
      <c r="D276">
        <v>1.7262999999999999</v>
      </c>
      <c r="E276">
        <f t="shared" si="9"/>
        <v>0.11439999999999984</v>
      </c>
      <c r="G276" s="14">
        <v>36220</v>
      </c>
      <c r="H276" s="5">
        <v>0.11439999999999984</v>
      </c>
      <c r="I276" s="5">
        <v>0.62669999999999959</v>
      </c>
      <c r="J276" s="5"/>
      <c r="K276" s="15">
        <v>36250</v>
      </c>
      <c r="L276" s="5">
        <v>1286.3699999999999</v>
      </c>
      <c r="M276" s="16"/>
      <c r="N276" s="5">
        <v>836.49</v>
      </c>
      <c r="O276" s="16"/>
    </row>
    <row r="277" spans="1:15" x14ac:dyDescent="0.25">
      <c r="A277" s="1">
        <v>36219</v>
      </c>
      <c r="B277">
        <v>100.4401</v>
      </c>
      <c r="C277">
        <f t="shared" si="8"/>
        <v>0.60380000000000678</v>
      </c>
      <c r="D277">
        <v>1.6059000000000001</v>
      </c>
      <c r="E277">
        <f t="shared" si="9"/>
        <v>5.7900000000000063E-2</v>
      </c>
      <c r="G277" s="14">
        <v>36192</v>
      </c>
      <c r="H277" s="5">
        <v>5.7900000000000063E-2</v>
      </c>
      <c r="I277" s="5">
        <v>0.60380000000000678</v>
      </c>
      <c r="J277" s="5"/>
      <c r="K277" s="15">
        <v>36217</v>
      </c>
      <c r="L277" s="5">
        <v>1238.33</v>
      </c>
      <c r="M277" s="16"/>
      <c r="N277" s="5">
        <v>831.88</v>
      </c>
      <c r="O277" s="16"/>
    </row>
    <row r="278" spans="1:15" x14ac:dyDescent="0.25">
      <c r="A278" s="1">
        <v>36191</v>
      </c>
      <c r="B278">
        <v>100.2225</v>
      </c>
      <c r="C278">
        <f t="shared" si="8"/>
        <v>0.49190000000000111</v>
      </c>
      <c r="D278">
        <v>1.6708000000000001</v>
      </c>
      <c r="E278">
        <f t="shared" si="9"/>
        <v>0.18569999999999998</v>
      </c>
      <c r="G278" s="14">
        <v>36161</v>
      </c>
      <c r="H278" s="5">
        <v>0.18569999999999998</v>
      </c>
      <c r="I278" s="5">
        <v>0.49190000000000111</v>
      </c>
      <c r="J278" s="5"/>
      <c r="K278" s="15">
        <v>36189</v>
      </c>
      <c r="L278" s="5">
        <v>1279.6400000000001</v>
      </c>
      <c r="M278" s="16"/>
      <c r="N278" s="5">
        <v>846.66</v>
      </c>
      <c r="O278" s="16"/>
    </row>
    <row r="279" spans="1:15" x14ac:dyDescent="0.25">
      <c r="A279" s="1">
        <v>36160</v>
      </c>
      <c r="B279">
        <v>100.009</v>
      </c>
      <c r="C279">
        <f t="shared" si="8"/>
        <v>0.279200000000003</v>
      </c>
      <c r="D279">
        <v>1.6119000000000001</v>
      </c>
      <c r="E279">
        <f t="shared" si="9"/>
        <v>0.12310000000000021</v>
      </c>
      <c r="G279" s="14">
        <v>36130</v>
      </c>
      <c r="H279" s="5">
        <v>0.12310000000000021</v>
      </c>
      <c r="I279" s="5">
        <v>0.279200000000003</v>
      </c>
      <c r="J279" s="5"/>
      <c r="K279" s="15">
        <v>36160</v>
      </c>
      <c r="L279" s="5">
        <v>1229.23</v>
      </c>
      <c r="M279" s="16"/>
      <c r="N279" s="5">
        <v>840.66</v>
      </c>
      <c r="O279" s="16"/>
    </row>
    <row r="280" spans="1:15" x14ac:dyDescent="0.25">
      <c r="A280" s="1">
        <v>36129</v>
      </c>
      <c r="B280">
        <v>99.836299999999994</v>
      </c>
      <c r="C280">
        <f t="shared" si="8"/>
        <v>6.0000000000002274E-3</v>
      </c>
      <c r="D280">
        <v>1.548</v>
      </c>
      <c r="E280">
        <f t="shared" si="9"/>
        <v>-6.8899999999999961E-2</v>
      </c>
      <c r="G280" s="17">
        <v>36100</v>
      </c>
      <c r="H280" s="6">
        <v>-6.8899999999999961E-2</v>
      </c>
      <c r="I280" s="6">
        <v>6.0000000000002274E-3</v>
      </c>
      <c r="J280" s="6"/>
      <c r="K280" s="18">
        <v>36129</v>
      </c>
      <c r="L280" s="6">
        <v>1163.6300000000001</v>
      </c>
      <c r="M280" s="19">
        <f>(L280-L281)/L281</f>
        <v>5.9126034204993343E-2</v>
      </c>
      <c r="N280" s="6">
        <v>838.14</v>
      </c>
      <c r="O280" s="19">
        <f>(N280-N281)/N281</f>
        <v>5.6634110052554863E-3</v>
      </c>
    </row>
    <row r="281" spans="1:15" x14ac:dyDescent="0.25">
      <c r="A281" s="1">
        <v>36099</v>
      </c>
      <c r="B281">
        <v>99.730599999999995</v>
      </c>
      <c r="C281">
        <f t="shared" si="8"/>
        <v>-0.26550000000000296</v>
      </c>
      <c r="D281">
        <v>1.4851000000000001</v>
      </c>
      <c r="E281">
        <f t="shared" si="9"/>
        <v>-0.19709999999999983</v>
      </c>
      <c r="G281" s="11">
        <v>36069</v>
      </c>
      <c r="H281" s="4">
        <v>-0.19709999999999983</v>
      </c>
      <c r="I281" s="4">
        <v>-0.26550000000000296</v>
      </c>
      <c r="J281" s="4"/>
      <c r="K281" s="12">
        <v>36098</v>
      </c>
      <c r="L281" s="4">
        <v>1098.67</v>
      </c>
      <c r="M281" s="13">
        <f>(L281-L284)/L284</f>
        <v>-1.9631113530298838E-2</v>
      </c>
      <c r="N281" s="4">
        <v>833.42</v>
      </c>
      <c r="O281" s="13">
        <f>(N281-N284)/N284</f>
        <v>3.4584636774417817E-2</v>
      </c>
    </row>
    <row r="282" spans="1:15" x14ac:dyDescent="0.25">
      <c r="A282" s="1">
        <v>36068</v>
      </c>
      <c r="B282">
        <v>99.729799999999997</v>
      </c>
      <c r="C282">
        <f t="shared" si="8"/>
        <v>-0.46380000000000621</v>
      </c>
      <c r="D282">
        <v>1.4887999999999999</v>
      </c>
      <c r="E282">
        <f t="shared" si="9"/>
        <v>-0.19550000000000001</v>
      </c>
      <c r="G282" s="11">
        <v>36039</v>
      </c>
      <c r="H282" s="4">
        <v>-0.19550000000000001</v>
      </c>
      <c r="I282" s="4">
        <v>-0.46380000000000621</v>
      </c>
      <c r="J282" s="4"/>
      <c r="K282" s="12">
        <v>36068</v>
      </c>
      <c r="L282" s="4">
        <v>1017.01</v>
      </c>
      <c r="M282" s="13"/>
      <c r="N282" s="4">
        <v>837.84</v>
      </c>
      <c r="O282" s="13"/>
    </row>
    <row r="283" spans="1:15" x14ac:dyDescent="0.25">
      <c r="A283" s="1">
        <v>36038</v>
      </c>
      <c r="B283">
        <v>99.830299999999994</v>
      </c>
      <c r="C283">
        <f t="shared" si="8"/>
        <v>-0.56750000000000966</v>
      </c>
      <c r="D283">
        <v>1.6169</v>
      </c>
      <c r="E283">
        <f t="shared" si="9"/>
        <v>-6.9499999999999895E-2</v>
      </c>
      <c r="G283" s="11">
        <v>36008</v>
      </c>
      <c r="H283" s="4">
        <v>-6.9499999999999895E-2</v>
      </c>
      <c r="I283" s="4">
        <v>-0.56750000000000966</v>
      </c>
      <c r="J283" s="4"/>
      <c r="K283" s="12">
        <v>36038</v>
      </c>
      <c r="L283" s="4">
        <v>957.28</v>
      </c>
      <c r="M283" s="13"/>
      <c r="N283" s="4">
        <v>818.67</v>
      </c>
      <c r="O283" s="13"/>
    </row>
    <row r="284" spans="1:15" x14ac:dyDescent="0.25">
      <c r="A284" s="1">
        <v>36007</v>
      </c>
      <c r="B284">
        <v>99.996099999999998</v>
      </c>
      <c r="C284">
        <f t="shared" si="8"/>
        <v>-0.58100000000000307</v>
      </c>
      <c r="D284">
        <v>1.6821999999999999</v>
      </c>
      <c r="E284">
        <f t="shared" si="9"/>
        <v>0.24649999999999994</v>
      </c>
      <c r="G284" s="8">
        <v>35977</v>
      </c>
      <c r="H284" s="3">
        <v>0.24649999999999994</v>
      </c>
      <c r="I284" s="3">
        <v>-0.58100000000000307</v>
      </c>
      <c r="J284" s="3"/>
      <c r="K284" s="9">
        <v>36007</v>
      </c>
      <c r="L284" s="3">
        <v>1120.67</v>
      </c>
      <c r="M284" s="10">
        <f>(L284-L287)/L287</f>
        <v>8.0233865527322441E-3</v>
      </c>
      <c r="N284" s="3">
        <v>805.56</v>
      </c>
      <c r="O284" s="10">
        <f>(N284-N287)/N287</f>
        <v>2.0212765957446709E-2</v>
      </c>
    </row>
    <row r="285" spans="1:15" x14ac:dyDescent="0.25">
      <c r="A285" s="1">
        <v>35976</v>
      </c>
      <c r="B285">
        <v>100.1936</v>
      </c>
      <c r="C285">
        <f t="shared" si="8"/>
        <v>-0.52599999999999625</v>
      </c>
      <c r="D285">
        <v>1.6842999999999999</v>
      </c>
      <c r="E285">
        <f t="shared" si="9"/>
        <v>0.30929999999999991</v>
      </c>
      <c r="G285" s="8">
        <v>35947</v>
      </c>
      <c r="H285" s="3">
        <v>0.30929999999999991</v>
      </c>
      <c r="I285" s="3">
        <v>-0.52599999999999625</v>
      </c>
      <c r="J285" s="3"/>
      <c r="K285" s="9">
        <v>35976</v>
      </c>
      <c r="L285" s="3">
        <v>1133.8399999999999</v>
      </c>
      <c r="M285" s="10"/>
      <c r="N285" s="3">
        <v>803.85</v>
      </c>
      <c r="O285" s="10"/>
    </row>
    <row r="286" spans="1:15" x14ac:dyDescent="0.25">
      <c r="A286" s="1">
        <v>35946</v>
      </c>
      <c r="B286">
        <v>100.3978</v>
      </c>
      <c r="C286">
        <f t="shared" si="8"/>
        <v>-0.42579999999999529</v>
      </c>
      <c r="D286">
        <v>1.6863999999999999</v>
      </c>
      <c r="E286">
        <f t="shared" si="9"/>
        <v>0.24529999999999985</v>
      </c>
      <c r="G286" s="8">
        <v>35916</v>
      </c>
      <c r="H286" s="3">
        <v>0.24529999999999985</v>
      </c>
      <c r="I286" s="3">
        <v>-0.42579999999999529</v>
      </c>
      <c r="J286" s="3"/>
      <c r="K286" s="9">
        <v>35944</v>
      </c>
      <c r="L286" s="3">
        <v>1090.82</v>
      </c>
      <c r="M286" s="10"/>
      <c r="N286" s="3">
        <v>797.09</v>
      </c>
      <c r="O286" s="10"/>
    </row>
    <row r="287" spans="1:15" x14ac:dyDescent="0.25">
      <c r="A287" s="1">
        <v>35915</v>
      </c>
      <c r="B287">
        <v>100.5771</v>
      </c>
      <c r="C287">
        <f t="shared" si="8"/>
        <v>-0.31520000000000437</v>
      </c>
      <c r="D287">
        <v>1.4357</v>
      </c>
      <c r="E287">
        <f t="shared" si="9"/>
        <v>-0.13559999999999994</v>
      </c>
      <c r="G287" s="11">
        <v>35886</v>
      </c>
      <c r="H287" s="4">
        <v>-0.13559999999999994</v>
      </c>
      <c r="I287" s="4">
        <v>-0.31520000000000437</v>
      </c>
      <c r="J287" s="4"/>
      <c r="K287" s="12">
        <v>35915</v>
      </c>
      <c r="L287" s="4">
        <v>1111.75</v>
      </c>
      <c r="M287" s="13">
        <f>(L287-L292)/L292</f>
        <v>0.16364873351475825</v>
      </c>
      <c r="N287" s="4">
        <v>789.6</v>
      </c>
      <c r="O287" s="13">
        <f>(N287-N292)/N292</f>
        <v>3.1132469703301337E-2</v>
      </c>
    </row>
    <row r="288" spans="1:15" x14ac:dyDescent="0.25">
      <c r="A288" s="1">
        <v>35885</v>
      </c>
      <c r="B288">
        <v>100.7196</v>
      </c>
      <c r="C288">
        <f t="shared" si="8"/>
        <v>-0.22530000000000427</v>
      </c>
      <c r="D288">
        <v>1.375</v>
      </c>
      <c r="E288">
        <f t="shared" si="9"/>
        <v>-0.32739999999999991</v>
      </c>
      <c r="G288" s="11">
        <v>35855</v>
      </c>
      <c r="H288" s="4">
        <v>-0.32739999999999991</v>
      </c>
      <c r="I288" s="4">
        <v>-0.22530000000000427</v>
      </c>
      <c r="J288" s="4"/>
      <c r="K288" s="12">
        <v>35885</v>
      </c>
      <c r="L288" s="4">
        <v>1101.75</v>
      </c>
      <c r="M288" s="13"/>
      <c r="N288" s="4">
        <v>785.5</v>
      </c>
      <c r="O288" s="13"/>
    </row>
    <row r="289" spans="1:15" x14ac:dyDescent="0.25">
      <c r="A289" s="1">
        <v>35854</v>
      </c>
      <c r="B289">
        <v>100.8236</v>
      </c>
      <c r="C289">
        <f t="shared" si="8"/>
        <v>-0.15800000000000125</v>
      </c>
      <c r="D289">
        <v>1.4411</v>
      </c>
      <c r="E289">
        <f t="shared" si="9"/>
        <v>-0.38739999999999997</v>
      </c>
      <c r="G289" s="11">
        <v>35827</v>
      </c>
      <c r="H289" s="4">
        <v>-0.38739999999999997</v>
      </c>
      <c r="I289" s="4">
        <v>-0.15800000000000125</v>
      </c>
      <c r="J289" s="4"/>
      <c r="K289" s="12">
        <v>35853</v>
      </c>
      <c r="L289" s="4">
        <v>1049.3399999999999</v>
      </c>
      <c r="M289" s="13"/>
      <c r="N289" s="4">
        <v>782.81</v>
      </c>
      <c r="O289" s="13"/>
    </row>
    <row r="290" spans="1:15" x14ac:dyDescent="0.25">
      <c r="A290" s="1">
        <v>35826</v>
      </c>
      <c r="B290">
        <v>100.89230000000001</v>
      </c>
      <c r="C290">
        <f t="shared" si="8"/>
        <v>-9.1999999999998749E-2</v>
      </c>
      <c r="D290">
        <v>1.5712999999999999</v>
      </c>
      <c r="E290">
        <f t="shared" si="9"/>
        <v>-0.5134000000000003</v>
      </c>
      <c r="G290" s="11">
        <v>35796</v>
      </c>
      <c r="H290" s="4">
        <v>-0.5134000000000003</v>
      </c>
      <c r="I290" s="4">
        <v>-9.1999999999998749E-2</v>
      </c>
      <c r="J290" s="4"/>
      <c r="K290" s="12">
        <v>35825</v>
      </c>
      <c r="L290" s="4">
        <v>980.28</v>
      </c>
      <c r="M290" s="13"/>
      <c r="N290" s="4">
        <v>783.4</v>
      </c>
      <c r="O290" s="13"/>
    </row>
    <row r="291" spans="1:15" x14ac:dyDescent="0.25">
      <c r="A291" s="1">
        <v>35795</v>
      </c>
      <c r="B291">
        <v>100.9449</v>
      </c>
      <c r="C291">
        <f t="shared" si="8"/>
        <v>-8.7999999999937017E-3</v>
      </c>
      <c r="D291">
        <v>1.7023999999999999</v>
      </c>
      <c r="E291">
        <f t="shared" si="9"/>
        <v>-0.45219999999999994</v>
      </c>
      <c r="G291" s="11">
        <v>35765</v>
      </c>
      <c r="H291" s="4">
        <v>-0.45219999999999994</v>
      </c>
      <c r="I291" s="4">
        <v>-8.7999999999937017E-3</v>
      </c>
      <c r="J291" s="4"/>
      <c r="K291" s="12">
        <v>35795</v>
      </c>
      <c r="L291" s="4">
        <v>970.43</v>
      </c>
      <c r="M291" s="13"/>
      <c r="N291" s="4">
        <v>773.47</v>
      </c>
      <c r="O291" s="13"/>
    </row>
    <row r="292" spans="1:15" x14ac:dyDescent="0.25">
      <c r="A292" s="1">
        <v>35764</v>
      </c>
      <c r="B292">
        <v>100.9816</v>
      </c>
      <c r="C292">
        <f t="shared" si="8"/>
        <v>8.6200000000005161E-2</v>
      </c>
      <c r="D292">
        <v>1.8285</v>
      </c>
      <c r="E292">
        <f t="shared" si="9"/>
        <v>-0.39650000000000007</v>
      </c>
      <c r="G292" s="17">
        <v>35735</v>
      </c>
      <c r="H292" s="6">
        <v>-0.39650000000000007</v>
      </c>
      <c r="I292" s="6">
        <v>8.6200000000005161E-2</v>
      </c>
      <c r="J292" s="6"/>
      <c r="K292" s="18">
        <v>35762</v>
      </c>
      <c r="L292" s="6">
        <v>955.4</v>
      </c>
      <c r="M292" s="19">
        <f>(L292-L302)/L302</f>
        <v>0.21527424442861506</v>
      </c>
      <c r="N292" s="6">
        <v>765.76</v>
      </c>
      <c r="O292" s="19">
        <f>(N292-N302)/N302</f>
        <v>8.2300397156304356E-2</v>
      </c>
    </row>
    <row r="293" spans="1:15" x14ac:dyDescent="0.25">
      <c r="A293" s="1">
        <v>35734</v>
      </c>
      <c r="B293">
        <v>100.9843</v>
      </c>
      <c r="C293">
        <f t="shared" si="8"/>
        <v>0.17650000000000432</v>
      </c>
      <c r="D293">
        <v>2.0847000000000002</v>
      </c>
      <c r="E293">
        <f t="shared" si="9"/>
        <v>-0.14459999999999962</v>
      </c>
      <c r="G293" s="17">
        <v>35704</v>
      </c>
      <c r="H293" s="6">
        <v>-0.14459999999999962</v>
      </c>
      <c r="I293" s="6">
        <v>0.17650000000000432</v>
      </c>
      <c r="J293" s="6"/>
      <c r="K293" s="18">
        <v>35734</v>
      </c>
      <c r="L293" s="6">
        <v>914.62</v>
      </c>
      <c r="M293" s="19"/>
      <c r="N293" s="6">
        <v>762.25</v>
      </c>
      <c r="O293" s="19"/>
    </row>
    <row r="294" spans="1:15" x14ac:dyDescent="0.25">
      <c r="A294" s="1">
        <v>35703</v>
      </c>
      <c r="B294">
        <v>100.9537</v>
      </c>
      <c r="C294">
        <f t="shared" si="8"/>
        <v>0.26819999999999311</v>
      </c>
      <c r="D294">
        <v>2.1545999999999998</v>
      </c>
      <c r="E294">
        <f t="shared" si="9"/>
        <v>-0.14280000000000026</v>
      </c>
      <c r="G294" s="17">
        <v>35674</v>
      </c>
      <c r="H294" s="6">
        <v>-0.14280000000000026</v>
      </c>
      <c r="I294" s="6">
        <v>0.26819999999999311</v>
      </c>
      <c r="J294" s="6"/>
      <c r="K294" s="18">
        <v>35703</v>
      </c>
      <c r="L294" s="6">
        <v>947.28</v>
      </c>
      <c r="M294" s="19"/>
      <c r="N294" s="6">
        <v>751.35</v>
      </c>
      <c r="O294" s="19"/>
    </row>
    <row r="295" spans="1:15" x14ac:dyDescent="0.25">
      <c r="A295" s="1">
        <v>35673</v>
      </c>
      <c r="B295">
        <v>100.8954</v>
      </c>
      <c r="C295">
        <f t="shared" si="8"/>
        <v>0.34999999999999432</v>
      </c>
      <c r="D295">
        <v>2.2250000000000001</v>
      </c>
      <c r="E295">
        <f t="shared" si="9"/>
        <v>-9.9999999999997868E-3</v>
      </c>
      <c r="G295" s="17">
        <v>35643</v>
      </c>
      <c r="H295" s="6">
        <v>-9.9999999999997868E-3</v>
      </c>
      <c r="I295" s="6">
        <v>0.34999999999999432</v>
      </c>
      <c r="J295" s="6"/>
      <c r="K295" s="18">
        <v>35671</v>
      </c>
      <c r="L295" s="6">
        <v>899.47</v>
      </c>
      <c r="M295" s="19"/>
      <c r="N295" s="6">
        <v>740.43</v>
      </c>
      <c r="O295" s="19"/>
    </row>
    <row r="296" spans="1:15" x14ac:dyDescent="0.25">
      <c r="A296" s="1">
        <v>35642</v>
      </c>
      <c r="B296">
        <v>100.8078</v>
      </c>
      <c r="C296">
        <f t="shared" si="8"/>
        <v>0.40879999999999939</v>
      </c>
      <c r="D296">
        <v>2.2292999999999998</v>
      </c>
      <c r="E296">
        <f t="shared" si="9"/>
        <v>-0.26590000000000025</v>
      </c>
      <c r="G296" s="17">
        <v>35612</v>
      </c>
      <c r="H296" s="6">
        <v>-0.26590000000000025</v>
      </c>
      <c r="I296" s="6">
        <v>0.40879999999999939</v>
      </c>
      <c r="J296" s="6"/>
      <c r="K296" s="18">
        <v>35642</v>
      </c>
      <c r="L296" s="6">
        <v>954.29</v>
      </c>
      <c r="M296" s="19"/>
      <c r="N296" s="6">
        <v>746.8</v>
      </c>
      <c r="O296" s="19"/>
    </row>
    <row r="297" spans="1:15" x14ac:dyDescent="0.25">
      <c r="A297" s="1">
        <v>35611</v>
      </c>
      <c r="B297">
        <v>100.6855</v>
      </c>
      <c r="C297">
        <f t="shared" si="8"/>
        <v>0.43319999999999936</v>
      </c>
      <c r="D297">
        <v>2.2974000000000001</v>
      </c>
      <c r="E297">
        <f t="shared" si="9"/>
        <v>-0.46429999999999971</v>
      </c>
      <c r="G297" s="17">
        <v>35582</v>
      </c>
      <c r="H297" s="6">
        <v>-0.46429999999999971</v>
      </c>
      <c r="I297" s="6">
        <v>0.43319999999999936</v>
      </c>
      <c r="J297" s="6"/>
      <c r="K297" s="18">
        <v>35611</v>
      </c>
      <c r="L297" s="6">
        <v>885.14</v>
      </c>
      <c r="M297" s="19"/>
      <c r="N297" s="6">
        <v>727.19</v>
      </c>
      <c r="O297" s="19"/>
    </row>
    <row r="298" spans="1:15" x14ac:dyDescent="0.25">
      <c r="A298" s="1">
        <v>35581</v>
      </c>
      <c r="B298">
        <v>100.5454</v>
      </c>
      <c r="C298">
        <f t="shared" si="8"/>
        <v>0.43449999999999989</v>
      </c>
      <c r="D298">
        <v>2.2349999999999999</v>
      </c>
      <c r="E298">
        <f t="shared" si="9"/>
        <v>-0.79919999999999991</v>
      </c>
      <c r="G298" s="17">
        <v>35551</v>
      </c>
      <c r="H298" s="6">
        <v>-0.79919999999999991</v>
      </c>
      <c r="I298" s="6">
        <v>0.43449999999999989</v>
      </c>
      <c r="J298" s="6"/>
      <c r="K298" s="18">
        <v>35580</v>
      </c>
      <c r="L298" s="6">
        <v>848.28</v>
      </c>
      <c r="M298" s="19"/>
      <c r="N298" s="6">
        <v>718.66</v>
      </c>
      <c r="O298" s="19"/>
    </row>
    <row r="299" spans="1:15" x14ac:dyDescent="0.25">
      <c r="A299" s="1">
        <v>35550</v>
      </c>
      <c r="B299">
        <v>100.399</v>
      </c>
      <c r="C299">
        <f t="shared" si="8"/>
        <v>0.419399999999996</v>
      </c>
      <c r="D299">
        <v>2.4952000000000001</v>
      </c>
      <c r="E299">
        <f t="shared" si="9"/>
        <v>-0.54879999999999995</v>
      </c>
      <c r="G299" s="17">
        <v>35521</v>
      </c>
      <c r="H299" s="6">
        <v>-0.54879999999999995</v>
      </c>
      <c r="I299" s="6">
        <v>0.419399999999996</v>
      </c>
      <c r="J299" s="6"/>
      <c r="K299" s="18">
        <v>35550</v>
      </c>
      <c r="L299" s="6">
        <v>801.34</v>
      </c>
      <c r="M299" s="19"/>
      <c r="N299" s="6">
        <v>711.93</v>
      </c>
      <c r="O299" s="19"/>
    </row>
    <row r="300" spans="1:15" x14ac:dyDescent="0.25">
      <c r="A300" s="1">
        <v>35520</v>
      </c>
      <c r="B300">
        <v>100.25230000000001</v>
      </c>
      <c r="C300">
        <f t="shared" si="8"/>
        <v>0.37990000000000634</v>
      </c>
      <c r="D300">
        <v>2.7616999999999998</v>
      </c>
      <c r="E300">
        <f t="shared" si="9"/>
        <v>-0.56079999999999997</v>
      </c>
      <c r="G300" s="17">
        <v>35490</v>
      </c>
      <c r="H300" s="6">
        <v>-0.56079999999999997</v>
      </c>
      <c r="I300" s="6">
        <v>0.37990000000000634</v>
      </c>
      <c r="J300" s="6"/>
      <c r="K300" s="18">
        <v>35520</v>
      </c>
      <c r="L300" s="6">
        <v>757.12</v>
      </c>
      <c r="M300" s="19"/>
      <c r="N300" s="6">
        <v>701.43</v>
      </c>
      <c r="O300" s="19"/>
    </row>
    <row r="301" spans="1:15" x14ac:dyDescent="0.25">
      <c r="A301" s="1">
        <v>35489</v>
      </c>
      <c r="B301">
        <v>100.1109</v>
      </c>
      <c r="C301">
        <f t="shared" si="8"/>
        <v>0.32999999999999829</v>
      </c>
      <c r="D301">
        <v>3.0341999999999998</v>
      </c>
      <c r="E301">
        <f t="shared" si="9"/>
        <v>-0.22100000000000009</v>
      </c>
      <c r="G301" s="17">
        <v>35462</v>
      </c>
      <c r="H301" s="6">
        <v>-0.22100000000000009</v>
      </c>
      <c r="I301" s="6">
        <v>0.32999999999999829</v>
      </c>
      <c r="J301" s="6"/>
      <c r="K301" s="18">
        <v>35489</v>
      </c>
      <c r="L301" s="6">
        <v>790.82</v>
      </c>
      <c r="M301" s="19"/>
      <c r="N301" s="6">
        <v>709.29</v>
      </c>
      <c r="O301" s="19"/>
    </row>
    <row r="302" spans="1:15" x14ac:dyDescent="0.25">
      <c r="A302" s="1">
        <v>35461</v>
      </c>
      <c r="B302">
        <v>99.979600000000005</v>
      </c>
      <c r="C302">
        <f t="shared" si="8"/>
        <v>0.28390000000000271</v>
      </c>
      <c r="D302">
        <v>3.044</v>
      </c>
      <c r="E302">
        <f t="shared" si="9"/>
        <v>5.1099999999999923E-2</v>
      </c>
      <c r="G302" s="14">
        <v>35431</v>
      </c>
      <c r="H302" s="5">
        <v>5.1099999999999923E-2</v>
      </c>
      <c r="I302" s="5">
        <v>0.28390000000000271</v>
      </c>
      <c r="J302" s="5"/>
      <c r="K302" s="15">
        <v>35461</v>
      </c>
      <c r="L302" s="5">
        <v>786.16</v>
      </c>
      <c r="M302" s="16">
        <f>(L302-L307)/L307</f>
        <v>0.20578536480620863</v>
      </c>
      <c r="N302" s="5">
        <v>707.53</v>
      </c>
      <c r="O302" s="16">
        <f>(N302-N307)/N307</f>
        <v>5.1151389095230947E-2</v>
      </c>
    </row>
    <row r="303" spans="1:15" x14ac:dyDescent="0.25">
      <c r="A303" s="1">
        <v>35430</v>
      </c>
      <c r="B303">
        <v>99.872399999999999</v>
      </c>
      <c r="C303">
        <f t="shared" si="8"/>
        <v>0.25199999999999534</v>
      </c>
      <c r="D303">
        <v>3.3224999999999998</v>
      </c>
      <c r="E303">
        <f t="shared" si="9"/>
        <v>0.31989999999999963</v>
      </c>
      <c r="G303" s="14">
        <v>35400</v>
      </c>
      <c r="H303" s="5">
        <v>0.31989999999999963</v>
      </c>
      <c r="I303" s="5">
        <v>0.25199999999999534</v>
      </c>
      <c r="J303" s="5"/>
      <c r="K303" s="15">
        <v>35430</v>
      </c>
      <c r="L303" s="5">
        <v>740.74</v>
      </c>
      <c r="M303" s="16"/>
      <c r="N303" s="5">
        <v>705.37</v>
      </c>
      <c r="O303" s="16"/>
    </row>
    <row r="304" spans="1:15" x14ac:dyDescent="0.25">
      <c r="A304" s="1">
        <v>35399</v>
      </c>
      <c r="B304">
        <v>99.780900000000003</v>
      </c>
      <c r="C304">
        <f t="shared" si="8"/>
        <v>0.23440000000000794</v>
      </c>
      <c r="D304">
        <v>3.2551999999999999</v>
      </c>
      <c r="E304">
        <f t="shared" si="9"/>
        <v>0.37749999999999995</v>
      </c>
      <c r="G304" s="14">
        <v>35370</v>
      </c>
      <c r="H304" s="5">
        <v>0.37749999999999995</v>
      </c>
      <c r="I304" s="5">
        <v>0.23440000000000794</v>
      </c>
      <c r="J304" s="5"/>
      <c r="K304" s="15">
        <v>35398</v>
      </c>
      <c r="L304" s="5">
        <v>757.02</v>
      </c>
      <c r="M304" s="16"/>
      <c r="N304" s="5">
        <v>711.99</v>
      </c>
      <c r="O304" s="16"/>
    </row>
    <row r="305" spans="1:15" x14ac:dyDescent="0.25">
      <c r="A305" s="1">
        <v>35369</v>
      </c>
      <c r="B305">
        <v>99.695700000000002</v>
      </c>
      <c r="C305">
        <f t="shared" si="8"/>
        <v>0.22719999999999629</v>
      </c>
      <c r="D305">
        <v>2.9929000000000001</v>
      </c>
      <c r="E305">
        <f t="shared" si="9"/>
        <v>4.2100000000000026E-2</v>
      </c>
      <c r="G305" s="14">
        <v>35339</v>
      </c>
      <c r="H305" s="5">
        <v>4.2100000000000026E-2</v>
      </c>
      <c r="I305" s="5">
        <v>0.22719999999999629</v>
      </c>
      <c r="J305" s="5"/>
      <c r="K305" s="15">
        <v>35369</v>
      </c>
      <c r="L305" s="5">
        <v>705.27</v>
      </c>
      <c r="M305" s="16"/>
      <c r="N305" s="5">
        <v>700</v>
      </c>
      <c r="O305" s="16"/>
    </row>
    <row r="306" spans="1:15" x14ac:dyDescent="0.25">
      <c r="A306" s="1">
        <v>35338</v>
      </c>
      <c r="B306">
        <v>99.620400000000004</v>
      </c>
      <c r="C306">
        <f t="shared" si="8"/>
        <v>0.25030000000000996</v>
      </c>
      <c r="D306">
        <v>3.0026000000000002</v>
      </c>
      <c r="E306">
        <f t="shared" si="9"/>
        <v>0.24849999999999994</v>
      </c>
      <c r="G306" s="14">
        <v>35309</v>
      </c>
      <c r="H306" s="5">
        <v>0.24849999999999994</v>
      </c>
      <c r="I306" s="5">
        <v>0.25030000000000996</v>
      </c>
      <c r="J306" s="5"/>
      <c r="K306" s="15">
        <v>35338</v>
      </c>
      <c r="L306" s="5">
        <v>687.31</v>
      </c>
      <c r="M306" s="16"/>
      <c r="N306" s="5">
        <v>684.83</v>
      </c>
      <c r="O306" s="16"/>
    </row>
    <row r="307" spans="1:15" x14ac:dyDescent="0.25">
      <c r="A307" s="1">
        <v>35308</v>
      </c>
      <c r="B307">
        <v>99.546499999999995</v>
      </c>
      <c r="C307">
        <f t="shared" si="8"/>
        <v>0.31649999999999068</v>
      </c>
      <c r="D307">
        <v>2.8776999999999999</v>
      </c>
      <c r="E307">
        <f t="shared" si="9"/>
        <v>-1.3199999999999878E-2</v>
      </c>
      <c r="G307" s="17">
        <v>35278</v>
      </c>
      <c r="H307" s="6">
        <v>-1.3199999999999878E-2</v>
      </c>
      <c r="I307" s="6">
        <v>0.31649999999999068</v>
      </c>
      <c r="J307" s="6"/>
      <c r="K307" s="18">
        <v>35307</v>
      </c>
      <c r="L307" s="6">
        <v>651.99</v>
      </c>
      <c r="M307" s="19">
        <f>(L307-L308)/L308</f>
        <v>1.8813969841393802E-2</v>
      </c>
      <c r="N307" s="6">
        <v>673.1</v>
      </c>
      <c r="O307" s="19">
        <f>(N307-N308)/N308</f>
        <v>-1.6759859395161821E-3</v>
      </c>
    </row>
    <row r="308" spans="1:15" x14ac:dyDescent="0.25">
      <c r="A308" s="1">
        <v>35277</v>
      </c>
      <c r="B308">
        <v>99.468500000000006</v>
      </c>
      <c r="C308">
        <f t="shared" si="8"/>
        <v>0.41049999999999898</v>
      </c>
      <c r="D308">
        <v>2.9508000000000001</v>
      </c>
      <c r="E308">
        <f t="shared" si="9"/>
        <v>5.4200000000000248E-2</v>
      </c>
      <c r="G308" s="14">
        <v>35247</v>
      </c>
      <c r="H308" s="5">
        <v>5.4200000000000248E-2</v>
      </c>
      <c r="I308" s="5">
        <v>0.41049999999999898</v>
      </c>
      <c r="J308" s="5"/>
      <c r="K308" s="15">
        <v>35277</v>
      </c>
      <c r="L308" s="5">
        <v>639.95000000000005</v>
      </c>
      <c r="M308" s="16">
        <f>(L308-L309)/L309</f>
        <v>-4.5748027973696301E-2</v>
      </c>
      <c r="N308" s="5">
        <v>674.23</v>
      </c>
      <c r="O308" s="16">
        <f>(N308-N309)/N309</f>
        <v>2.7365070866610624E-3</v>
      </c>
    </row>
    <row r="309" spans="1:15" x14ac:dyDescent="0.25">
      <c r="A309" s="1">
        <v>35246</v>
      </c>
      <c r="B309">
        <v>99.370099999999994</v>
      </c>
      <c r="C309">
        <f t="shared" si="8"/>
        <v>0.49609999999999843</v>
      </c>
      <c r="D309">
        <v>2.7541000000000002</v>
      </c>
      <c r="E309">
        <f t="shared" si="9"/>
        <v>-8.6099999999999621E-2</v>
      </c>
      <c r="G309" s="17">
        <v>35217</v>
      </c>
      <c r="H309" s="6">
        <v>-8.6099999999999621E-2</v>
      </c>
      <c r="I309" s="6">
        <v>0.49609999999999843</v>
      </c>
      <c r="J309" s="6"/>
      <c r="K309" s="18">
        <v>35244</v>
      </c>
      <c r="L309" s="6">
        <v>670.63</v>
      </c>
      <c r="M309" s="19">
        <f>(L309-L310)/L310</f>
        <v>2.2566953610712441E-3</v>
      </c>
      <c r="N309" s="6">
        <v>672.39</v>
      </c>
      <c r="O309" s="19">
        <f>(N309-N310)/N310</f>
        <v>1.3429191535539833E-2</v>
      </c>
    </row>
    <row r="310" spans="1:15" x14ac:dyDescent="0.25">
      <c r="A310" s="1">
        <v>35216</v>
      </c>
      <c r="B310">
        <v>99.23</v>
      </c>
      <c r="C310">
        <f t="shared" si="8"/>
        <v>0.53020000000000778</v>
      </c>
      <c r="D310">
        <v>2.8908999999999998</v>
      </c>
      <c r="E310">
        <f t="shared" si="9"/>
        <v>0.24009999999999998</v>
      </c>
      <c r="G310" s="14">
        <v>35186</v>
      </c>
      <c r="H310" s="5">
        <v>0.24009999999999998</v>
      </c>
      <c r="I310" s="5">
        <v>0.53020000000000778</v>
      </c>
      <c r="J310" s="5"/>
      <c r="K310" s="15">
        <v>35216</v>
      </c>
      <c r="L310" s="5">
        <v>669.12</v>
      </c>
      <c r="M310" s="16">
        <f>(L310-L314)/L314</f>
        <v>5.2042388604131982E-2</v>
      </c>
      <c r="N310" s="5">
        <v>663.48</v>
      </c>
      <c r="O310" s="16">
        <f>(N310-N314)/N314</f>
        <v>-3.1670509938994035E-2</v>
      </c>
    </row>
    <row r="311" spans="1:15" x14ac:dyDescent="0.25">
      <c r="A311" s="1">
        <v>35185</v>
      </c>
      <c r="B311">
        <v>99.058000000000007</v>
      </c>
      <c r="C311">
        <f t="shared" si="8"/>
        <v>0.48620000000001085</v>
      </c>
      <c r="D311">
        <v>2.8965999999999998</v>
      </c>
      <c r="E311">
        <f t="shared" si="9"/>
        <v>0.16869999999999985</v>
      </c>
      <c r="G311" s="14">
        <v>35156</v>
      </c>
      <c r="H311" s="5">
        <v>0.16869999999999985</v>
      </c>
      <c r="I311" s="5">
        <v>0.48620000000001085</v>
      </c>
      <c r="J311" s="5"/>
      <c r="K311" s="15">
        <v>35185</v>
      </c>
      <c r="L311" s="5">
        <v>654.16999999999996</v>
      </c>
      <c r="M311" s="16"/>
      <c r="N311" s="5">
        <v>664.83</v>
      </c>
      <c r="O311" s="16"/>
    </row>
    <row r="312" spans="1:15" x14ac:dyDescent="0.25">
      <c r="A312" s="1">
        <v>35155</v>
      </c>
      <c r="B312">
        <v>98.873999999999995</v>
      </c>
      <c r="C312">
        <f t="shared" si="8"/>
        <v>0.37099999999999511</v>
      </c>
      <c r="D312">
        <v>2.8401999999999998</v>
      </c>
      <c r="E312">
        <f t="shared" si="9"/>
        <v>0.30179999999999962</v>
      </c>
      <c r="G312" s="14">
        <v>35125</v>
      </c>
      <c r="H312" s="5">
        <v>0.30179999999999962</v>
      </c>
      <c r="I312" s="5">
        <v>0.37099999999999511</v>
      </c>
      <c r="J312" s="5"/>
      <c r="K312" s="15">
        <v>35153</v>
      </c>
      <c r="L312" s="5">
        <v>645.5</v>
      </c>
      <c r="M312" s="16"/>
      <c r="N312" s="5">
        <v>668.59</v>
      </c>
      <c r="O312" s="16"/>
    </row>
    <row r="313" spans="1:15" x14ac:dyDescent="0.25">
      <c r="A313" s="1">
        <v>35124</v>
      </c>
      <c r="B313">
        <v>98.699799999999996</v>
      </c>
      <c r="C313">
        <f t="shared" si="8"/>
        <v>0.21389999999999532</v>
      </c>
      <c r="D313">
        <v>2.6507999999999998</v>
      </c>
      <c r="E313">
        <f t="shared" si="9"/>
        <v>4.5599999999999863E-2</v>
      </c>
      <c r="G313" s="14">
        <v>35096</v>
      </c>
      <c r="H313" s="5">
        <v>4.5599999999999863E-2</v>
      </c>
      <c r="I313" s="5">
        <v>0.21389999999999532</v>
      </c>
      <c r="J313" s="5"/>
      <c r="K313" s="15">
        <v>35124</v>
      </c>
      <c r="L313" s="5">
        <v>640.42999999999995</v>
      </c>
      <c r="M313" s="16"/>
      <c r="N313" s="5">
        <v>673.27</v>
      </c>
      <c r="O313" s="16"/>
    </row>
    <row r="314" spans="1:15" x14ac:dyDescent="0.25">
      <c r="A314" s="1">
        <v>35095</v>
      </c>
      <c r="B314">
        <v>98.571799999999996</v>
      </c>
      <c r="C314">
        <f t="shared" si="8"/>
        <v>6.3400000000001455E-2</v>
      </c>
      <c r="D314">
        <v>2.7279</v>
      </c>
      <c r="E314">
        <f t="shared" si="9"/>
        <v>-8.1500000000000128E-2</v>
      </c>
      <c r="G314" s="17">
        <v>35065</v>
      </c>
      <c r="H314" s="6">
        <v>-8.1500000000000128E-2</v>
      </c>
      <c r="I314" s="6">
        <v>6.3400000000001455E-2</v>
      </c>
      <c r="J314" s="6"/>
      <c r="K314" s="18">
        <v>35095</v>
      </c>
      <c r="L314" s="6">
        <v>636.02</v>
      </c>
      <c r="M314" s="19">
        <f>(L314-L315)/L315</f>
        <v>3.2617342879872765E-2</v>
      </c>
      <c r="N314" s="6">
        <v>685.18</v>
      </c>
      <c r="O314" s="19">
        <f>(N314-N315)/N315</f>
        <v>6.6406135221696323E-3</v>
      </c>
    </row>
    <row r="315" spans="1:15" x14ac:dyDescent="0.25">
      <c r="A315" s="1">
        <v>35064</v>
      </c>
      <c r="B315">
        <v>98.503</v>
      </c>
      <c r="C315">
        <f t="shared" si="8"/>
        <v>-5.2300000000002456E-2</v>
      </c>
      <c r="D315">
        <v>2.5384000000000002</v>
      </c>
      <c r="E315">
        <f t="shared" si="9"/>
        <v>-5.0999999999996604E-3</v>
      </c>
      <c r="G315" s="11">
        <v>35034</v>
      </c>
      <c r="H315" s="4">
        <v>-5.0999999999996604E-3</v>
      </c>
      <c r="I315" s="4">
        <v>-5.2300000000002456E-2</v>
      </c>
      <c r="J315" s="4"/>
      <c r="K315" s="12">
        <v>35062</v>
      </c>
      <c r="L315" s="4">
        <v>615.92999999999995</v>
      </c>
      <c r="M315" s="13">
        <f>(L315-L317)/L317</f>
        <v>5.9208942390369647E-2</v>
      </c>
      <c r="N315" s="4">
        <v>680.66</v>
      </c>
      <c r="O315" s="13">
        <f>(N315-N317)/N317</f>
        <v>2.9228977968638842E-2</v>
      </c>
    </row>
    <row r="316" spans="1:15" x14ac:dyDescent="0.25">
      <c r="A316" s="1">
        <v>35033</v>
      </c>
      <c r="B316">
        <v>98.485900000000001</v>
      </c>
      <c r="C316">
        <f t="shared" si="8"/>
        <v>-0.12529999999999575</v>
      </c>
      <c r="D316">
        <v>2.6052</v>
      </c>
      <c r="E316">
        <f t="shared" si="9"/>
        <v>-1.2199999999999989E-2</v>
      </c>
      <c r="G316" s="11">
        <v>35004</v>
      </c>
      <c r="H316" s="4">
        <v>-1.2199999999999989E-2</v>
      </c>
      <c r="I316" s="4">
        <v>-0.12529999999999575</v>
      </c>
      <c r="J316" s="4"/>
      <c r="K316" s="12">
        <v>35033</v>
      </c>
      <c r="L316" s="4">
        <v>605.37</v>
      </c>
      <c r="M316" s="13"/>
      <c r="N316" s="4">
        <v>671.24</v>
      </c>
      <c r="O316" s="13"/>
    </row>
    <row r="317" spans="1:15" x14ac:dyDescent="0.25">
      <c r="A317" s="1">
        <v>35003</v>
      </c>
      <c r="B317">
        <v>98.508399999999995</v>
      </c>
      <c r="C317">
        <f t="shared" si="8"/>
        <v>-0.16689999999999827</v>
      </c>
      <c r="D317">
        <v>2.8094000000000001</v>
      </c>
      <c r="E317">
        <f t="shared" si="9"/>
        <v>4.6600000000000197E-2</v>
      </c>
      <c r="G317" s="8">
        <v>34973</v>
      </c>
      <c r="H317" s="3">
        <v>4.6600000000000197E-2</v>
      </c>
      <c r="I317" s="3">
        <v>-0.16689999999999827</v>
      </c>
      <c r="J317" s="3"/>
      <c r="K317" s="9">
        <v>35003</v>
      </c>
      <c r="L317" s="3">
        <v>581.5</v>
      </c>
      <c r="M317" s="10">
        <f>(L317-L318)/L318</f>
        <v>-4.9793809140842357E-3</v>
      </c>
      <c r="N317" s="3">
        <v>661.33</v>
      </c>
      <c r="O317" s="10">
        <f>(N317-N318)/N318</f>
        <v>1.3004717848171081E-2</v>
      </c>
    </row>
    <row r="318" spans="1:15" x14ac:dyDescent="0.25">
      <c r="A318" s="1">
        <v>34972</v>
      </c>
      <c r="B318">
        <v>98.555300000000003</v>
      </c>
      <c r="C318">
        <f t="shared" si="8"/>
        <v>-0.22149999999999181</v>
      </c>
      <c r="D318">
        <v>2.5434999999999999</v>
      </c>
      <c r="E318">
        <f t="shared" si="9"/>
        <v>-0.49700000000000033</v>
      </c>
      <c r="G318" s="11">
        <v>34943</v>
      </c>
      <c r="H318" s="4">
        <v>-0.49700000000000033</v>
      </c>
      <c r="I318" s="4">
        <v>-0.22149999999999181</v>
      </c>
      <c r="J318" s="4"/>
      <c r="K318" s="12">
        <v>34971</v>
      </c>
      <c r="L318" s="4">
        <v>584.41</v>
      </c>
      <c r="M318" s="13">
        <f>(L318-L321)/L321</f>
        <v>7.2804038549793421E-2</v>
      </c>
      <c r="N318" s="4">
        <v>652.84</v>
      </c>
      <c r="O318" s="13">
        <f>(N318-N321)/N321</f>
        <v>1.9632342605463399E-2</v>
      </c>
    </row>
    <row r="319" spans="1:15" x14ac:dyDescent="0.25">
      <c r="A319" s="1">
        <v>34942</v>
      </c>
      <c r="B319">
        <v>98.611199999999997</v>
      </c>
      <c r="C319">
        <f t="shared" si="8"/>
        <v>-0.34029999999999916</v>
      </c>
      <c r="D319">
        <v>2.6173999999999999</v>
      </c>
      <c r="E319">
        <f t="shared" si="9"/>
        <v>-0.56899999999999995</v>
      </c>
      <c r="G319" s="11">
        <v>34912</v>
      </c>
      <c r="H319" s="4">
        <v>-0.56899999999999995</v>
      </c>
      <c r="I319" s="4">
        <v>-0.34029999999999916</v>
      </c>
      <c r="J319" s="4"/>
      <c r="K319" s="12">
        <v>34942</v>
      </c>
      <c r="L319" s="4">
        <v>561.88</v>
      </c>
      <c r="M319" s="13"/>
      <c r="N319" s="4">
        <v>646.54999999999995</v>
      </c>
      <c r="O319" s="13"/>
    </row>
    <row r="320" spans="1:15" x14ac:dyDescent="0.25">
      <c r="A320" s="1">
        <v>34911</v>
      </c>
      <c r="B320">
        <v>98.675299999999993</v>
      </c>
      <c r="C320">
        <f t="shared" si="8"/>
        <v>-0.53820000000000334</v>
      </c>
      <c r="D320">
        <v>2.7627999999999999</v>
      </c>
      <c r="E320">
        <f t="shared" si="9"/>
        <v>-0.29010000000000025</v>
      </c>
      <c r="G320" s="11">
        <v>34881</v>
      </c>
      <c r="H320" s="4">
        <v>-0.29010000000000025</v>
      </c>
      <c r="I320" s="4">
        <v>-0.53820000000000334</v>
      </c>
      <c r="J320" s="4"/>
      <c r="K320" s="12">
        <v>34911</v>
      </c>
      <c r="L320" s="4">
        <v>562.05999999999995</v>
      </c>
      <c r="M320" s="13"/>
      <c r="N320" s="4">
        <v>638.84</v>
      </c>
      <c r="O320" s="13"/>
    </row>
    <row r="321" spans="1:15" x14ac:dyDescent="0.25">
      <c r="A321" s="1">
        <v>34880</v>
      </c>
      <c r="B321">
        <v>98.776799999999994</v>
      </c>
      <c r="C321">
        <f t="shared" si="8"/>
        <v>-0.76830000000001064</v>
      </c>
      <c r="D321">
        <v>3.0405000000000002</v>
      </c>
      <c r="E321">
        <f t="shared" si="9"/>
        <v>0.18720000000000026</v>
      </c>
      <c r="G321" s="8">
        <v>34851</v>
      </c>
      <c r="H321" s="3">
        <v>0.18720000000000026</v>
      </c>
      <c r="I321" s="3">
        <v>-0.76830000000001064</v>
      </c>
      <c r="J321" s="3"/>
      <c r="K321" s="9">
        <v>34880</v>
      </c>
      <c r="L321" s="3">
        <v>544.75</v>
      </c>
      <c r="M321" s="10">
        <f>(L321-L327)/L327</f>
        <v>0.18612145361116558</v>
      </c>
      <c r="N321" s="3">
        <v>640.27</v>
      </c>
      <c r="O321" s="10">
        <f>(N321-N327)/N327</f>
        <v>0.11444336141474623</v>
      </c>
    </row>
    <row r="322" spans="1:15" x14ac:dyDescent="0.25">
      <c r="A322" s="1">
        <v>34850</v>
      </c>
      <c r="B322">
        <v>98.951499999999996</v>
      </c>
      <c r="C322">
        <f t="shared" ref="C322:C385" si="10">B322-B325</f>
        <v>-0.94989999999999952</v>
      </c>
      <c r="D322">
        <v>3.1863999999999999</v>
      </c>
      <c r="E322">
        <f t="shared" si="9"/>
        <v>0.32339999999999991</v>
      </c>
      <c r="G322" s="8">
        <v>34820</v>
      </c>
      <c r="H322" s="3">
        <v>0.32339999999999991</v>
      </c>
      <c r="I322" s="3">
        <v>-0.94989999999999952</v>
      </c>
      <c r="J322" s="3"/>
      <c r="K322" s="9">
        <v>34850</v>
      </c>
      <c r="L322" s="3">
        <v>533.4</v>
      </c>
      <c r="M322" s="10"/>
      <c r="N322" s="3">
        <v>635.61</v>
      </c>
      <c r="O322" s="10"/>
    </row>
    <row r="323" spans="1:15" x14ac:dyDescent="0.25">
      <c r="A323" s="1">
        <v>34819</v>
      </c>
      <c r="B323">
        <v>99.213499999999996</v>
      </c>
      <c r="C323">
        <f t="shared" si="10"/>
        <v>-1.01400000000001</v>
      </c>
      <c r="D323">
        <v>3.0529000000000002</v>
      </c>
      <c r="E323">
        <f t="shared" ref="E323:E386" si="11">D323-D326</f>
        <v>0.24850000000000039</v>
      </c>
      <c r="G323" s="8">
        <v>34790</v>
      </c>
      <c r="H323" s="3">
        <v>0.24850000000000039</v>
      </c>
      <c r="I323" s="3">
        <v>-1.01400000000001</v>
      </c>
      <c r="J323" s="3"/>
      <c r="K323" s="9">
        <v>34817</v>
      </c>
      <c r="L323" s="3">
        <v>514.71</v>
      </c>
      <c r="M323" s="10"/>
      <c r="N323" s="3">
        <v>611.92999999999995</v>
      </c>
      <c r="O323" s="10"/>
    </row>
    <row r="324" spans="1:15" x14ac:dyDescent="0.25">
      <c r="A324" s="1">
        <v>34789</v>
      </c>
      <c r="B324">
        <v>99.545100000000005</v>
      </c>
      <c r="C324">
        <f t="shared" si="10"/>
        <v>-0.94610000000000127</v>
      </c>
      <c r="D324">
        <v>2.8532999999999999</v>
      </c>
      <c r="E324">
        <f t="shared" si="11"/>
        <v>0.17839999999999989</v>
      </c>
      <c r="G324" s="8">
        <v>34759</v>
      </c>
      <c r="H324" s="3">
        <v>0.17839999999999989</v>
      </c>
      <c r="I324" s="3">
        <v>-0.94610000000000127</v>
      </c>
      <c r="J324" s="3"/>
      <c r="K324" s="9">
        <v>34789</v>
      </c>
      <c r="L324" s="3">
        <v>500.71</v>
      </c>
      <c r="M324" s="10"/>
      <c r="N324" s="3">
        <v>603.5</v>
      </c>
      <c r="O324" s="10"/>
    </row>
    <row r="325" spans="1:15" x14ac:dyDescent="0.25">
      <c r="A325" s="1">
        <v>34758</v>
      </c>
      <c r="B325">
        <v>99.901399999999995</v>
      </c>
      <c r="C325">
        <f t="shared" si="10"/>
        <v>-0.78920000000000812</v>
      </c>
      <c r="D325">
        <v>2.863</v>
      </c>
      <c r="E325">
        <f t="shared" si="11"/>
        <v>0.18809999999999993</v>
      </c>
      <c r="G325" s="8">
        <v>34731</v>
      </c>
      <c r="H325" s="3">
        <v>0.18809999999999993</v>
      </c>
      <c r="I325" s="3">
        <v>-0.78920000000000812</v>
      </c>
      <c r="J325" s="3"/>
      <c r="K325" s="9">
        <v>34758</v>
      </c>
      <c r="L325" s="3">
        <v>487.39</v>
      </c>
      <c r="M325" s="10"/>
      <c r="N325" s="3">
        <v>599.82000000000005</v>
      </c>
      <c r="O325" s="10"/>
    </row>
    <row r="326" spans="1:15" x14ac:dyDescent="0.25">
      <c r="A326" s="1">
        <v>34730</v>
      </c>
      <c r="B326">
        <v>100.22750000000001</v>
      </c>
      <c r="C326">
        <f t="shared" si="10"/>
        <v>-0.60379999999999256</v>
      </c>
      <c r="D326">
        <v>2.8043999999999998</v>
      </c>
      <c r="E326">
        <f t="shared" si="11"/>
        <v>0.19629999999999992</v>
      </c>
      <c r="G326" s="8">
        <v>34700</v>
      </c>
      <c r="H326" s="3">
        <v>0.19629999999999992</v>
      </c>
      <c r="I326" s="3">
        <v>-0.60379999999999256</v>
      </c>
      <c r="J326" s="3"/>
      <c r="K326" s="9">
        <v>34730</v>
      </c>
      <c r="L326" s="3">
        <v>470.42</v>
      </c>
      <c r="M326" s="10"/>
      <c r="N326" s="3">
        <v>585.89</v>
      </c>
      <c r="O326" s="10"/>
    </row>
    <row r="327" spans="1:15" x14ac:dyDescent="0.25">
      <c r="A327" s="1">
        <v>34699</v>
      </c>
      <c r="B327">
        <v>100.49120000000001</v>
      </c>
      <c r="C327">
        <f t="shared" si="10"/>
        <v>-0.43369999999998754</v>
      </c>
      <c r="D327">
        <v>2.6749000000000001</v>
      </c>
      <c r="E327">
        <f t="shared" si="11"/>
        <v>-0.28859999999999975</v>
      </c>
      <c r="G327" s="11">
        <v>34669</v>
      </c>
      <c r="H327" s="4">
        <v>-0.28859999999999975</v>
      </c>
      <c r="I327" s="4">
        <v>-0.43369999999998754</v>
      </c>
      <c r="J327" s="4"/>
      <c r="K327" s="12">
        <v>34698</v>
      </c>
      <c r="L327" s="4">
        <v>459.27</v>
      </c>
      <c r="M327" s="13">
        <f>(L327-L330)/L330</f>
        <v>-7.3915580626337631E-3</v>
      </c>
      <c r="N327" s="4">
        <v>574.52</v>
      </c>
      <c r="O327" s="13">
        <f>(N327-N330)/N330</f>
        <v>3.7738486267383606E-3</v>
      </c>
    </row>
    <row r="328" spans="1:15" x14ac:dyDescent="0.25">
      <c r="A328" s="1">
        <v>34668</v>
      </c>
      <c r="B328">
        <v>100.6906</v>
      </c>
      <c r="C328">
        <f t="shared" si="10"/>
        <v>-0.30469999999999686</v>
      </c>
      <c r="D328">
        <v>2.6749000000000001</v>
      </c>
      <c r="E328">
        <f t="shared" si="11"/>
        <v>-0.22560000000000002</v>
      </c>
      <c r="G328" s="11">
        <v>34639</v>
      </c>
      <c r="H328" s="4">
        <v>-0.22560000000000002</v>
      </c>
      <c r="I328" s="4">
        <v>-0.30469999999999686</v>
      </c>
      <c r="J328" s="4"/>
      <c r="K328" s="12">
        <v>34668</v>
      </c>
      <c r="L328" s="4">
        <v>453.69</v>
      </c>
      <c r="M328" s="13"/>
      <c r="N328" s="4">
        <v>570.58000000000004</v>
      </c>
      <c r="O328" s="13"/>
    </row>
    <row r="329" spans="1:15" x14ac:dyDescent="0.25">
      <c r="A329" s="1">
        <v>34638</v>
      </c>
      <c r="B329">
        <v>100.8313</v>
      </c>
      <c r="C329">
        <f t="shared" si="10"/>
        <v>-0.21930000000000405</v>
      </c>
      <c r="D329">
        <v>2.6080999999999999</v>
      </c>
      <c r="E329">
        <f t="shared" si="11"/>
        <v>-0.16199999999999992</v>
      </c>
      <c r="G329" s="11">
        <v>34608</v>
      </c>
      <c r="H329" s="4">
        <v>-0.16199999999999992</v>
      </c>
      <c r="I329" s="4">
        <v>-0.21930000000000405</v>
      </c>
      <c r="J329" s="4"/>
      <c r="K329" s="12">
        <v>34638</v>
      </c>
      <c r="L329" s="4">
        <v>472.35</v>
      </c>
      <c r="M329" s="13"/>
      <c r="N329" s="4">
        <v>571.85</v>
      </c>
      <c r="O329" s="13"/>
    </row>
    <row r="330" spans="1:15" x14ac:dyDescent="0.25">
      <c r="A330" s="1">
        <v>34607</v>
      </c>
      <c r="B330">
        <v>100.92489999999999</v>
      </c>
      <c r="C330">
        <f t="shared" si="10"/>
        <v>-0.1647000000000105</v>
      </c>
      <c r="D330">
        <v>2.9634999999999998</v>
      </c>
      <c r="E330">
        <f t="shared" si="11"/>
        <v>0.47039999999999971</v>
      </c>
      <c r="G330" s="8">
        <v>34578</v>
      </c>
      <c r="H330" s="3">
        <v>0.47039999999999971</v>
      </c>
      <c r="I330" s="3">
        <v>-0.1647000000000105</v>
      </c>
      <c r="J330" s="3"/>
      <c r="K330" s="9">
        <v>34607</v>
      </c>
      <c r="L330" s="3">
        <v>462.69</v>
      </c>
      <c r="M330" s="10">
        <f>(L330-L333)/L333</f>
        <v>4.1461273549868359E-2</v>
      </c>
      <c r="N330" s="3">
        <v>572.36</v>
      </c>
      <c r="O330" s="10">
        <f>(N330-N333)/N333</f>
        <v>6.0995974617237556E-3</v>
      </c>
    </row>
    <row r="331" spans="1:15" x14ac:dyDescent="0.25">
      <c r="A331" s="1">
        <v>34577</v>
      </c>
      <c r="B331">
        <v>100.9953</v>
      </c>
      <c r="C331">
        <f t="shared" si="10"/>
        <v>-0.10139999999999816</v>
      </c>
      <c r="D331">
        <v>2.9005000000000001</v>
      </c>
      <c r="E331">
        <f t="shared" si="11"/>
        <v>0.6120000000000001</v>
      </c>
      <c r="G331" s="8">
        <v>34547</v>
      </c>
      <c r="H331" s="3">
        <v>0.6120000000000001</v>
      </c>
      <c r="I331" s="3">
        <v>-0.10139999999999816</v>
      </c>
      <c r="J331" s="3"/>
      <c r="K331" s="9">
        <v>34577</v>
      </c>
      <c r="L331" s="3">
        <v>475.49</v>
      </c>
      <c r="M331" s="10"/>
      <c r="N331" s="3">
        <v>580.91</v>
      </c>
      <c r="O331" s="10"/>
    </row>
    <row r="332" spans="1:15" x14ac:dyDescent="0.25">
      <c r="A332" s="1">
        <v>34546</v>
      </c>
      <c r="B332">
        <v>101.0506</v>
      </c>
      <c r="C332">
        <f t="shared" si="10"/>
        <v>-5.49999999999784E-3</v>
      </c>
      <c r="D332">
        <v>2.7700999999999998</v>
      </c>
      <c r="E332">
        <f t="shared" si="11"/>
        <v>0.40899999999999981</v>
      </c>
      <c r="G332" s="8">
        <v>34516</v>
      </c>
      <c r="H332" s="3">
        <v>0.40899999999999981</v>
      </c>
      <c r="I332" s="3">
        <v>-5.49999999999784E-3</v>
      </c>
      <c r="J332" s="3"/>
      <c r="K332" s="9">
        <v>34544</v>
      </c>
      <c r="L332" s="3">
        <v>458.26</v>
      </c>
      <c r="M332" s="10"/>
      <c r="N332" s="3">
        <v>580.19000000000005</v>
      </c>
      <c r="O332" s="10"/>
    </row>
    <row r="333" spans="1:15" x14ac:dyDescent="0.25">
      <c r="A333" s="1">
        <v>34515</v>
      </c>
      <c r="B333">
        <v>101.0896</v>
      </c>
      <c r="C333">
        <f t="shared" si="10"/>
        <v>0.12890000000000157</v>
      </c>
      <c r="D333">
        <v>2.4931000000000001</v>
      </c>
      <c r="E333">
        <f t="shared" si="11"/>
        <v>-1.3900000000000023E-2</v>
      </c>
      <c r="G333" s="17">
        <v>34486</v>
      </c>
      <c r="H333" s="6">
        <v>-1.3900000000000023E-2</v>
      </c>
      <c r="I333" s="6">
        <v>0.12890000000000157</v>
      </c>
      <c r="J333" s="6"/>
      <c r="K333" s="18">
        <v>34515</v>
      </c>
      <c r="L333" s="6">
        <v>444.27</v>
      </c>
      <c r="M333" s="19">
        <f>(L333-L343)/L343</f>
        <v>-4.1612736215376693E-2</v>
      </c>
      <c r="N333" s="6">
        <v>568.89</v>
      </c>
      <c r="O333" s="19">
        <f>(N333-N343)/N343</f>
        <v>-3.5469049354876929E-2</v>
      </c>
    </row>
    <row r="334" spans="1:15" x14ac:dyDescent="0.25">
      <c r="A334" s="1">
        <v>34485</v>
      </c>
      <c r="B334">
        <v>101.0967</v>
      </c>
      <c r="C334">
        <f t="shared" si="10"/>
        <v>0.28979999999999961</v>
      </c>
      <c r="D334">
        <v>2.2885</v>
      </c>
      <c r="E334">
        <f t="shared" si="11"/>
        <v>-0.22719999999999985</v>
      </c>
      <c r="G334" s="17">
        <v>34455</v>
      </c>
      <c r="H334" s="6">
        <v>-0.22719999999999985</v>
      </c>
      <c r="I334" s="6">
        <v>0.28979999999999961</v>
      </c>
      <c r="J334" s="6"/>
      <c r="K334" s="18">
        <v>34485</v>
      </c>
      <c r="L334" s="6">
        <v>456.5</v>
      </c>
      <c r="M334" s="19"/>
      <c r="N334" s="6">
        <v>570.15</v>
      </c>
      <c r="O334" s="19"/>
    </row>
    <row r="335" spans="1:15" x14ac:dyDescent="0.25">
      <c r="A335" s="1">
        <v>34454</v>
      </c>
      <c r="B335">
        <v>101.0561</v>
      </c>
      <c r="C335">
        <f t="shared" si="10"/>
        <v>0.45929999999999893</v>
      </c>
      <c r="D335">
        <v>2.3611</v>
      </c>
      <c r="E335">
        <f t="shared" si="11"/>
        <v>-0.16340000000000021</v>
      </c>
      <c r="G335" s="17">
        <v>34425</v>
      </c>
      <c r="H335" s="6">
        <v>-0.16340000000000021</v>
      </c>
      <c r="I335" s="6">
        <v>0.45929999999999893</v>
      </c>
      <c r="J335" s="6"/>
      <c r="K335" s="18">
        <v>34453</v>
      </c>
      <c r="L335" s="6">
        <v>450.91</v>
      </c>
      <c r="M335" s="19"/>
      <c r="N335" s="6">
        <v>570.23</v>
      </c>
      <c r="O335" s="19"/>
    </row>
    <row r="336" spans="1:15" x14ac:dyDescent="0.25">
      <c r="A336" s="1">
        <v>34424</v>
      </c>
      <c r="B336">
        <v>100.9607</v>
      </c>
      <c r="C336">
        <f t="shared" si="10"/>
        <v>0.62239999999999895</v>
      </c>
      <c r="D336">
        <v>2.5070000000000001</v>
      </c>
      <c r="E336">
        <f t="shared" si="11"/>
        <v>-0.24140000000000006</v>
      </c>
      <c r="G336" s="17">
        <v>34394</v>
      </c>
      <c r="H336" s="6">
        <v>-0.24140000000000006</v>
      </c>
      <c r="I336" s="6">
        <v>0.62239999999999895</v>
      </c>
      <c r="J336" s="6"/>
      <c r="K336" s="18">
        <v>34424</v>
      </c>
      <c r="L336" s="6">
        <v>445.77</v>
      </c>
      <c r="M336" s="19"/>
      <c r="N336" s="6">
        <v>574.82000000000005</v>
      </c>
      <c r="O336" s="19"/>
    </row>
    <row r="337" spans="1:15" x14ac:dyDescent="0.25">
      <c r="A337" s="1">
        <v>34393</v>
      </c>
      <c r="B337">
        <v>100.8069</v>
      </c>
      <c r="C337">
        <f t="shared" si="10"/>
        <v>0.74399999999999977</v>
      </c>
      <c r="D337">
        <v>2.5156999999999998</v>
      </c>
      <c r="E337">
        <f t="shared" si="11"/>
        <v>-0.1604000000000001</v>
      </c>
      <c r="G337" s="17">
        <v>34366</v>
      </c>
      <c r="H337" s="6">
        <v>-0.1604000000000001</v>
      </c>
      <c r="I337" s="6">
        <v>0.74399999999999977</v>
      </c>
      <c r="J337" s="6"/>
      <c r="K337" s="18">
        <v>34393</v>
      </c>
      <c r="L337" s="6">
        <v>467.14</v>
      </c>
      <c r="M337" s="19"/>
      <c r="N337" s="6">
        <v>589.35</v>
      </c>
      <c r="O337" s="19"/>
    </row>
    <row r="338" spans="1:15" x14ac:dyDescent="0.25">
      <c r="A338" s="1">
        <v>34365</v>
      </c>
      <c r="B338">
        <v>100.5968</v>
      </c>
      <c r="C338">
        <f t="shared" si="10"/>
        <v>0.78119999999999834</v>
      </c>
      <c r="D338">
        <v>2.5245000000000002</v>
      </c>
      <c r="E338">
        <f t="shared" si="11"/>
        <v>-0.2258</v>
      </c>
      <c r="G338" s="17">
        <v>34335</v>
      </c>
      <c r="H338" s="6">
        <v>-0.2258</v>
      </c>
      <c r="I338" s="6">
        <v>0.78119999999999834</v>
      </c>
      <c r="J338" s="6"/>
      <c r="K338" s="18">
        <v>34365</v>
      </c>
      <c r="L338" s="6">
        <v>481.61</v>
      </c>
      <c r="M338" s="19"/>
      <c r="N338" s="6">
        <v>599.77</v>
      </c>
      <c r="O338" s="19"/>
    </row>
    <row r="339" spans="1:15" x14ac:dyDescent="0.25">
      <c r="A339" s="1">
        <v>34334</v>
      </c>
      <c r="B339">
        <v>100.3383</v>
      </c>
      <c r="C339">
        <f t="shared" si="10"/>
        <v>0.7143999999999977</v>
      </c>
      <c r="D339">
        <v>2.7484000000000002</v>
      </c>
      <c r="E339">
        <f t="shared" si="11"/>
        <v>5.9100000000000374E-2</v>
      </c>
      <c r="G339" s="17">
        <v>34304</v>
      </c>
      <c r="H339" s="6">
        <v>5.9100000000000374E-2</v>
      </c>
      <c r="I339" s="6">
        <v>0.7143999999999977</v>
      </c>
      <c r="J339" s="6"/>
      <c r="K339" s="18">
        <v>34334</v>
      </c>
      <c r="L339" s="6">
        <v>466.45</v>
      </c>
      <c r="M339" s="19"/>
      <c r="N339" s="6">
        <v>591.78</v>
      </c>
      <c r="O339" s="19"/>
    </row>
    <row r="340" spans="1:15" x14ac:dyDescent="0.25">
      <c r="A340" s="1">
        <v>34303</v>
      </c>
      <c r="B340">
        <v>100.0629</v>
      </c>
      <c r="C340">
        <f t="shared" si="10"/>
        <v>0.54210000000000491</v>
      </c>
      <c r="D340">
        <v>2.6760999999999999</v>
      </c>
      <c r="E340">
        <f t="shared" si="11"/>
        <v>-9.1800000000000104E-2</v>
      </c>
      <c r="G340" s="17">
        <v>34274</v>
      </c>
      <c r="H340" s="6">
        <v>-9.1800000000000104E-2</v>
      </c>
      <c r="I340" s="6">
        <v>0.54210000000000491</v>
      </c>
      <c r="J340" s="6"/>
      <c r="K340" s="18">
        <v>34303</v>
      </c>
      <c r="L340" s="6">
        <v>461.79</v>
      </c>
      <c r="M340" s="19"/>
      <c r="N340" s="6">
        <v>588.59</v>
      </c>
      <c r="O340" s="19"/>
    </row>
    <row r="341" spans="1:15" x14ac:dyDescent="0.25">
      <c r="A341" s="1">
        <v>34273</v>
      </c>
      <c r="B341">
        <v>99.815600000000003</v>
      </c>
      <c r="C341">
        <f t="shared" si="10"/>
        <v>0.29829999999999757</v>
      </c>
      <c r="D341">
        <v>2.7503000000000002</v>
      </c>
      <c r="E341">
        <f t="shared" si="11"/>
        <v>-2.5499999999999634E-2</v>
      </c>
      <c r="G341" s="17">
        <v>34243</v>
      </c>
      <c r="H341" s="6">
        <v>-2.5499999999999634E-2</v>
      </c>
      <c r="I341" s="6">
        <v>0.29829999999999757</v>
      </c>
      <c r="J341" s="6"/>
      <c r="K341" s="18">
        <v>34271</v>
      </c>
      <c r="L341" s="6">
        <v>467.83</v>
      </c>
      <c r="M341" s="19"/>
      <c r="N341" s="6">
        <v>593.64</v>
      </c>
      <c r="O341" s="19"/>
    </row>
    <row r="342" spans="1:15" x14ac:dyDescent="0.25">
      <c r="A342" s="1">
        <v>34242</v>
      </c>
      <c r="B342">
        <v>99.623900000000006</v>
      </c>
      <c r="C342">
        <f t="shared" si="10"/>
        <v>1.6700000000000159E-2</v>
      </c>
      <c r="D342">
        <v>2.6892999999999998</v>
      </c>
      <c r="E342">
        <f t="shared" si="11"/>
        <v>-0.30640000000000001</v>
      </c>
      <c r="G342" s="17">
        <v>34213</v>
      </c>
      <c r="H342" s="6">
        <v>-0.30640000000000001</v>
      </c>
      <c r="I342" s="6">
        <v>1.6700000000000159E-2</v>
      </c>
      <c r="J342" s="6"/>
      <c r="K342" s="18">
        <v>34242</v>
      </c>
      <c r="L342" s="6">
        <v>458.93</v>
      </c>
      <c r="M342" s="19"/>
      <c r="N342" s="6">
        <v>591.42999999999995</v>
      </c>
      <c r="O342" s="19"/>
    </row>
    <row r="343" spans="1:15" x14ac:dyDescent="0.25">
      <c r="A343" s="1">
        <v>34212</v>
      </c>
      <c r="B343">
        <v>99.520799999999994</v>
      </c>
      <c r="C343">
        <f t="shared" si="10"/>
        <v>-0.24160000000000537</v>
      </c>
      <c r="D343">
        <v>2.7679</v>
      </c>
      <c r="E343">
        <f t="shared" si="11"/>
        <v>-0.45330000000000004</v>
      </c>
      <c r="G343" s="11">
        <v>34182</v>
      </c>
      <c r="H343" s="4">
        <v>-0.45330000000000004</v>
      </c>
      <c r="I343" s="4">
        <v>-0.24160000000000537</v>
      </c>
      <c r="J343" s="4"/>
      <c r="K343" s="12">
        <v>34212</v>
      </c>
      <c r="L343" s="4">
        <v>463.56</v>
      </c>
      <c r="M343" s="13">
        <f>(L343-L348)/L348</f>
        <v>2.6324528970265871E-2</v>
      </c>
      <c r="N343" s="4">
        <v>589.80999999999995</v>
      </c>
      <c r="O343" s="13">
        <f>(N343-N348)/N348</f>
        <v>5.0418521816562679E-2</v>
      </c>
    </row>
    <row r="344" spans="1:15" x14ac:dyDescent="0.25">
      <c r="A344" s="1">
        <v>34181</v>
      </c>
      <c r="B344">
        <v>99.517300000000006</v>
      </c>
      <c r="C344">
        <f t="shared" si="10"/>
        <v>-0.42599999999998772</v>
      </c>
      <c r="D344">
        <v>2.7757999999999998</v>
      </c>
      <c r="E344">
        <f t="shared" si="11"/>
        <v>-0.45000000000000018</v>
      </c>
      <c r="G344" s="11">
        <v>34151</v>
      </c>
      <c r="H344" s="4">
        <v>-0.45000000000000018</v>
      </c>
      <c r="I344" s="4">
        <v>-0.42599999999998772</v>
      </c>
      <c r="J344" s="4"/>
      <c r="K344" s="12">
        <v>34180</v>
      </c>
      <c r="L344" s="4">
        <v>448.13</v>
      </c>
      <c r="M344" s="13"/>
      <c r="N344" s="4">
        <v>579.65</v>
      </c>
      <c r="O344" s="13"/>
    </row>
    <row r="345" spans="1:15" x14ac:dyDescent="0.25">
      <c r="A345" s="1">
        <v>34150</v>
      </c>
      <c r="B345">
        <v>99.607200000000006</v>
      </c>
      <c r="C345">
        <f t="shared" si="10"/>
        <v>-0.48689999999999145</v>
      </c>
      <c r="D345">
        <v>2.9956999999999998</v>
      </c>
      <c r="E345">
        <f t="shared" si="11"/>
        <v>-9.120000000000017E-2</v>
      </c>
      <c r="G345" s="11">
        <v>34121</v>
      </c>
      <c r="H345" s="4">
        <v>-9.120000000000017E-2</v>
      </c>
      <c r="I345" s="4">
        <v>-0.48689999999999145</v>
      </c>
      <c r="J345" s="4"/>
      <c r="K345" s="12">
        <v>34150</v>
      </c>
      <c r="L345" s="4">
        <v>450.53</v>
      </c>
      <c r="M345" s="13"/>
      <c r="N345" s="4">
        <v>576.39</v>
      </c>
      <c r="O345" s="13"/>
    </row>
    <row r="346" spans="1:15" x14ac:dyDescent="0.25">
      <c r="A346" s="1">
        <v>34120</v>
      </c>
      <c r="B346">
        <v>99.7624</v>
      </c>
      <c r="C346">
        <f t="shared" si="10"/>
        <v>-0.4188000000000045</v>
      </c>
      <c r="D346">
        <v>3.2212000000000001</v>
      </c>
      <c r="E346">
        <f t="shared" si="11"/>
        <v>-2.5599999999999845E-2</v>
      </c>
      <c r="G346" s="11">
        <v>34090</v>
      </c>
      <c r="H346" s="4">
        <v>-2.5599999999999845E-2</v>
      </c>
      <c r="I346" s="4">
        <v>-0.4188000000000045</v>
      </c>
      <c r="J346" s="4"/>
      <c r="K346" s="12">
        <v>34120</v>
      </c>
      <c r="L346" s="4">
        <v>450.19</v>
      </c>
      <c r="M346" s="13"/>
      <c r="N346" s="4">
        <v>566.13</v>
      </c>
      <c r="O346" s="13"/>
    </row>
    <row r="347" spans="1:15" x14ac:dyDescent="0.25">
      <c r="A347" s="1">
        <v>34089</v>
      </c>
      <c r="B347">
        <v>99.943299999999994</v>
      </c>
      <c r="C347">
        <f t="shared" si="10"/>
        <v>-0.23990000000000578</v>
      </c>
      <c r="D347">
        <v>3.2258</v>
      </c>
      <c r="E347">
        <f t="shared" si="11"/>
        <v>-3.2700000000000173E-2</v>
      </c>
      <c r="G347" s="11">
        <v>34060</v>
      </c>
      <c r="H347" s="4">
        <v>-3.2700000000000173E-2</v>
      </c>
      <c r="I347" s="4">
        <v>-0.23990000000000578</v>
      </c>
      <c r="J347" s="4"/>
      <c r="K347" s="12">
        <v>34089</v>
      </c>
      <c r="L347" s="4">
        <v>440.19</v>
      </c>
      <c r="M347" s="13"/>
      <c r="N347" s="4">
        <v>565.41</v>
      </c>
      <c r="O347" s="13"/>
    </row>
    <row r="348" spans="1:15" x14ac:dyDescent="0.25">
      <c r="A348" s="1">
        <v>34059</v>
      </c>
      <c r="B348">
        <v>100.0941</v>
      </c>
      <c r="C348">
        <f t="shared" si="10"/>
        <v>-5.7000000000044793E-3</v>
      </c>
      <c r="D348">
        <v>3.0869</v>
      </c>
      <c r="E348">
        <f t="shared" si="11"/>
        <v>0.18619999999999992</v>
      </c>
      <c r="G348" s="8">
        <v>34029</v>
      </c>
      <c r="H348" s="3">
        <v>0.18619999999999992</v>
      </c>
      <c r="I348" s="3">
        <v>-5.7000000000044793E-3</v>
      </c>
      <c r="J348" s="3"/>
      <c r="K348" s="9">
        <v>34059</v>
      </c>
      <c r="L348" s="3">
        <v>451.67</v>
      </c>
      <c r="M348" s="10">
        <f>(L348-L349)/L349</f>
        <v>1.8697279985565477E-2</v>
      </c>
      <c r="N348" s="3">
        <v>561.5</v>
      </c>
      <c r="O348" s="10">
        <f>(N348-N349)/N349</f>
        <v>4.1668902122789873E-3</v>
      </c>
    </row>
    <row r="349" spans="1:15" x14ac:dyDescent="0.25">
      <c r="A349" s="1">
        <v>34028</v>
      </c>
      <c r="B349">
        <v>100.1812</v>
      </c>
      <c r="C349">
        <f t="shared" si="10"/>
        <v>0.23270000000000834</v>
      </c>
      <c r="D349">
        <v>3.2467999999999999</v>
      </c>
      <c r="E349">
        <f t="shared" si="11"/>
        <v>0.19890000000000008</v>
      </c>
      <c r="G349" s="14">
        <v>34001</v>
      </c>
      <c r="H349" s="5">
        <v>0.19890000000000008</v>
      </c>
      <c r="I349" s="5">
        <v>0.23270000000000834</v>
      </c>
      <c r="J349" s="5"/>
      <c r="K349" s="15">
        <v>34026</v>
      </c>
      <c r="L349" s="5">
        <v>443.38</v>
      </c>
      <c r="M349" s="16">
        <f>(L349-L351)/L351</f>
        <v>1.7603451837231224E-2</v>
      </c>
      <c r="N349" s="5">
        <v>559.16999999999996</v>
      </c>
      <c r="O349" s="16">
        <f>(N349-N351)/N351</f>
        <v>3.701711763505855E-2</v>
      </c>
    </row>
    <row r="350" spans="1:15" x14ac:dyDescent="0.25">
      <c r="A350" s="1">
        <v>34000</v>
      </c>
      <c r="B350">
        <v>100.1832</v>
      </c>
      <c r="C350">
        <f t="shared" si="10"/>
        <v>0.3983999999999952</v>
      </c>
      <c r="D350">
        <v>3.2585000000000002</v>
      </c>
      <c r="E350">
        <f t="shared" si="11"/>
        <v>5.6200000000000028E-2</v>
      </c>
      <c r="G350" s="14">
        <v>33970</v>
      </c>
      <c r="H350" s="5">
        <v>5.6200000000000028E-2</v>
      </c>
      <c r="I350" s="5">
        <v>0.3983999999999952</v>
      </c>
      <c r="J350" s="5"/>
      <c r="K350" s="15">
        <v>33998</v>
      </c>
      <c r="L350" s="5">
        <v>438.78</v>
      </c>
      <c r="M350" s="16"/>
      <c r="N350" s="5">
        <v>549.54999999999995</v>
      </c>
      <c r="O350" s="16"/>
    </row>
    <row r="351" spans="1:15" x14ac:dyDescent="0.25">
      <c r="A351" s="1">
        <v>33969</v>
      </c>
      <c r="B351">
        <v>100.0998</v>
      </c>
      <c r="C351">
        <f t="shared" si="10"/>
        <v>0.42790000000000816</v>
      </c>
      <c r="D351">
        <v>2.9007000000000001</v>
      </c>
      <c r="E351">
        <f t="shared" si="11"/>
        <v>-8.7600000000000122E-2</v>
      </c>
      <c r="G351" s="17">
        <v>33939</v>
      </c>
      <c r="H351" s="6">
        <v>-8.7600000000000122E-2</v>
      </c>
      <c r="I351" s="6">
        <v>0.42790000000000816</v>
      </c>
      <c r="J351" s="6"/>
      <c r="K351" s="18">
        <v>33969</v>
      </c>
      <c r="L351" s="6">
        <v>435.71</v>
      </c>
      <c r="M351" s="19">
        <f>(L351-L353)/L353</f>
        <v>4.0675456195662492E-2</v>
      </c>
      <c r="N351" s="6">
        <v>539.21</v>
      </c>
      <c r="O351" s="19">
        <f>(N351-N353)/N353</f>
        <v>1.6131159898238122E-2</v>
      </c>
    </row>
    <row r="352" spans="1:15" x14ac:dyDescent="0.25">
      <c r="A352" s="1">
        <v>33938</v>
      </c>
      <c r="B352">
        <v>99.948499999999996</v>
      </c>
      <c r="C352">
        <f t="shared" si="10"/>
        <v>0.31629999999999825</v>
      </c>
      <c r="D352">
        <v>3.0478999999999998</v>
      </c>
      <c r="E352">
        <f t="shared" si="11"/>
        <v>-0.10000000000000009</v>
      </c>
      <c r="G352" s="17">
        <v>33909</v>
      </c>
      <c r="H352" s="6">
        <v>-0.10000000000000009</v>
      </c>
      <c r="I352" s="6">
        <v>0.31629999999999825</v>
      </c>
      <c r="J352" s="6"/>
      <c r="K352" s="18">
        <v>33938</v>
      </c>
      <c r="L352" s="6">
        <v>431.35</v>
      </c>
      <c r="M352" s="19"/>
      <c r="N352" s="6">
        <v>530.77</v>
      </c>
      <c r="O352" s="19"/>
    </row>
    <row r="353" spans="1:15" x14ac:dyDescent="0.25">
      <c r="A353" s="1">
        <v>33908</v>
      </c>
      <c r="B353">
        <v>99.784800000000004</v>
      </c>
      <c r="C353">
        <f t="shared" si="10"/>
        <v>0.14480000000000359</v>
      </c>
      <c r="D353">
        <v>3.2023000000000001</v>
      </c>
      <c r="E353">
        <f t="shared" si="11"/>
        <v>4.5200000000000351E-2</v>
      </c>
      <c r="G353" s="14">
        <v>33878</v>
      </c>
      <c r="H353" s="5">
        <v>4.5200000000000351E-2</v>
      </c>
      <c r="I353" s="5">
        <v>0.14480000000000359</v>
      </c>
      <c r="J353" s="5"/>
      <c r="K353" s="15">
        <v>33907</v>
      </c>
      <c r="L353" s="5">
        <v>418.68</v>
      </c>
      <c r="M353" s="16">
        <f>(L353-L354)/L354</f>
        <v>2.1062709430349339E-3</v>
      </c>
      <c r="N353" s="5">
        <v>530.65</v>
      </c>
      <c r="O353" s="16">
        <f>(N353-N354)/N354</f>
        <v>-1.327655776418302E-2</v>
      </c>
    </row>
    <row r="354" spans="1:15" x14ac:dyDescent="0.25">
      <c r="A354" s="1">
        <v>33877</v>
      </c>
      <c r="B354">
        <v>99.671899999999994</v>
      </c>
      <c r="C354">
        <f t="shared" si="10"/>
        <v>2.2199999999997999E-2</v>
      </c>
      <c r="D354">
        <v>2.9883000000000002</v>
      </c>
      <c r="E354">
        <f t="shared" si="11"/>
        <v>-9.9899999999999878E-2</v>
      </c>
      <c r="G354" s="17">
        <v>33848</v>
      </c>
      <c r="H354" s="6">
        <v>-9.9899999999999878E-2</v>
      </c>
      <c r="I354" s="6">
        <v>2.2199999999997999E-2</v>
      </c>
      <c r="J354" s="6"/>
      <c r="K354" s="18">
        <v>33877</v>
      </c>
      <c r="L354" s="6">
        <v>417.8</v>
      </c>
      <c r="M354" s="19">
        <f>(L354-L355)/L355</f>
        <v>9.1056203656740796E-3</v>
      </c>
      <c r="N354" s="6">
        <v>537.79</v>
      </c>
      <c r="O354" s="19">
        <f>(N354-N355)/N355</f>
        <v>1.1872506961691776E-2</v>
      </c>
    </row>
    <row r="355" spans="1:15" x14ac:dyDescent="0.25">
      <c r="A355" s="1">
        <v>33847</v>
      </c>
      <c r="B355">
        <v>99.632199999999997</v>
      </c>
      <c r="C355">
        <f t="shared" si="10"/>
        <v>1.3700000000000045E-2</v>
      </c>
      <c r="D355">
        <v>3.1478999999999999</v>
      </c>
      <c r="E355">
        <f t="shared" si="11"/>
        <v>0.12429999999999986</v>
      </c>
      <c r="G355" s="14">
        <v>33817</v>
      </c>
      <c r="H355" s="5">
        <v>0.12429999999999986</v>
      </c>
      <c r="I355" s="5">
        <v>1.3700000000000045E-2</v>
      </c>
      <c r="J355" s="5"/>
      <c r="K355" s="15">
        <v>33847</v>
      </c>
      <c r="L355" s="5">
        <v>414.03</v>
      </c>
      <c r="M355" s="16">
        <f>(L355-L356)/L356</f>
        <v>-2.3997548384055083E-2</v>
      </c>
      <c r="N355" s="5">
        <v>531.48</v>
      </c>
      <c r="O355" s="16">
        <f>(N355-N356)/N356</f>
        <v>1.0130191010168281E-2</v>
      </c>
    </row>
    <row r="356" spans="1:15" x14ac:dyDescent="0.25">
      <c r="A356" s="1">
        <v>33816</v>
      </c>
      <c r="B356">
        <v>99.64</v>
      </c>
      <c r="C356">
        <f t="shared" si="10"/>
        <v>0.12309999999999377</v>
      </c>
      <c r="D356">
        <v>3.1570999999999998</v>
      </c>
      <c r="E356">
        <f t="shared" si="11"/>
        <v>-2.3400000000000087E-2</v>
      </c>
      <c r="G356" s="17">
        <v>33786</v>
      </c>
      <c r="H356" s="6">
        <v>-2.3400000000000087E-2</v>
      </c>
      <c r="I356" s="6">
        <v>0.12309999999999377</v>
      </c>
      <c r="J356" s="6"/>
      <c r="K356" s="18">
        <v>33816</v>
      </c>
      <c r="L356" s="6">
        <v>424.21</v>
      </c>
      <c r="M356" s="19">
        <f>(L356-L358)/L358</f>
        <v>2.1331407246900098E-2</v>
      </c>
      <c r="N356" s="6">
        <v>526.15</v>
      </c>
      <c r="O356" s="19">
        <f>(N356-N358)/N358</f>
        <v>3.4445471167646388E-2</v>
      </c>
    </row>
    <row r="357" spans="1:15" x14ac:dyDescent="0.25">
      <c r="A357" s="1">
        <v>33785</v>
      </c>
      <c r="B357">
        <v>99.649699999999996</v>
      </c>
      <c r="C357">
        <f t="shared" si="10"/>
        <v>0.29240000000000066</v>
      </c>
      <c r="D357">
        <v>3.0882000000000001</v>
      </c>
      <c r="E357">
        <f t="shared" si="11"/>
        <v>-9.6999999999999975E-2</v>
      </c>
      <c r="G357" s="17">
        <v>33756</v>
      </c>
      <c r="H357" s="6">
        <v>-9.6999999999999975E-2</v>
      </c>
      <c r="I357" s="6">
        <v>0.29240000000000066</v>
      </c>
      <c r="J357" s="6"/>
      <c r="K357" s="18">
        <v>33785</v>
      </c>
      <c r="L357" s="6">
        <v>408.14</v>
      </c>
      <c r="M357" s="19"/>
      <c r="N357" s="6">
        <v>515.63</v>
      </c>
      <c r="O357" s="19"/>
    </row>
    <row r="358" spans="1:15" x14ac:dyDescent="0.25">
      <c r="A358" s="1">
        <v>33755</v>
      </c>
      <c r="B358">
        <v>99.618499999999997</v>
      </c>
      <c r="C358">
        <f t="shared" si="10"/>
        <v>0.43710000000000093</v>
      </c>
      <c r="D358">
        <v>3.0236000000000001</v>
      </c>
      <c r="E358">
        <f t="shared" si="11"/>
        <v>0.20460000000000012</v>
      </c>
      <c r="G358" s="14">
        <v>33725</v>
      </c>
      <c r="H358" s="5">
        <v>0.20460000000000012</v>
      </c>
      <c r="I358" s="5">
        <v>0.43710000000000093</v>
      </c>
      <c r="J358" s="5"/>
      <c r="K358" s="15">
        <v>33753</v>
      </c>
      <c r="L358" s="5">
        <v>415.35</v>
      </c>
      <c r="M358" s="16">
        <f>(L358-L361)/L361</f>
        <v>6.4211291495033544E-3</v>
      </c>
      <c r="N358" s="5">
        <v>508.63</v>
      </c>
      <c r="O358" s="16">
        <f>(N358-N361)/N361</f>
        <v>2.0443784607976884E-2</v>
      </c>
    </row>
    <row r="359" spans="1:15" x14ac:dyDescent="0.25">
      <c r="A359" s="1">
        <v>33724</v>
      </c>
      <c r="B359">
        <v>99.516900000000007</v>
      </c>
      <c r="C359">
        <f t="shared" si="10"/>
        <v>0.4655000000000058</v>
      </c>
      <c r="D359">
        <v>3.1804999999999999</v>
      </c>
      <c r="E359">
        <f t="shared" si="11"/>
        <v>0.58020000000000005</v>
      </c>
      <c r="G359" s="14">
        <v>33695</v>
      </c>
      <c r="H359" s="5">
        <v>0.58020000000000005</v>
      </c>
      <c r="I359" s="5">
        <v>0.4655000000000058</v>
      </c>
      <c r="J359" s="5"/>
      <c r="K359" s="15">
        <v>33724</v>
      </c>
      <c r="L359" s="5">
        <v>414.95</v>
      </c>
      <c r="M359" s="16"/>
      <c r="N359" s="5">
        <v>499.21</v>
      </c>
      <c r="O359" s="16"/>
    </row>
    <row r="360" spans="1:15" x14ac:dyDescent="0.25">
      <c r="A360" s="1">
        <v>33694</v>
      </c>
      <c r="B360">
        <v>99.357299999999995</v>
      </c>
      <c r="C360">
        <f t="shared" si="10"/>
        <v>0.35649999999999693</v>
      </c>
      <c r="D360">
        <v>3.1852</v>
      </c>
      <c r="E360">
        <f t="shared" si="11"/>
        <v>0.12090000000000023</v>
      </c>
      <c r="G360" s="14">
        <v>33664</v>
      </c>
      <c r="H360" s="5">
        <v>0.12090000000000023</v>
      </c>
      <c r="I360" s="5">
        <v>0.35649999999999693</v>
      </c>
      <c r="J360" s="5"/>
      <c r="K360" s="15">
        <v>33694</v>
      </c>
      <c r="L360" s="5">
        <v>403.69</v>
      </c>
      <c r="M360" s="16"/>
      <c r="N360" s="5">
        <v>495.63</v>
      </c>
      <c r="O360" s="16"/>
    </row>
    <row r="361" spans="1:15" x14ac:dyDescent="0.25">
      <c r="A361" s="1">
        <v>33663</v>
      </c>
      <c r="B361">
        <v>99.181399999999996</v>
      </c>
      <c r="C361">
        <f t="shared" si="10"/>
        <v>0.14329999999999643</v>
      </c>
      <c r="D361">
        <v>2.819</v>
      </c>
      <c r="E361">
        <f t="shared" si="11"/>
        <v>-0.1705000000000001</v>
      </c>
      <c r="G361" s="17">
        <v>33635</v>
      </c>
      <c r="H361" s="6">
        <v>-0.1705000000000001</v>
      </c>
      <c r="I361" s="6">
        <v>0.14329999999999643</v>
      </c>
      <c r="J361" s="6"/>
      <c r="K361" s="18">
        <v>33662</v>
      </c>
      <c r="L361" s="6">
        <v>412.7</v>
      </c>
      <c r="M361" s="19">
        <f>(L361-L362)/L362</f>
        <v>9.5648132292863522E-3</v>
      </c>
      <c r="N361" s="6">
        <v>498.44</v>
      </c>
      <c r="O361" s="19">
        <f>(N361-N362)/N362</f>
        <v>6.5021606558700587E-3</v>
      </c>
    </row>
    <row r="362" spans="1:15" x14ac:dyDescent="0.25">
      <c r="A362" s="1">
        <v>33634</v>
      </c>
      <c r="B362">
        <v>99.051400000000001</v>
      </c>
      <c r="C362">
        <f t="shared" si="10"/>
        <v>-6.6100000000005821E-2</v>
      </c>
      <c r="D362">
        <v>2.6002999999999998</v>
      </c>
      <c r="E362">
        <f t="shared" si="11"/>
        <v>-0.32100000000000017</v>
      </c>
      <c r="G362" s="11">
        <v>33604</v>
      </c>
      <c r="H362" s="4">
        <v>-0.32100000000000017</v>
      </c>
      <c r="I362" s="4">
        <v>-6.6100000000005821E-2</v>
      </c>
      <c r="J362" s="4"/>
      <c r="K362" s="12">
        <v>33634</v>
      </c>
      <c r="L362" s="4">
        <v>408.79</v>
      </c>
      <c r="M362" s="13">
        <f>(L362-L365)/L365</f>
        <v>4.1609335983285027E-2</v>
      </c>
      <c r="N362" s="4">
        <v>495.22</v>
      </c>
      <c r="O362" s="13">
        <f>(N362-N365)/N365</f>
        <v>2.5003104690152007E-2</v>
      </c>
    </row>
    <row r="363" spans="1:15" x14ac:dyDescent="0.25">
      <c r="A363" s="1">
        <v>33603</v>
      </c>
      <c r="B363">
        <v>99.000799999999998</v>
      </c>
      <c r="C363">
        <f t="shared" si="10"/>
        <v>-0.17159999999999798</v>
      </c>
      <c r="D363">
        <v>3.0642999999999998</v>
      </c>
      <c r="E363">
        <f t="shared" si="11"/>
        <v>-0.32679999999999998</v>
      </c>
      <c r="G363" s="11">
        <v>33573</v>
      </c>
      <c r="H363" s="4">
        <v>-0.32679999999999998</v>
      </c>
      <c r="I363" s="4">
        <v>-0.17159999999999798</v>
      </c>
      <c r="J363" s="4"/>
      <c r="K363" s="12">
        <v>33603</v>
      </c>
      <c r="L363" s="4">
        <v>417.09</v>
      </c>
      <c r="M363" s="13"/>
      <c r="N363" s="4">
        <v>502.05</v>
      </c>
      <c r="O363" s="13"/>
    </row>
    <row r="364" spans="1:15" x14ac:dyDescent="0.25">
      <c r="A364" s="1">
        <v>33572</v>
      </c>
      <c r="B364">
        <v>99.0381</v>
      </c>
      <c r="C364">
        <f t="shared" si="10"/>
        <v>-0.1080999999999932</v>
      </c>
      <c r="D364">
        <v>2.9895</v>
      </c>
      <c r="E364">
        <f t="shared" si="11"/>
        <v>-0.80989999999999984</v>
      </c>
      <c r="G364" s="11">
        <v>33543</v>
      </c>
      <c r="H364" s="4">
        <v>-0.80989999999999984</v>
      </c>
      <c r="I364" s="4">
        <v>-0.1080999999999932</v>
      </c>
      <c r="J364" s="4"/>
      <c r="K364" s="12">
        <v>33571</v>
      </c>
      <c r="L364" s="4">
        <v>375.22</v>
      </c>
      <c r="M364" s="13"/>
      <c r="N364" s="4">
        <v>487.57</v>
      </c>
      <c r="O364" s="13"/>
    </row>
    <row r="365" spans="1:15" x14ac:dyDescent="0.25">
      <c r="A365" s="1">
        <v>33542</v>
      </c>
      <c r="B365">
        <v>99.117500000000007</v>
      </c>
      <c r="C365">
        <f t="shared" si="10"/>
        <v>0.11230000000000473</v>
      </c>
      <c r="D365">
        <v>2.9213</v>
      </c>
      <c r="E365">
        <f t="shared" si="11"/>
        <v>-1.5265999999999997</v>
      </c>
      <c r="G365" s="17">
        <v>33512</v>
      </c>
      <c r="H365" s="6">
        <v>-1.5265999999999997</v>
      </c>
      <c r="I365" s="6">
        <v>0.11230000000000473</v>
      </c>
      <c r="J365" s="6"/>
      <c r="K365" s="18">
        <v>33542</v>
      </c>
      <c r="L365" s="6">
        <v>392.46</v>
      </c>
      <c r="M365" s="19">
        <f>(L365-L374)/L374</f>
        <v>0.14110429447852751</v>
      </c>
      <c r="N365" s="6">
        <v>483.14</v>
      </c>
      <c r="O365" s="19">
        <f>(N365-N374)/N374</f>
        <v>0.10270689733875017</v>
      </c>
    </row>
    <row r="366" spans="1:15" x14ac:dyDescent="0.25">
      <c r="A366" s="1">
        <v>33511</v>
      </c>
      <c r="B366">
        <v>99.172399999999996</v>
      </c>
      <c r="C366">
        <f t="shared" si="10"/>
        <v>0.43009999999999593</v>
      </c>
      <c r="D366">
        <v>3.3910999999999998</v>
      </c>
      <c r="E366">
        <f t="shared" si="11"/>
        <v>-1.3048000000000002</v>
      </c>
      <c r="G366" s="17">
        <v>33482</v>
      </c>
      <c r="H366" s="6">
        <v>-1.3048000000000002</v>
      </c>
      <c r="I366" s="6">
        <v>0.43009999999999593</v>
      </c>
      <c r="J366" s="6"/>
      <c r="K366" s="18">
        <v>33511</v>
      </c>
      <c r="L366" s="6">
        <v>387.86</v>
      </c>
      <c r="M366" s="19"/>
      <c r="N366" s="6">
        <v>477.82</v>
      </c>
      <c r="O366" s="19"/>
    </row>
    <row r="367" spans="1:15" x14ac:dyDescent="0.25">
      <c r="A367" s="1">
        <v>33481</v>
      </c>
      <c r="B367">
        <v>99.146199999999993</v>
      </c>
      <c r="C367">
        <f t="shared" si="10"/>
        <v>0.74929999999999097</v>
      </c>
      <c r="D367">
        <v>3.7993999999999999</v>
      </c>
      <c r="E367">
        <f t="shared" si="11"/>
        <v>-1.1541999999999999</v>
      </c>
      <c r="G367" s="17">
        <v>33451</v>
      </c>
      <c r="H367" s="6">
        <v>-1.1541999999999999</v>
      </c>
      <c r="I367" s="6">
        <v>0.74929999999999097</v>
      </c>
      <c r="J367" s="6"/>
      <c r="K367" s="18">
        <v>33480</v>
      </c>
      <c r="L367" s="6">
        <v>395.43</v>
      </c>
      <c r="M367" s="19"/>
      <c r="N367" s="6">
        <v>468.33</v>
      </c>
      <c r="O367" s="19"/>
    </row>
    <row r="368" spans="1:15" x14ac:dyDescent="0.25">
      <c r="A368" s="1">
        <v>33450</v>
      </c>
      <c r="B368">
        <v>99.005200000000002</v>
      </c>
      <c r="C368">
        <f t="shared" si="10"/>
        <v>0.98810000000000286</v>
      </c>
      <c r="D368">
        <v>4.4478999999999997</v>
      </c>
      <c r="E368">
        <f t="shared" si="11"/>
        <v>-0.43960000000000043</v>
      </c>
      <c r="G368" s="17">
        <v>33420</v>
      </c>
      <c r="H368" s="6">
        <v>-0.43960000000000043</v>
      </c>
      <c r="I368" s="6">
        <v>0.98810000000000286</v>
      </c>
      <c r="J368" s="6"/>
      <c r="K368" s="18">
        <v>33450</v>
      </c>
      <c r="L368" s="6">
        <v>387.81</v>
      </c>
      <c r="M368" s="19"/>
      <c r="N368" s="6">
        <v>458.41</v>
      </c>
      <c r="O368" s="19"/>
    </row>
    <row r="369" spans="1:15" x14ac:dyDescent="0.25">
      <c r="A369" s="1">
        <v>33419</v>
      </c>
      <c r="B369">
        <v>98.7423</v>
      </c>
      <c r="C369">
        <f t="shared" si="10"/>
        <v>1.1058000000000021</v>
      </c>
      <c r="D369">
        <v>4.6959</v>
      </c>
      <c r="E369">
        <f t="shared" si="11"/>
        <v>-0.19920000000000027</v>
      </c>
      <c r="G369" s="17">
        <v>33390</v>
      </c>
      <c r="H369" s="6">
        <v>-0.19920000000000027</v>
      </c>
      <c r="I369" s="6">
        <v>1.1058000000000021</v>
      </c>
      <c r="J369" s="6"/>
      <c r="K369" s="18">
        <v>33417</v>
      </c>
      <c r="L369" s="6">
        <v>371.16</v>
      </c>
      <c r="M369" s="19"/>
      <c r="N369" s="6">
        <v>452.14</v>
      </c>
      <c r="O369" s="19"/>
    </row>
    <row r="370" spans="1:15" x14ac:dyDescent="0.25">
      <c r="A370" s="1">
        <v>33389</v>
      </c>
      <c r="B370">
        <v>98.396900000000002</v>
      </c>
      <c r="C370">
        <f t="shared" si="10"/>
        <v>1.0975999999999999</v>
      </c>
      <c r="D370">
        <v>4.9535999999999998</v>
      </c>
      <c r="E370">
        <f t="shared" si="11"/>
        <v>-0.35890000000000022</v>
      </c>
      <c r="G370" s="17">
        <v>33359</v>
      </c>
      <c r="H370" s="6">
        <v>-0.35890000000000022</v>
      </c>
      <c r="I370" s="6">
        <v>1.0975999999999999</v>
      </c>
      <c r="J370" s="6"/>
      <c r="K370" s="18">
        <v>33389</v>
      </c>
      <c r="L370" s="6">
        <v>389.83</v>
      </c>
      <c r="M370" s="19"/>
      <c r="N370" s="6">
        <v>452.37</v>
      </c>
      <c r="O370" s="19"/>
    </row>
    <row r="371" spans="1:15" x14ac:dyDescent="0.25">
      <c r="A371" s="1">
        <v>33358</v>
      </c>
      <c r="B371">
        <v>98.017099999999999</v>
      </c>
      <c r="C371">
        <f t="shared" si="10"/>
        <v>0.9474000000000018</v>
      </c>
      <c r="D371">
        <v>4.8875000000000002</v>
      </c>
      <c r="E371">
        <f t="shared" si="11"/>
        <v>-0.76400000000000023</v>
      </c>
      <c r="G371" s="17">
        <v>33329</v>
      </c>
      <c r="H371" s="6">
        <v>-0.76400000000000023</v>
      </c>
      <c r="I371" s="6">
        <v>0.9474000000000018</v>
      </c>
      <c r="J371" s="6"/>
      <c r="K371" s="18">
        <v>33358</v>
      </c>
      <c r="L371" s="6">
        <v>375.35</v>
      </c>
      <c r="M371" s="19"/>
      <c r="N371" s="6">
        <v>449.74</v>
      </c>
      <c r="O371" s="19"/>
    </row>
    <row r="372" spans="1:15" x14ac:dyDescent="0.25">
      <c r="A372" s="1">
        <v>33328</v>
      </c>
      <c r="B372">
        <v>97.636499999999998</v>
      </c>
      <c r="C372">
        <f t="shared" si="10"/>
        <v>0.63370000000000459</v>
      </c>
      <c r="D372">
        <v>4.8951000000000002</v>
      </c>
      <c r="E372">
        <f t="shared" si="11"/>
        <v>-1.2111999999999998</v>
      </c>
      <c r="G372" s="17">
        <v>33298</v>
      </c>
      <c r="H372" s="6">
        <v>-1.2111999999999998</v>
      </c>
      <c r="I372" s="6">
        <v>0.63370000000000459</v>
      </c>
      <c r="J372" s="6"/>
      <c r="K372" s="18">
        <v>33326</v>
      </c>
      <c r="L372" s="6">
        <v>375.22</v>
      </c>
      <c r="M372" s="19"/>
      <c r="N372" s="6">
        <v>444.92</v>
      </c>
      <c r="O372" s="19"/>
    </row>
    <row r="373" spans="1:15" x14ac:dyDescent="0.25">
      <c r="A373" s="1">
        <v>33297</v>
      </c>
      <c r="B373">
        <v>97.299300000000002</v>
      </c>
      <c r="C373">
        <f t="shared" si="10"/>
        <v>0.18240000000000123</v>
      </c>
      <c r="D373">
        <v>5.3125</v>
      </c>
      <c r="E373">
        <f t="shared" si="11"/>
        <v>-0.96229999999999993</v>
      </c>
      <c r="G373" s="17">
        <v>33270</v>
      </c>
      <c r="H373" s="6">
        <v>-0.96229999999999993</v>
      </c>
      <c r="I373" s="6">
        <v>0.18240000000000123</v>
      </c>
      <c r="J373" s="6"/>
      <c r="K373" s="18">
        <v>33297</v>
      </c>
      <c r="L373" s="6">
        <v>367.07</v>
      </c>
      <c r="M373" s="19"/>
      <c r="N373" s="6">
        <v>441.88</v>
      </c>
      <c r="O373" s="19"/>
    </row>
    <row r="374" spans="1:15" x14ac:dyDescent="0.25">
      <c r="A374" s="1">
        <v>33269</v>
      </c>
      <c r="B374">
        <v>97.069699999999997</v>
      </c>
      <c r="C374">
        <f t="shared" si="10"/>
        <v>-0.34319999999999595</v>
      </c>
      <c r="D374">
        <v>5.6515000000000004</v>
      </c>
      <c r="E374">
        <f t="shared" si="11"/>
        <v>-0.6382999999999992</v>
      </c>
      <c r="G374" s="11">
        <v>33239</v>
      </c>
      <c r="H374" s="4">
        <v>-0.6382999999999992</v>
      </c>
      <c r="I374" s="4">
        <v>-0.34319999999999595</v>
      </c>
      <c r="J374" s="4"/>
      <c r="K374" s="12">
        <v>33269</v>
      </c>
      <c r="L374" s="4">
        <v>343.93</v>
      </c>
      <c r="M374" s="13">
        <f>(L374-L376)/L376</f>
        <v>6.737632673328775E-2</v>
      </c>
      <c r="N374" s="4">
        <v>438.14</v>
      </c>
      <c r="O374" s="13">
        <f>(N374-N376)/N376</f>
        <v>2.8135632993077579E-2</v>
      </c>
    </row>
    <row r="375" spans="1:15" x14ac:dyDescent="0.25">
      <c r="A375" s="1">
        <v>33238</v>
      </c>
      <c r="B375">
        <v>97.002799999999993</v>
      </c>
      <c r="C375">
        <f t="shared" si="10"/>
        <v>-0.841700000000003</v>
      </c>
      <c r="D375">
        <v>6.1063000000000001</v>
      </c>
      <c r="E375">
        <f t="shared" si="11"/>
        <v>-5.3700000000000081E-2</v>
      </c>
      <c r="G375" s="11">
        <v>33208</v>
      </c>
      <c r="H375" s="4">
        <v>-5.3700000000000081E-2</v>
      </c>
      <c r="I375" s="4">
        <v>-0.841700000000003</v>
      </c>
      <c r="J375" s="4"/>
      <c r="K375" s="12">
        <v>33238</v>
      </c>
      <c r="L375" s="4">
        <v>330.22</v>
      </c>
      <c r="M375" s="13"/>
      <c r="N375" s="4">
        <v>432.79</v>
      </c>
      <c r="O375" s="13"/>
    </row>
    <row r="376" spans="1:15" x14ac:dyDescent="0.25">
      <c r="A376" s="1">
        <v>33207</v>
      </c>
      <c r="B376">
        <v>97.116900000000001</v>
      </c>
      <c r="C376">
        <f t="shared" si="10"/>
        <v>-1.2262999999999948</v>
      </c>
      <c r="D376">
        <v>6.2747999999999999</v>
      </c>
      <c r="E376">
        <f t="shared" si="11"/>
        <v>0.65679999999999961</v>
      </c>
      <c r="G376" s="8">
        <v>33178</v>
      </c>
      <c r="H376" s="3">
        <v>0.65679999999999961</v>
      </c>
      <c r="I376" s="3">
        <v>-1.2262999999999948</v>
      </c>
      <c r="J376" s="3"/>
      <c r="K376" s="9">
        <v>33207</v>
      </c>
      <c r="L376" s="3">
        <v>322.22000000000003</v>
      </c>
      <c r="M376" s="10">
        <f>(L376-L381)/L381</f>
        <v>-9.9994413719903794E-2</v>
      </c>
      <c r="N376" s="3">
        <v>426.15</v>
      </c>
      <c r="O376" s="10">
        <f>(N376-N381)/N381</f>
        <v>4.3360101850945007E-2</v>
      </c>
    </row>
    <row r="377" spans="1:15" x14ac:dyDescent="0.25">
      <c r="A377" s="1">
        <v>33177</v>
      </c>
      <c r="B377">
        <v>97.412899999999993</v>
      </c>
      <c r="C377">
        <f t="shared" si="10"/>
        <v>-1.4241000000000099</v>
      </c>
      <c r="D377">
        <v>6.2897999999999996</v>
      </c>
      <c r="E377">
        <f t="shared" si="11"/>
        <v>1.4666999999999994</v>
      </c>
      <c r="G377" s="8">
        <v>33147</v>
      </c>
      <c r="H377" s="3">
        <v>1.4666999999999994</v>
      </c>
      <c r="I377" s="3">
        <v>-1.4241000000000099</v>
      </c>
      <c r="J377" s="3"/>
      <c r="K377" s="9">
        <v>33177</v>
      </c>
      <c r="L377" s="3">
        <v>304</v>
      </c>
      <c r="M377" s="10"/>
      <c r="N377" s="3">
        <v>417.17</v>
      </c>
      <c r="O377" s="10"/>
    </row>
    <row r="378" spans="1:15" x14ac:dyDescent="0.25">
      <c r="A378" s="1">
        <v>33146</v>
      </c>
      <c r="B378">
        <v>97.844499999999996</v>
      </c>
      <c r="C378">
        <f t="shared" si="10"/>
        <v>-1.4052000000000078</v>
      </c>
      <c r="D378">
        <v>6.16</v>
      </c>
      <c r="E378">
        <f t="shared" si="11"/>
        <v>1.4863999999999997</v>
      </c>
      <c r="G378" s="8">
        <v>33117</v>
      </c>
      <c r="H378" s="3">
        <v>1.4863999999999997</v>
      </c>
      <c r="I378" s="3">
        <v>-1.4052000000000078</v>
      </c>
      <c r="J378" s="3"/>
      <c r="K378" s="9">
        <v>33144</v>
      </c>
      <c r="L378" s="3">
        <v>306.05</v>
      </c>
      <c r="M378" s="10"/>
      <c r="N378" s="3">
        <v>411.94</v>
      </c>
      <c r="O378" s="10"/>
    </row>
    <row r="379" spans="1:15" x14ac:dyDescent="0.25">
      <c r="A379" s="1">
        <v>33116</v>
      </c>
      <c r="B379">
        <v>98.343199999999996</v>
      </c>
      <c r="C379">
        <f t="shared" si="10"/>
        <v>-1.2053999999999974</v>
      </c>
      <c r="D379">
        <v>5.6180000000000003</v>
      </c>
      <c r="E379">
        <f t="shared" si="11"/>
        <v>1.2561</v>
      </c>
      <c r="G379" s="8">
        <v>33086</v>
      </c>
      <c r="H379" s="3">
        <v>1.2561</v>
      </c>
      <c r="I379" s="3">
        <v>-1.2053999999999974</v>
      </c>
      <c r="J379" s="3"/>
      <c r="K379" s="9">
        <v>33116</v>
      </c>
      <c r="L379" s="3">
        <v>322.56</v>
      </c>
      <c r="M379" s="10"/>
      <c r="N379" s="3">
        <v>408.56</v>
      </c>
      <c r="O379" s="10"/>
    </row>
    <row r="380" spans="1:15" x14ac:dyDescent="0.25">
      <c r="A380" s="1">
        <v>33085</v>
      </c>
      <c r="B380">
        <v>98.837000000000003</v>
      </c>
      <c r="C380">
        <f t="shared" si="10"/>
        <v>-0.89029999999999632</v>
      </c>
      <c r="D380">
        <v>4.8231000000000002</v>
      </c>
      <c r="E380">
        <f t="shared" si="11"/>
        <v>0.11150000000000038</v>
      </c>
      <c r="G380" s="8">
        <v>33055</v>
      </c>
      <c r="H380" s="3">
        <v>0.11150000000000038</v>
      </c>
      <c r="I380" s="3">
        <v>-0.89029999999999632</v>
      </c>
      <c r="J380" s="3"/>
      <c r="K380" s="9">
        <v>33085</v>
      </c>
      <c r="L380" s="3">
        <v>356.15</v>
      </c>
      <c r="M380" s="10"/>
      <c r="N380" s="3">
        <v>414.09</v>
      </c>
      <c r="O380" s="10"/>
    </row>
    <row r="381" spans="1:15" x14ac:dyDescent="0.25">
      <c r="A381" s="1">
        <v>33054</v>
      </c>
      <c r="B381">
        <v>99.249700000000004</v>
      </c>
      <c r="C381">
        <f t="shared" si="10"/>
        <v>-0.55629999999999313</v>
      </c>
      <c r="D381">
        <v>4.6736000000000004</v>
      </c>
      <c r="E381">
        <f t="shared" si="11"/>
        <v>-0.55939999999999923</v>
      </c>
      <c r="G381" s="11">
        <v>33025</v>
      </c>
      <c r="H381" s="4">
        <v>-0.55939999999999923</v>
      </c>
      <c r="I381" s="4">
        <v>-0.55629999999999313</v>
      </c>
      <c r="J381" s="4"/>
      <c r="K381" s="12">
        <v>33053</v>
      </c>
      <c r="L381" s="4">
        <v>358.02</v>
      </c>
      <c r="M381" s="13">
        <f>(L381-L384)/L384</f>
        <v>5.3185856327587176E-2</v>
      </c>
      <c r="N381" s="4">
        <v>408.44</v>
      </c>
      <c r="O381" s="13">
        <f>(N381-N384)/N384</f>
        <v>3.6544513247385994E-2</v>
      </c>
    </row>
    <row r="382" spans="1:15" x14ac:dyDescent="0.25">
      <c r="A382" s="1">
        <v>33024</v>
      </c>
      <c r="B382">
        <v>99.548599999999993</v>
      </c>
      <c r="C382">
        <f t="shared" si="10"/>
        <v>-0.25850000000001216</v>
      </c>
      <c r="D382">
        <v>4.3619000000000003</v>
      </c>
      <c r="E382">
        <f t="shared" si="11"/>
        <v>-0.90129999999999999</v>
      </c>
      <c r="G382" s="11">
        <v>32994</v>
      </c>
      <c r="H382" s="4">
        <v>-0.90129999999999999</v>
      </c>
      <c r="I382" s="4">
        <v>-0.25850000000001216</v>
      </c>
      <c r="J382" s="4"/>
      <c r="K382" s="12">
        <v>33024</v>
      </c>
      <c r="L382" s="4">
        <v>361.23</v>
      </c>
      <c r="M382" s="13"/>
      <c r="N382" s="4">
        <v>401.99</v>
      </c>
      <c r="O382" s="13"/>
    </row>
    <row r="383" spans="1:15" x14ac:dyDescent="0.25">
      <c r="A383" s="1">
        <v>32993</v>
      </c>
      <c r="B383">
        <v>99.7273</v>
      </c>
      <c r="C383">
        <f t="shared" si="10"/>
        <v>-4.8100000000005139E-2</v>
      </c>
      <c r="D383">
        <v>4.7115999999999998</v>
      </c>
      <c r="E383">
        <f t="shared" si="11"/>
        <v>-0.49070000000000036</v>
      </c>
      <c r="G383" s="11">
        <v>32964</v>
      </c>
      <c r="H383" s="4">
        <v>-0.49070000000000036</v>
      </c>
      <c r="I383" s="4">
        <v>-4.8100000000005139E-2</v>
      </c>
      <c r="J383" s="4"/>
      <c r="K383" s="12">
        <v>32993</v>
      </c>
      <c r="L383" s="4">
        <v>330.8</v>
      </c>
      <c r="M383" s="13"/>
      <c r="N383" s="4">
        <v>390.43</v>
      </c>
      <c r="O383" s="13"/>
    </row>
    <row r="384" spans="1:15" x14ac:dyDescent="0.25">
      <c r="A384" s="1">
        <v>32963</v>
      </c>
      <c r="B384">
        <v>99.805999999999997</v>
      </c>
      <c r="C384">
        <f t="shared" si="10"/>
        <v>6.6800000000000637E-2</v>
      </c>
      <c r="D384">
        <v>5.2329999999999997</v>
      </c>
      <c r="E384">
        <f t="shared" si="11"/>
        <v>0.58569999999999922</v>
      </c>
      <c r="G384" s="14">
        <v>32933</v>
      </c>
      <c r="H384" s="5">
        <v>0.58569999999999922</v>
      </c>
      <c r="I384" s="5">
        <v>6.6800000000000637E-2</v>
      </c>
      <c r="J384" s="5"/>
      <c r="K384" s="15">
        <v>32962</v>
      </c>
      <c r="L384" s="5">
        <v>339.94</v>
      </c>
      <c r="M384" s="16">
        <f>(L384-L388)/L388</f>
        <v>-1.7486054510245992E-2</v>
      </c>
      <c r="N384" s="5">
        <v>394.04</v>
      </c>
      <c r="O384" s="16">
        <f>(N384-N388)/N388</f>
        <v>-5.3011561569141366E-3</v>
      </c>
    </row>
    <row r="385" spans="1:15" x14ac:dyDescent="0.25">
      <c r="A385" s="1">
        <v>32932</v>
      </c>
      <c r="B385">
        <v>99.807100000000005</v>
      </c>
      <c r="C385">
        <f t="shared" si="10"/>
        <v>0.10000000000000853</v>
      </c>
      <c r="D385">
        <v>5.2632000000000003</v>
      </c>
      <c r="E385">
        <f t="shared" si="11"/>
        <v>0.60820000000000007</v>
      </c>
      <c r="G385" s="14">
        <v>32905</v>
      </c>
      <c r="H385" s="5">
        <v>0.60820000000000007</v>
      </c>
      <c r="I385" s="5">
        <v>0.10000000000000853</v>
      </c>
      <c r="J385" s="5"/>
      <c r="K385" s="15">
        <v>32932</v>
      </c>
      <c r="L385" s="5">
        <v>331.89</v>
      </c>
      <c r="M385" s="16"/>
      <c r="N385" s="5">
        <v>393.75</v>
      </c>
      <c r="O385" s="16"/>
    </row>
    <row r="386" spans="1:15" x14ac:dyDescent="0.25">
      <c r="A386" s="1">
        <v>32904</v>
      </c>
      <c r="B386">
        <v>99.775400000000005</v>
      </c>
      <c r="C386">
        <f t="shared" ref="C386:C449" si="12">B386-B389</f>
        <v>9.3600000000009231E-2</v>
      </c>
      <c r="D386">
        <v>5.2023000000000001</v>
      </c>
      <c r="E386">
        <f t="shared" si="11"/>
        <v>0.70980000000000043</v>
      </c>
      <c r="G386" s="14">
        <v>32874</v>
      </c>
      <c r="H386" s="5">
        <v>0.70980000000000043</v>
      </c>
      <c r="I386" s="5">
        <v>9.3600000000009231E-2</v>
      </c>
      <c r="J386" s="5"/>
      <c r="K386" s="15">
        <v>32904</v>
      </c>
      <c r="L386" s="5">
        <v>329.08</v>
      </c>
      <c r="M386" s="16"/>
      <c r="N386" s="5">
        <v>392.48</v>
      </c>
      <c r="O386" s="16"/>
    </row>
    <row r="387" spans="1:15" x14ac:dyDescent="0.25">
      <c r="A387" s="1">
        <v>32873</v>
      </c>
      <c r="B387">
        <v>99.739199999999997</v>
      </c>
      <c r="C387">
        <f t="shared" si="12"/>
        <v>7.3199999999999932E-2</v>
      </c>
      <c r="D387">
        <v>4.6473000000000004</v>
      </c>
      <c r="E387">
        <f t="shared" ref="E387:E450" si="13">D387-D390</f>
        <v>0.30670000000000019</v>
      </c>
      <c r="G387" s="14">
        <v>32843</v>
      </c>
      <c r="H387" s="5">
        <v>0.30670000000000019</v>
      </c>
      <c r="I387" s="5">
        <v>7.3199999999999932E-2</v>
      </c>
      <c r="J387" s="5"/>
      <c r="K387" s="15">
        <v>32871</v>
      </c>
      <c r="L387" s="5">
        <v>353.4</v>
      </c>
      <c r="M387" s="16"/>
      <c r="N387" s="5">
        <v>397.2</v>
      </c>
      <c r="O387" s="16"/>
    </row>
    <row r="388" spans="1:15" x14ac:dyDescent="0.25">
      <c r="A388" s="1">
        <v>32842</v>
      </c>
      <c r="B388">
        <v>99.707099999999997</v>
      </c>
      <c r="C388">
        <f t="shared" si="12"/>
        <v>4.4899999999998386E-2</v>
      </c>
      <c r="D388">
        <v>4.6550000000000002</v>
      </c>
      <c r="E388">
        <f t="shared" si="13"/>
        <v>-5.0899999999999501E-2</v>
      </c>
      <c r="G388" s="17">
        <v>32813</v>
      </c>
      <c r="H388" s="6">
        <v>-5.0899999999999501E-2</v>
      </c>
      <c r="I388" s="6">
        <v>4.4899999999998386E-2</v>
      </c>
      <c r="J388" s="6"/>
      <c r="K388" s="18">
        <v>32842</v>
      </c>
      <c r="L388" s="6">
        <v>345.99</v>
      </c>
      <c r="M388" s="19">
        <f>(L388-L389)/L389</f>
        <v>1.6541309202021376E-2</v>
      </c>
      <c r="N388" s="6">
        <v>396.14</v>
      </c>
      <c r="O388" s="19">
        <f>(N388-N389)/N389</f>
        <v>9.5310907237512975E-3</v>
      </c>
    </row>
    <row r="389" spans="1:15" x14ac:dyDescent="0.25">
      <c r="A389" s="1">
        <v>32812</v>
      </c>
      <c r="B389">
        <v>99.681799999999996</v>
      </c>
      <c r="C389">
        <f t="shared" si="12"/>
        <v>-1.1099999999999E-2</v>
      </c>
      <c r="D389">
        <v>4.4924999999999997</v>
      </c>
      <c r="E389">
        <f t="shared" si="13"/>
        <v>-0.48640000000000061</v>
      </c>
      <c r="G389" s="11">
        <v>32782</v>
      </c>
      <c r="H389" s="4">
        <v>-0.48640000000000061</v>
      </c>
      <c r="I389" s="4">
        <v>-1.1099999999999E-2</v>
      </c>
      <c r="J389" s="4"/>
      <c r="K389" s="12">
        <v>32812</v>
      </c>
      <c r="L389" s="4">
        <v>340.36</v>
      </c>
      <c r="M389" s="13">
        <f>(L389-L393)/L393</f>
        <v>7.0381785017925635E-2</v>
      </c>
      <c r="N389" s="4">
        <v>392.4</v>
      </c>
      <c r="O389" s="13">
        <f>(N389-N393)/N393</f>
        <v>3.6176392923158142E-2</v>
      </c>
    </row>
    <row r="390" spans="1:15" x14ac:dyDescent="0.25">
      <c r="A390" s="1">
        <v>32781</v>
      </c>
      <c r="B390">
        <v>99.665999999999997</v>
      </c>
      <c r="C390">
        <f t="shared" si="12"/>
        <v>-0.10750000000000171</v>
      </c>
      <c r="D390">
        <v>4.3406000000000002</v>
      </c>
      <c r="E390">
        <f t="shared" si="13"/>
        <v>-0.82889999999999997</v>
      </c>
      <c r="G390" s="11">
        <v>32752</v>
      </c>
      <c r="H390" s="4">
        <v>-0.82889999999999997</v>
      </c>
      <c r="I390" s="4">
        <v>-0.10750000000000171</v>
      </c>
      <c r="J390" s="4"/>
      <c r="K390" s="12">
        <v>32780</v>
      </c>
      <c r="L390" s="4">
        <v>349.15</v>
      </c>
      <c r="M390" s="13"/>
      <c r="N390" s="4">
        <v>382.97</v>
      </c>
      <c r="O390" s="13"/>
    </row>
    <row r="391" spans="1:15" x14ac:dyDescent="0.25">
      <c r="A391" s="1">
        <v>32751</v>
      </c>
      <c r="B391">
        <v>99.662199999999999</v>
      </c>
      <c r="C391">
        <f t="shared" si="12"/>
        <v>-0.24370000000000402</v>
      </c>
      <c r="D391">
        <v>4.7058999999999997</v>
      </c>
      <c r="E391">
        <f t="shared" si="13"/>
        <v>-0.65580000000000016</v>
      </c>
      <c r="G391" s="11">
        <v>32721</v>
      </c>
      <c r="H391" s="4">
        <v>-0.65580000000000016</v>
      </c>
      <c r="I391" s="4">
        <v>-0.24370000000000402</v>
      </c>
      <c r="J391" s="4"/>
      <c r="K391" s="12">
        <v>32751</v>
      </c>
      <c r="L391" s="4">
        <v>351.45</v>
      </c>
      <c r="M391" s="13"/>
      <c r="N391" s="4">
        <v>381.02</v>
      </c>
      <c r="O391" s="13"/>
    </row>
    <row r="392" spans="1:15" x14ac:dyDescent="0.25">
      <c r="A392" s="1">
        <v>32720</v>
      </c>
      <c r="B392">
        <v>99.692899999999995</v>
      </c>
      <c r="C392">
        <f t="shared" si="12"/>
        <v>-0.38470000000000937</v>
      </c>
      <c r="D392">
        <v>4.9789000000000003</v>
      </c>
      <c r="E392">
        <f t="shared" si="13"/>
        <v>-0.14489999999999981</v>
      </c>
      <c r="G392" s="11">
        <v>32690</v>
      </c>
      <c r="H392" s="4">
        <v>-0.14489999999999981</v>
      </c>
      <c r="I392" s="4">
        <v>-0.38470000000000937</v>
      </c>
      <c r="J392" s="4"/>
      <c r="K392" s="12">
        <v>32720</v>
      </c>
      <c r="L392" s="4">
        <v>346.08</v>
      </c>
      <c r="M392" s="13"/>
      <c r="N392" s="4">
        <v>386.75</v>
      </c>
      <c r="O392" s="13"/>
    </row>
    <row r="393" spans="1:15" x14ac:dyDescent="0.25">
      <c r="A393" s="1">
        <v>32689</v>
      </c>
      <c r="B393">
        <v>99.773499999999999</v>
      </c>
      <c r="C393">
        <f t="shared" si="12"/>
        <v>-0.48359999999999559</v>
      </c>
      <c r="D393">
        <v>5.1695000000000002</v>
      </c>
      <c r="E393">
        <f t="shared" si="13"/>
        <v>0.19099999999999984</v>
      </c>
      <c r="G393" s="8">
        <v>32660</v>
      </c>
      <c r="H393" s="3">
        <v>0.19099999999999984</v>
      </c>
      <c r="I393" s="3">
        <v>-0.48359999999999559</v>
      </c>
      <c r="J393" s="3"/>
      <c r="K393" s="9">
        <v>32689</v>
      </c>
      <c r="L393" s="3">
        <v>317.98</v>
      </c>
      <c r="M393" s="10">
        <f>(L393-L401)/L401</f>
        <v>0.13983582464064231</v>
      </c>
      <c r="N393" s="3">
        <v>378.7</v>
      </c>
      <c r="O393" s="10">
        <f>(N393-N401)/N401</f>
        <v>7.9901904870537194E-2</v>
      </c>
    </row>
    <row r="394" spans="1:15" x14ac:dyDescent="0.25">
      <c r="A394" s="1">
        <v>32659</v>
      </c>
      <c r="B394">
        <v>99.905900000000003</v>
      </c>
      <c r="C394">
        <f t="shared" si="12"/>
        <v>-0.51089999999999236</v>
      </c>
      <c r="D394">
        <v>5.3616999999999999</v>
      </c>
      <c r="E394">
        <f t="shared" si="13"/>
        <v>0.53409999999999958</v>
      </c>
      <c r="G394" s="8">
        <v>32629</v>
      </c>
      <c r="H394" s="3">
        <v>0.53409999999999958</v>
      </c>
      <c r="I394" s="3">
        <v>-0.51089999999999236</v>
      </c>
      <c r="J394" s="3"/>
      <c r="K394" s="9">
        <v>32659</v>
      </c>
      <c r="L394" s="3">
        <v>320.52</v>
      </c>
      <c r="M394" s="10"/>
      <c r="N394" s="3">
        <v>367.51</v>
      </c>
      <c r="O394" s="10"/>
    </row>
    <row r="395" spans="1:15" x14ac:dyDescent="0.25">
      <c r="A395" s="1">
        <v>32628</v>
      </c>
      <c r="B395">
        <v>100.0776</v>
      </c>
      <c r="C395">
        <f t="shared" si="12"/>
        <v>-0.45129999999998915</v>
      </c>
      <c r="D395">
        <v>5.1238000000000001</v>
      </c>
      <c r="E395">
        <f t="shared" si="13"/>
        <v>0.45659999999999989</v>
      </c>
      <c r="G395" s="8">
        <v>32599</v>
      </c>
      <c r="H395" s="3">
        <v>0.45659999999999989</v>
      </c>
      <c r="I395" s="3">
        <v>-0.45129999999998915</v>
      </c>
      <c r="J395" s="3"/>
      <c r="K395" s="9">
        <v>32626</v>
      </c>
      <c r="L395" s="3">
        <v>309.64</v>
      </c>
      <c r="M395" s="10"/>
      <c r="N395" s="3">
        <v>358.1</v>
      </c>
      <c r="O395" s="10"/>
    </row>
    <row r="396" spans="1:15" x14ac:dyDescent="0.25">
      <c r="A396" s="1">
        <v>32598</v>
      </c>
      <c r="B396">
        <v>100.25709999999999</v>
      </c>
      <c r="C396">
        <f t="shared" si="12"/>
        <v>-0.32880000000000109</v>
      </c>
      <c r="D396">
        <v>4.9785000000000004</v>
      </c>
      <c r="E396">
        <f t="shared" si="13"/>
        <v>0.55909999999999993</v>
      </c>
      <c r="G396" s="8">
        <v>32568</v>
      </c>
      <c r="H396" s="3">
        <v>0.55909999999999993</v>
      </c>
      <c r="I396" s="3">
        <v>-0.32880000000000109</v>
      </c>
      <c r="J396" s="3"/>
      <c r="K396" s="9">
        <v>32598</v>
      </c>
      <c r="L396" s="3">
        <v>294.87</v>
      </c>
      <c r="M396" s="10"/>
      <c r="N396" s="3">
        <v>350.76</v>
      </c>
      <c r="O396" s="10"/>
    </row>
    <row r="397" spans="1:15" x14ac:dyDescent="0.25">
      <c r="A397" s="1">
        <v>32567</v>
      </c>
      <c r="B397">
        <v>100.41679999999999</v>
      </c>
      <c r="C397">
        <f t="shared" si="12"/>
        <v>-0.19030000000000769</v>
      </c>
      <c r="D397">
        <v>4.8276000000000003</v>
      </c>
      <c r="E397">
        <f t="shared" si="13"/>
        <v>0.58150000000000013</v>
      </c>
      <c r="G397" s="8">
        <v>32540</v>
      </c>
      <c r="H397" s="3">
        <v>0.58150000000000013</v>
      </c>
      <c r="I397" s="3">
        <v>-0.19030000000000769</v>
      </c>
      <c r="J397" s="3"/>
      <c r="K397" s="9">
        <v>32567</v>
      </c>
      <c r="L397" s="3">
        <v>288.86</v>
      </c>
      <c r="M397" s="10"/>
      <c r="N397" s="3">
        <v>349.25</v>
      </c>
      <c r="O397" s="10"/>
    </row>
    <row r="398" spans="1:15" x14ac:dyDescent="0.25">
      <c r="A398" s="1">
        <v>32539</v>
      </c>
      <c r="B398">
        <v>100.52889999999999</v>
      </c>
      <c r="C398">
        <f t="shared" si="12"/>
        <v>-8.6100000000001842E-2</v>
      </c>
      <c r="D398">
        <v>4.6672000000000002</v>
      </c>
      <c r="E398">
        <f t="shared" si="13"/>
        <v>0.41740000000000066</v>
      </c>
      <c r="G398" s="8">
        <v>32509</v>
      </c>
      <c r="H398" s="3">
        <v>0.41740000000000066</v>
      </c>
      <c r="I398" s="3">
        <v>-8.6100000000001842E-2</v>
      </c>
      <c r="J398" s="3"/>
      <c r="K398" s="9">
        <v>32539</v>
      </c>
      <c r="L398" s="3">
        <v>297.47000000000003</v>
      </c>
      <c r="M398" s="10"/>
      <c r="N398" s="3">
        <v>351.8</v>
      </c>
      <c r="O398" s="10"/>
    </row>
    <row r="399" spans="1:15" x14ac:dyDescent="0.25">
      <c r="A399" s="1">
        <v>32508</v>
      </c>
      <c r="B399">
        <v>100.5859</v>
      </c>
      <c r="C399">
        <f t="shared" si="12"/>
        <v>-3.1700000000000728E-2</v>
      </c>
      <c r="D399">
        <v>4.4194000000000004</v>
      </c>
      <c r="E399">
        <f t="shared" si="13"/>
        <v>0.24550000000000072</v>
      </c>
      <c r="G399" s="8">
        <v>32478</v>
      </c>
      <c r="H399" s="3">
        <v>0.24550000000000072</v>
      </c>
      <c r="I399" s="3">
        <v>-3.1700000000000728E-2</v>
      </c>
      <c r="J399" s="3"/>
      <c r="K399" s="9">
        <v>32507</v>
      </c>
      <c r="L399" s="3">
        <v>277.72000000000003</v>
      </c>
      <c r="M399" s="10"/>
      <c r="N399" s="3">
        <v>346.81</v>
      </c>
      <c r="O399" s="10"/>
    </row>
    <row r="400" spans="1:15" x14ac:dyDescent="0.25">
      <c r="A400" s="1">
        <v>32477</v>
      </c>
      <c r="B400">
        <v>100.6071</v>
      </c>
      <c r="C400">
        <f t="shared" si="12"/>
        <v>-6.6999999999950433E-3</v>
      </c>
      <c r="D400">
        <v>4.2461000000000002</v>
      </c>
      <c r="E400">
        <f t="shared" si="13"/>
        <v>0.2251000000000003</v>
      </c>
      <c r="G400" s="8">
        <v>32448</v>
      </c>
      <c r="H400" s="3">
        <v>0.2251000000000003</v>
      </c>
      <c r="I400" s="3">
        <v>-6.6999999999950433E-3</v>
      </c>
      <c r="J400" s="3"/>
      <c r="K400" s="9">
        <v>32477</v>
      </c>
      <c r="L400" s="3">
        <v>273.7</v>
      </c>
      <c r="M400" s="10"/>
      <c r="N400" s="3">
        <v>346.42</v>
      </c>
      <c r="O400" s="10"/>
    </row>
    <row r="401" spans="1:15" x14ac:dyDescent="0.25">
      <c r="A401" s="1">
        <v>32447</v>
      </c>
      <c r="B401">
        <v>100.61499999999999</v>
      </c>
      <c r="C401">
        <f t="shared" si="12"/>
        <v>1.9999999999996021E-2</v>
      </c>
      <c r="D401">
        <v>4.2497999999999996</v>
      </c>
      <c r="E401">
        <f t="shared" si="13"/>
        <v>0.11969999999999992</v>
      </c>
      <c r="G401" s="14">
        <v>32417</v>
      </c>
      <c r="H401" s="5">
        <v>0.11969999999999992</v>
      </c>
      <c r="I401" s="5">
        <v>1.9999999999996021E-2</v>
      </c>
      <c r="J401" s="5"/>
      <c r="K401" s="15">
        <v>32447</v>
      </c>
      <c r="L401" s="5">
        <v>278.97000000000003</v>
      </c>
      <c r="M401" s="16">
        <f>(L401-L406)/L406</f>
        <v>6.4121147390906325E-2</v>
      </c>
      <c r="N401" s="5">
        <v>350.68</v>
      </c>
      <c r="O401" s="16">
        <f>(N401-N406)/N406</f>
        <v>6.4214615197863645E-2</v>
      </c>
    </row>
    <row r="402" spans="1:15" x14ac:dyDescent="0.25">
      <c r="A402" s="1">
        <v>32416</v>
      </c>
      <c r="B402">
        <v>100.6176</v>
      </c>
      <c r="C402">
        <f t="shared" si="12"/>
        <v>6.5799999999995862E-2</v>
      </c>
      <c r="D402">
        <v>4.1738999999999997</v>
      </c>
      <c r="E402">
        <f t="shared" si="13"/>
        <v>0.20909999999999984</v>
      </c>
      <c r="G402" s="14">
        <v>32387</v>
      </c>
      <c r="H402" s="5">
        <v>0.20909999999999984</v>
      </c>
      <c r="I402" s="5">
        <v>6.5799999999995862E-2</v>
      </c>
      <c r="J402" s="5"/>
      <c r="K402" s="15">
        <v>32416</v>
      </c>
      <c r="L402" s="5">
        <v>271.91000000000003</v>
      </c>
      <c r="M402" s="16"/>
      <c r="N402" s="5">
        <v>344.2</v>
      </c>
      <c r="O402" s="16"/>
    </row>
    <row r="403" spans="1:15" x14ac:dyDescent="0.25">
      <c r="A403" s="1">
        <v>32386</v>
      </c>
      <c r="B403">
        <v>100.6138</v>
      </c>
      <c r="C403">
        <f t="shared" si="12"/>
        <v>0.13389999999999702</v>
      </c>
      <c r="D403">
        <v>4.0209999999999999</v>
      </c>
      <c r="E403">
        <f t="shared" si="13"/>
        <v>0.13059999999999983</v>
      </c>
      <c r="G403" s="14">
        <v>32356</v>
      </c>
      <c r="H403" s="5">
        <v>0.13059999999999983</v>
      </c>
      <c r="I403" s="5">
        <v>0.13389999999999702</v>
      </c>
      <c r="J403" s="5"/>
      <c r="K403" s="15">
        <v>32386</v>
      </c>
      <c r="L403" s="5">
        <v>261.52</v>
      </c>
      <c r="M403" s="16"/>
      <c r="N403" s="5">
        <v>336.58</v>
      </c>
      <c r="O403" s="16"/>
    </row>
    <row r="404" spans="1:15" x14ac:dyDescent="0.25">
      <c r="A404" s="1">
        <v>32355</v>
      </c>
      <c r="B404">
        <v>100.595</v>
      </c>
      <c r="C404">
        <f t="shared" si="12"/>
        <v>0.19360000000000355</v>
      </c>
      <c r="D404">
        <v>4.1300999999999997</v>
      </c>
      <c r="E404">
        <f t="shared" si="13"/>
        <v>0.22589999999999977</v>
      </c>
      <c r="G404" s="14">
        <v>32325</v>
      </c>
      <c r="H404" s="5">
        <v>0.22589999999999977</v>
      </c>
      <c r="I404" s="5">
        <v>0.19360000000000355</v>
      </c>
      <c r="J404" s="5"/>
      <c r="K404" s="15">
        <v>32353</v>
      </c>
      <c r="L404" s="5">
        <v>272.02</v>
      </c>
      <c r="M404" s="16"/>
      <c r="N404" s="5">
        <v>335.7</v>
      </c>
      <c r="O404" s="16"/>
    </row>
    <row r="405" spans="1:15" x14ac:dyDescent="0.25">
      <c r="A405" s="1">
        <v>32324</v>
      </c>
      <c r="B405">
        <v>100.5518</v>
      </c>
      <c r="C405">
        <f t="shared" si="12"/>
        <v>0.2132000000000005</v>
      </c>
      <c r="D405">
        <v>3.9647999999999999</v>
      </c>
      <c r="E405">
        <f t="shared" si="13"/>
        <v>3.9699999999999847E-2</v>
      </c>
      <c r="G405" s="14">
        <v>32295</v>
      </c>
      <c r="H405" s="5">
        <v>3.9699999999999847E-2</v>
      </c>
      <c r="I405" s="5">
        <v>0.2132000000000005</v>
      </c>
      <c r="J405" s="5"/>
      <c r="K405" s="15">
        <v>32324</v>
      </c>
      <c r="L405" s="5">
        <v>273.5</v>
      </c>
      <c r="M405" s="16"/>
      <c r="N405" s="5">
        <v>337.47</v>
      </c>
      <c r="O405" s="16"/>
    </row>
    <row r="406" spans="1:15" x14ac:dyDescent="0.25">
      <c r="A406" s="1">
        <v>32294</v>
      </c>
      <c r="B406">
        <v>100.4799</v>
      </c>
      <c r="C406">
        <f t="shared" si="12"/>
        <v>0.17480000000000473</v>
      </c>
      <c r="D406">
        <v>3.8904000000000001</v>
      </c>
      <c r="E406">
        <f t="shared" si="13"/>
        <v>-5.2299999999999791E-2</v>
      </c>
      <c r="G406" s="17">
        <v>32264</v>
      </c>
      <c r="H406" s="6">
        <v>-5.2299999999999791E-2</v>
      </c>
      <c r="I406" s="6">
        <v>0.17480000000000473</v>
      </c>
      <c r="J406" s="6"/>
      <c r="K406" s="18">
        <v>32294</v>
      </c>
      <c r="L406" s="6">
        <v>262.16000000000003</v>
      </c>
      <c r="M406" s="19">
        <f>(L406-L408)/L408</f>
        <v>1.2630847077909686E-2</v>
      </c>
      <c r="N406" s="6">
        <v>329.52</v>
      </c>
      <c r="O406" s="19">
        <f>(N406-N408)/N408</f>
        <v>-1.2082146604707029E-2</v>
      </c>
    </row>
    <row r="407" spans="1:15" x14ac:dyDescent="0.25">
      <c r="A407" s="1">
        <v>32263</v>
      </c>
      <c r="B407">
        <v>100.4014</v>
      </c>
      <c r="C407">
        <f t="shared" si="12"/>
        <v>8.4999999999993747E-2</v>
      </c>
      <c r="D407">
        <v>3.9041999999999999</v>
      </c>
      <c r="E407">
        <f t="shared" si="13"/>
        <v>-0.14260000000000028</v>
      </c>
      <c r="G407" s="17">
        <v>32234</v>
      </c>
      <c r="H407" s="6">
        <v>-0.14260000000000028</v>
      </c>
      <c r="I407" s="6">
        <v>8.4999999999993747E-2</v>
      </c>
      <c r="J407" s="6"/>
      <c r="K407" s="18">
        <v>32262</v>
      </c>
      <c r="L407" s="6">
        <v>261.33</v>
      </c>
      <c r="M407" s="19"/>
      <c r="N407" s="6">
        <v>331.75</v>
      </c>
      <c r="O407" s="19"/>
    </row>
    <row r="408" spans="1:15" x14ac:dyDescent="0.25">
      <c r="A408" s="1">
        <v>32233</v>
      </c>
      <c r="B408">
        <v>100.3386</v>
      </c>
      <c r="C408">
        <f t="shared" si="12"/>
        <v>-4.600000000000648E-2</v>
      </c>
      <c r="D408">
        <v>3.9251</v>
      </c>
      <c r="E408">
        <f t="shared" si="13"/>
        <v>-0.50930000000000009</v>
      </c>
      <c r="G408" s="11">
        <v>32203</v>
      </c>
      <c r="H408" s="4">
        <v>-0.50930000000000009</v>
      </c>
      <c r="I408" s="4">
        <v>-4.600000000000648E-2</v>
      </c>
      <c r="J408" s="4"/>
      <c r="K408" s="12">
        <v>32233</v>
      </c>
      <c r="L408" s="4">
        <v>258.89</v>
      </c>
      <c r="M408" s="13">
        <f>(L408-L411)/L411</f>
        <v>4.7798283956613133E-2</v>
      </c>
      <c r="N408" s="4">
        <v>333.55</v>
      </c>
      <c r="O408" s="13">
        <f>(N408-N411)/N411</f>
        <v>3.7609655944752171E-2</v>
      </c>
    </row>
    <row r="409" spans="1:15" x14ac:dyDescent="0.25">
      <c r="A409" s="1">
        <v>32202</v>
      </c>
      <c r="B409">
        <v>100.3051</v>
      </c>
      <c r="C409">
        <f t="shared" si="12"/>
        <v>-0.21370000000000289</v>
      </c>
      <c r="D409">
        <v>3.9426999999999999</v>
      </c>
      <c r="E409">
        <f t="shared" si="13"/>
        <v>-0.58630000000000004</v>
      </c>
      <c r="G409" s="11">
        <v>32174</v>
      </c>
      <c r="H409" s="4">
        <v>-0.58630000000000004</v>
      </c>
      <c r="I409" s="4">
        <v>-0.21370000000000289</v>
      </c>
      <c r="J409" s="4"/>
      <c r="K409" s="12">
        <v>32202</v>
      </c>
      <c r="L409" s="4">
        <v>267.82</v>
      </c>
      <c r="M409" s="13"/>
      <c r="N409" s="4">
        <v>336.71</v>
      </c>
      <c r="O409" s="13"/>
    </row>
    <row r="410" spans="1:15" x14ac:dyDescent="0.25">
      <c r="A410" s="1">
        <v>32173</v>
      </c>
      <c r="B410">
        <v>100.3164</v>
      </c>
      <c r="C410">
        <f t="shared" si="12"/>
        <v>-0.39520000000000266</v>
      </c>
      <c r="D410">
        <v>4.0468000000000002</v>
      </c>
      <c r="E410">
        <f t="shared" si="13"/>
        <v>-0.48629999999999995</v>
      </c>
      <c r="G410" s="11">
        <v>32143</v>
      </c>
      <c r="H410" s="4">
        <v>-0.48629999999999995</v>
      </c>
      <c r="I410" s="4">
        <v>-0.39520000000000266</v>
      </c>
      <c r="J410" s="4"/>
      <c r="K410" s="12">
        <v>32171</v>
      </c>
      <c r="L410" s="4">
        <v>257.07</v>
      </c>
      <c r="M410" s="13"/>
      <c r="N410" s="4">
        <v>332.76</v>
      </c>
      <c r="O410" s="13"/>
    </row>
    <row r="411" spans="1:15" x14ac:dyDescent="0.25">
      <c r="A411" s="1">
        <v>32142</v>
      </c>
      <c r="B411">
        <v>100.38460000000001</v>
      </c>
      <c r="C411">
        <f t="shared" si="12"/>
        <v>-0.51739999999999498</v>
      </c>
      <c r="D411">
        <v>4.4344000000000001</v>
      </c>
      <c r="E411">
        <f t="shared" si="13"/>
        <v>7.8700000000000436E-2</v>
      </c>
      <c r="G411" s="8">
        <v>32112</v>
      </c>
      <c r="H411" s="3">
        <v>7.8700000000000436E-2</v>
      </c>
      <c r="I411" s="3">
        <v>-0.51739999999999498</v>
      </c>
      <c r="J411" s="3"/>
      <c r="K411" s="9">
        <v>32142</v>
      </c>
      <c r="L411" s="3">
        <v>247.08</v>
      </c>
      <c r="M411" s="10">
        <f>(L411-L415)/L415</f>
        <v>-0.25081867798665858</v>
      </c>
      <c r="N411" s="3">
        <v>321.45999999999998</v>
      </c>
      <c r="O411" s="10">
        <f>(N411-N415)/N415</f>
        <v>3.5598079958764066E-2</v>
      </c>
    </row>
    <row r="412" spans="1:15" x14ac:dyDescent="0.25">
      <c r="A412" s="1">
        <v>32111</v>
      </c>
      <c r="B412">
        <v>100.5188</v>
      </c>
      <c r="C412">
        <f t="shared" si="12"/>
        <v>-0.51650000000000773</v>
      </c>
      <c r="D412">
        <v>4.5289999999999999</v>
      </c>
      <c r="E412">
        <f t="shared" si="13"/>
        <v>0.24460000000000015</v>
      </c>
      <c r="G412" s="8">
        <v>32082</v>
      </c>
      <c r="H412" s="3">
        <v>0.24460000000000015</v>
      </c>
      <c r="I412" s="3">
        <v>-0.51650000000000773</v>
      </c>
      <c r="J412" s="3"/>
      <c r="K412" s="9">
        <v>32111</v>
      </c>
      <c r="L412" s="3">
        <v>230.3</v>
      </c>
      <c r="M412" s="10"/>
      <c r="N412" s="3">
        <v>317.14</v>
      </c>
      <c r="O412" s="10"/>
    </row>
    <row r="413" spans="1:15" x14ac:dyDescent="0.25">
      <c r="A413" s="1">
        <v>32081</v>
      </c>
      <c r="B413">
        <v>100.7116</v>
      </c>
      <c r="C413">
        <f t="shared" si="12"/>
        <v>-0.36899999999999977</v>
      </c>
      <c r="D413">
        <v>4.5331000000000001</v>
      </c>
      <c r="E413">
        <f t="shared" si="13"/>
        <v>0.60620000000000029</v>
      </c>
      <c r="G413" s="8">
        <v>32051</v>
      </c>
      <c r="H413" s="3">
        <v>0.60620000000000029</v>
      </c>
      <c r="I413" s="3">
        <v>-0.36899999999999977</v>
      </c>
      <c r="J413" s="3"/>
      <c r="K413" s="9">
        <v>32080</v>
      </c>
      <c r="L413" s="3">
        <v>251.79</v>
      </c>
      <c r="M413" s="10"/>
      <c r="N413" s="3">
        <v>314.62</v>
      </c>
      <c r="O413" s="10"/>
    </row>
    <row r="414" spans="1:15" x14ac:dyDescent="0.25">
      <c r="A414" s="1">
        <v>32050</v>
      </c>
      <c r="B414">
        <v>100.902</v>
      </c>
      <c r="C414">
        <f t="shared" si="12"/>
        <v>-0.13089999999999691</v>
      </c>
      <c r="D414">
        <v>4.3556999999999997</v>
      </c>
      <c r="E414">
        <f t="shared" si="13"/>
        <v>0.70269999999999966</v>
      </c>
      <c r="G414" s="8">
        <v>32021</v>
      </c>
      <c r="H414" s="3">
        <v>0.70269999999999966</v>
      </c>
      <c r="I414" s="3">
        <v>-0.13089999999999691</v>
      </c>
      <c r="J414" s="3"/>
      <c r="K414" s="9">
        <v>32050</v>
      </c>
      <c r="L414" s="3">
        <v>321.83</v>
      </c>
      <c r="M414" s="10"/>
      <c r="N414" s="3">
        <v>303.8</v>
      </c>
      <c r="O414" s="10"/>
    </row>
    <row r="415" spans="1:15" x14ac:dyDescent="0.25">
      <c r="A415" s="1">
        <v>32020</v>
      </c>
      <c r="B415">
        <v>101.03530000000001</v>
      </c>
      <c r="C415">
        <f t="shared" si="12"/>
        <v>0.12140000000000839</v>
      </c>
      <c r="D415">
        <v>4.2843999999999998</v>
      </c>
      <c r="E415">
        <f t="shared" si="13"/>
        <v>0.42769999999999975</v>
      </c>
      <c r="G415" s="14">
        <v>31990</v>
      </c>
      <c r="H415" s="5">
        <v>0.42769999999999975</v>
      </c>
      <c r="I415" s="5">
        <v>0.12140000000000839</v>
      </c>
      <c r="J415" s="5"/>
      <c r="K415" s="15">
        <v>32020</v>
      </c>
      <c r="L415" s="5">
        <v>329.8</v>
      </c>
      <c r="M415" s="16">
        <f>(L415-L422)/L422</f>
        <v>0.20329830706363117</v>
      </c>
      <c r="N415" s="5">
        <v>310.41000000000003</v>
      </c>
      <c r="O415" s="16">
        <f>(N415-N422)/N422</f>
        <v>-2.1560283687943185E-2</v>
      </c>
    </row>
    <row r="416" spans="1:15" x14ac:dyDescent="0.25">
      <c r="A416" s="1">
        <v>31989</v>
      </c>
      <c r="B416">
        <v>101.0806</v>
      </c>
      <c r="C416">
        <f t="shared" si="12"/>
        <v>0.33740000000000236</v>
      </c>
      <c r="D416">
        <v>3.9268999999999998</v>
      </c>
      <c r="E416">
        <f t="shared" si="13"/>
        <v>0.15159999999999973</v>
      </c>
      <c r="G416" s="14">
        <v>31959</v>
      </c>
      <c r="H416" s="5">
        <v>0.15159999999999973</v>
      </c>
      <c r="I416" s="5">
        <v>0.33740000000000236</v>
      </c>
      <c r="J416" s="5"/>
      <c r="K416" s="15">
        <v>31989</v>
      </c>
      <c r="L416" s="5">
        <v>318.66000000000003</v>
      </c>
      <c r="M416" s="16"/>
      <c r="N416" s="5">
        <v>312.08</v>
      </c>
      <c r="O416" s="16"/>
    </row>
    <row r="417" spans="1:15" x14ac:dyDescent="0.25">
      <c r="A417" s="1">
        <v>31958</v>
      </c>
      <c r="B417">
        <v>101.0329</v>
      </c>
      <c r="C417">
        <f t="shared" si="12"/>
        <v>0.49580000000000268</v>
      </c>
      <c r="D417">
        <v>3.653</v>
      </c>
      <c r="E417">
        <f t="shared" si="13"/>
        <v>0.6198999999999999</v>
      </c>
      <c r="G417" s="14">
        <v>31929</v>
      </c>
      <c r="H417" s="5">
        <v>0.6198999999999999</v>
      </c>
      <c r="I417" s="5">
        <v>0.49580000000000268</v>
      </c>
      <c r="J417" s="5"/>
      <c r="K417" s="15">
        <v>31958</v>
      </c>
      <c r="L417" s="5">
        <v>304</v>
      </c>
      <c r="M417" s="16"/>
      <c r="N417" s="5">
        <v>312.32</v>
      </c>
      <c r="O417" s="16"/>
    </row>
    <row r="418" spans="1:15" x14ac:dyDescent="0.25">
      <c r="A418" s="1">
        <v>31928</v>
      </c>
      <c r="B418">
        <v>100.9139</v>
      </c>
      <c r="C418">
        <f t="shared" si="12"/>
        <v>0.60219999999999629</v>
      </c>
      <c r="D418">
        <v>3.8567</v>
      </c>
      <c r="E418">
        <f t="shared" si="13"/>
        <v>1.7524000000000002</v>
      </c>
      <c r="G418" s="14">
        <v>31898</v>
      </c>
      <c r="H418" s="5">
        <v>1.7524000000000002</v>
      </c>
      <c r="I418" s="5">
        <v>0.60219999999999629</v>
      </c>
      <c r="J418" s="5"/>
      <c r="K418" s="15">
        <v>31926</v>
      </c>
      <c r="L418" s="5">
        <v>290.10000000000002</v>
      </c>
      <c r="M418" s="16"/>
      <c r="N418" s="5">
        <v>308.08</v>
      </c>
      <c r="O418" s="16"/>
    </row>
    <row r="419" spans="1:15" x14ac:dyDescent="0.25">
      <c r="A419" s="1">
        <v>31897</v>
      </c>
      <c r="B419">
        <v>100.7432</v>
      </c>
      <c r="C419">
        <f t="shared" si="12"/>
        <v>0.64709999999999468</v>
      </c>
      <c r="D419">
        <v>3.7753000000000001</v>
      </c>
      <c r="E419">
        <f t="shared" si="13"/>
        <v>2.3154000000000003</v>
      </c>
      <c r="G419" s="14">
        <v>31868</v>
      </c>
      <c r="H419" s="5">
        <v>2.3154000000000003</v>
      </c>
      <c r="I419" s="5">
        <v>0.64709999999999468</v>
      </c>
      <c r="J419" s="5"/>
      <c r="K419" s="15">
        <v>31897</v>
      </c>
      <c r="L419" s="5">
        <v>288.36</v>
      </c>
      <c r="M419" s="16"/>
      <c r="N419" s="5">
        <v>309.29000000000002</v>
      </c>
      <c r="O419" s="16"/>
    </row>
    <row r="420" spans="1:15" x14ac:dyDescent="0.25">
      <c r="A420" s="1">
        <v>31867</v>
      </c>
      <c r="B420">
        <v>100.5371</v>
      </c>
      <c r="C420">
        <f t="shared" si="12"/>
        <v>0.60089999999999577</v>
      </c>
      <c r="D420">
        <v>3.0331000000000001</v>
      </c>
      <c r="E420">
        <f t="shared" si="13"/>
        <v>1.9352</v>
      </c>
      <c r="G420" s="14">
        <v>31837</v>
      </c>
      <c r="H420" s="5">
        <v>1.9352</v>
      </c>
      <c r="I420" s="5">
        <v>0.60089999999999577</v>
      </c>
      <c r="J420" s="5"/>
      <c r="K420" s="15">
        <v>31867</v>
      </c>
      <c r="L420" s="5">
        <v>291.7</v>
      </c>
      <c r="M420" s="16"/>
      <c r="N420" s="5">
        <v>318.01</v>
      </c>
      <c r="O420" s="16"/>
    </row>
    <row r="421" spans="1:15" x14ac:dyDescent="0.25">
      <c r="A421" s="1">
        <v>31836</v>
      </c>
      <c r="B421">
        <v>100.3117</v>
      </c>
      <c r="C421">
        <f t="shared" si="12"/>
        <v>0.455600000000004</v>
      </c>
      <c r="D421">
        <v>2.1042999999999998</v>
      </c>
      <c r="E421">
        <f t="shared" si="13"/>
        <v>0.81989999999999985</v>
      </c>
      <c r="G421" s="14">
        <v>31809</v>
      </c>
      <c r="H421" s="5">
        <v>0.81989999999999985</v>
      </c>
      <c r="I421" s="5">
        <v>0.455600000000004</v>
      </c>
      <c r="J421" s="5"/>
      <c r="K421" s="15">
        <v>31835</v>
      </c>
      <c r="L421" s="5">
        <v>284.2</v>
      </c>
      <c r="M421" s="16"/>
      <c r="N421" s="5">
        <v>319.45</v>
      </c>
      <c r="O421" s="16"/>
    </row>
    <row r="422" spans="1:15" x14ac:dyDescent="0.25">
      <c r="A422" s="1">
        <v>31808</v>
      </c>
      <c r="B422">
        <v>100.09610000000001</v>
      </c>
      <c r="C422">
        <f t="shared" si="12"/>
        <v>0.25140000000000384</v>
      </c>
      <c r="D422">
        <v>1.4599</v>
      </c>
      <c r="E422">
        <f t="shared" si="13"/>
        <v>-1.2000000000000011E-2</v>
      </c>
      <c r="G422" s="17">
        <v>31778</v>
      </c>
      <c r="H422" s="6">
        <v>-1.2000000000000011E-2</v>
      </c>
      <c r="I422" s="6">
        <v>0.25140000000000384</v>
      </c>
      <c r="J422" s="6"/>
      <c r="K422" s="18">
        <v>31807</v>
      </c>
      <c r="L422" s="6">
        <v>274.08</v>
      </c>
      <c r="M422" s="19">
        <f>(L422-L424)/L424</f>
        <v>9.9751223818313084E-2</v>
      </c>
      <c r="N422" s="6">
        <v>317.25</v>
      </c>
      <c r="O422" s="19">
        <f>(N422-N424)/N424</f>
        <v>1.7903551833670175E-2</v>
      </c>
    </row>
    <row r="423" spans="1:15" x14ac:dyDescent="0.25">
      <c r="A423" s="1">
        <v>31777</v>
      </c>
      <c r="B423">
        <v>99.936199999999999</v>
      </c>
      <c r="C423">
        <f t="shared" si="12"/>
        <v>6.1999999999997613E-2</v>
      </c>
      <c r="D423">
        <v>1.0979000000000001</v>
      </c>
      <c r="E423">
        <f t="shared" si="13"/>
        <v>-0.65649999999999986</v>
      </c>
      <c r="G423" s="17">
        <v>31747</v>
      </c>
      <c r="H423" s="6">
        <v>-0.65649999999999986</v>
      </c>
      <c r="I423" s="6">
        <v>6.1999999999997613E-2</v>
      </c>
      <c r="J423" s="6"/>
      <c r="K423" s="18">
        <v>31777</v>
      </c>
      <c r="L423" s="6">
        <v>242.17</v>
      </c>
      <c r="M423" s="19"/>
      <c r="N423" s="6">
        <v>312.83999999999997</v>
      </c>
      <c r="O423" s="19"/>
    </row>
    <row r="424" spans="1:15" x14ac:dyDescent="0.25">
      <c r="A424" s="1">
        <v>31746</v>
      </c>
      <c r="B424">
        <v>99.856099999999998</v>
      </c>
      <c r="C424">
        <f t="shared" si="12"/>
        <v>-6.5300000000007685E-2</v>
      </c>
      <c r="D424">
        <v>1.2844</v>
      </c>
      <c r="E424">
        <f t="shared" si="13"/>
        <v>-0.28970000000000007</v>
      </c>
      <c r="G424" s="11">
        <v>31717</v>
      </c>
      <c r="H424" s="4">
        <v>-0.28970000000000007</v>
      </c>
      <c r="I424" s="4">
        <v>-6.5300000000007685E-2</v>
      </c>
      <c r="J424" s="4"/>
      <c r="K424" s="12">
        <v>31744</v>
      </c>
      <c r="L424" s="4">
        <v>249.22</v>
      </c>
      <c r="M424" s="13">
        <f>(L424-L427)/L427</f>
        <v>-1.4668089985371478E-2</v>
      </c>
      <c r="N424" s="4">
        <v>311.67</v>
      </c>
      <c r="O424" s="13">
        <f>(N424-N427)/N427</f>
        <v>1.849612757753023E-2</v>
      </c>
    </row>
    <row r="425" spans="1:15" x14ac:dyDescent="0.25">
      <c r="A425" s="1">
        <v>31716</v>
      </c>
      <c r="B425">
        <v>99.844700000000003</v>
      </c>
      <c r="C425">
        <f t="shared" si="12"/>
        <v>-0.13039999999999452</v>
      </c>
      <c r="D425">
        <v>1.4719</v>
      </c>
      <c r="E425">
        <f t="shared" si="13"/>
        <v>-0.10509999999999997</v>
      </c>
      <c r="G425" s="11">
        <v>31686</v>
      </c>
      <c r="H425" s="4">
        <v>-0.10509999999999997</v>
      </c>
      <c r="I425" s="4">
        <v>-0.13039999999999452</v>
      </c>
      <c r="J425" s="4"/>
      <c r="K425" s="12">
        <v>31716</v>
      </c>
      <c r="L425" s="4">
        <v>243.98</v>
      </c>
      <c r="M425" s="13"/>
      <c r="N425" s="4">
        <v>307.37</v>
      </c>
      <c r="O425" s="13"/>
    </row>
    <row r="426" spans="1:15" x14ac:dyDescent="0.25">
      <c r="A426" s="1">
        <v>31685</v>
      </c>
      <c r="B426">
        <v>99.874200000000002</v>
      </c>
      <c r="C426">
        <f t="shared" si="12"/>
        <v>-0.151299999999992</v>
      </c>
      <c r="D426">
        <v>1.7544</v>
      </c>
      <c r="E426">
        <f t="shared" si="13"/>
        <v>-1.1400000000000077E-2</v>
      </c>
      <c r="G426" s="11">
        <v>31656</v>
      </c>
      <c r="H426" s="4">
        <v>-1.1400000000000077E-2</v>
      </c>
      <c r="I426" s="4">
        <v>-0.151299999999992</v>
      </c>
      <c r="J426" s="4"/>
      <c r="K426" s="12">
        <v>31685</v>
      </c>
      <c r="L426" s="4">
        <v>231.32</v>
      </c>
      <c r="M426" s="13"/>
      <c r="N426" s="4">
        <v>302.99</v>
      </c>
      <c r="O426" s="13"/>
    </row>
    <row r="427" spans="1:15" x14ac:dyDescent="0.25">
      <c r="A427" s="1">
        <v>31655</v>
      </c>
      <c r="B427">
        <v>99.921400000000006</v>
      </c>
      <c r="C427">
        <f t="shared" si="12"/>
        <v>-0.13589999999999236</v>
      </c>
      <c r="D427">
        <v>1.5741000000000001</v>
      </c>
      <c r="E427">
        <f t="shared" si="13"/>
        <v>8.2999999999999963E-2</v>
      </c>
      <c r="G427" s="8">
        <v>31625</v>
      </c>
      <c r="H427" s="3">
        <v>8.2999999999999963E-2</v>
      </c>
      <c r="I427" s="3">
        <v>-0.13589999999999236</v>
      </c>
      <c r="J427" s="3"/>
      <c r="K427" s="9">
        <v>31653</v>
      </c>
      <c r="L427" s="3">
        <v>252.93</v>
      </c>
      <c r="M427" s="10">
        <f>(L427-L428)/L428</f>
        <v>7.1192613925122827E-2</v>
      </c>
      <c r="N427" s="3">
        <v>306.01</v>
      </c>
      <c r="O427" s="10">
        <f>(N427-N428)/N428</f>
        <v>2.4850128939348324E-2</v>
      </c>
    </row>
    <row r="428" spans="1:15" x14ac:dyDescent="0.25">
      <c r="A428" s="1">
        <v>31624</v>
      </c>
      <c r="B428">
        <v>99.975099999999998</v>
      </c>
      <c r="C428">
        <f t="shared" si="12"/>
        <v>-9.92999999999995E-2</v>
      </c>
      <c r="D428">
        <v>1.577</v>
      </c>
      <c r="E428">
        <f t="shared" si="13"/>
        <v>-1.330000000000009E-2</v>
      </c>
      <c r="G428" s="11">
        <v>31594</v>
      </c>
      <c r="H428" s="4">
        <v>-1.330000000000009E-2</v>
      </c>
      <c r="I428" s="4">
        <v>-9.92999999999995E-2</v>
      </c>
      <c r="J428" s="4"/>
      <c r="K428" s="12">
        <v>31624</v>
      </c>
      <c r="L428" s="4">
        <v>236.12</v>
      </c>
      <c r="M428" s="13">
        <f>(L428-L432)/L432</f>
        <v>-1.1636668061950611E-2</v>
      </c>
      <c r="N428" s="4">
        <v>298.58999999999997</v>
      </c>
      <c r="O428" s="13">
        <f>(N428-N432)/N432</f>
        <v>2.0855413860302797E-2</v>
      </c>
    </row>
    <row r="429" spans="1:15" x14ac:dyDescent="0.25">
      <c r="A429" s="1">
        <v>31593</v>
      </c>
      <c r="B429">
        <v>100.02549999999999</v>
      </c>
      <c r="C429">
        <f t="shared" si="12"/>
        <v>-6.3300000000012346E-2</v>
      </c>
      <c r="D429">
        <v>1.7658</v>
      </c>
      <c r="E429">
        <f t="shared" si="13"/>
        <v>-0.48979999999999979</v>
      </c>
      <c r="G429" s="11">
        <v>31564</v>
      </c>
      <c r="H429" s="4">
        <v>-0.48979999999999979</v>
      </c>
      <c r="I429" s="4">
        <v>-6.3300000000012346E-2</v>
      </c>
      <c r="J429" s="4"/>
      <c r="K429" s="12">
        <v>31593</v>
      </c>
      <c r="L429" s="4">
        <v>250.84</v>
      </c>
      <c r="M429" s="13"/>
      <c r="N429" s="4">
        <v>295.97000000000003</v>
      </c>
      <c r="O429" s="13"/>
    </row>
    <row r="430" spans="1:15" x14ac:dyDescent="0.25">
      <c r="A430" s="1">
        <v>31563</v>
      </c>
      <c r="B430">
        <v>100.0573</v>
      </c>
      <c r="C430">
        <f t="shared" si="12"/>
        <v>-3.8200000000003342E-2</v>
      </c>
      <c r="D430">
        <v>1.4911000000000001</v>
      </c>
      <c r="E430">
        <f t="shared" si="13"/>
        <v>-1.6220999999999999</v>
      </c>
      <c r="G430" s="11">
        <v>31533</v>
      </c>
      <c r="H430" s="4">
        <v>-1.6220999999999999</v>
      </c>
      <c r="I430" s="4">
        <v>-3.8200000000003342E-2</v>
      </c>
      <c r="J430" s="4"/>
      <c r="K430" s="12">
        <v>31562</v>
      </c>
      <c r="L430" s="4">
        <v>247.35</v>
      </c>
      <c r="M430" s="13"/>
      <c r="N430" s="4">
        <v>288.42</v>
      </c>
      <c r="O430" s="13"/>
    </row>
    <row r="431" spans="1:15" x14ac:dyDescent="0.25">
      <c r="A431" s="1">
        <v>31532</v>
      </c>
      <c r="B431">
        <v>100.0744</v>
      </c>
      <c r="C431">
        <f t="shared" si="12"/>
        <v>-1.1000000000009891E-2</v>
      </c>
      <c r="D431">
        <v>1.5903</v>
      </c>
      <c r="E431">
        <f t="shared" si="13"/>
        <v>-2.2959999999999998</v>
      </c>
      <c r="G431" s="11">
        <v>31503</v>
      </c>
      <c r="H431" s="4">
        <v>-2.2959999999999998</v>
      </c>
      <c r="I431" s="4">
        <v>-1.1000000000009891E-2</v>
      </c>
      <c r="J431" s="4"/>
      <c r="K431" s="12">
        <v>31532</v>
      </c>
      <c r="L431" s="4">
        <v>235.52</v>
      </c>
      <c r="M431" s="13"/>
      <c r="N431" s="4">
        <v>294.04000000000002</v>
      </c>
      <c r="O431" s="13"/>
    </row>
    <row r="432" spans="1:15" x14ac:dyDescent="0.25">
      <c r="A432" s="1">
        <v>31502</v>
      </c>
      <c r="B432">
        <v>100.08880000000001</v>
      </c>
      <c r="C432">
        <f t="shared" si="12"/>
        <v>3.1000000000005912E-2</v>
      </c>
      <c r="D432">
        <v>2.2555999999999998</v>
      </c>
      <c r="E432">
        <f t="shared" si="13"/>
        <v>-1.5431000000000004</v>
      </c>
      <c r="G432" s="17">
        <v>31472</v>
      </c>
      <c r="H432" s="6">
        <v>-1.5431000000000004</v>
      </c>
      <c r="I432" s="6">
        <v>3.1000000000005912E-2</v>
      </c>
      <c r="J432" s="6"/>
      <c r="K432" s="18">
        <v>31502</v>
      </c>
      <c r="L432" s="6">
        <v>238.9</v>
      </c>
      <c r="M432" s="19">
        <f>(L432-L434)/L434</f>
        <v>0.12805741807536125</v>
      </c>
      <c r="N432" s="6">
        <v>292.49</v>
      </c>
      <c r="O432" s="19">
        <f>(N432-N434)/N434</f>
        <v>7.1705994430602341E-2</v>
      </c>
    </row>
    <row r="433" spans="1:15" x14ac:dyDescent="0.25">
      <c r="A433" s="1">
        <v>31471</v>
      </c>
      <c r="B433">
        <v>100.0955</v>
      </c>
      <c r="C433">
        <f t="shared" si="12"/>
        <v>7.0300000000003138E-2</v>
      </c>
      <c r="D433">
        <v>3.1132</v>
      </c>
      <c r="E433">
        <f t="shared" si="13"/>
        <v>-0.40059999999999985</v>
      </c>
      <c r="G433" s="17">
        <v>31444</v>
      </c>
      <c r="H433" s="6">
        <v>-0.40059999999999985</v>
      </c>
      <c r="I433" s="6">
        <v>7.0300000000003138E-2</v>
      </c>
      <c r="J433" s="6"/>
      <c r="K433" s="18">
        <v>31471</v>
      </c>
      <c r="L433" s="6">
        <v>226.92</v>
      </c>
      <c r="M433" s="19"/>
      <c r="N433" s="6">
        <v>283.68</v>
      </c>
      <c r="O433" s="19"/>
    </row>
    <row r="434" spans="1:15" x14ac:dyDescent="0.25">
      <c r="A434" s="1">
        <v>31443</v>
      </c>
      <c r="B434">
        <v>100.08540000000001</v>
      </c>
      <c r="C434">
        <f t="shared" si="12"/>
        <v>7.5100000000006162E-2</v>
      </c>
      <c r="D434">
        <v>3.8862999999999999</v>
      </c>
      <c r="E434">
        <f t="shared" si="13"/>
        <v>0.65739999999999998</v>
      </c>
      <c r="G434" s="14">
        <v>31413</v>
      </c>
      <c r="H434" s="5">
        <v>0.65739999999999998</v>
      </c>
      <c r="I434" s="5">
        <v>7.5100000000006162E-2</v>
      </c>
      <c r="J434" s="5"/>
      <c r="K434" s="15">
        <v>31443</v>
      </c>
      <c r="L434" s="5">
        <v>211.78</v>
      </c>
      <c r="M434" s="16">
        <f>(L434-L436)/L436</f>
        <v>4.7534253351140199E-2</v>
      </c>
      <c r="N434" s="5">
        <v>272.92</v>
      </c>
      <c r="O434" s="16">
        <f>(N434-N436)/N436</f>
        <v>3.6300121506682874E-2</v>
      </c>
    </row>
    <row r="435" spans="1:15" x14ac:dyDescent="0.25">
      <c r="A435" s="1">
        <v>31412</v>
      </c>
      <c r="B435">
        <v>100.0578</v>
      </c>
      <c r="C435">
        <f t="shared" si="12"/>
        <v>4.0099999999995362E-2</v>
      </c>
      <c r="D435">
        <v>3.7987000000000002</v>
      </c>
      <c r="E435">
        <f t="shared" si="13"/>
        <v>0.65580000000000016</v>
      </c>
      <c r="G435" s="14">
        <v>31382</v>
      </c>
      <c r="H435" s="5">
        <v>0.65580000000000016</v>
      </c>
      <c r="I435" s="5">
        <v>4.0099999999995362E-2</v>
      </c>
      <c r="J435" s="5"/>
      <c r="K435" s="15">
        <v>31412</v>
      </c>
      <c r="L435" s="5">
        <v>211.28</v>
      </c>
      <c r="M435" s="16"/>
      <c r="N435" s="5">
        <v>271.41000000000003</v>
      </c>
      <c r="O435" s="16"/>
    </row>
    <row r="436" spans="1:15" x14ac:dyDescent="0.25">
      <c r="A436" s="1">
        <v>31381</v>
      </c>
      <c r="B436">
        <v>100.0252</v>
      </c>
      <c r="C436">
        <f t="shared" si="12"/>
        <v>-1.5399999999999636E-2</v>
      </c>
      <c r="D436">
        <v>3.5137999999999998</v>
      </c>
      <c r="E436">
        <f t="shared" si="13"/>
        <v>0.16449999999999987</v>
      </c>
      <c r="G436" s="8">
        <v>31352</v>
      </c>
      <c r="H436" s="3">
        <v>0.16449999999999987</v>
      </c>
      <c r="I436" s="3">
        <v>-1.5399999999999636E-2</v>
      </c>
      <c r="J436" s="3"/>
      <c r="K436" s="9">
        <v>31380</v>
      </c>
      <c r="L436" s="3">
        <v>202.17</v>
      </c>
      <c r="M436" s="10">
        <f>(L436-L437)/L437</f>
        <v>6.5061637340638467E-2</v>
      </c>
      <c r="N436" s="3">
        <v>263.36</v>
      </c>
      <c r="O436" s="10">
        <f>(N436-N437)/N437</f>
        <v>2.4029862353215671E-2</v>
      </c>
    </row>
    <row r="437" spans="1:15" x14ac:dyDescent="0.25">
      <c r="A437" s="1">
        <v>31351</v>
      </c>
      <c r="B437">
        <v>100.0103</v>
      </c>
      <c r="C437">
        <f t="shared" si="12"/>
        <v>-6.1899999999994293E-2</v>
      </c>
      <c r="D437">
        <v>3.2288999999999999</v>
      </c>
      <c r="E437">
        <f t="shared" si="13"/>
        <v>-0.32540000000000013</v>
      </c>
      <c r="G437" s="11">
        <v>31321</v>
      </c>
      <c r="H437" s="4">
        <v>-0.32540000000000013</v>
      </c>
      <c r="I437" s="4">
        <v>-6.1899999999994293E-2</v>
      </c>
      <c r="J437" s="4"/>
      <c r="K437" s="12">
        <v>31351</v>
      </c>
      <c r="L437" s="4">
        <v>189.82</v>
      </c>
      <c r="M437" s="13">
        <f>(L437-L441)/L441</f>
        <v>-1.0581183216054215E-2</v>
      </c>
      <c r="N437" s="4">
        <v>257.18</v>
      </c>
      <c r="O437" s="13">
        <f>(N437-N441)/N441</f>
        <v>4.2776628958358723E-2</v>
      </c>
    </row>
    <row r="438" spans="1:15" x14ac:dyDescent="0.25">
      <c r="A438" s="1">
        <v>31320</v>
      </c>
      <c r="B438">
        <v>100.0177</v>
      </c>
      <c r="C438">
        <f t="shared" si="12"/>
        <v>-8.9399999999997704E-2</v>
      </c>
      <c r="D438">
        <v>3.1429</v>
      </c>
      <c r="E438">
        <f t="shared" si="13"/>
        <v>-0.61790000000000012</v>
      </c>
      <c r="G438" s="11">
        <v>31291</v>
      </c>
      <c r="H438" s="4">
        <v>-0.61790000000000012</v>
      </c>
      <c r="I438" s="4">
        <v>-8.9399999999997704E-2</v>
      </c>
      <c r="J438" s="4"/>
      <c r="K438" s="12">
        <v>31320</v>
      </c>
      <c r="L438" s="4">
        <v>182.08</v>
      </c>
      <c r="M438" s="13"/>
      <c r="N438" s="4">
        <v>251.9</v>
      </c>
      <c r="O438" s="13"/>
    </row>
    <row r="439" spans="1:15" x14ac:dyDescent="0.25">
      <c r="A439" s="1">
        <v>31290</v>
      </c>
      <c r="B439">
        <v>100.0406</v>
      </c>
      <c r="C439">
        <f t="shared" si="12"/>
        <v>-9.5200000000005502E-2</v>
      </c>
      <c r="D439">
        <v>3.3492999999999999</v>
      </c>
      <c r="E439">
        <f t="shared" si="13"/>
        <v>-0.42249999999999988</v>
      </c>
      <c r="G439" s="11">
        <v>31260</v>
      </c>
      <c r="H439" s="4">
        <v>-0.42249999999999988</v>
      </c>
      <c r="I439" s="4">
        <v>-9.5200000000005502E-2</v>
      </c>
      <c r="J439" s="4"/>
      <c r="K439" s="12">
        <v>31289</v>
      </c>
      <c r="L439" s="4">
        <v>188.63</v>
      </c>
      <c r="M439" s="13"/>
      <c r="N439" s="4">
        <v>250.39</v>
      </c>
      <c r="O439" s="13"/>
    </row>
    <row r="440" spans="1:15" x14ac:dyDescent="0.25">
      <c r="A440" s="1">
        <v>31259</v>
      </c>
      <c r="B440">
        <v>100.0722</v>
      </c>
      <c r="C440">
        <f t="shared" si="12"/>
        <v>-9.6500000000006025E-2</v>
      </c>
      <c r="D440">
        <v>3.5543</v>
      </c>
      <c r="E440">
        <f t="shared" si="13"/>
        <v>-0.13140000000000018</v>
      </c>
      <c r="G440" s="11">
        <v>31229</v>
      </c>
      <c r="H440" s="4">
        <v>-0.13140000000000018</v>
      </c>
      <c r="I440" s="4">
        <v>-9.6500000000006025E-2</v>
      </c>
      <c r="J440" s="4"/>
      <c r="K440" s="12">
        <v>31259</v>
      </c>
      <c r="L440" s="4">
        <v>190.92</v>
      </c>
      <c r="M440" s="13"/>
      <c r="N440" s="4">
        <v>245.77</v>
      </c>
      <c r="O440" s="13"/>
    </row>
    <row r="441" spans="1:15" x14ac:dyDescent="0.25">
      <c r="A441" s="1">
        <v>31228</v>
      </c>
      <c r="B441">
        <v>100.1071</v>
      </c>
      <c r="C441">
        <f t="shared" si="12"/>
        <v>-9.8199999999991405E-2</v>
      </c>
      <c r="D441">
        <v>3.7608000000000001</v>
      </c>
      <c r="E441">
        <f t="shared" si="13"/>
        <v>5.7100000000000151E-2</v>
      </c>
      <c r="G441" s="8">
        <v>31199</v>
      </c>
      <c r="H441" s="3">
        <v>5.7100000000000151E-2</v>
      </c>
      <c r="I441" s="3">
        <v>-9.8199999999991405E-2</v>
      </c>
      <c r="J441" s="3"/>
      <c r="K441" s="9">
        <v>31226</v>
      </c>
      <c r="L441" s="3">
        <v>191.85</v>
      </c>
      <c r="M441" s="10">
        <f>(L441-L444)/L444</f>
        <v>6.1939554965127853E-2</v>
      </c>
      <c r="N441" s="3">
        <v>246.63</v>
      </c>
      <c r="O441" s="10">
        <f>(N441-N444)/N444</f>
        <v>8.5376050697531167E-2</v>
      </c>
    </row>
    <row r="442" spans="1:15" x14ac:dyDescent="0.25">
      <c r="A442" s="1">
        <v>31198</v>
      </c>
      <c r="B442">
        <v>100.1358</v>
      </c>
      <c r="C442">
        <f t="shared" si="12"/>
        <v>-0.113900000000001</v>
      </c>
      <c r="D442">
        <v>3.7717999999999998</v>
      </c>
      <c r="E442">
        <f t="shared" si="13"/>
        <v>0.25619999999999976</v>
      </c>
      <c r="G442" s="8">
        <v>31168</v>
      </c>
      <c r="H442" s="3">
        <v>0.25619999999999976</v>
      </c>
      <c r="I442" s="3">
        <v>-0.113900000000001</v>
      </c>
      <c r="J442" s="3"/>
      <c r="K442" s="9">
        <v>31198</v>
      </c>
      <c r="L442" s="3">
        <v>189.55</v>
      </c>
      <c r="M442" s="10"/>
      <c r="N442" s="3">
        <v>244.05</v>
      </c>
      <c r="O442" s="10"/>
    </row>
    <row r="443" spans="1:15" x14ac:dyDescent="0.25">
      <c r="A443" s="1">
        <v>31167</v>
      </c>
      <c r="B443">
        <v>100.1687</v>
      </c>
      <c r="C443">
        <f t="shared" si="12"/>
        <v>-0.13429999999999609</v>
      </c>
      <c r="D443">
        <v>3.6857000000000002</v>
      </c>
      <c r="E443">
        <f t="shared" si="13"/>
        <v>0.15280000000000005</v>
      </c>
      <c r="G443" s="8">
        <v>31138</v>
      </c>
      <c r="H443" s="3">
        <v>0.15280000000000005</v>
      </c>
      <c r="I443" s="3">
        <v>-0.13429999999999609</v>
      </c>
      <c r="J443" s="3"/>
      <c r="K443" s="9">
        <v>31167</v>
      </c>
      <c r="L443" s="3">
        <v>179.83</v>
      </c>
      <c r="M443" s="10"/>
      <c r="N443" s="3">
        <v>231.93</v>
      </c>
      <c r="O443" s="10"/>
    </row>
    <row r="444" spans="1:15" x14ac:dyDescent="0.25">
      <c r="A444" s="1">
        <v>31137</v>
      </c>
      <c r="B444">
        <v>100.20529999999999</v>
      </c>
      <c r="C444">
        <f t="shared" si="12"/>
        <v>-0.15409999999999968</v>
      </c>
      <c r="D444">
        <v>3.7037</v>
      </c>
      <c r="E444">
        <f t="shared" si="13"/>
        <v>-0.24500000000000011</v>
      </c>
      <c r="G444" s="11">
        <v>31107</v>
      </c>
      <c r="H444" s="4">
        <v>-0.24500000000000011</v>
      </c>
      <c r="I444" s="4">
        <v>-0.15409999999999968</v>
      </c>
      <c r="J444" s="4"/>
      <c r="K444" s="12">
        <v>31135</v>
      </c>
      <c r="L444" s="4">
        <v>180.66</v>
      </c>
      <c r="M444" s="13">
        <f>(L444-L449)/L449</f>
        <v>8.772352339093259E-2</v>
      </c>
      <c r="N444" s="4">
        <v>227.23</v>
      </c>
      <c r="O444" s="13">
        <f>(N444-N449)/N449</f>
        <v>5.5754309343493007E-2</v>
      </c>
    </row>
    <row r="445" spans="1:15" x14ac:dyDescent="0.25">
      <c r="A445" s="1">
        <v>31106</v>
      </c>
      <c r="B445">
        <v>100.2497</v>
      </c>
      <c r="C445">
        <f t="shared" si="12"/>
        <v>-0.18269999999999698</v>
      </c>
      <c r="D445">
        <v>3.5156000000000001</v>
      </c>
      <c r="E445">
        <f t="shared" si="13"/>
        <v>-0.53580000000000005</v>
      </c>
      <c r="G445" s="11">
        <v>31079</v>
      </c>
      <c r="H445" s="4">
        <v>-0.53580000000000005</v>
      </c>
      <c r="I445" s="4">
        <v>-0.18269999999999698</v>
      </c>
      <c r="J445" s="4"/>
      <c r="K445" s="12">
        <v>31106</v>
      </c>
      <c r="L445" s="4">
        <v>181.18</v>
      </c>
      <c r="M445" s="13"/>
      <c r="N445" s="4">
        <v>222.69</v>
      </c>
      <c r="O445" s="13"/>
    </row>
    <row r="446" spans="1:15" x14ac:dyDescent="0.25">
      <c r="A446" s="1">
        <v>31078</v>
      </c>
      <c r="B446">
        <v>100.303</v>
      </c>
      <c r="C446">
        <f t="shared" si="12"/>
        <v>-0.22740000000000293</v>
      </c>
      <c r="D446">
        <v>3.5329000000000002</v>
      </c>
      <c r="E446">
        <f t="shared" si="13"/>
        <v>-0.72449999999999948</v>
      </c>
      <c r="G446" s="11">
        <v>31048</v>
      </c>
      <c r="H446" s="4">
        <v>-0.72449999999999948</v>
      </c>
      <c r="I446" s="4">
        <v>-0.22740000000000293</v>
      </c>
      <c r="J446" s="4"/>
      <c r="K446" s="12">
        <v>31078</v>
      </c>
      <c r="L446" s="4">
        <v>179.63</v>
      </c>
      <c r="M446" s="13"/>
      <c r="N446" s="4">
        <v>227.34</v>
      </c>
      <c r="O446" s="13"/>
    </row>
    <row r="447" spans="1:15" x14ac:dyDescent="0.25">
      <c r="A447" s="1">
        <v>31047</v>
      </c>
      <c r="B447">
        <v>100.35939999999999</v>
      </c>
      <c r="C447">
        <f t="shared" si="12"/>
        <v>-0.31620000000000914</v>
      </c>
      <c r="D447">
        <v>3.9487000000000001</v>
      </c>
      <c r="E447">
        <f t="shared" si="13"/>
        <v>-0.32140000000000013</v>
      </c>
      <c r="G447" s="11">
        <v>31017</v>
      </c>
      <c r="H447" s="4">
        <v>-0.32140000000000013</v>
      </c>
      <c r="I447" s="4">
        <v>-0.31620000000000914</v>
      </c>
      <c r="J447" s="4"/>
      <c r="K447" s="12">
        <v>31047</v>
      </c>
      <c r="L447" s="4">
        <v>167.24</v>
      </c>
      <c r="M447" s="13"/>
      <c r="N447" s="4">
        <v>222.28</v>
      </c>
      <c r="O447" s="13"/>
    </row>
    <row r="448" spans="1:15" x14ac:dyDescent="0.25">
      <c r="A448" s="1">
        <v>31016</v>
      </c>
      <c r="B448">
        <v>100.4324</v>
      </c>
      <c r="C448">
        <f t="shared" si="12"/>
        <v>-0.44939999999999714</v>
      </c>
      <c r="D448">
        <v>4.0514000000000001</v>
      </c>
      <c r="E448">
        <f t="shared" si="13"/>
        <v>-0.24000000000000021</v>
      </c>
      <c r="G448" s="11">
        <v>30987</v>
      </c>
      <c r="H448" s="4">
        <v>-0.24000000000000021</v>
      </c>
      <c r="I448" s="4">
        <v>-0.44939999999999714</v>
      </c>
      <c r="J448" s="4"/>
      <c r="K448" s="12">
        <v>31016</v>
      </c>
      <c r="L448" s="4">
        <v>163.58000000000001</v>
      </c>
      <c r="M448" s="13"/>
      <c r="N448" s="4">
        <v>219.08</v>
      </c>
      <c r="O448" s="13"/>
    </row>
    <row r="449" spans="1:15" x14ac:dyDescent="0.25">
      <c r="A449" s="1">
        <v>30986</v>
      </c>
      <c r="B449">
        <v>100.5304</v>
      </c>
      <c r="C449">
        <f t="shared" si="12"/>
        <v>-0.61220000000000141</v>
      </c>
      <c r="D449">
        <v>4.2573999999999996</v>
      </c>
      <c r="E449">
        <f t="shared" si="13"/>
        <v>5.319999999999947E-2</v>
      </c>
      <c r="G449" s="8">
        <v>30956</v>
      </c>
      <c r="H449" s="3">
        <v>5.319999999999947E-2</v>
      </c>
      <c r="I449" s="3">
        <v>-0.61220000000000141</v>
      </c>
      <c r="J449" s="3"/>
      <c r="K449" s="9">
        <v>30986</v>
      </c>
      <c r="L449" s="3">
        <v>166.09</v>
      </c>
      <c r="M449" s="10">
        <f>(L449-L452)/L452</f>
        <v>0.10241603610779243</v>
      </c>
      <c r="N449" s="3">
        <v>215.23</v>
      </c>
      <c r="O449" s="10">
        <f>(N449-N452)/N452</f>
        <v>8.5156801452051956E-2</v>
      </c>
    </row>
    <row r="450" spans="1:15" x14ac:dyDescent="0.25">
      <c r="A450" s="1">
        <v>30955</v>
      </c>
      <c r="B450">
        <v>100.6756</v>
      </c>
      <c r="C450">
        <f t="shared" ref="C450:C503" si="14">B450-B453</f>
        <v>-0.765199999999993</v>
      </c>
      <c r="D450">
        <v>4.2701000000000002</v>
      </c>
      <c r="E450">
        <f t="shared" si="13"/>
        <v>4.9000000000000377E-2</v>
      </c>
      <c r="G450" s="8">
        <v>30926</v>
      </c>
      <c r="H450" s="3">
        <v>4.9000000000000377E-2</v>
      </c>
      <c r="I450" s="3">
        <v>-0.765199999999993</v>
      </c>
      <c r="J450" s="3"/>
      <c r="K450" s="9">
        <v>30953</v>
      </c>
      <c r="L450" s="3">
        <v>166.1</v>
      </c>
      <c r="M450" s="10"/>
      <c r="N450" s="3">
        <v>206.47</v>
      </c>
      <c r="O450" s="10"/>
    </row>
    <row r="451" spans="1:15" x14ac:dyDescent="0.25">
      <c r="A451" s="1">
        <v>30925</v>
      </c>
      <c r="B451">
        <v>100.8818</v>
      </c>
      <c r="C451">
        <f t="shared" si="14"/>
        <v>-0.87520000000000664</v>
      </c>
      <c r="D451">
        <v>4.2914000000000003</v>
      </c>
      <c r="E451">
        <f t="shared" ref="E451:E502" si="15">D451-D454</f>
        <v>5.7500000000000107E-2</v>
      </c>
      <c r="G451" s="8">
        <v>30895</v>
      </c>
      <c r="H451" s="3">
        <v>5.7500000000000107E-2</v>
      </c>
      <c r="I451" s="3">
        <v>-0.87520000000000664</v>
      </c>
      <c r="J451" s="3"/>
      <c r="K451" s="9">
        <v>30925</v>
      </c>
      <c r="L451" s="3">
        <v>166.68</v>
      </c>
      <c r="M451" s="10"/>
      <c r="N451" s="3">
        <v>201.68</v>
      </c>
      <c r="O451" s="10"/>
    </row>
    <row r="452" spans="1:15" x14ac:dyDescent="0.25">
      <c r="A452" s="1">
        <v>30894</v>
      </c>
      <c r="B452">
        <v>101.1426</v>
      </c>
      <c r="C452">
        <f t="shared" si="14"/>
        <v>-0.91580000000000439</v>
      </c>
      <c r="D452">
        <v>4.2042000000000002</v>
      </c>
      <c r="E452">
        <f t="shared" si="15"/>
        <v>-0.35970000000000013</v>
      </c>
      <c r="G452" s="11">
        <v>30864</v>
      </c>
      <c r="H452" s="4">
        <v>-0.35970000000000013</v>
      </c>
      <c r="I452" s="4">
        <v>-0.91580000000000439</v>
      </c>
      <c r="J452" s="4"/>
      <c r="K452" s="12">
        <v>30894</v>
      </c>
      <c r="L452" s="4">
        <v>150.66</v>
      </c>
      <c r="M452" s="13">
        <f>(L452-L455)/L455</f>
        <v>-5.8669165885660818E-2</v>
      </c>
      <c r="N452" s="4">
        <v>198.34</v>
      </c>
      <c r="O452" s="13">
        <f>(N452-N455)/N455</f>
        <v>2.5383859794240793E-2</v>
      </c>
    </row>
    <row r="453" spans="1:15" x14ac:dyDescent="0.25">
      <c r="A453" s="1">
        <v>30863</v>
      </c>
      <c r="B453">
        <v>101.4408</v>
      </c>
      <c r="C453">
        <f t="shared" si="14"/>
        <v>-0.87950000000000728</v>
      </c>
      <c r="D453">
        <v>4.2210999999999999</v>
      </c>
      <c r="E453">
        <f t="shared" si="15"/>
        <v>-0.57969999999999988</v>
      </c>
      <c r="G453" s="11">
        <v>30834</v>
      </c>
      <c r="H453" s="4">
        <v>-0.57969999999999988</v>
      </c>
      <c r="I453" s="4">
        <v>-0.87950000000000728</v>
      </c>
      <c r="J453" s="4"/>
      <c r="K453" s="12">
        <v>30862</v>
      </c>
      <c r="L453" s="4">
        <v>153.18</v>
      </c>
      <c r="M453" s="13"/>
      <c r="N453" s="4">
        <v>189.8</v>
      </c>
      <c r="O453" s="13"/>
    </row>
    <row r="454" spans="1:15" x14ac:dyDescent="0.25">
      <c r="A454" s="1">
        <v>30833</v>
      </c>
      <c r="B454">
        <v>101.75700000000001</v>
      </c>
      <c r="C454">
        <f t="shared" si="14"/>
        <v>-0.75579999999999359</v>
      </c>
      <c r="D454">
        <v>4.2339000000000002</v>
      </c>
      <c r="E454">
        <f t="shared" si="15"/>
        <v>-0.36259999999999959</v>
      </c>
      <c r="G454" s="11">
        <v>30803</v>
      </c>
      <c r="H454" s="4">
        <v>-0.36259999999999959</v>
      </c>
      <c r="I454" s="4">
        <v>-0.75579999999999359</v>
      </c>
      <c r="J454" s="4"/>
      <c r="K454" s="12">
        <v>30833</v>
      </c>
      <c r="L454" s="4">
        <v>150.55000000000001</v>
      </c>
      <c r="M454" s="13"/>
      <c r="N454" s="4">
        <v>187.4</v>
      </c>
      <c r="O454" s="13"/>
    </row>
    <row r="455" spans="1:15" x14ac:dyDescent="0.25">
      <c r="A455" s="1">
        <v>30802</v>
      </c>
      <c r="B455">
        <v>102.05840000000001</v>
      </c>
      <c r="C455">
        <f t="shared" si="14"/>
        <v>-0.5688999999999993</v>
      </c>
      <c r="D455">
        <v>4.5639000000000003</v>
      </c>
      <c r="E455">
        <f t="shared" si="15"/>
        <v>0.37170000000000059</v>
      </c>
      <c r="G455" s="8">
        <v>30773</v>
      </c>
      <c r="H455" s="3">
        <v>0.37170000000000059</v>
      </c>
      <c r="I455" s="3">
        <v>-0.5688999999999993</v>
      </c>
      <c r="J455" s="3"/>
      <c r="K455" s="9">
        <v>30802</v>
      </c>
      <c r="L455" s="3">
        <v>160.05000000000001</v>
      </c>
      <c r="M455" s="10">
        <f>(L455-L458)/L458</f>
        <v>-2.056177712502286E-2</v>
      </c>
      <c r="N455" s="3">
        <v>193.43</v>
      </c>
      <c r="O455" s="10">
        <f>(N455-N458)/N458</f>
        <v>-1.8221500355293897E-2</v>
      </c>
    </row>
    <row r="456" spans="1:15" x14ac:dyDescent="0.25">
      <c r="A456" s="1">
        <v>30772</v>
      </c>
      <c r="B456">
        <v>102.3203</v>
      </c>
      <c r="C456">
        <f t="shared" si="14"/>
        <v>-0.35079999999999245</v>
      </c>
      <c r="D456">
        <v>4.8007999999999997</v>
      </c>
      <c r="E456">
        <f t="shared" si="15"/>
        <v>1.0097999999999998</v>
      </c>
      <c r="G456" s="8">
        <v>30742</v>
      </c>
      <c r="H456" s="3">
        <v>1.0097999999999998</v>
      </c>
      <c r="I456" s="3">
        <v>-0.35079999999999245</v>
      </c>
      <c r="J456" s="3"/>
      <c r="K456" s="9">
        <v>30771</v>
      </c>
      <c r="L456" s="3">
        <v>159.18</v>
      </c>
      <c r="M456" s="10"/>
      <c r="N456" s="3">
        <v>193.81</v>
      </c>
      <c r="O456" s="10"/>
    </row>
    <row r="457" spans="1:15" x14ac:dyDescent="0.25">
      <c r="A457" s="1">
        <v>30741</v>
      </c>
      <c r="B457">
        <v>102.5128</v>
      </c>
      <c r="C457">
        <f t="shared" si="14"/>
        <v>-0.14300000000000068</v>
      </c>
      <c r="D457">
        <v>4.5964999999999998</v>
      </c>
      <c r="E457">
        <f t="shared" si="15"/>
        <v>1.3311999999999999</v>
      </c>
      <c r="G457" s="8">
        <v>30713</v>
      </c>
      <c r="H457" s="3">
        <v>1.3311999999999999</v>
      </c>
      <c r="I457" s="3">
        <v>-0.14300000000000068</v>
      </c>
      <c r="J457" s="3"/>
      <c r="K457" s="9">
        <v>30741</v>
      </c>
      <c r="L457" s="3">
        <v>157.06</v>
      </c>
      <c r="M457" s="10"/>
      <c r="N457" s="3">
        <v>196.01</v>
      </c>
      <c r="O457" s="10"/>
    </row>
    <row r="458" spans="1:15" x14ac:dyDescent="0.25">
      <c r="A458" s="1">
        <v>30712</v>
      </c>
      <c r="B458">
        <v>102.62730000000001</v>
      </c>
      <c r="C458">
        <f t="shared" si="14"/>
        <v>4.970000000000141E-2</v>
      </c>
      <c r="D458">
        <v>4.1921999999999997</v>
      </c>
      <c r="E458">
        <f t="shared" si="15"/>
        <v>1.3408999999999995</v>
      </c>
      <c r="G458" s="14">
        <v>30682</v>
      </c>
      <c r="H458" s="5">
        <v>1.3408999999999995</v>
      </c>
      <c r="I458" s="5">
        <v>4.970000000000141E-2</v>
      </c>
      <c r="J458" s="5"/>
      <c r="K458" s="15">
        <v>30712</v>
      </c>
      <c r="L458" s="5">
        <v>163.41</v>
      </c>
      <c r="M458" s="16">
        <f>(L458-L463)/L463</f>
        <v>-6.0218978102190334E-3</v>
      </c>
      <c r="N458" s="5">
        <v>197.02</v>
      </c>
      <c r="O458" s="16">
        <f>(N458-N463)/N463</f>
        <v>7.2217687074829992E-2</v>
      </c>
    </row>
    <row r="459" spans="1:15" x14ac:dyDescent="0.25">
      <c r="A459" s="1">
        <v>30681</v>
      </c>
      <c r="B459">
        <v>102.6711</v>
      </c>
      <c r="C459">
        <f t="shared" si="14"/>
        <v>0.23649999999999238</v>
      </c>
      <c r="D459">
        <v>3.7909999999999999</v>
      </c>
      <c r="E459">
        <f t="shared" si="15"/>
        <v>0.93089999999999984</v>
      </c>
      <c r="G459" s="14">
        <v>30651</v>
      </c>
      <c r="H459" s="5">
        <v>0.93089999999999984</v>
      </c>
      <c r="I459" s="5">
        <v>0.23649999999999238</v>
      </c>
      <c r="J459" s="5"/>
      <c r="K459" s="15">
        <v>30680</v>
      </c>
      <c r="L459" s="5">
        <v>164.93</v>
      </c>
      <c r="M459" s="16"/>
      <c r="N459" s="5">
        <v>193.04</v>
      </c>
      <c r="O459" s="16"/>
    </row>
    <row r="460" spans="1:15" x14ac:dyDescent="0.25">
      <c r="A460" s="1">
        <v>30650</v>
      </c>
      <c r="B460">
        <v>102.6558</v>
      </c>
      <c r="C460">
        <f t="shared" si="14"/>
        <v>0.4351999999999947</v>
      </c>
      <c r="D460">
        <v>3.2652999999999999</v>
      </c>
      <c r="E460">
        <f t="shared" si="15"/>
        <v>0.70639999999999992</v>
      </c>
      <c r="G460" s="14">
        <v>30621</v>
      </c>
      <c r="H460" s="5">
        <v>0.70639999999999992</v>
      </c>
      <c r="I460" s="5">
        <v>0.4351999999999947</v>
      </c>
      <c r="J460" s="5"/>
      <c r="K460" s="15">
        <v>30650</v>
      </c>
      <c r="L460" s="5">
        <v>166.4</v>
      </c>
      <c r="M460" s="16"/>
      <c r="N460" s="5">
        <v>192.67</v>
      </c>
      <c r="O460" s="16"/>
    </row>
    <row r="461" spans="1:15" x14ac:dyDescent="0.25">
      <c r="A461" s="1">
        <v>30620</v>
      </c>
      <c r="B461">
        <v>102.5776</v>
      </c>
      <c r="C461">
        <f t="shared" si="14"/>
        <v>0.65100000000001046</v>
      </c>
      <c r="D461">
        <v>2.8513000000000002</v>
      </c>
      <c r="E461">
        <f t="shared" si="15"/>
        <v>0.38980000000000015</v>
      </c>
      <c r="G461" s="14">
        <v>30590</v>
      </c>
      <c r="H461" s="5">
        <v>0.38980000000000015</v>
      </c>
      <c r="I461" s="5">
        <v>0.65100000000001046</v>
      </c>
      <c r="J461" s="5"/>
      <c r="K461" s="15">
        <v>30620</v>
      </c>
      <c r="L461" s="5">
        <v>163.55000000000001</v>
      </c>
      <c r="M461" s="16"/>
      <c r="N461" s="5">
        <v>190.49</v>
      </c>
      <c r="O461" s="16"/>
    </row>
    <row r="462" spans="1:15" x14ac:dyDescent="0.25">
      <c r="A462" s="1">
        <v>30589</v>
      </c>
      <c r="B462">
        <v>102.4346</v>
      </c>
      <c r="C462">
        <f t="shared" si="14"/>
        <v>0.90330000000000155</v>
      </c>
      <c r="D462">
        <v>2.8601000000000001</v>
      </c>
      <c r="E462">
        <f t="shared" si="15"/>
        <v>0.28279999999999994</v>
      </c>
      <c r="G462" s="14">
        <v>30560</v>
      </c>
      <c r="H462" s="5">
        <v>0.28279999999999994</v>
      </c>
      <c r="I462" s="5">
        <v>0.90330000000000155</v>
      </c>
      <c r="J462" s="5"/>
      <c r="K462" s="15">
        <v>30589</v>
      </c>
      <c r="L462" s="5">
        <v>166.07</v>
      </c>
      <c r="M462" s="16"/>
      <c r="N462" s="5">
        <v>189.81</v>
      </c>
      <c r="O462" s="16"/>
    </row>
    <row r="463" spans="1:15" x14ac:dyDescent="0.25">
      <c r="A463" s="1">
        <v>30559</v>
      </c>
      <c r="B463">
        <v>102.2206</v>
      </c>
      <c r="C463">
        <f t="shared" si="14"/>
        <v>1.1871000000000009</v>
      </c>
      <c r="D463">
        <v>2.5589</v>
      </c>
      <c r="E463">
        <f t="shared" si="15"/>
        <v>-0.99020000000000019</v>
      </c>
      <c r="G463" s="17">
        <v>30529</v>
      </c>
      <c r="H463" s="6">
        <v>-0.99020000000000019</v>
      </c>
      <c r="I463" s="6">
        <v>1.1871000000000009</v>
      </c>
      <c r="J463" s="6"/>
      <c r="K463" s="18">
        <v>30559</v>
      </c>
      <c r="L463" s="6">
        <v>164.4</v>
      </c>
      <c r="M463" s="19">
        <f>(L463-L466)/L466</f>
        <v>1.2377609458710631E-2</v>
      </c>
      <c r="N463" s="6">
        <v>183.75</v>
      </c>
      <c r="O463" s="19">
        <f>(N463-N466)/N466</f>
        <v>-1.5800749866095282E-2</v>
      </c>
    </row>
    <row r="464" spans="1:15" x14ac:dyDescent="0.25">
      <c r="A464" s="1">
        <v>30528</v>
      </c>
      <c r="B464">
        <v>101.92659999999999</v>
      </c>
      <c r="C464">
        <f t="shared" si="14"/>
        <v>1.4768999999999863</v>
      </c>
      <c r="D464">
        <v>2.4615</v>
      </c>
      <c r="E464">
        <f t="shared" si="15"/>
        <v>-1.4373</v>
      </c>
      <c r="G464" s="17">
        <v>30498</v>
      </c>
      <c r="H464" s="6">
        <v>-1.4373</v>
      </c>
      <c r="I464" s="6">
        <v>1.4768999999999863</v>
      </c>
      <c r="J464" s="6"/>
      <c r="K464" s="18">
        <v>30526</v>
      </c>
      <c r="L464" s="6">
        <v>162.56</v>
      </c>
      <c r="M464" s="19"/>
      <c r="N464" s="6">
        <v>182.48</v>
      </c>
      <c r="O464" s="19"/>
    </row>
    <row r="465" spans="1:15" x14ac:dyDescent="0.25">
      <c r="A465" s="1">
        <v>30497</v>
      </c>
      <c r="B465">
        <v>101.5313</v>
      </c>
      <c r="C465">
        <f t="shared" si="14"/>
        <v>1.7176000000000045</v>
      </c>
      <c r="D465">
        <v>2.5773000000000001</v>
      </c>
      <c r="E465">
        <f t="shared" si="15"/>
        <v>-1.0206</v>
      </c>
      <c r="G465" s="17">
        <v>30468</v>
      </c>
      <c r="H465" s="6">
        <v>-1.0206</v>
      </c>
      <c r="I465" s="6">
        <v>1.7176000000000045</v>
      </c>
      <c r="J465" s="6"/>
      <c r="K465" s="18">
        <v>30497</v>
      </c>
      <c r="L465" s="6">
        <v>168.11</v>
      </c>
      <c r="M465" s="19"/>
      <c r="N465" s="6">
        <v>186.9</v>
      </c>
      <c r="O465" s="19"/>
    </row>
    <row r="466" spans="1:15" x14ac:dyDescent="0.25">
      <c r="A466" s="1">
        <v>30467</v>
      </c>
      <c r="B466">
        <v>101.0335</v>
      </c>
      <c r="C466">
        <f t="shared" si="14"/>
        <v>1.8713000000000051</v>
      </c>
      <c r="D466">
        <v>3.5491000000000001</v>
      </c>
      <c r="E466">
        <f t="shared" si="15"/>
        <v>6.0700000000000198E-2</v>
      </c>
      <c r="G466" s="14">
        <v>30437</v>
      </c>
      <c r="H466" s="5">
        <v>6.0700000000000198E-2</v>
      </c>
      <c r="I466" s="5">
        <v>1.8713000000000051</v>
      </c>
      <c r="J466" s="5"/>
      <c r="K466" s="15">
        <v>30467</v>
      </c>
      <c r="L466" s="5">
        <v>162.38999999999999</v>
      </c>
      <c r="M466" s="16">
        <f>(L466-L468)/L468</f>
        <v>6.1650104602510317E-2</v>
      </c>
      <c r="N466" s="5">
        <v>186.7</v>
      </c>
      <c r="O466" s="16">
        <f>(N466-N468)/N468</f>
        <v>1.4398261342026498E-2</v>
      </c>
    </row>
    <row r="467" spans="1:15" x14ac:dyDescent="0.25">
      <c r="A467" s="1">
        <v>30436</v>
      </c>
      <c r="B467">
        <v>100.44970000000001</v>
      </c>
      <c r="C467">
        <f t="shared" si="14"/>
        <v>1.9198000000000093</v>
      </c>
      <c r="D467">
        <v>3.8988</v>
      </c>
      <c r="E467">
        <f t="shared" si="15"/>
        <v>0.18720000000000026</v>
      </c>
      <c r="G467" s="14">
        <v>30407</v>
      </c>
      <c r="H467" s="5">
        <v>0.18720000000000026</v>
      </c>
      <c r="I467" s="5">
        <v>1.9198000000000093</v>
      </c>
      <c r="J467" s="5"/>
      <c r="K467" s="15">
        <v>30435</v>
      </c>
      <c r="L467" s="5">
        <v>164.42</v>
      </c>
      <c r="M467" s="16"/>
      <c r="N467" s="5">
        <v>189.18</v>
      </c>
      <c r="O467" s="16"/>
    </row>
    <row r="468" spans="1:15" x14ac:dyDescent="0.25">
      <c r="A468" s="1">
        <v>30406</v>
      </c>
      <c r="B468">
        <v>99.813699999999997</v>
      </c>
      <c r="C468">
        <f t="shared" si="14"/>
        <v>1.8648000000000025</v>
      </c>
      <c r="D468">
        <v>3.5979000000000001</v>
      </c>
      <c r="E468">
        <f t="shared" si="15"/>
        <v>-0.2319</v>
      </c>
      <c r="G468" s="17">
        <v>30376</v>
      </c>
      <c r="H468" s="6">
        <v>-0.2319</v>
      </c>
      <c r="I468" s="6">
        <v>1.8648000000000025</v>
      </c>
      <c r="J468" s="6"/>
      <c r="K468" s="18">
        <v>30406</v>
      </c>
      <c r="L468" s="6">
        <v>152.96</v>
      </c>
      <c r="M468" s="19">
        <f>(L468-L477)/L477</f>
        <v>0.3954931119423411</v>
      </c>
      <c r="N468" s="6">
        <v>184.05</v>
      </c>
      <c r="O468" s="19">
        <f>(N468-N477)/N477</f>
        <v>0.28239966555183943</v>
      </c>
    </row>
    <row r="469" spans="1:15" x14ac:dyDescent="0.25">
      <c r="A469" s="1">
        <v>30375</v>
      </c>
      <c r="B469">
        <v>99.162199999999999</v>
      </c>
      <c r="C469">
        <f t="shared" si="14"/>
        <v>1.7155999999999949</v>
      </c>
      <c r="D469">
        <v>3.4883999999999999</v>
      </c>
      <c r="E469">
        <f t="shared" si="15"/>
        <v>-1.1007000000000002</v>
      </c>
      <c r="G469" s="17">
        <v>30348</v>
      </c>
      <c r="H469" s="6">
        <v>-1.1007000000000002</v>
      </c>
      <c r="I469" s="6">
        <v>1.7155999999999949</v>
      </c>
      <c r="J469" s="6"/>
      <c r="K469" s="18">
        <v>30375</v>
      </c>
      <c r="L469" s="6">
        <v>148.06</v>
      </c>
      <c r="M469" s="19"/>
      <c r="N469" s="6">
        <v>183.57</v>
      </c>
      <c r="O469" s="19"/>
    </row>
    <row r="470" spans="1:15" x14ac:dyDescent="0.25">
      <c r="A470" s="1">
        <v>30347</v>
      </c>
      <c r="B470">
        <v>98.529899999999998</v>
      </c>
      <c r="C470">
        <f t="shared" si="14"/>
        <v>1.4941999999999922</v>
      </c>
      <c r="D470">
        <v>3.7115999999999998</v>
      </c>
      <c r="E470">
        <f t="shared" si="15"/>
        <v>-1.4276</v>
      </c>
      <c r="G470" s="17">
        <v>30317</v>
      </c>
      <c r="H470" s="6">
        <v>-1.4276</v>
      </c>
      <c r="I470" s="6">
        <v>1.4941999999999922</v>
      </c>
      <c r="J470" s="6"/>
      <c r="K470" s="18">
        <v>30347</v>
      </c>
      <c r="L470" s="6">
        <v>145.30000000000001</v>
      </c>
      <c r="M470" s="19"/>
      <c r="N470" s="6">
        <v>178.45</v>
      </c>
      <c r="O470" s="19"/>
    </row>
    <row r="471" spans="1:15" x14ac:dyDescent="0.25">
      <c r="A471" s="1">
        <v>30316</v>
      </c>
      <c r="B471">
        <v>97.948899999999995</v>
      </c>
      <c r="C471">
        <f t="shared" si="14"/>
        <v>1.2419000000000011</v>
      </c>
      <c r="D471">
        <v>3.8298000000000001</v>
      </c>
      <c r="E471">
        <f t="shared" si="15"/>
        <v>-1.2131000000000003</v>
      </c>
      <c r="G471" s="17">
        <v>30286</v>
      </c>
      <c r="H471" s="6">
        <v>-1.2131000000000003</v>
      </c>
      <c r="I471" s="6">
        <v>1.2419000000000011</v>
      </c>
      <c r="J471" s="6"/>
      <c r="K471" s="18">
        <v>30316</v>
      </c>
      <c r="L471" s="6">
        <v>140.63999999999999</v>
      </c>
      <c r="M471" s="19"/>
      <c r="N471" s="6">
        <v>178.15</v>
      </c>
      <c r="O471" s="19"/>
    </row>
    <row r="472" spans="1:15" x14ac:dyDescent="0.25">
      <c r="A472" s="1">
        <v>30285</v>
      </c>
      <c r="B472">
        <v>97.446600000000004</v>
      </c>
      <c r="C472">
        <f t="shared" si="14"/>
        <v>0.99810000000000798</v>
      </c>
      <c r="D472">
        <v>4.5891000000000002</v>
      </c>
      <c r="E472">
        <f t="shared" si="15"/>
        <v>-1.2614000000000001</v>
      </c>
      <c r="G472" s="17">
        <v>30256</v>
      </c>
      <c r="H472" s="6">
        <v>-1.2614000000000001</v>
      </c>
      <c r="I472" s="6">
        <v>0.99810000000000798</v>
      </c>
      <c r="J472" s="6"/>
      <c r="K472" s="18">
        <v>30285</v>
      </c>
      <c r="L472" s="6">
        <v>138.54</v>
      </c>
      <c r="M472" s="19"/>
      <c r="N472" s="6">
        <v>174.64</v>
      </c>
      <c r="O472" s="19"/>
    </row>
    <row r="473" spans="1:15" x14ac:dyDescent="0.25">
      <c r="A473" s="1">
        <v>30255</v>
      </c>
      <c r="B473">
        <v>97.035700000000006</v>
      </c>
      <c r="C473">
        <f t="shared" si="14"/>
        <v>0.76910000000000878</v>
      </c>
      <c r="D473">
        <v>5.1391999999999998</v>
      </c>
      <c r="E473">
        <f t="shared" si="15"/>
        <v>-1.3018999999999998</v>
      </c>
      <c r="G473" s="17">
        <v>30225</v>
      </c>
      <c r="H473" s="6">
        <v>-1.3018999999999998</v>
      </c>
      <c r="I473" s="6">
        <v>0.76910000000000878</v>
      </c>
      <c r="J473" s="6"/>
      <c r="K473" s="18">
        <v>30253</v>
      </c>
      <c r="L473" s="6">
        <v>133.71</v>
      </c>
      <c r="M473" s="19"/>
      <c r="N473" s="6">
        <v>172.95</v>
      </c>
      <c r="O473" s="19"/>
    </row>
    <row r="474" spans="1:15" x14ac:dyDescent="0.25">
      <c r="A474" s="1">
        <v>30224</v>
      </c>
      <c r="B474">
        <v>96.706999999999994</v>
      </c>
      <c r="C474">
        <f t="shared" si="14"/>
        <v>0.54919999999999902</v>
      </c>
      <c r="D474">
        <v>5.0429000000000004</v>
      </c>
      <c r="E474">
        <f t="shared" si="15"/>
        <v>-2.0210999999999997</v>
      </c>
      <c r="G474" s="17">
        <v>30195</v>
      </c>
      <c r="H474" s="6">
        <v>-2.0210999999999997</v>
      </c>
      <c r="I474" s="6">
        <v>0.54919999999999902</v>
      </c>
      <c r="J474" s="6"/>
      <c r="K474" s="18">
        <v>30224</v>
      </c>
      <c r="L474" s="6">
        <v>120.42</v>
      </c>
      <c r="M474" s="19"/>
      <c r="N474" s="6">
        <v>164.25</v>
      </c>
      <c r="O474" s="19"/>
    </row>
    <row r="475" spans="1:15" x14ac:dyDescent="0.25">
      <c r="A475" s="1">
        <v>30194</v>
      </c>
      <c r="B475">
        <v>96.448499999999996</v>
      </c>
      <c r="C475">
        <f t="shared" si="14"/>
        <v>0.31179999999999097</v>
      </c>
      <c r="D475">
        <v>5.8505000000000003</v>
      </c>
      <c r="E475">
        <f t="shared" si="15"/>
        <v>-0.83099999999999952</v>
      </c>
      <c r="G475" s="17">
        <v>30164</v>
      </c>
      <c r="H475" s="6">
        <v>-0.83099999999999952</v>
      </c>
      <c r="I475" s="6">
        <v>0.31179999999999097</v>
      </c>
      <c r="J475" s="6"/>
      <c r="K475" s="18">
        <v>30194</v>
      </c>
      <c r="L475" s="6">
        <v>119.51</v>
      </c>
      <c r="M475" s="19"/>
      <c r="N475" s="6">
        <v>157.86000000000001</v>
      </c>
      <c r="O475" s="19"/>
    </row>
    <row r="476" spans="1:15" x14ac:dyDescent="0.25">
      <c r="A476" s="1">
        <v>30163</v>
      </c>
      <c r="B476">
        <v>96.266599999999997</v>
      </c>
      <c r="C476">
        <f t="shared" si="14"/>
        <v>5.0399999999996226E-2</v>
      </c>
      <c r="D476">
        <v>6.4410999999999996</v>
      </c>
      <c r="E476">
        <f t="shared" si="15"/>
        <v>-6.840000000000046E-2</v>
      </c>
      <c r="G476" s="17">
        <v>30133</v>
      </c>
      <c r="H476" s="6">
        <v>-6.840000000000046E-2</v>
      </c>
      <c r="I476" s="6">
        <v>5.0399999999996226E-2</v>
      </c>
      <c r="J476" s="6"/>
      <c r="K476" s="18">
        <v>30162</v>
      </c>
      <c r="L476" s="6">
        <v>107.09</v>
      </c>
      <c r="M476" s="19"/>
      <c r="N476" s="6">
        <v>149.69</v>
      </c>
      <c r="O476" s="19"/>
    </row>
    <row r="477" spans="1:15" x14ac:dyDescent="0.25">
      <c r="A477" s="1">
        <v>30132</v>
      </c>
      <c r="B477">
        <v>96.157799999999995</v>
      </c>
      <c r="C477">
        <f t="shared" si="14"/>
        <v>-0.23220000000000596</v>
      </c>
      <c r="D477">
        <v>7.0640000000000001</v>
      </c>
      <c r="E477">
        <f t="shared" si="15"/>
        <v>0.2843</v>
      </c>
      <c r="G477" s="8">
        <v>30103</v>
      </c>
      <c r="H477" s="3">
        <v>0.2843</v>
      </c>
      <c r="I477" s="3">
        <v>-0.23220000000000596</v>
      </c>
      <c r="J477" s="3"/>
      <c r="K477" s="9">
        <v>30132</v>
      </c>
      <c r="L477" s="3">
        <v>109.61</v>
      </c>
      <c r="M477" s="10">
        <f>(L477-L478)/L478</f>
        <v>-2.0289595995709654E-2</v>
      </c>
      <c r="N477" s="3">
        <v>143.52000000000001</v>
      </c>
      <c r="O477" s="10">
        <f>(N477-N478)/N478</f>
        <v>-1.5705370002057416E-2</v>
      </c>
    </row>
    <row r="478" spans="1:15" x14ac:dyDescent="0.25">
      <c r="A478" s="1">
        <v>30102</v>
      </c>
      <c r="B478">
        <v>96.136700000000005</v>
      </c>
      <c r="C478">
        <f t="shared" si="14"/>
        <v>-0.50390000000000157</v>
      </c>
      <c r="D478">
        <v>6.6814999999999998</v>
      </c>
      <c r="E478">
        <f t="shared" si="15"/>
        <v>-0.9408000000000003</v>
      </c>
      <c r="G478" s="11">
        <v>30072</v>
      </c>
      <c r="H478" s="4">
        <v>-0.9408000000000003</v>
      </c>
      <c r="I478" s="4">
        <v>-0.50390000000000157</v>
      </c>
      <c r="J478" s="4"/>
      <c r="K478" s="12">
        <v>30102</v>
      </c>
      <c r="L478" s="4">
        <v>111.88</v>
      </c>
      <c r="M478" s="13">
        <f>(L478-L486)/L486</f>
        <v>-3.7011533826820549E-2</v>
      </c>
      <c r="N478" s="4">
        <v>145.81</v>
      </c>
      <c r="O478" s="13">
        <f>(N478-N486)/N486</f>
        <v>0.20027988146196904</v>
      </c>
    </row>
    <row r="479" spans="1:15" x14ac:dyDescent="0.25">
      <c r="A479" s="1">
        <v>30071</v>
      </c>
      <c r="B479">
        <v>96.216200000000001</v>
      </c>
      <c r="C479">
        <f t="shared" si="14"/>
        <v>-0.70289999999999964</v>
      </c>
      <c r="D479">
        <v>6.5095000000000001</v>
      </c>
      <c r="E479">
        <f t="shared" si="15"/>
        <v>-1.8813000000000004</v>
      </c>
      <c r="G479" s="11">
        <v>30042</v>
      </c>
      <c r="H479" s="4">
        <v>-1.8813000000000004</v>
      </c>
      <c r="I479" s="4">
        <v>-0.70289999999999964</v>
      </c>
      <c r="J479" s="4"/>
      <c r="K479" s="12">
        <v>30071</v>
      </c>
      <c r="L479" s="4">
        <v>116.44</v>
      </c>
      <c r="M479" s="13"/>
      <c r="N479" s="4">
        <v>143.47999999999999</v>
      </c>
      <c r="O479" s="13"/>
    </row>
    <row r="480" spans="1:15" x14ac:dyDescent="0.25">
      <c r="A480" s="1">
        <v>30041</v>
      </c>
      <c r="B480">
        <v>96.39</v>
      </c>
      <c r="C480">
        <f t="shared" si="14"/>
        <v>-0.80480000000000018</v>
      </c>
      <c r="D480">
        <v>6.7797000000000001</v>
      </c>
      <c r="E480">
        <f t="shared" si="15"/>
        <v>-2.1426999999999996</v>
      </c>
      <c r="G480" s="11">
        <v>30011</v>
      </c>
      <c r="H480" s="4">
        <v>-2.1426999999999996</v>
      </c>
      <c r="I480" s="4">
        <v>-0.80480000000000018</v>
      </c>
      <c r="J480" s="4"/>
      <c r="K480" s="12">
        <v>30041</v>
      </c>
      <c r="L480" s="4">
        <v>111.96</v>
      </c>
      <c r="M480" s="13"/>
      <c r="N480" s="4">
        <v>139.57</v>
      </c>
      <c r="O480" s="13"/>
    </row>
    <row r="481" spans="1:15" x14ac:dyDescent="0.25">
      <c r="A481" s="1">
        <v>30010</v>
      </c>
      <c r="B481">
        <v>96.640600000000006</v>
      </c>
      <c r="C481">
        <f t="shared" si="14"/>
        <v>-0.84619999999999607</v>
      </c>
      <c r="D481">
        <v>7.6223000000000001</v>
      </c>
      <c r="E481">
        <f t="shared" si="15"/>
        <v>-1.9683000000000002</v>
      </c>
      <c r="G481" s="11">
        <v>29983</v>
      </c>
      <c r="H481" s="4">
        <v>-1.9683000000000002</v>
      </c>
      <c r="I481" s="4">
        <v>-0.84619999999999607</v>
      </c>
      <c r="J481" s="4"/>
      <c r="K481" s="12">
        <v>30008</v>
      </c>
      <c r="L481" s="4">
        <v>113.11</v>
      </c>
      <c r="M481" s="13"/>
      <c r="N481" s="4">
        <v>137.82</v>
      </c>
      <c r="O481" s="13"/>
    </row>
    <row r="482" spans="1:15" x14ac:dyDescent="0.25">
      <c r="A482" s="1">
        <v>29982</v>
      </c>
      <c r="B482">
        <v>96.9191</v>
      </c>
      <c r="C482">
        <f t="shared" si="14"/>
        <v>-0.88970000000000482</v>
      </c>
      <c r="D482">
        <v>8.3908000000000005</v>
      </c>
      <c r="E482">
        <f t="shared" si="15"/>
        <v>-1.7507000000000001</v>
      </c>
      <c r="G482" s="11">
        <v>29952</v>
      </c>
      <c r="H482" s="4">
        <v>-1.7507000000000001</v>
      </c>
      <c r="I482" s="4">
        <v>-0.88970000000000482</v>
      </c>
      <c r="J482" s="4"/>
      <c r="K482" s="12">
        <v>29980</v>
      </c>
      <c r="L482" s="4">
        <v>120.4</v>
      </c>
      <c r="M482" s="13"/>
      <c r="N482" s="4">
        <v>135.18</v>
      </c>
      <c r="O482" s="13"/>
    </row>
    <row r="483" spans="1:15" x14ac:dyDescent="0.25">
      <c r="A483" s="1">
        <v>29951</v>
      </c>
      <c r="B483">
        <v>97.194800000000001</v>
      </c>
      <c r="C483">
        <f t="shared" si="14"/>
        <v>-0.94079999999999586</v>
      </c>
      <c r="D483">
        <v>8.9223999999999997</v>
      </c>
      <c r="E483">
        <f t="shared" si="15"/>
        <v>-2.0300000000000011</v>
      </c>
      <c r="G483" s="11">
        <v>29921</v>
      </c>
      <c r="H483" s="4">
        <v>-2.0300000000000011</v>
      </c>
      <c r="I483" s="4">
        <v>-0.94079999999999586</v>
      </c>
      <c r="J483" s="4"/>
      <c r="K483" s="12">
        <v>29951</v>
      </c>
      <c r="L483" s="4">
        <v>122.55</v>
      </c>
      <c r="M483" s="13"/>
      <c r="N483" s="4">
        <v>134.33000000000001</v>
      </c>
      <c r="O483" s="13"/>
    </row>
    <row r="484" spans="1:15" x14ac:dyDescent="0.25">
      <c r="A484" s="1">
        <v>29920</v>
      </c>
      <c r="B484">
        <v>97.486800000000002</v>
      </c>
      <c r="C484">
        <f t="shared" si="14"/>
        <v>-0.95929999999999893</v>
      </c>
      <c r="D484">
        <v>9.5906000000000002</v>
      </c>
      <c r="E484">
        <f t="shared" si="15"/>
        <v>-1.2136999999999993</v>
      </c>
      <c r="G484" s="11">
        <v>29891</v>
      </c>
      <c r="H484" s="4">
        <v>-1.2136999999999993</v>
      </c>
      <c r="I484" s="4">
        <v>-0.95929999999999893</v>
      </c>
      <c r="J484" s="4"/>
      <c r="K484" s="12">
        <v>29920</v>
      </c>
      <c r="L484" s="4">
        <v>126.35</v>
      </c>
      <c r="M484" s="13"/>
      <c r="N484" s="4">
        <v>139.55000000000001</v>
      </c>
      <c r="O484" s="13"/>
    </row>
    <row r="485" spans="1:15" x14ac:dyDescent="0.25">
      <c r="A485" s="1">
        <v>29890</v>
      </c>
      <c r="B485">
        <v>97.808800000000005</v>
      </c>
      <c r="C485">
        <f t="shared" si="14"/>
        <v>-0.91899999999999693</v>
      </c>
      <c r="D485">
        <v>10.141500000000001</v>
      </c>
      <c r="E485">
        <f t="shared" si="15"/>
        <v>-0.62029999999999852</v>
      </c>
      <c r="G485" s="11">
        <v>29860</v>
      </c>
      <c r="H485" s="4">
        <v>-0.62029999999999852</v>
      </c>
      <c r="I485" s="4">
        <v>-0.91899999999999693</v>
      </c>
      <c r="J485" s="4"/>
      <c r="K485" s="12">
        <v>29889</v>
      </c>
      <c r="L485" s="4">
        <v>121.89</v>
      </c>
      <c r="M485" s="13"/>
      <c r="N485" s="4">
        <v>128.59</v>
      </c>
      <c r="O485" s="13"/>
    </row>
    <row r="486" spans="1:15" x14ac:dyDescent="0.25">
      <c r="A486" s="1">
        <v>29859</v>
      </c>
      <c r="B486">
        <v>98.135599999999997</v>
      </c>
      <c r="C486">
        <f t="shared" si="14"/>
        <v>-0.86809999999999832</v>
      </c>
      <c r="D486">
        <v>10.952400000000001</v>
      </c>
      <c r="E486">
        <f t="shared" si="15"/>
        <v>1.3998000000000008</v>
      </c>
      <c r="G486" s="8">
        <v>29830</v>
      </c>
      <c r="H486" s="3">
        <v>1.3998000000000008</v>
      </c>
      <c r="I486" s="3">
        <v>-0.86809999999999832</v>
      </c>
      <c r="J486" s="3"/>
      <c r="K486" s="9">
        <v>29859</v>
      </c>
      <c r="L486" s="3">
        <v>116.18</v>
      </c>
      <c r="M486" s="10">
        <f>(L486-L489)/L489</f>
        <v>-0.11454919594543099</v>
      </c>
      <c r="N486" s="3">
        <v>121.48</v>
      </c>
      <c r="O486" s="10">
        <f>(N486-N489)/N489</f>
        <v>-4.0593903016900967E-2</v>
      </c>
    </row>
    <row r="487" spans="1:15" x14ac:dyDescent="0.25">
      <c r="A487" s="1">
        <v>29829</v>
      </c>
      <c r="B487">
        <v>98.446100000000001</v>
      </c>
      <c r="C487">
        <f t="shared" si="14"/>
        <v>-0.82330000000000325</v>
      </c>
      <c r="D487">
        <v>10.8043</v>
      </c>
      <c r="E487">
        <f t="shared" si="15"/>
        <v>1.0243000000000002</v>
      </c>
      <c r="G487" s="8">
        <v>29799</v>
      </c>
      <c r="H487" s="3">
        <v>1.0243000000000002</v>
      </c>
      <c r="I487" s="3">
        <v>-0.82330000000000325</v>
      </c>
      <c r="J487" s="3"/>
      <c r="K487" s="9">
        <v>29829</v>
      </c>
      <c r="L487" s="3">
        <v>122.79</v>
      </c>
      <c r="M487" s="10"/>
      <c r="N487" s="3">
        <v>121.56</v>
      </c>
      <c r="O487" s="10"/>
    </row>
    <row r="488" spans="1:15" x14ac:dyDescent="0.25">
      <c r="A488" s="1">
        <v>29798</v>
      </c>
      <c r="B488">
        <v>98.727800000000002</v>
      </c>
      <c r="C488">
        <f t="shared" si="14"/>
        <v>-0.76219999999999288</v>
      </c>
      <c r="D488">
        <v>10.761799999999999</v>
      </c>
      <c r="E488">
        <f t="shared" si="15"/>
        <v>0.76179999999999914</v>
      </c>
      <c r="G488" s="8">
        <v>29768</v>
      </c>
      <c r="H488" s="3">
        <v>0.76179999999999914</v>
      </c>
      <c r="I488" s="3">
        <v>-0.76219999999999288</v>
      </c>
      <c r="J488" s="3"/>
      <c r="K488" s="9">
        <v>29798</v>
      </c>
      <c r="L488" s="3">
        <v>130.91999999999999</v>
      </c>
      <c r="M488" s="10"/>
      <c r="N488" s="3">
        <v>124.18</v>
      </c>
      <c r="O488" s="10"/>
    </row>
    <row r="489" spans="1:15" x14ac:dyDescent="0.25">
      <c r="A489" s="1">
        <v>29767</v>
      </c>
      <c r="B489">
        <v>99.003699999999995</v>
      </c>
      <c r="C489">
        <f t="shared" si="14"/>
        <v>-0.6454000000000093</v>
      </c>
      <c r="D489">
        <v>9.5526</v>
      </c>
      <c r="E489">
        <f t="shared" si="15"/>
        <v>-0.93430000000000035</v>
      </c>
      <c r="G489" s="11">
        <v>29738</v>
      </c>
      <c r="H489" s="4">
        <v>-0.93430000000000035</v>
      </c>
      <c r="I489" s="4">
        <v>-0.6454000000000093</v>
      </c>
      <c r="J489" s="4"/>
      <c r="K489" s="12">
        <v>29767</v>
      </c>
      <c r="L489" s="4">
        <v>131.21</v>
      </c>
      <c r="M489" s="13">
        <f>(L489-L494)/L494</f>
        <v>1.2813585488228457E-2</v>
      </c>
      <c r="N489" s="4">
        <v>126.62</v>
      </c>
      <c r="O489" s="13">
        <f>(N489-N494)/N494</f>
        <v>1.0277492291881545E-3</v>
      </c>
    </row>
    <row r="490" spans="1:15" x14ac:dyDescent="0.25">
      <c r="A490" s="1">
        <v>29737</v>
      </c>
      <c r="B490">
        <v>99.269400000000005</v>
      </c>
      <c r="C490">
        <f t="shared" si="14"/>
        <v>-0.5075999999999965</v>
      </c>
      <c r="D490">
        <v>9.7799999999999994</v>
      </c>
      <c r="E490">
        <f t="shared" si="15"/>
        <v>-1.6268000000000011</v>
      </c>
      <c r="G490" s="11">
        <v>29707</v>
      </c>
      <c r="H490" s="4">
        <v>-1.6268000000000011</v>
      </c>
      <c r="I490" s="4">
        <v>-0.5075999999999965</v>
      </c>
      <c r="J490" s="4"/>
      <c r="K490" s="12">
        <v>29735</v>
      </c>
      <c r="L490" s="4">
        <v>132.59</v>
      </c>
      <c r="M490" s="13"/>
      <c r="N490" s="4">
        <v>126.91</v>
      </c>
      <c r="O490" s="13"/>
    </row>
    <row r="491" spans="1:15" x14ac:dyDescent="0.25">
      <c r="A491" s="1">
        <v>29706</v>
      </c>
      <c r="B491">
        <v>99.49</v>
      </c>
      <c r="C491">
        <f t="shared" si="14"/>
        <v>-0.41570000000000107</v>
      </c>
      <c r="D491">
        <v>10</v>
      </c>
      <c r="E491">
        <f t="shared" si="15"/>
        <v>-1.8252000000000006</v>
      </c>
      <c r="G491" s="11">
        <v>29677</v>
      </c>
      <c r="H491" s="4">
        <v>-1.8252000000000006</v>
      </c>
      <c r="I491" s="4">
        <v>-0.41570000000000107</v>
      </c>
      <c r="J491" s="4"/>
      <c r="K491" s="12">
        <v>29706</v>
      </c>
      <c r="L491" s="4">
        <v>132.81</v>
      </c>
      <c r="M491" s="13"/>
      <c r="N491" s="4">
        <v>122.51</v>
      </c>
      <c r="O491" s="13"/>
    </row>
    <row r="492" spans="1:15" x14ac:dyDescent="0.25">
      <c r="A492" s="1">
        <v>29676</v>
      </c>
      <c r="B492">
        <v>99.649100000000004</v>
      </c>
      <c r="C492">
        <f t="shared" si="14"/>
        <v>-0.36050000000000182</v>
      </c>
      <c r="D492">
        <v>10.4869</v>
      </c>
      <c r="E492">
        <f t="shared" si="15"/>
        <v>-2.029399999999999</v>
      </c>
      <c r="G492" s="11">
        <v>29646</v>
      </c>
      <c r="H492" s="4">
        <v>-2.029399999999999</v>
      </c>
      <c r="I492" s="4">
        <v>-0.36050000000000182</v>
      </c>
      <c r="J492" s="4"/>
      <c r="K492" s="12">
        <v>29676</v>
      </c>
      <c r="L492" s="4">
        <v>136</v>
      </c>
      <c r="M492" s="13"/>
      <c r="N492" s="4">
        <v>127.04</v>
      </c>
      <c r="O492" s="13"/>
    </row>
    <row r="493" spans="1:15" x14ac:dyDescent="0.25">
      <c r="A493" s="1">
        <v>29645</v>
      </c>
      <c r="B493">
        <v>99.777000000000001</v>
      </c>
      <c r="C493">
        <f t="shared" si="14"/>
        <v>-0.25860000000000127</v>
      </c>
      <c r="D493">
        <v>11.4068</v>
      </c>
      <c r="E493">
        <f t="shared" si="15"/>
        <v>-1.2413999999999987</v>
      </c>
      <c r="G493" s="11">
        <v>29618</v>
      </c>
      <c r="H493" s="4">
        <v>-1.2413999999999987</v>
      </c>
      <c r="I493" s="4">
        <v>-0.25860000000000127</v>
      </c>
      <c r="J493" s="4"/>
      <c r="K493" s="12">
        <v>29644</v>
      </c>
      <c r="L493" s="4">
        <v>131.27000000000001</v>
      </c>
      <c r="M493" s="13"/>
      <c r="N493" s="4">
        <v>124.09</v>
      </c>
      <c r="O493" s="13"/>
    </row>
    <row r="494" spans="1:15" x14ac:dyDescent="0.25">
      <c r="A494" s="1">
        <v>29617</v>
      </c>
      <c r="B494">
        <v>99.905699999999996</v>
      </c>
      <c r="C494">
        <f t="shared" si="14"/>
        <v>1.4999999999929514E-3</v>
      </c>
      <c r="D494">
        <v>11.825200000000001</v>
      </c>
      <c r="E494">
        <f t="shared" si="15"/>
        <v>-0.94079999999999941</v>
      </c>
      <c r="G494" s="17">
        <v>29587</v>
      </c>
      <c r="H494" s="6">
        <v>-0.94079999999999941</v>
      </c>
      <c r="I494" s="6">
        <v>1.4999999999929514E-3</v>
      </c>
      <c r="J494" s="6"/>
      <c r="K494" s="18">
        <v>29616</v>
      </c>
      <c r="L494" s="6">
        <v>129.55000000000001</v>
      </c>
      <c r="M494" s="19">
        <f>(L494-L502)/L502</f>
        <v>0.16459906508450214</v>
      </c>
      <c r="N494" s="6">
        <v>126.49</v>
      </c>
      <c r="O494" s="19">
        <f>(N494-N502)/N502</f>
        <v>-3.4574874065028356E-2</v>
      </c>
    </row>
    <row r="495" spans="1:15" x14ac:dyDescent="0.25">
      <c r="A495" s="1">
        <v>29586</v>
      </c>
      <c r="B495">
        <v>100.00960000000001</v>
      </c>
      <c r="C495">
        <f t="shared" si="14"/>
        <v>0.44190000000000396</v>
      </c>
      <c r="D495">
        <v>12.516299999999999</v>
      </c>
      <c r="E495">
        <f t="shared" si="15"/>
        <v>-8.4200000000000941E-2</v>
      </c>
      <c r="G495" s="17">
        <v>29556</v>
      </c>
      <c r="H495" s="6">
        <v>-8.4200000000000941E-2</v>
      </c>
      <c r="I495" s="6">
        <v>0.44190000000000396</v>
      </c>
      <c r="J495" s="6"/>
      <c r="K495" s="18">
        <v>29586</v>
      </c>
      <c r="L495" s="6">
        <v>135.76</v>
      </c>
      <c r="M495" s="19"/>
      <c r="N495" s="6">
        <v>126.43</v>
      </c>
      <c r="O495" s="19"/>
    </row>
    <row r="496" spans="1:15" x14ac:dyDescent="0.25">
      <c r="A496" s="1">
        <v>29555</v>
      </c>
      <c r="B496">
        <v>100.0356</v>
      </c>
      <c r="C496">
        <f t="shared" si="14"/>
        <v>0.98409999999999798</v>
      </c>
      <c r="D496">
        <v>12.648199999999999</v>
      </c>
      <c r="E496">
        <f t="shared" si="15"/>
        <v>-0.22440000000000104</v>
      </c>
      <c r="G496" s="17">
        <v>29526</v>
      </c>
      <c r="H496" s="6">
        <v>-0.22440000000000104</v>
      </c>
      <c r="I496" s="6">
        <v>0.98409999999999798</v>
      </c>
      <c r="J496" s="6"/>
      <c r="K496" s="18">
        <v>29553</v>
      </c>
      <c r="L496" s="6">
        <v>140.52000000000001</v>
      </c>
      <c r="M496" s="19"/>
      <c r="N496" s="6">
        <v>123.07</v>
      </c>
      <c r="O496" s="19"/>
    </row>
    <row r="497" spans="1:15" x14ac:dyDescent="0.25">
      <c r="A497" s="1">
        <v>29525</v>
      </c>
      <c r="B497">
        <v>99.904200000000003</v>
      </c>
      <c r="C497">
        <f t="shared" si="14"/>
        <v>1.4470000000000027</v>
      </c>
      <c r="D497">
        <v>12.766</v>
      </c>
      <c r="E497">
        <f t="shared" si="15"/>
        <v>-0.3666999999999998</v>
      </c>
      <c r="G497" s="17">
        <v>29495</v>
      </c>
      <c r="H497" s="6">
        <v>-0.3666999999999998</v>
      </c>
      <c r="I497" s="6">
        <v>1.4470000000000027</v>
      </c>
      <c r="J497" s="6"/>
      <c r="K497" s="18">
        <v>29525</v>
      </c>
      <c r="L497" s="6">
        <v>127.47</v>
      </c>
      <c r="M497" s="19"/>
      <c r="N497" s="6">
        <v>123.3</v>
      </c>
      <c r="O497" s="19"/>
    </row>
    <row r="498" spans="1:15" x14ac:dyDescent="0.25">
      <c r="A498" s="1">
        <v>29494</v>
      </c>
      <c r="B498">
        <v>99.567700000000002</v>
      </c>
      <c r="C498">
        <f t="shared" si="14"/>
        <v>1.6419000000000068</v>
      </c>
      <c r="D498">
        <v>12.6005</v>
      </c>
      <c r="E498">
        <f t="shared" si="15"/>
        <v>-1.7839999999999989</v>
      </c>
      <c r="G498" s="17">
        <v>29465</v>
      </c>
      <c r="H498" s="6">
        <v>-1.7839999999999989</v>
      </c>
      <c r="I498" s="6">
        <v>1.6419000000000068</v>
      </c>
      <c r="J498" s="6"/>
      <c r="K498" s="18">
        <v>29494</v>
      </c>
      <c r="L498" s="6">
        <v>125.46</v>
      </c>
      <c r="M498" s="19"/>
      <c r="N498" s="6">
        <v>124.73</v>
      </c>
      <c r="O498" s="19"/>
    </row>
    <row r="499" spans="1:15" x14ac:dyDescent="0.25">
      <c r="A499" s="1">
        <v>29464</v>
      </c>
      <c r="B499">
        <v>99.051500000000004</v>
      </c>
      <c r="C499">
        <f t="shared" si="14"/>
        <v>1.4622000000000099</v>
      </c>
      <c r="D499">
        <v>12.8726</v>
      </c>
      <c r="E499">
        <f t="shared" si="15"/>
        <v>-1.5329999999999995</v>
      </c>
      <c r="G499" s="17">
        <v>29434</v>
      </c>
      <c r="H499" s="6">
        <v>-1.5329999999999995</v>
      </c>
      <c r="I499" s="6">
        <v>1.4622000000000099</v>
      </c>
      <c r="J499" s="6"/>
      <c r="K499" s="18">
        <v>29462</v>
      </c>
      <c r="L499" s="6">
        <v>122.38</v>
      </c>
      <c r="M499" s="19"/>
      <c r="N499" s="6">
        <v>126.05</v>
      </c>
      <c r="O499" s="19"/>
    </row>
    <row r="500" spans="1:15" x14ac:dyDescent="0.25">
      <c r="A500" s="1">
        <v>29433</v>
      </c>
      <c r="B500">
        <v>98.4572</v>
      </c>
      <c r="C500">
        <f t="shared" si="14"/>
        <v>0.93500000000000227</v>
      </c>
      <c r="D500">
        <v>13.1327</v>
      </c>
      <c r="E500">
        <f t="shared" si="15"/>
        <v>-1.5982000000000003</v>
      </c>
      <c r="G500" s="17">
        <v>29403</v>
      </c>
      <c r="H500" s="6">
        <v>-1.5982000000000003</v>
      </c>
      <c r="I500" s="6">
        <v>0.93500000000000227</v>
      </c>
      <c r="J500" s="6"/>
      <c r="K500" s="18">
        <v>29433</v>
      </c>
      <c r="L500" s="6">
        <v>121.67</v>
      </c>
      <c r="M500" s="19"/>
      <c r="N500" s="6">
        <v>130.72999999999999</v>
      </c>
      <c r="O500" s="19"/>
    </row>
    <row r="501" spans="1:15" x14ac:dyDescent="0.25">
      <c r="A501" s="1">
        <v>29402</v>
      </c>
      <c r="B501">
        <v>97.925799999999995</v>
      </c>
      <c r="C501">
        <f t="shared" si="14"/>
        <v>0.23449999999999704</v>
      </c>
      <c r="D501">
        <v>14.384499999999999</v>
      </c>
      <c r="E501">
        <f t="shared" si="15"/>
        <v>-0.37190000000000012</v>
      </c>
      <c r="G501" s="17">
        <v>29373</v>
      </c>
      <c r="H501" s="6">
        <v>-0.37190000000000012</v>
      </c>
      <c r="I501" s="6">
        <v>0.23449999999999704</v>
      </c>
      <c r="J501" s="6"/>
      <c r="K501" s="18">
        <v>29402</v>
      </c>
      <c r="L501" s="6">
        <v>114.24</v>
      </c>
      <c r="M501" s="19"/>
      <c r="N501" s="6">
        <v>133.49</v>
      </c>
      <c r="O501" s="19"/>
    </row>
    <row r="502" spans="1:15" x14ac:dyDescent="0.25">
      <c r="A502" s="1">
        <v>29372</v>
      </c>
      <c r="B502">
        <v>97.589299999999994</v>
      </c>
      <c r="C502">
        <f t="shared" si="14"/>
        <v>-0.41390000000001237</v>
      </c>
      <c r="D502">
        <v>14.4056</v>
      </c>
      <c r="E502">
        <f t="shared" si="15"/>
        <v>0.22320000000000029</v>
      </c>
      <c r="G502" s="14">
        <v>29342</v>
      </c>
      <c r="H502" s="5">
        <v>0.22320000000000029</v>
      </c>
      <c r="I502" s="5">
        <v>-0.41390000000001237</v>
      </c>
      <c r="J502" s="5"/>
      <c r="K502" s="15">
        <v>29371</v>
      </c>
      <c r="L502" s="5">
        <v>111.24</v>
      </c>
      <c r="M502" s="16"/>
      <c r="N502" s="5">
        <v>131.02000000000001</v>
      </c>
      <c r="O502" s="16"/>
    </row>
    <row r="503" spans="1:15" x14ac:dyDescent="0.25">
      <c r="A503" s="1">
        <v>29341</v>
      </c>
      <c r="B503">
        <v>97.522199999999998</v>
      </c>
      <c r="C503">
        <f t="shared" si="14"/>
        <v>-0.80989999999999895</v>
      </c>
      <c r="D503">
        <v>14.7309</v>
      </c>
      <c r="E503">
        <f>D503-D506</f>
        <v>0.82169999999999987</v>
      </c>
      <c r="G503" s="14">
        <v>29312</v>
      </c>
      <c r="H503" s="5">
        <v>0.82169999999999987</v>
      </c>
      <c r="I503" s="5">
        <v>-0.80989999999999895</v>
      </c>
      <c r="J503" s="5"/>
      <c r="K503" s="15">
        <v>29341</v>
      </c>
      <c r="L503" s="5">
        <v>106.29</v>
      </c>
      <c r="M503" s="16"/>
      <c r="N503" s="5">
        <v>125.12</v>
      </c>
      <c r="O503" s="16"/>
    </row>
    <row r="504" spans="1:15" x14ac:dyDescent="0.25">
      <c r="A504" s="1">
        <v>29311</v>
      </c>
      <c r="B504">
        <v>97.691299999999998</v>
      </c>
      <c r="D504">
        <v>14.756399999999999</v>
      </c>
      <c r="G504" s="2">
        <v>29281</v>
      </c>
      <c r="K504" s="1">
        <v>29311</v>
      </c>
      <c r="L504">
        <v>102.09</v>
      </c>
      <c r="N504">
        <v>112.38</v>
      </c>
    </row>
    <row r="505" spans="1:15" x14ac:dyDescent="0.25">
      <c r="A505" s="1">
        <v>29280</v>
      </c>
      <c r="B505">
        <v>98.003200000000007</v>
      </c>
      <c r="D505">
        <v>14.182399999999999</v>
      </c>
      <c r="G505" s="2">
        <v>29252</v>
      </c>
      <c r="K505" s="1">
        <v>29280</v>
      </c>
      <c r="L505">
        <v>113.66</v>
      </c>
      <c r="N505">
        <v>112.29</v>
      </c>
    </row>
    <row r="506" spans="1:15" x14ac:dyDescent="0.25">
      <c r="A506" s="1">
        <v>29251</v>
      </c>
      <c r="B506">
        <v>98.332099999999997</v>
      </c>
      <c r="D506">
        <v>13.9092</v>
      </c>
      <c r="G506" s="2">
        <v>29221</v>
      </c>
      <c r="K506" s="1">
        <v>29251</v>
      </c>
      <c r="L506">
        <v>114.16</v>
      </c>
      <c r="N506">
        <v>119.35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6FDA8-7504-42C5-9EB0-8C41B21BF915}">
  <dimension ref="A1:AE506"/>
  <sheetViews>
    <sheetView workbookViewId="0">
      <selection activeCell="K2" sqref="K2"/>
    </sheetView>
  </sheetViews>
  <sheetFormatPr defaultRowHeight="15" x14ac:dyDescent="0.25"/>
  <cols>
    <col min="1" max="1" width="14.140625" customWidth="1"/>
    <col min="3" max="3" width="14.28515625" customWidth="1"/>
    <col min="11" max="11" width="15.42578125" customWidth="1"/>
    <col min="13" max="13" width="9.140625" style="7"/>
    <col min="15" max="15" width="9.140625" style="7"/>
    <col min="16" max="16" width="16" customWidth="1"/>
    <col min="17" max="17" width="9.140625" style="7"/>
    <col min="18" max="18" width="24.85546875" customWidth="1"/>
    <col min="20" max="20" width="20.85546875" customWidth="1"/>
    <col min="21" max="21" width="14.5703125" customWidth="1"/>
    <col min="22" max="22" width="18.7109375" customWidth="1"/>
    <col min="24" max="24" width="15.5703125" customWidth="1"/>
    <col min="26" max="26" width="14" customWidth="1"/>
  </cols>
  <sheetData>
    <row r="1" spans="1:30" x14ac:dyDescent="0.25">
      <c r="A1" t="s">
        <v>0</v>
      </c>
      <c r="B1" t="s">
        <v>4</v>
      </c>
      <c r="C1" t="s">
        <v>5</v>
      </c>
      <c r="D1" t="s">
        <v>3</v>
      </c>
      <c r="E1" t="s">
        <v>6</v>
      </c>
      <c r="H1" t="s">
        <v>6</v>
      </c>
      <c r="I1" t="s">
        <v>5</v>
      </c>
      <c r="K1" t="s">
        <v>0</v>
      </c>
      <c r="L1" t="s">
        <v>1</v>
      </c>
      <c r="P1" t="s">
        <v>2</v>
      </c>
      <c r="Y1" s="21" t="s">
        <v>7</v>
      </c>
      <c r="Z1" s="21" t="s">
        <v>8</v>
      </c>
      <c r="AA1" s="21" t="s">
        <v>15</v>
      </c>
    </row>
    <row r="2" spans="1:30" x14ac:dyDescent="0.25">
      <c r="A2" s="1">
        <v>44592</v>
      </c>
      <c r="B2">
        <v>99.886099999999999</v>
      </c>
      <c r="C2">
        <f t="shared" ref="C2:C65" si="0">B2-B5</f>
        <v>-0.21070000000000277</v>
      </c>
      <c r="D2" s="3">
        <v>7.4798999999999998</v>
      </c>
      <c r="E2">
        <f>D2-D5</f>
        <v>1.258</v>
      </c>
      <c r="G2" s="8">
        <v>44562</v>
      </c>
      <c r="H2" s="3">
        <v>1.258</v>
      </c>
      <c r="I2" s="3">
        <v>-0.21070000000000277</v>
      </c>
      <c r="J2" s="3"/>
      <c r="K2" s="9">
        <v>44592</v>
      </c>
      <c r="L2" s="3">
        <v>4515.55</v>
      </c>
      <c r="M2" s="10">
        <f>(L2-L6)/L6</f>
        <v>4.8289743101631144E-2</v>
      </c>
      <c r="N2">
        <v>0.7</v>
      </c>
      <c r="O2" s="7">
        <v>3.3802820171141799E-2</v>
      </c>
      <c r="P2" s="3">
        <v>2304.4</v>
      </c>
      <c r="Q2" s="10">
        <f>(P2-P6)/P6</f>
        <v>-2.1428025445249414E-2</v>
      </c>
      <c r="R2">
        <v>0.3</v>
      </c>
      <c r="S2" s="7">
        <v>-6.4284076335748242E-3</v>
      </c>
      <c r="T2" s="20">
        <v>2.7374412537566974E-2</v>
      </c>
      <c r="V2" s="6" t="s">
        <v>13</v>
      </c>
      <c r="X2" s="6" t="s">
        <v>9</v>
      </c>
      <c r="Y2" s="20">
        <f>AVERAGE($M$15,$M$51,$M$56,$M$68,$M$90,$M$100,$M$106,$M$110,$M$119,$M$136,$M$142,$M$151,$M$176,$M$184,$M$191,$M$194,$M$200,$M$216,$M$224,$M$240,$M$272,$M$280,$M$292,$M$307,$M$309,$M$314,$M$333,$M$351,$M$354,$M$356,$M$361,$M$365,$M$388,$M$406,$M$422,$M$432,$M$463,$M$468,$M$494)</f>
        <v>6.7658465234284523E-2</v>
      </c>
      <c r="Z2" s="20">
        <f>AVERAGE(Q$15,Q$51,Q$56,Q$68,Q$90,Q$100,Q$106,Q$110,Q$119,Q$136,Q$142,Q$151,Q$176,Q$184,Q$191,Q$194,Q$200,Q$216,Q$224,Q$240,Q$272,Q$280,Q$292,Q$307,Q$309,Q$314,Q$333,Q$351,Q$354,Q$356,Q$361,Q$365,Q$388,Q$406,Q$422,Q$432,Q$463,Q$468,Q$494)</f>
        <v>1.8147986666724854E-2</v>
      </c>
      <c r="AA2" s="20">
        <f>AVERAGE(T$15,T$51,T$56,T$68,T$90,T$100,T$106,T$110,T$119,T$136,T$142,T$151,T$176,T$184,T$191,T$194,T$200,T$216,T$224,T$240,T$272,T$280,T$292,T$307,T$309,T$314,T$333,T$351,T$354,T$356,T$361,T$365,T$388,T$406,T$422,T$432,T$463,T$468,T$494)</f>
        <v>5.2805321664016615E-2</v>
      </c>
      <c r="AB2" s="20"/>
    </row>
    <row r="3" spans="1:30" x14ac:dyDescent="0.25">
      <c r="A3" s="1">
        <v>44561</v>
      </c>
      <c r="B3">
        <v>99.952399999999997</v>
      </c>
      <c r="C3">
        <f t="shared" si="0"/>
        <v>-0.24030000000000484</v>
      </c>
      <c r="D3" s="3">
        <v>7.0364000000000004</v>
      </c>
      <c r="E3">
        <f t="shared" ref="E3:E66" si="1">D3-D6</f>
        <v>1.6461000000000006</v>
      </c>
      <c r="G3" s="8">
        <v>44531</v>
      </c>
      <c r="H3" s="3">
        <v>1.6461000000000006</v>
      </c>
      <c r="I3" s="3">
        <v>-0.24030000000000484</v>
      </c>
      <c r="J3" s="3"/>
      <c r="K3" s="9">
        <v>44561</v>
      </c>
      <c r="L3" s="3">
        <v>4766.18</v>
      </c>
      <c r="M3" s="10"/>
      <c r="N3">
        <v>0.7</v>
      </c>
      <c r="P3" s="3">
        <v>2355.14</v>
      </c>
      <c r="Q3" s="10"/>
      <c r="R3">
        <v>0.3</v>
      </c>
      <c r="S3" s="7"/>
      <c r="T3" s="20"/>
      <c r="V3" s="5" t="s">
        <v>12</v>
      </c>
      <c r="X3" s="5" t="s">
        <v>9</v>
      </c>
      <c r="Y3" s="20">
        <f>AVERAGE($M$9,$M$17,$M$27,$M$46,$M$60,$M$69,$M$92,$M$103,$M$109,$M$112,$M$132,$M$138,$M$145,$M$178,$M$193,$M$197,$M$214,$M$222,$M$238,$M$266,$M$302,$M$308,$M$310,$M$349,$M$353,$M$355,$M$358,$M$384,$M$401,$M$415,$M$434,$M$458,$M$466)</f>
        <v>4.009030368761126E-2</v>
      </c>
      <c r="Z3" s="20">
        <f>AVERAGE(Q9,Q17,Q27,Q46,Q60,Q69,Q92,Q103,Q109,Q112,Q132,Q138,Q145,Q178,Q193,Q197,Q214,Q222,Q238,Q266,Q302,Q308,Q310,Q349,Q353,Q355,Q358,Q384,Q401,Q415,Q434,Q458,Q466)</f>
        <v>8.3487527820110177E-3</v>
      </c>
      <c r="AA3" s="20">
        <f>AVERAGE($T$9,$T$17,$T$27,$T$46,$T$60,$T$69,$T$92,$T$103,$T$109,$T$112,$T$132,$T$138,$T$145,$T$178,$T$193,$T$197,$T$214,$T$222,$T$238,$T$266,$T$302,$T$308,$T$310,$T$349,$T$353,$T$355,$T$358,$T$384,$T$401,$T$415,$T$434,$T$458,$T$466)</f>
        <v>3.0567838415931178E-2</v>
      </c>
      <c r="AB3" s="20"/>
    </row>
    <row r="4" spans="1:30" x14ac:dyDescent="0.25">
      <c r="A4" s="1">
        <v>44530</v>
      </c>
      <c r="B4">
        <v>100.0206</v>
      </c>
      <c r="C4">
        <f t="shared" si="0"/>
        <v>-0.28900000000000148</v>
      </c>
      <c r="D4" s="3">
        <v>6.8090000000000002</v>
      </c>
      <c r="E4">
        <f t="shared" si="1"/>
        <v>1.5577000000000005</v>
      </c>
      <c r="G4" s="8">
        <v>44501</v>
      </c>
      <c r="H4" s="3">
        <v>1.5577000000000005</v>
      </c>
      <c r="I4" s="3">
        <v>-0.28900000000000148</v>
      </c>
      <c r="J4" s="3"/>
      <c r="K4" s="9">
        <v>44530</v>
      </c>
      <c r="L4" s="3">
        <v>4567</v>
      </c>
      <c r="M4" s="10"/>
      <c r="N4">
        <v>0.7</v>
      </c>
      <c r="P4" s="3">
        <v>2361.1799999999998</v>
      </c>
      <c r="Q4" s="10"/>
      <c r="R4">
        <v>0.3</v>
      </c>
      <c r="S4" s="7"/>
      <c r="T4" s="20"/>
      <c r="V4" s="3" t="s">
        <v>14</v>
      </c>
      <c r="X4" s="3" t="s">
        <v>9</v>
      </c>
      <c r="Y4" s="24">
        <f>AVERAGE($M$2,$M$7,$M$25,$M$30,$M$34,$M$44,$M$72,$M$79,$M$98,$M$114,$M$126,$M$163,$M$170,$M$188,$M$203,$M$207,$M$212,$M$228,$M$249,$M$253,$M$256,$M$259,$M$263,$M$284,$M$317,$M$321,$M$330,$M$348,$M$376,$M$393,$M$411,$M$427,$M$436,$M$441,$M$449,$M$477,$M$486)</f>
        <v>-3.7405531167589894E-3</v>
      </c>
      <c r="Z4" s="20">
        <f>AVERAGE(Q2,Q7,Q25,Q30,Q34,Q44,Q72,Q79,Q98,Q114,Q126,Q163,Q170,Q188,Q203,Q207,Q212,Q228,Q249,Q253,Q256,Q259,Q263,Q284,Q317,Q321,Q330,Q348,Q376,Q393,Q411,Q427,Q436,Q441,Q449,Q477,Q486)</f>
        <v>2.3762967733499101E-2</v>
      </c>
      <c r="AA4" s="20">
        <f>AVERAGE($T$2,$T$7,$T$25,$T$30,$T$34,$T$44,$T$72,$T$79,$T$98,$T$114,$T$126,$T$163,$T$170,$T$188,$T$203,$T$207,$T$212,$T$228,$T$249,$T$253,$T$256,$T$259,$T$263,$T$284,$T$317,$T$321,$T$330,$T$348,$T$376,$T$393,$T$411,$T$427,$T$436,$T$441,$T$449,$T$477,$T$486)</f>
        <v>4.5105031383184382E-3</v>
      </c>
      <c r="AB4" s="20"/>
    </row>
    <row r="5" spans="1:30" x14ac:dyDescent="0.25">
      <c r="A5" s="1">
        <v>44500</v>
      </c>
      <c r="B5">
        <v>100.0968</v>
      </c>
      <c r="C5">
        <f t="shared" si="0"/>
        <v>-0.34319999999999595</v>
      </c>
      <c r="D5" s="3">
        <v>6.2218999999999998</v>
      </c>
      <c r="E5">
        <f t="shared" si="1"/>
        <v>0.85639999999999983</v>
      </c>
      <c r="G5" s="8">
        <v>44470</v>
      </c>
      <c r="H5" s="3">
        <v>0.85639999999999983</v>
      </c>
      <c r="I5" s="3">
        <v>-0.34319999999999595</v>
      </c>
      <c r="J5" s="3"/>
      <c r="K5" s="9">
        <v>44498</v>
      </c>
      <c r="L5" s="3">
        <v>4605.38</v>
      </c>
      <c r="M5" s="10"/>
      <c r="N5">
        <v>0.7</v>
      </c>
      <c r="P5" s="3">
        <v>2354.21</v>
      </c>
      <c r="Q5" s="10"/>
      <c r="R5">
        <v>0.3</v>
      </c>
      <c r="S5" s="7"/>
      <c r="T5" s="20"/>
      <c r="V5" s="4" t="s">
        <v>11</v>
      </c>
      <c r="X5" s="4" t="s">
        <v>9</v>
      </c>
      <c r="Y5" s="24">
        <f>AVERAGE($M$6,$M$21,$M$29,$M$31,$M$36,$M$71,$M$78,$M$82,$M$97,$M$115,$M$125,$M$139,$M$155,$M$167,$M$175,$M$187,$M$201,$M$204,$M$210,$M$236,$M$245,$M$251,$M$255,$M$257,$M$261,$M$281,$M$287,$M$315,$M$318,$M$327,$M$343,$M$362,$M$374,$M$381,$M$389,$M$408,$M$424,$M$428,$M$437,$M$444,$M$452,$M$478,$M$489)</f>
        <v>-3.5427051058187599E-4</v>
      </c>
      <c r="Z5" s="20">
        <f>AVERAGE(Q6,Q21,Q29,Q31,Q36,Q71,Q78,Q82,Q97,Q115,Q125,Q139,Q155,Q167,Q175,Q187,Q201,Q204,Q210,Q236,Q245,Q251,Q255,Q257,Q261,Q281,Q287,Q315,Q318,Q327,Q343,Q362,Q374,Q381,Q389,Q408,Q424,Q428,Q437,Q444,Q452,Q478,Q489)</f>
        <v>2.8298655434112266E-2</v>
      </c>
      <c r="AA5" s="20">
        <f>AVERAGE($T$6,$T$21,$T$29,$T$31,$T$36,$T$71,$T$78,$T$82,$T$97,$T$115,$T$125,$T$139,$T$155,$T$167,$T$175,$T$187,$T$201,$T$204,$T$210,$T$236,$T$245,$T$251,$T$255,$T$257,$T$261,$T$281,$T$287,$T$315,$T$318,$T$327,$T$343,$T$362,$T$374,$T$381,$T$389,$T$408,$T$424,$T$428,$T$437,$T$444,$T$452,$T$478,$T$489)</f>
        <v>8.2416072728263637E-3</v>
      </c>
      <c r="AB5" s="20"/>
    </row>
    <row r="6" spans="1:30" x14ac:dyDescent="0.25">
      <c r="A6" s="1">
        <v>44469</v>
      </c>
      <c r="B6">
        <v>100.1927</v>
      </c>
      <c r="C6">
        <f t="shared" si="0"/>
        <v>-0.3533999999999935</v>
      </c>
      <c r="D6" s="4">
        <v>5.3902999999999999</v>
      </c>
      <c r="E6">
        <f t="shared" si="1"/>
        <v>-1.1999999999998678E-3</v>
      </c>
      <c r="G6" s="11">
        <v>44440</v>
      </c>
      <c r="H6" s="4">
        <v>-1.1999999999998678E-3</v>
      </c>
      <c r="I6" s="4">
        <v>-0.3533999999999935</v>
      </c>
      <c r="J6" s="4"/>
      <c r="K6" s="12">
        <v>44469</v>
      </c>
      <c r="L6" s="4">
        <v>4307.54</v>
      </c>
      <c r="M6" s="13">
        <f>(L6-L7)/L7</f>
        <v>-4.7569140421166278E-2</v>
      </c>
      <c r="N6">
        <v>0.7</v>
      </c>
      <c r="O6" s="7">
        <v>-3.3298398294816393E-2</v>
      </c>
      <c r="P6" s="4">
        <v>2354.86</v>
      </c>
      <c r="Q6" s="13">
        <f>(P6-P7)/P7</f>
        <v>-8.6594848090660263E-3</v>
      </c>
      <c r="R6">
        <v>0.3</v>
      </c>
      <c r="S6" s="7">
        <v>-2.597845442719808E-3</v>
      </c>
      <c r="T6" s="20">
        <v>-3.58962437375362E-2</v>
      </c>
    </row>
    <row r="7" spans="1:30" x14ac:dyDescent="0.25">
      <c r="A7" s="1">
        <v>44439</v>
      </c>
      <c r="B7">
        <v>100.3096</v>
      </c>
      <c r="C7">
        <f t="shared" si="0"/>
        <v>-0.2820999999999998</v>
      </c>
      <c r="D7" s="3">
        <v>5.2512999999999996</v>
      </c>
      <c r="E7">
        <f t="shared" si="1"/>
        <v>0.2585999999999995</v>
      </c>
      <c r="G7" s="8">
        <v>44409</v>
      </c>
      <c r="H7" s="3">
        <v>0.2585999999999995</v>
      </c>
      <c r="I7" s="3">
        <v>-0.2820999999999998</v>
      </c>
      <c r="J7" s="3"/>
      <c r="K7" s="9">
        <v>44439</v>
      </c>
      <c r="L7" s="3">
        <v>4522.68</v>
      </c>
      <c r="M7" s="10">
        <f>(L7-L9)/L9</f>
        <v>5.2397905759162373E-2</v>
      </c>
      <c r="N7">
        <v>0.7</v>
      </c>
      <c r="O7" s="7">
        <v>3.6678534031413662E-2</v>
      </c>
      <c r="P7" s="3">
        <v>2375.4299999999998</v>
      </c>
      <c r="Q7" s="10">
        <f>(P7-P9)/P9</f>
        <v>9.2580003738889395E-3</v>
      </c>
      <c r="R7">
        <v>0.3</v>
      </c>
      <c r="S7" s="7">
        <v>2.7774001121666819E-3</v>
      </c>
      <c r="T7" s="20">
        <v>3.9455934143580347E-2</v>
      </c>
      <c r="X7" s="6" t="s">
        <v>10</v>
      </c>
      <c r="Y7" s="20">
        <f>MEDIAN($M$15,$M$51,$M$56,$M$68,$M$90,$M$100,$M$106,$M$110,$M$119,$M$136,$M$142,$M$151,$M$176,$M$184,$M$191,$M$194,$M$200,$M$216,$M$224,$M$240,$M$272,$M$280,$M$292,$M$307,$M$309,$M$314,$M$333,$M$351,$M$354,$M$356,$M$361,$M$365,$M$388,$M$406,$M$422,$M$432,$M$463,$M$468,$M$494)</f>
        <v>4.0675456195662492E-2</v>
      </c>
      <c r="Z7" s="20">
        <f>MEDIAN($Q$15,$Q$51,$Q$56,$Q$68,$Q$90,$Q$100,$Q$106,$Q$110,$Q$119,$Q$136,$Q$142,$Q$151,$Q$176,$Q$184,$Q$191,$Q$194,$Q$200,$Q$216,$Q$224,$Q$240,$Q$272,$Q$280,$Q$292,$Q$307,$Q$309,$Q$314,$Q$333,$Q$351,$Q$354,$Q$356,$Q$361,$Q$365,$Q$388,$Q$406,$Q$422,$Q$432,$Q$463,$Q$468,$Q$494)</f>
        <v>6.6406135221696323E-3</v>
      </c>
      <c r="AA7" s="20">
        <f>MEDIAN(T$15,T$51,T$56,T$68,T$90,T$100,T$106,T$110,T$119,T$136,T$142,T$151,T$176,T$184,T$191,T$194,T$200,T$216,T$224,T$240,T$272,T$280,T$292,T$307,T$309,T$314,T$333,T$351,T$354,T$356,T$361,T$365,T$388,T$406,T$422,T$432,T$463,T$468,T$494)</f>
        <v>3.3312167306435179E-2</v>
      </c>
    </row>
    <row r="8" spans="1:30" x14ac:dyDescent="0.25">
      <c r="A8" s="1">
        <v>44408</v>
      </c>
      <c r="B8">
        <v>100.44</v>
      </c>
      <c r="C8">
        <f t="shared" si="0"/>
        <v>-0.11750000000000682</v>
      </c>
      <c r="D8" s="3">
        <v>5.3654999999999999</v>
      </c>
      <c r="E8">
        <f t="shared" si="1"/>
        <v>1.2058</v>
      </c>
      <c r="G8" s="8">
        <v>44378</v>
      </c>
      <c r="H8" s="3">
        <v>1.2058</v>
      </c>
      <c r="I8" s="3">
        <v>-0.11750000000000682</v>
      </c>
      <c r="J8" s="3"/>
      <c r="K8" s="9">
        <v>44407</v>
      </c>
      <c r="L8" s="3">
        <v>4395.26</v>
      </c>
      <c r="M8" s="10"/>
      <c r="N8">
        <v>0.7</v>
      </c>
      <c r="P8" s="3">
        <v>2379.96</v>
      </c>
      <c r="Q8" s="10"/>
      <c r="R8">
        <v>0.3</v>
      </c>
      <c r="S8" s="7"/>
      <c r="T8" s="20"/>
      <c r="X8" s="5" t="s">
        <v>10</v>
      </c>
      <c r="Y8" s="20">
        <f>MEDIAN($M$9,$M$17,$M$27,$M$46,$M$60,$M$69,$M$92,$M$103,$M$109,$M$112,$M$132,$M$138,$M$145,$M$178,$M$193,$M$197,$M$214,$M$222,$M$238,$M$266,$M$302,$M$308,$M$310,$M$349,$M$353,$M$355,$M$358,$M$384,$M$401,$M$415,$M$434,$M$458,$M$466)</f>
        <v>1.7603451837231224E-2</v>
      </c>
      <c r="Z8" s="20">
        <f>MEDIAN($Q$9,$Q$17,$Q$27,$Q$46,$Q$60,$Q$69,$Q$92,$Q$103,$Q$109,$Q$112,$Q$132,$Q$138,$Q$145,$Q$178,$Q$193,$Q$197,$Q$214,$Q$222,$Q$238,$Q$266,$Q$302,$Q$308,$Q$310,$Q$349,$Q$353,$Q$355,$Q$358,$Q$384,$Q$401,$Q$415,$Q$434,$Q$458,$Q$466)</f>
        <v>3.5479682041195401E-3</v>
      </c>
      <c r="AA8" s="20">
        <f>MEDIAN($T$9,$T$17,$T$27,$T$46,$T$60,$T$69,$T$92,$T$103,$T$109,$T$112,$T$132,$T$138,$T$145,$T$178,$T$193,$T$197,$T$214,$T$222,$T$238,$T$266,$T$302,$T$308,$T$310,$T$349,$T$353,$T$355,$T$358,$T$384,$T$401,$T$415,$T$434,$T$458,$T$466)</f>
        <v>2.3427551576579421E-2</v>
      </c>
    </row>
    <row r="9" spans="1:30" x14ac:dyDescent="0.25">
      <c r="A9" s="1">
        <v>44377</v>
      </c>
      <c r="B9">
        <v>100.5461</v>
      </c>
      <c r="C9">
        <f t="shared" si="0"/>
        <v>0.2365999999999957</v>
      </c>
      <c r="D9" s="5">
        <v>5.3914999999999997</v>
      </c>
      <c r="E9">
        <f t="shared" si="1"/>
        <v>2.7716999999999996</v>
      </c>
      <c r="G9" s="14">
        <v>44348</v>
      </c>
      <c r="H9" s="5">
        <v>2.7716999999999996</v>
      </c>
      <c r="I9" s="5">
        <v>0.2365999999999957</v>
      </c>
      <c r="J9" s="5"/>
      <c r="K9" s="15">
        <v>44377</v>
      </c>
      <c r="L9" s="5">
        <v>4297.5</v>
      </c>
      <c r="M9" s="16">
        <f>(L9-L15)/L15</f>
        <v>0.14414800576134093</v>
      </c>
      <c r="N9">
        <v>0.7</v>
      </c>
      <c r="O9" s="7">
        <v>0.10090360403293865</v>
      </c>
      <c r="P9" s="5">
        <v>2353.64</v>
      </c>
      <c r="Q9" s="16">
        <f>(P9-P15)/P15</f>
        <v>-1.6045016346017221E-2</v>
      </c>
      <c r="R9">
        <v>0.3</v>
      </c>
      <c r="S9" s="7">
        <v>-4.8135049038051658E-3</v>
      </c>
      <c r="T9" s="20">
        <v>9.609009912913348E-2</v>
      </c>
      <c r="X9" s="3" t="s">
        <v>10</v>
      </c>
      <c r="Y9" s="24">
        <f>MEDIAN($M$2,$M$7,$M$25,$M$30,$M$34,$M$44,$M$72,$M$79,$M$98,$M$114,$M$126,$M$163,$M$170,$M$188,$M$203,$M$207,$M$212,$M$228,$M$249,$M$253,$M$256,$M$259,$M$263,$M$284,$M$317,$M$321,$M$330,$M$348,$M$376,$M$393,$M$411,$M$427,$M$436,$M$441,$M$449,$M$477,$M$486)</f>
        <v>-4.9793809140842357E-3</v>
      </c>
      <c r="Z9" s="20">
        <f>MEDIAN($Q$2,$Q$7,$Q$25,$Q$30,$Q$34,$Q$44,$Q$72,$Q$79,$Q$98,$Q$114,$Q$126,$Q$163,$Q$170,$Q$188,$Q$203,$Q$207,$Q$212,$Q$228,$Q$249,$Q$253,$Q$256,$Q$259,$Q$263,$Q$284,$Q$317,$Q$321,$Q$330,$Q$348,$Q$376,$Q$393,$Q$411,$Q$427,$Q$436,$Q$441,$Q$449,$Q$477,$Q$486)</f>
        <v>1.6350956030388358E-2</v>
      </c>
      <c r="AA9" s="20">
        <f>MEDIAN($T$2,$T$7,$T$25,$T$30,$T$34,$T$44,$T$72,$T$79,$T$98,$T$114,$T$126,$T$163,$T$170,$T$188,$T$203,$T$207,$T$212,$T$228,$T$249,$T$253,$T$256,$T$259,$T$263,$T$284,$T$317,$T$321,$T$330,$T$348,$T$376,$T$393,$T$411,$T$427,$T$436,$T$441,$T$449,$T$477,$T$486)</f>
        <v>4.1584871459235959E-4</v>
      </c>
    </row>
    <row r="10" spans="1:30" x14ac:dyDescent="0.25">
      <c r="A10" s="1">
        <v>44347</v>
      </c>
      <c r="B10">
        <v>100.5917</v>
      </c>
      <c r="C10">
        <f t="shared" si="0"/>
        <v>0.62279999999999802</v>
      </c>
      <c r="D10" s="5">
        <v>4.9927000000000001</v>
      </c>
      <c r="E10">
        <f t="shared" si="1"/>
        <v>3.3165000000000004</v>
      </c>
      <c r="G10" s="14">
        <v>44317</v>
      </c>
      <c r="H10" s="5">
        <v>3.3165000000000004</v>
      </c>
      <c r="I10" s="5">
        <v>0.62279999999999802</v>
      </c>
      <c r="J10" s="5"/>
      <c r="K10" s="15">
        <v>44347</v>
      </c>
      <c r="L10" s="5">
        <v>4204.1099999999997</v>
      </c>
      <c r="M10" s="16"/>
      <c r="N10">
        <v>0.7</v>
      </c>
      <c r="P10" s="5">
        <v>2337.2199999999998</v>
      </c>
      <c r="Q10" s="16"/>
      <c r="R10">
        <v>0.3</v>
      </c>
      <c r="S10" s="7"/>
      <c r="T10" s="20"/>
      <c r="X10" s="4" t="s">
        <v>10</v>
      </c>
      <c r="Y10" s="24">
        <f>MEDIAN($M$6,$M$21,$M$29,$M$31,$M$36,$M$71,$M$78,$M$82,$M$97,$M$115,$M$125,$M$139,$M$155,$M$167,$M$175,$M$187,$M$201,$M$204,$M$210,$M$236,$M$245,$M$251,$M$255,$M$257,$M$261,$M$281,$M$287,$M$315,$M$318,$M$327,$M$343,$M$362,$M$374,$M$381,$M$389,$M$408,$M$424,$M$428,$M$437,$M$444,$M$452,$M$478,$M$489)</f>
        <v>6.2021160160524247E-3</v>
      </c>
      <c r="Z10" s="20">
        <f>MEDIAN($Q$6,$Q$21,$Q$29,$Q$31,$Q$36,$Q$71,$Q$78,$Q$82,$Q$97,$Q$115,$Q$125,$Q$139,$Q$155,$Q$167,$Q$175,$Q$187,$Q$201,$Q$204,$Q$210,$Q$236,$Q$245,$Q$251,$Q$255,$Q$257,$Q$261,$Q$281,$Q$287,$Q$315,$Q$318,$Q$327,$Q$343,$Q$362,$Q$374,$Q$381,$Q$389,$Q$408,$Q$424,$Q$428,$Q$437,$Q$444,$Q$452,$Q$478,$Q$489)</f>
        <v>2.2900928685286728E-2</v>
      </c>
      <c r="AA10" s="20">
        <f>MEDIAN($T$6,$T$21,$T$29,$T$31,$T$36,$T$71,$T$78,$T$82,$T$97,$T$115,$T$125,$T$139,$T$155,$T$167,$T$175,$T$187,$T$201,$T$204,$T$210,$T$236,$T$245,$T$251,$T$255,$T$257,$T$261,$T$281,$T$287,$T$315,$T$318,$T$327,$T$343,$T$362,$T$374,$T$381,$T$389,$T$408,$T$424,$T$428,$T$437,$T$444,$T$452,$T$478,$T$489)</f>
        <v>1.0251204997367497E-2</v>
      </c>
    </row>
    <row r="11" spans="1:30" x14ac:dyDescent="0.25">
      <c r="A11" s="1">
        <v>44316</v>
      </c>
      <c r="B11">
        <v>100.5575</v>
      </c>
      <c r="C11">
        <f t="shared" si="0"/>
        <v>0.977800000000002</v>
      </c>
      <c r="D11" s="5">
        <v>4.1597</v>
      </c>
      <c r="E11">
        <f t="shared" si="1"/>
        <v>2.7599</v>
      </c>
      <c r="G11" s="14">
        <v>44287</v>
      </c>
      <c r="H11" s="5">
        <v>2.7599</v>
      </c>
      <c r="I11" s="5">
        <v>0.977800000000002</v>
      </c>
      <c r="J11" s="5"/>
      <c r="K11" s="15">
        <v>44316</v>
      </c>
      <c r="L11" s="5">
        <v>4181.17</v>
      </c>
      <c r="M11" s="16"/>
      <c r="N11">
        <v>0.7</v>
      </c>
      <c r="P11" s="5">
        <v>2329.61</v>
      </c>
      <c r="Q11" s="16"/>
      <c r="R11">
        <v>0.3</v>
      </c>
      <c r="S11" s="7"/>
      <c r="T11" s="20"/>
    </row>
    <row r="12" spans="1:30" x14ac:dyDescent="0.25">
      <c r="A12" s="1">
        <v>44286</v>
      </c>
      <c r="B12">
        <v>100.3095</v>
      </c>
      <c r="C12">
        <f t="shared" si="0"/>
        <v>1.045100000000005</v>
      </c>
      <c r="D12" s="5">
        <v>2.6198000000000001</v>
      </c>
      <c r="E12">
        <f t="shared" si="1"/>
        <v>1.2578</v>
      </c>
      <c r="G12" s="14">
        <v>44256</v>
      </c>
      <c r="H12" s="5">
        <v>1.2578</v>
      </c>
      <c r="I12" s="5">
        <v>1.045100000000005</v>
      </c>
      <c r="J12" s="5"/>
      <c r="K12" s="15">
        <v>44286</v>
      </c>
      <c r="L12" s="5">
        <v>3972.89</v>
      </c>
      <c r="M12" s="16"/>
      <c r="N12">
        <v>0.7</v>
      </c>
      <c r="P12" s="5">
        <v>2311.35</v>
      </c>
      <c r="Q12" s="16"/>
      <c r="R12">
        <v>0.3</v>
      </c>
      <c r="S12" s="7"/>
      <c r="T12" s="20"/>
      <c r="X12" s="6" t="s">
        <v>16</v>
      </c>
      <c r="Y12">
        <f>COUNT(L15:L16,L51,L56:L59,L68,L90:L91,L100:L102,L106:L108,L110:L111,L119:L124,L136:L137,L142:L144,L151:L154,L176:L177,L184:L186,L191:L192,L194:L196,L200,L216:L221,L224:L227,L240:L244,L272,L280,L292:L301,L307,L309,L314,L333:L342,L351,L352,L354,L356:L357,L361,L365:L373,L388,L406:L407,L422:L423,L432:L433,L463:L465,L468:L476,L494:L501)</f>
        <v>126</v>
      </c>
      <c r="Z12">
        <f>SUM(Y12:Y15)</f>
        <v>502</v>
      </c>
      <c r="AA12" s="22">
        <f>Y12/$Z$12</f>
        <v>0.25099601593625498</v>
      </c>
      <c r="AC12" s="23">
        <f>COUNT($D$15:$D$16,$D$51,$D$56:$D$59,$D$68,$D$90:$D$91,$D$100:$D$102,$D$106:$D$108,$D$110:$D$111,$D$119:$D$124,$D$136:$D$137,$D$142:$D$144,$D$151:$D$154,$D$176:$D$177,$D$184:$D$186,$D$191:$D$192,$D$194:$D$196,$D$200,$D$216:$D$221,$D$224:$D$227,$D$240:$D$244,$D$272,$D$280,$D$292:$D$301,$D$307,$D$309,$D$314,$D$333:$D$342,$D$351:$D$352,$D$354,$D$356:$D$357,$D$361,$D$365:$D$373,$D$388,$D$406:$D$407,$D$422:$D$423,$D$432:$D$433,$D$463:$D$465,$D$468:$D$476,$D$494:$D$501)</f>
        <v>126</v>
      </c>
      <c r="AD12">
        <f>COUNT(D2:D503)</f>
        <v>502</v>
      </c>
    </row>
    <row r="13" spans="1:30" x14ac:dyDescent="0.25">
      <c r="A13" s="1">
        <v>44255</v>
      </c>
      <c r="B13">
        <v>99.968900000000005</v>
      </c>
      <c r="C13">
        <f t="shared" si="0"/>
        <v>1.0247000000000099</v>
      </c>
      <c r="D13" s="5">
        <v>1.6761999999999999</v>
      </c>
      <c r="E13">
        <f t="shared" si="1"/>
        <v>0.50169999999999981</v>
      </c>
      <c r="G13" s="14">
        <v>44228</v>
      </c>
      <c r="H13" s="5">
        <v>0.50169999999999981</v>
      </c>
      <c r="I13" s="5">
        <v>1.0247000000000099</v>
      </c>
      <c r="J13" s="5"/>
      <c r="K13" s="15">
        <v>44253</v>
      </c>
      <c r="L13" s="5">
        <v>3811.15</v>
      </c>
      <c r="M13" s="16"/>
      <c r="N13">
        <v>0.7</v>
      </c>
      <c r="P13" s="5">
        <v>2340.58</v>
      </c>
      <c r="Q13" s="16"/>
      <c r="R13">
        <v>0.3</v>
      </c>
      <c r="S13" s="7"/>
      <c r="T13" s="20"/>
      <c r="X13" s="5" t="s">
        <v>16</v>
      </c>
      <c r="Y13">
        <f>COUNT(L9:L14,L17:L20,L27:L28,L46:L50,L52:L55,L60:L67,L69:L70,L92:L96,L103:L105,L109,L112:L113,L132:L135,L138,L145:L150,L178:L183,L193,L197:L199,L214:L215,L222:L223,L238:L239,L266:L271,L273:L279,L302:L306,L308,L310:L313,L349:L350,L353,L355,L358:L360,L384:L387,L401:L405,L415:L421,L434:L435,L458:L462,L466:L467,L502:L503)</f>
        <v>126</v>
      </c>
      <c r="Z13">
        <f>COUNT(L2:L503)</f>
        <v>502</v>
      </c>
      <c r="AA13" s="22">
        <f t="shared" ref="AA13:AA15" si="2">Y13/$Z$12</f>
        <v>0.25099601593625498</v>
      </c>
      <c r="AC13" s="23">
        <f>COUNT($D$9:$D$14,$D$17:$D$20,$D$27:$D$28,$D$46:$D$50,$D$52:$D$55,$D$60:$D$67,$D$69:$D$70,$D$92:$D$96,$D$103:$D$105,$D$109,$D$112:$D$113,$D$132:$D$135,$D$138,$D$145:$D$150,$D$178:$D$183,$D$193,$D$197:$D$199,$D$214:$D$215,$D$222:$D$223,$D$238:$D$239,$D$266:$D$271,$D$273:$D$279,$D$302:$D$306,$D$308,$D$310:$D$313,$D$349:$D$350,$D$353,$D$355,$D$358:$D$360,$D$384:$D$387,$D$401:$D$405,$D$415:$D$421,$D$434:$D$435,$D$458:$D$462,$D$466:$D$467,$D$502:$D$503)</f>
        <v>126</v>
      </c>
    </row>
    <row r="14" spans="1:30" x14ac:dyDescent="0.25">
      <c r="A14" s="1">
        <v>44227</v>
      </c>
      <c r="B14">
        <v>99.579700000000003</v>
      </c>
      <c r="C14">
        <f t="shared" si="0"/>
        <v>0.98109999999999786</v>
      </c>
      <c r="D14" s="5">
        <v>1.3997999999999999</v>
      </c>
      <c r="E14">
        <f t="shared" si="1"/>
        <v>0.2177</v>
      </c>
      <c r="G14" s="14">
        <v>44197</v>
      </c>
      <c r="H14" s="5">
        <v>0.2177</v>
      </c>
      <c r="I14" s="5">
        <v>0.98109999999999786</v>
      </c>
      <c r="J14" s="5"/>
      <c r="K14" s="15">
        <v>44225</v>
      </c>
      <c r="L14" s="5">
        <v>3714.24</v>
      </c>
      <c r="M14" s="16"/>
      <c r="N14">
        <v>0.7</v>
      </c>
      <c r="P14" s="5">
        <v>2374.87</v>
      </c>
      <c r="Q14" s="16"/>
      <c r="R14">
        <v>0.3</v>
      </c>
      <c r="S14" s="7"/>
      <c r="T14" s="20"/>
      <c r="X14" s="3" t="s">
        <v>16</v>
      </c>
      <c r="Y14">
        <f>COUNT(L2:L5,L7:L8,L25:L26,L30,L34:L35,L44:L45,L72:L77,L79:L81,L98:L99,L114,L126:L131,L163:L166,L170:L174,L188:L190,L203,L207:L209,L212:L213,L228:L235,L249:L250,L253:L254,L256,L259:L260,L263:L265,L284:L286,L317,L321:L326,L330:L332,L348,L376:L380,L393:L400,L411:L414,L427,L436,L441:L443,L449:L451,L455:L457,L477,L486:L488)</f>
        <v>113</v>
      </c>
      <c r="AA14" s="22">
        <f t="shared" si="2"/>
        <v>0.22509960159362549</v>
      </c>
      <c r="AC14" s="23">
        <f>COUNT($D$2:$D$5,$D$7:$D$8,$D$25:$D$26,$D$30,$D$34:$D$35,$D$44:$D$45,$D$72:$D$77,$D$79:$D$81,$D$98:$D$99,$D$114,$D$126:$D$131,$D$163:$D$166,$D$170:$D$174,$D$188:$D$190,$D$203,$D$207:$D$209,$D$212:$D$213,$D$228:$D$235,$D$249:$D$250,$D$253:$D$254,$D$256,$D$259:$D$260,$D$263:$D$265,$D$284:$D$286,$D$317,$D$321:$D$326,$D$330:$D$332,$D$348,$D$376:$D$380,$D$393:$D$400,$D$411:$D$414,$D$427,$D$436,$D$441:$D$443,$D$449:$D$451,$D$455:$D$457,$D$477,$D$486:$D$488)</f>
        <v>113</v>
      </c>
    </row>
    <row r="15" spans="1:30" x14ac:dyDescent="0.25">
      <c r="A15" s="1">
        <v>44196</v>
      </c>
      <c r="B15">
        <v>99.264399999999995</v>
      </c>
      <c r="C15">
        <f t="shared" si="0"/>
        <v>1.0150999999999897</v>
      </c>
      <c r="D15" s="6">
        <v>1.3620000000000001</v>
      </c>
      <c r="E15">
        <f t="shared" si="1"/>
        <v>-9.2999999999998639E-3</v>
      </c>
      <c r="G15" s="17">
        <v>44166</v>
      </c>
      <c r="H15" s="6">
        <v>-9.2999999999998639E-3</v>
      </c>
      <c r="I15" s="6">
        <v>1.0150999999999897</v>
      </c>
      <c r="J15" s="6"/>
      <c r="K15" s="18">
        <v>44196</v>
      </c>
      <c r="L15" s="6">
        <v>3756.07</v>
      </c>
      <c r="M15" s="19">
        <f>(L15-L17)/L17</f>
        <v>0.14865931081725775</v>
      </c>
      <c r="N15">
        <v>0.7</v>
      </c>
      <c r="O15" s="7">
        <v>0.10406151757208042</v>
      </c>
      <c r="P15" s="6">
        <v>2392.02</v>
      </c>
      <c r="Q15" s="19">
        <f>(P15-P17)/P17</f>
        <v>1.1202610842436336E-2</v>
      </c>
      <c r="R15">
        <v>0.3</v>
      </c>
      <c r="S15" s="7">
        <v>3.3607832527309009E-3</v>
      </c>
      <c r="T15" s="20">
        <v>0.10742230082481131</v>
      </c>
      <c r="X15" s="4" t="s">
        <v>16</v>
      </c>
      <c r="Y15">
        <f>COUNT(L6,L21:L24,L29,L31:L33,L36:L43,L71,L78,L82:L89,L97,L115:L118,L125,L139:L141,L155:L162,L167:L169,L175,L187,L201:L202,L204:L206,L210:L211,L236:L237,L245:L248,L251:L252,L255,L257:L258,L261:L262,L281:L283,L287:L291,L315:L316,L318:L320,L327:L329,L343:L347,L362:L364,L374:L375,L381:L383,L389:L392,L408:L410,L424:L426,L428:L431,L437:L440,L444:L448,L452:L454,L478:L485,L489:L493)</f>
        <v>137</v>
      </c>
      <c r="AA15" s="22">
        <f t="shared" si="2"/>
        <v>0.27290836653386452</v>
      </c>
      <c r="AC15" s="23">
        <f>COUNT(D6,D21:D24,D29,D31:D33,D36:D43,D71,D78,D82:D89,D97,D115:D118,D125,D139:D141,D155:D162,D167:D169,D175,D187,D201:D202,D204:D206,D210:D211,D236:D237,D245:D248,D251:D252,D255,D257:D258,D261:D262,D281:D283,D287:D291,D315:D316,D318:D320,D327:D329,D343:D347,D362:D364,D374:D375,D381:D383,D389:D392,D408:D410,D424:D426,D428:D431,D437:D440,D444:D448,D452:D454,D478:D485,D489:D493)</f>
        <v>137</v>
      </c>
    </row>
    <row r="16" spans="1:30" x14ac:dyDescent="0.25">
      <c r="A16" s="1">
        <v>44165</v>
      </c>
      <c r="B16">
        <v>98.944199999999995</v>
      </c>
      <c r="C16">
        <f t="shared" si="0"/>
        <v>0.90789999999999793</v>
      </c>
      <c r="D16" s="6">
        <v>1.1745000000000001</v>
      </c>
      <c r="E16">
        <f t="shared" si="1"/>
        <v>-0.1351</v>
      </c>
      <c r="G16" s="17">
        <v>44136</v>
      </c>
      <c r="H16" s="6">
        <v>-0.1351</v>
      </c>
      <c r="I16" s="6">
        <v>0.90789999999999793</v>
      </c>
      <c r="J16" s="6"/>
      <c r="K16" s="18">
        <v>44165</v>
      </c>
      <c r="L16" s="6">
        <v>3621.63</v>
      </c>
      <c r="M16" s="19"/>
      <c r="N16">
        <v>0.7</v>
      </c>
      <c r="P16" s="6">
        <v>2388.73</v>
      </c>
      <c r="Q16" s="19"/>
      <c r="R16">
        <v>0.3</v>
      </c>
      <c r="S16" s="7"/>
      <c r="T16" s="20"/>
      <c r="AC16" s="23">
        <f>SUM(AC12:AC15)</f>
        <v>502</v>
      </c>
    </row>
    <row r="17" spans="1:31" x14ac:dyDescent="0.25">
      <c r="A17" s="1">
        <v>44135</v>
      </c>
      <c r="B17">
        <v>98.598600000000005</v>
      </c>
      <c r="C17">
        <f t="shared" si="0"/>
        <v>1.3412000000000006</v>
      </c>
      <c r="D17" s="5">
        <v>1.1820999999999999</v>
      </c>
      <c r="E17">
        <f t="shared" si="1"/>
        <v>0.19599999999999995</v>
      </c>
      <c r="G17" s="14">
        <v>44105</v>
      </c>
      <c r="H17" s="5">
        <v>0.19599999999999995</v>
      </c>
      <c r="I17" s="5">
        <v>1.3412000000000006</v>
      </c>
      <c r="J17" s="5"/>
      <c r="K17" s="15">
        <v>44134</v>
      </c>
      <c r="L17" s="5">
        <v>3269.96</v>
      </c>
      <c r="M17" s="16">
        <f>(L17-L21)/L21</f>
        <v>5.4727138428985703E-2</v>
      </c>
      <c r="N17">
        <v>0.7</v>
      </c>
      <c r="O17" s="7">
        <v>3.8308996900289986E-2</v>
      </c>
      <c r="P17" s="5">
        <v>2365.52</v>
      </c>
      <c r="Q17" s="16">
        <f>(P17-P21)/P21</f>
        <v>1.698066067897135E-3</v>
      </c>
      <c r="R17">
        <v>0.3</v>
      </c>
      <c r="S17" s="7">
        <v>5.0941982036914045E-4</v>
      </c>
      <c r="T17" s="20">
        <v>3.8818416720659124E-2</v>
      </c>
      <c r="V17" s="20"/>
      <c r="W17" s="20"/>
      <c r="X17" s="6" t="s">
        <v>17</v>
      </c>
      <c r="Y17" s="23">
        <f>AVERAGE($D$15:$D$16,$D$51,$D$56:$D$59,$D$68,$D$90:$D$91,$D$100:$D$102,$D$106:$D$108,$D$110:$D$111,$D$119:$D$124,$D$136:$D$137,$D$142:$D$144,$D$151:$D$154,$D$176:$D$177,$D$184:$D$186,$D$191:$D$192,$D$194:$D$196,$D$200,$D$216:$D$221,$D$224:$D$227,$D$240:$D$244,$D$272,$D$280,$D$292:$D$301,$D$307,$D$309,$D$314,$D$333:$D$342,$D$351:$D$352,$D$354,$D$356:$D$357,$D$361,$D$365:$D$373,$D$388,$D$406:$D$407,$D$422:$D$423,$D$432:$D$433,$D$463:$D$465,$D$468:$D$476,$D$494:$D$501)</f>
        <v>3.1375182539682536</v>
      </c>
      <c r="Z17" s="20"/>
      <c r="AA17" s="20"/>
      <c r="AB17" s="20"/>
      <c r="AC17" s="20"/>
      <c r="AD17" s="20"/>
      <c r="AE17" s="20"/>
    </row>
    <row r="18" spans="1:31" x14ac:dyDescent="0.25">
      <c r="A18" s="1">
        <v>44104</v>
      </c>
      <c r="B18">
        <v>98.249300000000005</v>
      </c>
      <c r="C18">
        <f t="shared" si="0"/>
        <v>2.6043999999999983</v>
      </c>
      <c r="D18" s="5">
        <v>1.3713</v>
      </c>
      <c r="E18">
        <f t="shared" si="1"/>
        <v>0.72559999999999991</v>
      </c>
      <c r="G18" s="14">
        <v>44075</v>
      </c>
      <c r="H18" s="5">
        <v>0.72559999999999991</v>
      </c>
      <c r="I18" s="5">
        <v>2.6043999999999983</v>
      </c>
      <c r="J18" s="5"/>
      <c r="K18" s="15">
        <v>44104</v>
      </c>
      <c r="L18" s="5">
        <v>3363</v>
      </c>
      <c r="M18" s="16"/>
      <c r="N18">
        <v>0.7</v>
      </c>
      <c r="P18" s="5">
        <v>2376.13</v>
      </c>
      <c r="Q18" s="16"/>
      <c r="R18">
        <v>0.3</v>
      </c>
      <c r="S18" s="7"/>
      <c r="T18" s="20"/>
      <c r="X18" s="5" t="s">
        <v>17</v>
      </c>
      <c r="Y18" s="23">
        <f>AVERAGE($D$9:$D$14,$D$17:$D$20,$D$27:$D$28,$D$46:$D$50,$D$52:$D$55,$D$60:$D$67,$D$69:$D$70,$D$92:$D$96,$D$103:$D$105,$D$109,$D$112:$D$113,$D$132:$D$135,$D$138,$D$145:$D$150,$D$178:$D$183,$D$193,$D$197:$D$199,$D$214:$D$215,$D$222:$D$223,$D$238:$D$239,$D$266:$D$271,$D$273:$D$279,$D$302:$D$306,$D$308,$D$310:$D$313,$D$349:$D$350,$D$353,$D$355,$D$358:$D$360,$D$384:$D$387,$D$401:$D$405,$D$415:$D$421,$D$434:$D$435,$D$458:$D$462,$D$466:$D$467,$D$502:$D$503)</f>
        <v>2.8277246031746044</v>
      </c>
    </row>
    <row r="19" spans="1:31" x14ac:dyDescent="0.25">
      <c r="A19" s="1">
        <v>44074</v>
      </c>
      <c r="B19">
        <v>98.036299999999997</v>
      </c>
      <c r="C19">
        <f t="shared" si="0"/>
        <v>4.3024999999999949</v>
      </c>
      <c r="D19" s="5">
        <v>1.3096000000000001</v>
      </c>
      <c r="E19">
        <f t="shared" si="1"/>
        <v>1.1917</v>
      </c>
      <c r="G19" s="14">
        <v>44044</v>
      </c>
      <c r="H19" s="5">
        <v>1.1917</v>
      </c>
      <c r="I19" s="5">
        <v>4.3024999999999949</v>
      </c>
      <c r="J19" s="5"/>
      <c r="K19" s="15">
        <v>44074</v>
      </c>
      <c r="L19" s="5">
        <v>3500.31</v>
      </c>
      <c r="M19" s="16"/>
      <c r="N19">
        <v>0.7</v>
      </c>
      <c r="P19" s="5">
        <v>2377.4299999999998</v>
      </c>
      <c r="Q19" s="16"/>
      <c r="R19">
        <v>0.3</v>
      </c>
      <c r="S19" s="7"/>
      <c r="T19" s="20"/>
      <c r="X19" s="3" t="s">
        <v>17</v>
      </c>
      <c r="Y19" s="23">
        <f>AVERAGE($D$2:$D$5,$D$7:$D$8,$D$25:$D$26,$D$30,$D$34:$D$35,$D$44:$D$45,$D$72:$D$77,$D$79:$D$81,$D$98:$D$99,$D$114,$D$126:$D$131,$D$163:$D$166,$D$170:$D$174,$D$188:$D$190,$D$203,$D$207:$D$209,$D$212:$D$213,$D$228:$D$235,$D$249:$D$250,$D$253:$D$254,$D$256,$D$259:$D$260,$D$263:$D$265,$D$284:$D$286,$D$317,$D$321:$D$326,$D$330:$D$332,$D$348,$D$376:$D$380,$D$393:$D$400,$D$411:$D$414,$D$427,$D$436,$D$441:$D$443,$D$449:$D$451,$D$455:$D$457,$D$477,$D$486:$D$488)</f>
        <v>3.6870734513274339</v>
      </c>
    </row>
    <row r="20" spans="1:31" x14ac:dyDescent="0.25">
      <c r="A20" s="1">
        <v>44043</v>
      </c>
      <c r="B20">
        <v>97.257400000000004</v>
      </c>
      <c r="C20">
        <f t="shared" si="0"/>
        <v>4.9406000000000034</v>
      </c>
      <c r="D20" s="5">
        <v>0.98609999999999998</v>
      </c>
      <c r="E20">
        <f t="shared" si="1"/>
        <v>0.65700000000000003</v>
      </c>
      <c r="G20" s="14">
        <v>44013</v>
      </c>
      <c r="H20" s="5">
        <v>0.65700000000000003</v>
      </c>
      <c r="I20" s="5">
        <v>4.9406000000000034</v>
      </c>
      <c r="J20" s="5"/>
      <c r="K20" s="15">
        <v>44043</v>
      </c>
      <c r="L20" s="5">
        <v>3271.12</v>
      </c>
      <c r="M20" s="16"/>
      <c r="N20">
        <v>0.7</v>
      </c>
      <c r="P20" s="5">
        <v>2396.7800000000002</v>
      </c>
      <c r="Q20" s="16"/>
      <c r="R20">
        <v>0.3</v>
      </c>
      <c r="S20" s="7"/>
      <c r="T20" s="20"/>
      <c r="X20" s="4" t="s">
        <v>17</v>
      </c>
      <c r="Y20" s="23">
        <f>AVERAGE($D$6,$D$21:$D$24,$D$29,$D$31:$D$33,$D$36:$D$43,$D$71,$D$78,$D$82:$D$89,$D$97,$D$115:$D$118,$D$125,$D$139:$D$141,$D$155:$D$162,$D$167:$D$169,$D$175,$D$187,$D$201:$D$202,$D$204:$D$206,$D$210:$D$211,$D$236:$D$237,$D$245:$D$248,$D$251:$D$252,$D$255,$D$257:$D$258,$D$261:$D$262,$D$281:$D$283,$D$287:$D$291,$D$315:$D$316,$D$318:$D$320,$D$327:$D$329,$D$343:$D$347,$D$362:$D$364,$D$374:$D$375,$D$381:$D$383,$D$389:$D$392,$D$408:$D$410,$D$424:$D$426,$D$428:$D$431,$D$437:$D$440,$D$444:$D$448,$D$452:$D$454,$D$478:$D$485,$D$489:$D$493)</f>
        <v>3.0446124087591238</v>
      </c>
    </row>
    <row r="21" spans="1:31" x14ac:dyDescent="0.25">
      <c r="A21" s="1">
        <v>44012</v>
      </c>
      <c r="B21">
        <v>95.644900000000007</v>
      </c>
      <c r="C21">
        <f t="shared" si="0"/>
        <v>-1.4442999999999984</v>
      </c>
      <c r="D21" s="4">
        <v>0.64570000000000005</v>
      </c>
      <c r="E21">
        <f t="shared" si="1"/>
        <v>-0.89359999999999984</v>
      </c>
      <c r="G21" s="11">
        <v>43983</v>
      </c>
      <c r="H21" s="4">
        <v>-0.89359999999999984</v>
      </c>
      <c r="I21" s="4">
        <v>-1.4442999999999984</v>
      </c>
      <c r="J21" s="4"/>
      <c r="K21" s="12">
        <v>44012</v>
      </c>
      <c r="L21" s="4">
        <v>3100.29</v>
      </c>
      <c r="M21" s="13">
        <f>(L21-L25)/L25</f>
        <v>4.9444523427503766E-2</v>
      </c>
      <c r="N21">
        <v>0.7</v>
      </c>
      <c r="O21" s="7">
        <v>3.4611166399252637E-2</v>
      </c>
      <c r="P21" s="4">
        <v>2361.5100000000002</v>
      </c>
      <c r="Q21" s="13">
        <f>(P21-P25)/P25</f>
        <v>2.2900928685286728E-2</v>
      </c>
      <c r="R21">
        <v>0.3</v>
      </c>
      <c r="S21" s="7">
        <v>6.8702786055860185E-3</v>
      </c>
      <c r="T21" s="20">
        <v>4.1481445004838656E-2</v>
      </c>
    </row>
    <row r="22" spans="1:31" x14ac:dyDescent="0.25">
      <c r="A22" s="1">
        <v>43982</v>
      </c>
      <c r="B22">
        <v>93.733800000000002</v>
      </c>
      <c r="C22">
        <f t="shared" si="0"/>
        <v>-5.2047999999999917</v>
      </c>
      <c r="D22" s="4">
        <v>0.1179</v>
      </c>
      <c r="E22">
        <f t="shared" si="1"/>
        <v>-2.2170000000000001</v>
      </c>
      <c r="G22" s="11">
        <v>43952</v>
      </c>
      <c r="H22" s="4">
        <v>-2.2170000000000001</v>
      </c>
      <c r="I22" s="4">
        <v>-5.2047999999999917</v>
      </c>
      <c r="J22" s="4"/>
      <c r="K22" s="12">
        <v>43980</v>
      </c>
      <c r="L22" s="4">
        <v>3044.31</v>
      </c>
      <c r="M22" s="13"/>
      <c r="N22">
        <v>0.7</v>
      </c>
      <c r="P22" s="4">
        <v>2346.7199999999998</v>
      </c>
      <c r="Q22" s="13"/>
      <c r="R22">
        <v>0.3</v>
      </c>
      <c r="S22" s="7"/>
      <c r="T22" s="20"/>
    </row>
    <row r="23" spans="1:31" x14ac:dyDescent="0.25">
      <c r="A23" s="1">
        <v>43951</v>
      </c>
      <c r="B23">
        <v>92.316800000000001</v>
      </c>
      <c r="C23">
        <f t="shared" si="0"/>
        <v>-6.7501999999999924</v>
      </c>
      <c r="D23" s="4">
        <v>0.3291</v>
      </c>
      <c r="E23">
        <f t="shared" si="1"/>
        <v>-2.1575000000000002</v>
      </c>
      <c r="G23" s="11">
        <v>43922</v>
      </c>
      <c r="H23" s="4">
        <v>-2.1575000000000002</v>
      </c>
      <c r="I23" s="4">
        <v>-6.7501999999999924</v>
      </c>
      <c r="J23" s="4"/>
      <c r="K23" s="12">
        <v>43951</v>
      </c>
      <c r="L23" s="4">
        <v>2912.43</v>
      </c>
      <c r="M23" s="13"/>
      <c r="N23">
        <v>0.7</v>
      </c>
      <c r="P23" s="4">
        <v>2335.85</v>
      </c>
      <c r="Q23" s="13"/>
      <c r="R23">
        <v>0.3</v>
      </c>
      <c r="S23" s="7"/>
      <c r="T23" s="20"/>
    </row>
    <row r="24" spans="1:31" x14ac:dyDescent="0.25">
      <c r="A24" s="1">
        <v>43921</v>
      </c>
      <c r="B24">
        <v>97.089200000000005</v>
      </c>
      <c r="C24">
        <f t="shared" si="0"/>
        <v>-2.0381</v>
      </c>
      <c r="D24" s="4">
        <v>1.5392999999999999</v>
      </c>
      <c r="E24">
        <f t="shared" si="1"/>
        <v>-0.74580000000000002</v>
      </c>
      <c r="G24" s="11">
        <v>43891</v>
      </c>
      <c r="H24" s="4">
        <v>-0.74580000000000002</v>
      </c>
      <c r="I24" s="4">
        <v>-2.0381</v>
      </c>
      <c r="J24" s="4"/>
      <c r="K24" s="12">
        <v>43921</v>
      </c>
      <c r="L24" s="4">
        <v>2584.59</v>
      </c>
      <c r="M24" s="13"/>
      <c r="N24">
        <v>0.7</v>
      </c>
      <c r="P24" s="4">
        <v>2295.0500000000002</v>
      </c>
      <c r="Q24" s="13"/>
      <c r="R24">
        <v>0.3</v>
      </c>
      <c r="S24" s="7"/>
      <c r="T24" s="20"/>
    </row>
    <row r="25" spans="1:31" x14ac:dyDescent="0.25">
      <c r="A25" s="1">
        <v>43890</v>
      </c>
      <c r="B25">
        <v>98.938599999999994</v>
      </c>
      <c r="C25">
        <f t="shared" si="0"/>
        <v>-0.19340000000001112</v>
      </c>
      <c r="D25" s="3">
        <v>2.3349000000000002</v>
      </c>
      <c r="E25">
        <f t="shared" si="1"/>
        <v>0.2836000000000003</v>
      </c>
      <c r="G25" s="8">
        <v>43862</v>
      </c>
      <c r="H25" s="3">
        <v>0.2836000000000003</v>
      </c>
      <c r="I25" s="3">
        <v>-0.19340000000001112</v>
      </c>
      <c r="J25" s="3"/>
      <c r="K25" s="9">
        <v>43889</v>
      </c>
      <c r="L25" s="3">
        <v>2954.22</v>
      </c>
      <c r="M25" s="10">
        <f>(L25-L27)/L27</f>
        <v>-8.5601619423173472E-2</v>
      </c>
      <c r="N25">
        <v>0.7</v>
      </c>
      <c r="O25" s="7">
        <v>-5.9921133596221428E-2</v>
      </c>
      <c r="P25" s="3">
        <v>2308.64</v>
      </c>
      <c r="Q25" s="10">
        <f>(P25-P27)/P27</f>
        <v>3.7591011235954999E-2</v>
      </c>
      <c r="R25">
        <v>0.3</v>
      </c>
      <c r="S25" s="7">
        <v>1.1277303370786499E-2</v>
      </c>
      <c r="T25" s="20">
        <v>-4.8643830225434927E-2</v>
      </c>
    </row>
    <row r="26" spans="1:31" x14ac:dyDescent="0.25">
      <c r="A26" s="1">
        <v>43861</v>
      </c>
      <c r="B26">
        <v>99.066999999999993</v>
      </c>
      <c r="C26">
        <f t="shared" si="0"/>
        <v>-4.7300000000007003E-2</v>
      </c>
      <c r="D26" s="3">
        <v>2.4866000000000001</v>
      </c>
      <c r="E26">
        <f t="shared" si="1"/>
        <v>0.72250000000000014</v>
      </c>
      <c r="G26" s="8">
        <v>43831</v>
      </c>
      <c r="H26" s="3">
        <v>0.72250000000000014</v>
      </c>
      <c r="I26" s="3">
        <v>-4.7300000000007003E-2</v>
      </c>
      <c r="J26" s="3"/>
      <c r="K26" s="9">
        <v>43861</v>
      </c>
      <c r="L26" s="3">
        <v>3225.52</v>
      </c>
      <c r="M26" s="10"/>
      <c r="N26">
        <v>0.7</v>
      </c>
      <c r="P26" s="3">
        <v>2267.8200000000002</v>
      </c>
      <c r="Q26" s="10"/>
      <c r="R26">
        <v>0.3</v>
      </c>
      <c r="S26" s="7"/>
      <c r="T26" s="20"/>
    </row>
    <row r="27" spans="1:31" x14ac:dyDescent="0.25">
      <c r="A27" s="1">
        <v>43830</v>
      </c>
      <c r="B27">
        <v>99.127300000000005</v>
      </c>
      <c r="C27">
        <f t="shared" si="0"/>
        <v>2.5000000000005684E-2</v>
      </c>
      <c r="D27" s="5">
        <v>2.2850999999999999</v>
      </c>
      <c r="E27">
        <f t="shared" si="1"/>
        <v>0.57379999999999987</v>
      </c>
      <c r="G27" s="14">
        <v>43800</v>
      </c>
      <c r="H27" s="5">
        <v>0.57379999999999987</v>
      </c>
      <c r="I27" s="5">
        <v>2.5000000000005684E-2</v>
      </c>
      <c r="J27" s="5"/>
      <c r="K27" s="15">
        <v>43830</v>
      </c>
      <c r="L27" s="5">
        <v>3230.78</v>
      </c>
      <c r="M27" s="16">
        <f>(L27-L29)/L29</f>
        <v>6.3610266134660795E-2</v>
      </c>
      <c r="N27">
        <v>0.7</v>
      </c>
      <c r="O27" s="7">
        <v>4.4527186294262555E-2</v>
      </c>
      <c r="P27" s="5">
        <v>2225</v>
      </c>
      <c r="Q27" s="16">
        <f>(P27-P29)/P29</f>
        <v>-1.2075288752025886E-3</v>
      </c>
      <c r="R27">
        <v>0.3</v>
      </c>
      <c r="S27" s="7">
        <v>-3.6225866256077655E-4</v>
      </c>
      <c r="T27" s="20">
        <v>4.4164927631701781E-2</v>
      </c>
    </row>
    <row r="28" spans="1:31" x14ac:dyDescent="0.25">
      <c r="A28" s="1">
        <v>43799</v>
      </c>
      <c r="B28">
        <v>99.132000000000005</v>
      </c>
      <c r="C28">
        <f t="shared" si="0"/>
        <v>6.6000000000059345E-3</v>
      </c>
      <c r="D28" s="5">
        <v>2.0512999999999999</v>
      </c>
      <c r="E28">
        <f t="shared" si="1"/>
        <v>0.30149999999999988</v>
      </c>
      <c r="G28" s="14">
        <v>43770</v>
      </c>
      <c r="H28" s="5">
        <v>0.30149999999999988</v>
      </c>
      <c r="I28" s="5">
        <v>6.6000000000059345E-3</v>
      </c>
      <c r="J28" s="5"/>
      <c r="K28" s="15">
        <v>43798</v>
      </c>
      <c r="L28" s="5">
        <v>3140.98</v>
      </c>
      <c r="M28" s="16"/>
      <c r="N28">
        <v>0.7</v>
      </c>
      <c r="P28" s="5">
        <v>2226.5500000000002</v>
      </c>
      <c r="Q28" s="16"/>
      <c r="R28">
        <v>0.3</v>
      </c>
      <c r="S28" s="7"/>
      <c r="T28" s="20"/>
    </row>
    <row r="29" spans="1:31" x14ac:dyDescent="0.25">
      <c r="A29" s="1">
        <v>43769</v>
      </c>
      <c r="B29">
        <v>99.1143</v>
      </c>
      <c r="C29">
        <f t="shared" si="0"/>
        <v>-8.0100000000001614E-2</v>
      </c>
      <c r="D29" s="4">
        <v>1.7641</v>
      </c>
      <c r="E29">
        <f t="shared" si="1"/>
        <v>-4.7400000000000109E-2</v>
      </c>
      <c r="G29" s="11">
        <v>43739</v>
      </c>
      <c r="H29" s="4">
        <v>-4.7400000000000109E-2</v>
      </c>
      <c r="I29" s="4">
        <v>-8.0100000000001614E-2</v>
      </c>
      <c r="J29" s="4"/>
      <c r="K29" s="12">
        <v>43769</v>
      </c>
      <c r="L29" s="4">
        <v>3037.56</v>
      </c>
      <c r="M29" s="13">
        <f>(L29-L30)/L30</f>
        <v>2.0431747482144953E-2</v>
      </c>
      <c r="N29">
        <v>0.7</v>
      </c>
      <c r="O29" s="7">
        <v>1.4302223237501466E-2</v>
      </c>
      <c r="P29" s="4">
        <v>2227.69</v>
      </c>
      <c r="Q29" s="13">
        <f>(P29-P30)/P30</f>
        <v>3.0121566861774219E-3</v>
      </c>
      <c r="R29">
        <v>0.3</v>
      </c>
      <c r="S29" s="7">
        <v>9.0364700585322658E-4</v>
      </c>
      <c r="T29" s="20">
        <v>1.5205870243354692E-2</v>
      </c>
    </row>
    <row r="30" spans="1:31" x14ac:dyDescent="0.25">
      <c r="A30" s="1">
        <v>43738</v>
      </c>
      <c r="B30">
        <v>99.1023</v>
      </c>
      <c r="C30">
        <f t="shared" si="0"/>
        <v>-0.17980000000000018</v>
      </c>
      <c r="D30" s="3">
        <v>1.7113</v>
      </c>
      <c r="E30">
        <f t="shared" si="1"/>
        <v>6.2799999999999967E-2</v>
      </c>
      <c r="G30" s="8">
        <v>43709</v>
      </c>
      <c r="H30" s="3">
        <v>6.2799999999999967E-2</v>
      </c>
      <c r="I30" s="3">
        <v>-0.17980000000000018</v>
      </c>
      <c r="J30" s="3"/>
      <c r="K30" s="9">
        <v>43738</v>
      </c>
      <c r="L30" s="3">
        <v>2976.74</v>
      </c>
      <c r="M30" s="10">
        <f>(L30-L31)/L31</f>
        <v>1.7181167690656883E-2</v>
      </c>
      <c r="N30">
        <v>0.7</v>
      </c>
      <c r="O30" s="7">
        <v>1.2026817383459818E-2</v>
      </c>
      <c r="P30" s="3">
        <v>2221</v>
      </c>
      <c r="Q30" s="10">
        <f>(P30-P31)/P31</f>
        <v>-5.324937636874129E-3</v>
      </c>
      <c r="R30">
        <v>0.3</v>
      </c>
      <c r="S30" s="7">
        <v>-1.5974812910622388E-3</v>
      </c>
      <c r="T30" s="20">
        <v>1.042933609239758E-2</v>
      </c>
    </row>
    <row r="31" spans="1:31" x14ac:dyDescent="0.25">
      <c r="A31" s="1">
        <v>43708</v>
      </c>
      <c r="B31">
        <v>99.125399999999999</v>
      </c>
      <c r="C31">
        <f t="shared" si="0"/>
        <v>-0.25520000000000209</v>
      </c>
      <c r="D31" s="4">
        <v>1.7498</v>
      </c>
      <c r="E31">
        <f t="shared" si="1"/>
        <v>-4.0399999999999991E-2</v>
      </c>
      <c r="G31" s="11">
        <v>43678</v>
      </c>
      <c r="H31" s="4">
        <v>-4.0399999999999991E-2</v>
      </c>
      <c r="I31" s="4">
        <v>-0.25520000000000209</v>
      </c>
      <c r="J31" s="4"/>
      <c r="K31" s="12">
        <v>43707</v>
      </c>
      <c r="L31" s="4">
        <v>2926.46</v>
      </c>
      <c r="M31" s="13">
        <f>(L31-L34)/L34</f>
        <v>6.3370711394373697E-2</v>
      </c>
      <c r="N31">
        <v>0.7</v>
      </c>
      <c r="O31" s="7">
        <v>4.4359497976061583E-2</v>
      </c>
      <c r="P31" s="4">
        <v>2232.89</v>
      </c>
      <c r="Q31" s="13">
        <f>(P31-P34)/P34</f>
        <v>4.108113652682311E-2</v>
      </c>
      <c r="R31">
        <v>0.3</v>
      </c>
      <c r="S31" s="7">
        <v>1.2324340958046933E-2</v>
      </c>
      <c r="T31" s="20">
        <v>5.6683838934108513E-2</v>
      </c>
    </row>
    <row r="32" spans="1:31" x14ac:dyDescent="0.25">
      <c r="A32" s="1">
        <v>43677</v>
      </c>
      <c r="B32">
        <v>99.194400000000002</v>
      </c>
      <c r="C32">
        <f t="shared" si="0"/>
        <v>-0.28860000000000241</v>
      </c>
      <c r="D32" s="4">
        <v>1.8115000000000001</v>
      </c>
      <c r="E32">
        <f t="shared" si="1"/>
        <v>-0.18489999999999984</v>
      </c>
      <c r="G32" s="11">
        <v>43647</v>
      </c>
      <c r="H32" s="4">
        <v>-0.18489999999999984</v>
      </c>
      <c r="I32" s="4">
        <v>-0.28860000000000241</v>
      </c>
      <c r="J32" s="4"/>
      <c r="K32" s="12">
        <v>43677</v>
      </c>
      <c r="L32" s="4">
        <v>2980.38</v>
      </c>
      <c r="M32" s="13"/>
      <c r="N32">
        <v>0.7</v>
      </c>
      <c r="P32" s="4">
        <v>2176.4899999999998</v>
      </c>
      <c r="Q32" s="13"/>
      <c r="R32">
        <v>0.3</v>
      </c>
      <c r="S32" s="7"/>
      <c r="T32" s="20"/>
    </row>
    <row r="33" spans="1:20" x14ac:dyDescent="0.25">
      <c r="A33" s="1">
        <v>43646</v>
      </c>
      <c r="B33">
        <v>99.2821</v>
      </c>
      <c r="C33">
        <f t="shared" si="0"/>
        <v>-0.29779999999999518</v>
      </c>
      <c r="D33" s="4">
        <v>1.6485000000000001</v>
      </c>
      <c r="E33">
        <f t="shared" si="1"/>
        <v>-0.21399999999999997</v>
      </c>
      <c r="G33" s="11">
        <v>43617</v>
      </c>
      <c r="H33" s="4">
        <v>-0.21399999999999997</v>
      </c>
      <c r="I33" s="4">
        <v>-0.29779999999999518</v>
      </c>
      <c r="J33" s="4"/>
      <c r="K33" s="12">
        <v>43644</v>
      </c>
      <c r="L33" s="4">
        <v>2941.76</v>
      </c>
      <c r="M33" s="13"/>
      <c r="N33">
        <v>0.7</v>
      </c>
      <c r="P33" s="4">
        <v>2171.71</v>
      </c>
      <c r="Q33" s="13"/>
      <c r="R33">
        <v>0.3</v>
      </c>
      <c r="S33" s="7"/>
      <c r="T33" s="20"/>
    </row>
    <row r="34" spans="1:20" x14ac:dyDescent="0.25">
      <c r="A34" s="1">
        <v>43616</v>
      </c>
      <c r="B34">
        <v>99.380600000000001</v>
      </c>
      <c r="C34">
        <f t="shared" si="0"/>
        <v>-0.29460000000000264</v>
      </c>
      <c r="D34" s="3">
        <v>1.7902</v>
      </c>
      <c r="E34">
        <f t="shared" si="1"/>
        <v>0.27010000000000001</v>
      </c>
      <c r="G34" s="8">
        <v>43586</v>
      </c>
      <c r="H34" s="3">
        <v>0.27010000000000001</v>
      </c>
      <c r="I34" s="3">
        <v>-0.29460000000000264</v>
      </c>
      <c r="J34" s="3"/>
      <c r="K34" s="9">
        <v>43616</v>
      </c>
      <c r="L34" s="3">
        <v>2752.06</v>
      </c>
      <c r="M34" s="10">
        <f>(L34-L36)/L36</f>
        <v>-2.905023990968111E-2</v>
      </c>
      <c r="N34">
        <v>0.7</v>
      </c>
      <c r="O34" s="7">
        <v>-2.0335167936776775E-2</v>
      </c>
      <c r="P34" s="3">
        <v>2144.7800000000002</v>
      </c>
      <c r="Q34" s="10">
        <f>(P34-P36)/P36</f>
        <v>1.8012843940897118E-2</v>
      </c>
      <c r="R34">
        <v>0.3</v>
      </c>
      <c r="S34" s="7">
        <v>5.4038531822691348E-3</v>
      </c>
      <c r="T34" s="20">
        <v>-1.4931314754507641E-2</v>
      </c>
    </row>
    <row r="35" spans="1:20" x14ac:dyDescent="0.25">
      <c r="A35" s="1">
        <v>43585</v>
      </c>
      <c r="B35">
        <v>99.483000000000004</v>
      </c>
      <c r="C35">
        <f t="shared" si="0"/>
        <v>-0.31349999999999056</v>
      </c>
      <c r="D35" s="3">
        <v>1.9964</v>
      </c>
      <c r="E35">
        <f t="shared" si="1"/>
        <v>0.44520000000000004</v>
      </c>
      <c r="G35" s="8">
        <v>43556</v>
      </c>
      <c r="H35" s="3">
        <v>0.44520000000000004</v>
      </c>
      <c r="I35" s="3">
        <v>-0.31349999999999056</v>
      </c>
      <c r="J35" s="3"/>
      <c r="K35" s="9">
        <v>43585</v>
      </c>
      <c r="L35" s="3">
        <v>2945.83</v>
      </c>
      <c r="M35" s="10"/>
      <c r="N35">
        <v>0.7</v>
      </c>
      <c r="P35" s="3">
        <v>2107.37</v>
      </c>
      <c r="Q35" s="10"/>
      <c r="R35">
        <v>0.3</v>
      </c>
      <c r="S35" s="7"/>
      <c r="T35" s="20"/>
    </row>
    <row r="36" spans="1:20" x14ac:dyDescent="0.25">
      <c r="A36" s="1">
        <v>43555</v>
      </c>
      <c r="B36">
        <v>99.579899999999995</v>
      </c>
      <c r="C36">
        <f t="shared" si="0"/>
        <v>-0.37150000000001171</v>
      </c>
      <c r="D36" s="4">
        <v>1.8625</v>
      </c>
      <c r="E36">
        <f t="shared" si="1"/>
        <v>-4.7699999999999854E-2</v>
      </c>
      <c r="G36" s="11">
        <v>43525</v>
      </c>
      <c r="H36" s="4">
        <v>-4.7699999999999854E-2</v>
      </c>
      <c r="I36" s="4">
        <v>-0.37150000000001171</v>
      </c>
      <c r="J36" s="4"/>
      <c r="K36" s="12">
        <v>43553</v>
      </c>
      <c r="L36" s="4">
        <v>2834.4</v>
      </c>
      <c r="M36" s="13">
        <f>(L36-L44)/L44</f>
        <v>6.4304457282453606E-3</v>
      </c>
      <c r="N36">
        <v>0.7</v>
      </c>
      <c r="O36" s="7">
        <v>4.5013120097717524E-3</v>
      </c>
      <c r="P36" s="4">
        <v>2106.83</v>
      </c>
      <c r="Q36" s="13">
        <f>(P36-P44)/P44</f>
        <v>4.6217026855235946E-2</v>
      </c>
      <c r="R36">
        <v>0.3</v>
      </c>
      <c r="S36" s="7">
        <v>1.3865108056570784E-2</v>
      </c>
      <c r="T36" s="20">
        <v>1.8366420066342537E-2</v>
      </c>
    </row>
    <row r="37" spans="1:20" x14ac:dyDescent="0.25">
      <c r="A37" s="1">
        <v>43524</v>
      </c>
      <c r="B37">
        <v>99.675200000000004</v>
      </c>
      <c r="C37">
        <f t="shared" si="0"/>
        <v>-0.45829999999999416</v>
      </c>
      <c r="D37" s="4">
        <v>1.5201</v>
      </c>
      <c r="E37">
        <f t="shared" si="1"/>
        <v>-0.65650000000000008</v>
      </c>
      <c r="G37" s="11">
        <v>43497</v>
      </c>
      <c r="H37" s="4">
        <v>-0.65650000000000008</v>
      </c>
      <c r="I37" s="4">
        <v>-0.45829999999999416</v>
      </c>
      <c r="J37" s="4"/>
      <c r="K37" s="12">
        <v>43524</v>
      </c>
      <c r="L37" s="4">
        <v>2784.49</v>
      </c>
      <c r="M37" s="13"/>
      <c r="N37">
        <v>0.7</v>
      </c>
      <c r="P37" s="4">
        <v>2067.14</v>
      </c>
      <c r="Q37" s="13"/>
      <c r="R37">
        <v>0.3</v>
      </c>
      <c r="S37" s="7"/>
      <c r="T37" s="20"/>
    </row>
    <row r="38" spans="1:20" x14ac:dyDescent="0.25">
      <c r="A38" s="1">
        <v>43496</v>
      </c>
      <c r="B38">
        <v>99.796499999999995</v>
      </c>
      <c r="C38">
        <f t="shared" si="0"/>
        <v>-0.52630000000000621</v>
      </c>
      <c r="D38" s="4">
        <v>1.5511999999999999</v>
      </c>
      <c r="E38">
        <f t="shared" si="1"/>
        <v>-0.97130000000000005</v>
      </c>
      <c r="G38" s="11">
        <v>43466</v>
      </c>
      <c r="H38" s="4">
        <v>-0.97130000000000005</v>
      </c>
      <c r="I38" s="4">
        <v>-0.52630000000000621</v>
      </c>
      <c r="J38" s="4"/>
      <c r="K38" s="12">
        <v>43496</v>
      </c>
      <c r="L38" s="4">
        <v>2704.1</v>
      </c>
      <c r="M38" s="13"/>
      <c r="N38">
        <v>0.7</v>
      </c>
      <c r="P38" s="4">
        <v>2068.34</v>
      </c>
      <c r="Q38" s="13"/>
      <c r="R38">
        <v>0.3</v>
      </c>
      <c r="S38" s="7"/>
      <c r="T38" s="20"/>
    </row>
    <row r="39" spans="1:20" x14ac:dyDescent="0.25">
      <c r="A39" s="1">
        <v>43465</v>
      </c>
      <c r="B39">
        <v>99.951400000000007</v>
      </c>
      <c r="C39">
        <f t="shared" si="0"/>
        <v>-0.53919999999999391</v>
      </c>
      <c r="D39" s="4">
        <v>1.9101999999999999</v>
      </c>
      <c r="E39">
        <f t="shared" si="1"/>
        <v>-0.36680000000000024</v>
      </c>
      <c r="G39" s="11">
        <v>43435</v>
      </c>
      <c r="H39" s="4">
        <v>-0.36680000000000024</v>
      </c>
      <c r="I39" s="4">
        <v>-0.53919999999999391</v>
      </c>
      <c r="J39" s="4"/>
      <c r="K39" s="12">
        <v>43465</v>
      </c>
      <c r="L39" s="4">
        <v>2506.85</v>
      </c>
      <c r="M39" s="13"/>
      <c r="N39">
        <v>0.7</v>
      </c>
      <c r="P39" s="4">
        <v>2046.6</v>
      </c>
      <c r="Q39" s="13"/>
      <c r="R39">
        <v>0.3</v>
      </c>
      <c r="S39" s="7"/>
      <c r="T39" s="20"/>
    </row>
    <row r="40" spans="1:20" x14ac:dyDescent="0.25">
      <c r="A40" s="1">
        <v>43434</v>
      </c>
      <c r="B40">
        <v>100.1335</v>
      </c>
      <c r="C40">
        <f t="shared" si="0"/>
        <v>-0.48000000000000398</v>
      </c>
      <c r="D40" s="4">
        <v>2.1766000000000001</v>
      </c>
      <c r="E40">
        <f t="shared" si="1"/>
        <v>-0.52259999999999973</v>
      </c>
      <c r="G40" s="11">
        <v>43405</v>
      </c>
      <c r="H40" s="4">
        <v>-0.52259999999999973</v>
      </c>
      <c r="I40" s="4">
        <v>-0.48000000000000398</v>
      </c>
      <c r="J40" s="4"/>
      <c r="K40" s="12">
        <v>43434</v>
      </c>
      <c r="L40" s="4">
        <v>2760.17</v>
      </c>
      <c r="M40" s="13"/>
      <c r="N40">
        <v>0.7</v>
      </c>
      <c r="P40" s="4">
        <v>2009.68</v>
      </c>
      <c r="Q40" s="13"/>
      <c r="R40">
        <v>0.3</v>
      </c>
      <c r="S40" s="7"/>
      <c r="T40" s="20"/>
    </row>
    <row r="41" spans="1:20" x14ac:dyDescent="0.25">
      <c r="A41" s="1">
        <v>43404</v>
      </c>
      <c r="B41">
        <v>100.3228</v>
      </c>
      <c r="C41">
        <f t="shared" si="0"/>
        <v>-0.37059999999999604</v>
      </c>
      <c r="D41" s="4">
        <v>2.5225</v>
      </c>
      <c r="E41">
        <f t="shared" si="1"/>
        <v>-0.42700000000000005</v>
      </c>
      <c r="G41" s="11">
        <v>43374</v>
      </c>
      <c r="H41" s="4">
        <v>-0.42700000000000005</v>
      </c>
      <c r="I41" s="4">
        <v>-0.37059999999999604</v>
      </c>
      <c r="J41" s="4"/>
      <c r="K41" s="12">
        <v>43404</v>
      </c>
      <c r="L41" s="4">
        <v>2711.74</v>
      </c>
      <c r="M41" s="13"/>
      <c r="N41">
        <v>0.7</v>
      </c>
      <c r="P41" s="4">
        <v>1997.76</v>
      </c>
      <c r="Q41" s="13"/>
      <c r="R41">
        <v>0.3</v>
      </c>
      <c r="S41" s="7"/>
      <c r="T41" s="20"/>
    </row>
    <row r="42" spans="1:20" x14ac:dyDescent="0.25">
      <c r="A42" s="1">
        <v>43373</v>
      </c>
      <c r="B42">
        <v>100.4906</v>
      </c>
      <c r="C42">
        <f t="shared" si="0"/>
        <v>-0.25790000000000646</v>
      </c>
      <c r="D42" s="4">
        <v>2.2770000000000001</v>
      </c>
      <c r="E42">
        <f t="shared" si="1"/>
        <v>-0.5945999999999998</v>
      </c>
      <c r="G42" s="11">
        <v>43344</v>
      </c>
      <c r="H42" s="4">
        <v>-0.5945999999999998</v>
      </c>
      <c r="I42" s="4">
        <v>-0.25790000000000646</v>
      </c>
      <c r="J42" s="4"/>
      <c r="K42" s="12">
        <v>43371</v>
      </c>
      <c r="L42" s="4">
        <v>2913.98</v>
      </c>
      <c r="M42" s="13"/>
      <c r="N42">
        <v>0.7</v>
      </c>
      <c r="P42" s="4">
        <v>2013.67</v>
      </c>
      <c r="Q42" s="13"/>
      <c r="R42">
        <v>0.3</v>
      </c>
      <c r="S42" s="7"/>
      <c r="T42" s="20"/>
    </row>
    <row r="43" spans="1:20" x14ac:dyDescent="0.25">
      <c r="A43" s="1">
        <v>43343</v>
      </c>
      <c r="B43">
        <v>100.6135</v>
      </c>
      <c r="C43">
        <f t="shared" si="0"/>
        <v>-0.16779999999999973</v>
      </c>
      <c r="D43" s="4">
        <v>2.6991999999999998</v>
      </c>
      <c r="E43">
        <f t="shared" si="1"/>
        <v>-0.10180000000000033</v>
      </c>
      <c r="G43" s="11">
        <v>43313</v>
      </c>
      <c r="H43" s="4">
        <v>-0.10180000000000033</v>
      </c>
      <c r="I43" s="4">
        <v>-0.16779999999999973</v>
      </c>
      <c r="J43" s="4"/>
      <c r="K43" s="12">
        <v>43343</v>
      </c>
      <c r="L43" s="4">
        <v>2901.52</v>
      </c>
      <c r="M43" s="13"/>
      <c r="N43">
        <v>0.7</v>
      </c>
      <c r="P43" s="4">
        <v>2026.72</v>
      </c>
      <c r="Q43" s="13"/>
      <c r="R43">
        <v>0.3</v>
      </c>
      <c r="S43" s="7"/>
      <c r="T43" s="20"/>
    </row>
    <row r="44" spans="1:20" x14ac:dyDescent="0.25">
      <c r="A44" s="1">
        <v>43312</v>
      </c>
      <c r="B44">
        <v>100.6934</v>
      </c>
      <c r="C44">
        <f t="shared" si="0"/>
        <v>-9.8399999999998045E-2</v>
      </c>
      <c r="D44" s="3">
        <v>2.9495</v>
      </c>
      <c r="E44">
        <f t="shared" si="1"/>
        <v>0.48680000000000012</v>
      </c>
      <c r="G44" s="8">
        <v>43282</v>
      </c>
      <c r="H44" s="3">
        <v>0.48680000000000012</v>
      </c>
      <c r="I44" s="3">
        <v>-9.8399999999998045E-2</v>
      </c>
      <c r="J44" s="3"/>
      <c r="K44" s="9">
        <v>43312</v>
      </c>
      <c r="L44" s="3">
        <v>2816.29</v>
      </c>
      <c r="M44" s="10">
        <f>(L44-L46)/L46</f>
        <v>4.1038417607114998E-2</v>
      </c>
      <c r="N44">
        <v>0.7</v>
      </c>
      <c r="O44" s="7">
        <v>2.8726892324980498E-2</v>
      </c>
      <c r="P44" s="3">
        <v>2013.76</v>
      </c>
      <c r="Q44" s="10">
        <f>(P44-P46)/P46</f>
        <v>-9.921816089216971E-4</v>
      </c>
      <c r="R44">
        <v>0.3</v>
      </c>
      <c r="S44" s="7">
        <v>-2.9765448267650912E-4</v>
      </c>
      <c r="T44" s="20">
        <v>2.842923784230399E-2</v>
      </c>
    </row>
    <row r="45" spans="1:20" x14ac:dyDescent="0.25">
      <c r="A45" s="1">
        <v>43281</v>
      </c>
      <c r="B45">
        <v>100.74850000000001</v>
      </c>
      <c r="C45">
        <f t="shared" si="0"/>
        <v>-2.2099999999994679E-2</v>
      </c>
      <c r="D45" s="3">
        <v>2.8715999999999999</v>
      </c>
      <c r="E45">
        <f t="shared" si="1"/>
        <v>0.5118999999999998</v>
      </c>
      <c r="G45" s="8">
        <v>43252</v>
      </c>
      <c r="H45" s="3">
        <v>0.5118999999999998</v>
      </c>
      <c r="I45" s="3">
        <v>-2.2099999999994679E-2</v>
      </c>
      <c r="J45" s="3"/>
      <c r="K45" s="9">
        <v>43280</v>
      </c>
      <c r="L45" s="3">
        <v>2718.37</v>
      </c>
      <c r="M45" s="10"/>
      <c r="N45">
        <v>0.7</v>
      </c>
      <c r="P45" s="3">
        <v>2013.28</v>
      </c>
      <c r="Q45" s="10"/>
      <c r="R45">
        <v>0.3</v>
      </c>
      <c r="S45" s="7"/>
      <c r="T45" s="20"/>
    </row>
    <row r="46" spans="1:20" x14ac:dyDescent="0.25">
      <c r="A46" s="1">
        <v>43251</v>
      </c>
      <c r="B46">
        <v>100.7813</v>
      </c>
      <c r="C46">
        <f t="shared" si="0"/>
        <v>7.2500000000005116E-2</v>
      </c>
      <c r="D46" s="5">
        <v>2.8010000000000002</v>
      </c>
      <c r="E46">
        <f t="shared" si="1"/>
        <v>0.58919999999999995</v>
      </c>
      <c r="G46" s="14">
        <v>43221</v>
      </c>
      <c r="H46" s="5">
        <v>0.58919999999999995</v>
      </c>
      <c r="I46" s="5">
        <v>7.2500000000005116E-2</v>
      </c>
      <c r="J46" s="5"/>
      <c r="K46" s="15">
        <v>43251</v>
      </c>
      <c r="L46" s="5">
        <v>2705.27</v>
      </c>
      <c r="M46" s="16">
        <f>(L46-L51)/L51</f>
        <v>1.1841667258874649E-2</v>
      </c>
      <c r="N46">
        <v>0.7</v>
      </c>
      <c r="O46" s="7">
        <v>8.289167081212254E-3</v>
      </c>
      <c r="P46" s="5">
        <v>2015.76</v>
      </c>
      <c r="Q46" s="16">
        <f>(P46-P51)/P51</f>
        <v>-1.4958194265944039E-2</v>
      </c>
      <c r="R46">
        <v>0.3</v>
      </c>
      <c r="S46" s="7">
        <v>-4.4874582797832111E-3</v>
      </c>
      <c r="T46" s="20">
        <v>3.8017088014290429E-3</v>
      </c>
    </row>
    <row r="47" spans="1:20" x14ac:dyDescent="0.25">
      <c r="A47" s="1">
        <v>43220</v>
      </c>
      <c r="B47">
        <v>100.79179999999999</v>
      </c>
      <c r="C47">
        <f t="shared" si="0"/>
        <v>0.17529999999999291</v>
      </c>
      <c r="D47" s="5">
        <v>2.4626999999999999</v>
      </c>
      <c r="E47">
        <f t="shared" si="1"/>
        <v>0.39219999999999988</v>
      </c>
      <c r="G47" s="14">
        <v>43191</v>
      </c>
      <c r="H47" s="5">
        <v>0.39219999999999988</v>
      </c>
      <c r="I47" s="5">
        <v>0.17529999999999291</v>
      </c>
      <c r="J47" s="5"/>
      <c r="K47" s="15">
        <v>43220</v>
      </c>
      <c r="L47" s="5">
        <v>2648.05</v>
      </c>
      <c r="M47" s="16"/>
      <c r="N47">
        <v>0.7</v>
      </c>
      <c r="P47" s="5">
        <v>2001.48</v>
      </c>
      <c r="Q47" s="16"/>
      <c r="R47">
        <v>0.3</v>
      </c>
      <c r="S47" s="7"/>
      <c r="T47" s="20"/>
    </row>
    <row r="48" spans="1:20" x14ac:dyDescent="0.25">
      <c r="A48" s="1">
        <v>43190</v>
      </c>
      <c r="B48">
        <v>100.7706</v>
      </c>
      <c r="C48">
        <f t="shared" si="0"/>
        <v>0.24729999999999563</v>
      </c>
      <c r="D48" s="5">
        <v>2.3597000000000001</v>
      </c>
      <c r="E48">
        <f t="shared" si="1"/>
        <v>0.25059999999999993</v>
      </c>
      <c r="G48" s="14">
        <v>43160</v>
      </c>
      <c r="H48" s="5">
        <v>0.25059999999999993</v>
      </c>
      <c r="I48" s="5">
        <v>0.24729999999999563</v>
      </c>
      <c r="J48" s="5"/>
      <c r="K48" s="15">
        <v>43189</v>
      </c>
      <c r="L48" s="5">
        <v>2640.87</v>
      </c>
      <c r="M48" s="16"/>
      <c r="N48">
        <v>0.7</v>
      </c>
      <c r="P48" s="5">
        <v>2016.48</v>
      </c>
      <c r="Q48" s="16"/>
      <c r="R48">
        <v>0.3</v>
      </c>
      <c r="S48" s="7"/>
      <c r="T48" s="20"/>
    </row>
    <row r="49" spans="1:20" x14ac:dyDescent="0.25">
      <c r="A49" s="1">
        <v>43159</v>
      </c>
      <c r="B49">
        <v>100.7088</v>
      </c>
      <c r="C49">
        <f t="shared" si="0"/>
        <v>0.27439999999999998</v>
      </c>
      <c r="D49" s="5">
        <v>2.2118000000000002</v>
      </c>
      <c r="E49">
        <f t="shared" si="1"/>
        <v>9.200000000000319E-3</v>
      </c>
      <c r="G49" s="14">
        <v>43132</v>
      </c>
      <c r="H49" s="5">
        <v>9.200000000000319E-3</v>
      </c>
      <c r="I49" s="5">
        <v>0.27439999999999998</v>
      </c>
      <c r="J49" s="5"/>
      <c r="K49" s="15">
        <v>43159</v>
      </c>
      <c r="L49" s="5">
        <v>2713.83</v>
      </c>
      <c r="M49" s="16"/>
      <c r="N49">
        <v>0.7</v>
      </c>
      <c r="P49" s="5">
        <v>2003.63</v>
      </c>
      <c r="Q49" s="16"/>
      <c r="R49">
        <v>0.3</v>
      </c>
      <c r="S49" s="7"/>
      <c r="T49" s="20"/>
    </row>
    <row r="50" spans="1:20" x14ac:dyDescent="0.25">
      <c r="A50" s="1">
        <v>43131</v>
      </c>
      <c r="B50">
        <v>100.6165</v>
      </c>
      <c r="C50">
        <f t="shared" si="0"/>
        <v>0.27830000000000155</v>
      </c>
      <c r="D50" s="5">
        <v>2.0705</v>
      </c>
      <c r="E50">
        <f t="shared" si="1"/>
        <v>2.9399999999999871E-2</v>
      </c>
      <c r="G50" s="14">
        <v>43101</v>
      </c>
      <c r="H50" s="5">
        <v>2.9399999999999871E-2</v>
      </c>
      <c r="I50" s="5">
        <v>0.27830000000000155</v>
      </c>
      <c r="J50" s="5"/>
      <c r="K50" s="15">
        <v>43131</v>
      </c>
      <c r="L50" s="5">
        <v>2823.81</v>
      </c>
      <c r="M50" s="16"/>
      <c r="N50">
        <v>0.7</v>
      </c>
      <c r="P50" s="5">
        <v>2022.8</v>
      </c>
      <c r="Q50" s="16"/>
      <c r="R50">
        <v>0.3</v>
      </c>
      <c r="S50" s="7"/>
      <c r="T50" s="20"/>
    </row>
    <row r="51" spans="1:20" x14ac:dyDescent="0.25">
      <c r="A51" s="1">
        <v>43100</v>
      </c>
      <c r="B51">
        <v>100.52330000000001</v>
      </c>
      <c r="C51">
        <f t="shared" si="0"/>
        <v>0.2897000000000105</v>
      </c>
      <c r="D51" s="6">
        <v>2.1091000000000002</v>
      </c>
      <c r="E51">
        <f t="shared" si="1"/>
        <v>-0.1238999999999999</v>
      </c>
      <c r="G51" s="17">
        <v>43070</v>
      </c>
      <c r="H51" s="6">
        <v>-0.1238999999999999</v>
      </c>
      <c r="I51" s="6">
        <v>0.2897000000000105</v>
      </c>
      <c r="J51" s="6"/>
      <c r="K51" s="18">
        <v>43098</v>
      </c>
      <c r="L51" s="6">
        <v>2673.61</v>
      </c>
      <c r="M51" s="19">
        <f>(L51-L52)/L52</f>
        <v>9.8316198188535195E-3</v>
      </c>
      <c r="N51">
        <v>0.7</v>
      </c>
      <c r="O51" s="7">
        <v>6.8821338731974635E-3</v>
      </c>
      <c r="P51" s="6">
        <v>2046.37</v>
      </c>
      <c r="Q51" s="19">
        <f>(P51-P52)/P52</f>
        <v>4.5900383894119396E-3</v>
      </c>
      <c r="R51">
        <v>0.3</v>
      </c>
      <c r="S51" s="7">
        <v>1.3770115168235818E-3</v>
      </c>
      <c r="T51" s="20">
        <v>8.2591453900210457E-3</v>
      </c>
    </row>
    <row r="52" spans="1:20" x14ac:dyDescent="0.25">
      <c r="A52" s="1">
        <v>43069</v>
      </c>
      <c r="B52">
        <v>100.4344</v>
      </c>
      <c r="C52">
        <f t="shared" si="0"/>
        <v>0.2990999999999957</v>
      </c>
      <c r="D52" s="5">
        <v>2.2025999999999999</v>
      </c>
      <c r="E52">
        <f t="shared" si="1"/>
        <v>0.26359999999999983</v>
      </c>
      <c r="G52" s="14">
        <v>43040</v>
      </c>
      <c r="H52" s="5">
        <v>0.26359999999999983</v>
      </c>
      <c r="I52" s="5">
        <v>0.2990999999999957</v>
      </c>
      <c r="J52" s="5"/>
      <c r="K52" s="15">
        <v>43069</v>
      </c>
      <c r="L52" s="5">
        <v>2647.58</v>
      </c>
      <c r="M52" s="16"/>
      <c r="N52">
        <v>0.7</v>
      </c>
      <c r="P52" s="5">
        <v>2037.02</v>
      </c>
      <c r="Q52" s="16"/>
      <c r="R52">
        <v>0.3</v>
      </c>
      <c r="S52" s="7"/>
      <c r="T52" s="20"/>
    </row>
    <row r="53" spans="1:20" x14ac:dyDescent="0.25">
      <c r="A53" s="1">
        <v>43039</v>
      </c>
      <c r="B53">
        <v>100.3382</v>
      </c>
      <c r="C53">
        <f t="shared" si="0"/>
        <v>0.28149999999999409</v>
      </c>
      <c r="D53" s="5">
        <v>2.0411000000000001</v>
      </c>
      <c r="E53">
        <f t="shared" si="1"/>
        <v>0.31310000000000016</v>
      </c>
      <c r="G53" s="14">
        <v>43009</v>
      </c>
      <c r="H53" s="5">
        <v>0.31310000000000016</v>
      </c>
      <c r="I53" s="5">
        <v>0.28149999999999409</v>
      </c>
      <c r="J53" s="5"/>
      <c r="K53" s="15">
        <v>43039</v>
      </c>
      <c r="L53" s="5">
        <v>2575.2600000000002</v>
      </c>
      <c r="M53" s="16"/>
      <c r="N53">
        <v>0.7</v>
      </c>
      <c r="P53" s="5">
        <v>2039.64</v>
      </c>
      <c r="Q53" s="16"/>
      <c r="R53">
        <v>0.3</v>
      </c>
      <c r="S53" s="7"/>
      <c r="T53" s="20"/>
    </row>
    <row r="54" spans="1:20" x14ac:dyDescent="0.25">
      <c r="A54" s="1">
        <v>43008</v>
      </c>
      <c r="B54">
        <v>100.2336</v>
      </c>
      <c r="C54">
        <f t="shared" si="0"/>
        <v>0.22829999999999018</v>
      </c>
      <c r="D54" s="5">
        <v>2.2330000000000001</v>
      </c>
      <c r="E54">
        <f t="shared" si="1"/>
        <v>0.59950000000000014</v>
      </c>
      <c r="G54" s="14">
        <v>42979</v>
      </c>
      <c r="H54" s="5">
        <v>0.59950000000000014</v>
      </c>
      <c r="I54" s="5">
        <v>0.22829999999999018</v>
      </c>
      <c r="J54" s="5"/>
      <c r="K54" s="15">
        <v>43007</v>
      </c>
      <c r="L54" s="5">
        <v>2519.36</v>
      </c>
      <c r="M54" s="16"/>
      <c r="N54">
        <v>0.7</v>
      </c>
      <c r="P54" s="5">
        <v>2038.46</v>
      </c>
      <c r="Q54" s="16"/>
      <c r="R54">
        <v>0.3</v>
      </c>
      <c r="S54" s="7"/>
      <c r="T54" s="20"/>
    </row>
    <row r="55" spans="1:20" x14ac:dyDescent="0.25">
      <c r="A55" s="1">
        <v>42978</v>
      </c>
      <c r="B55">
        <v>100.1353</v>
      </c>
      <c r="C55">
        <f t="shared" si="0"/>
        <v>0.17180000000000462</v>
      </c>
      <c r="D55" s="5">
        <v>1.9390000000000001</v>
      </c>
      <c r="E55">
        <f t="shared" si="1"/>
        <v>6.4100000000000046E-2</v>
      </c>
      <c r="G55" s="14">
        <v>42948</v>
      </c>
      <c r="H55" s="5">
        <v>6.4100000000000046E-2</v>
      </c>
      <c r="I55" s="5">
        <v>0.17180000000000462</v>
      </c>
      <c r="J55" s="5"/>
      <c r="K55" s="15">
        <v>42978</v>
      </c>
      <c r="L55" s="5">
        <v>2471.65</v>
      </c>
      <c r="M55" s="16"/>
      <c r="N55">
        <v>0.7</v>
      </c>
      <c r="P55" s="5">
        <v>2048.21</v>
      </c>
      <c r="Q55" s="16"/>
      <c r="R55">
        <v>0.3</v>
      </c>
      <c r="S55" s="7"/>
      <c r="T55" s="20"/>
    </row>
    <row r="56" spans="1:20" x14ac:dyDescent="0.25">
      <c r="A56" s="1">
        <v>42947</v>
      </c>
      <c r="B56">
        <v>100.05670000000001</v>
      </c>
      <c r="C56">
        <f t="shared" si="0"/>
        <v>0.12250000000000227</v>
      </c>
      <c r="D56" s="6">
        <v>1.728</v>
      </c>
      <c r="E56">
        <f t="shared" si="1"/>
        <v>-0.47170000000000001</v>
      </c>
      <c r="G56" s="17">
        <v>42917</v>
      </c>
      <c r="H56" s="6">
        <v>-0.47170000000000001</v>
      </c>
      <c r="I56" s="6">
        <v>0.12250000000000227</v>
      </c>
      <c r="J56" s="6"/>
      <c r="K56" s="18">
        <v>42947</v>
      </c>
      <c r="L56" s="6">
        <v>2470.3000000000002</v>
      </c>
      <c r="M56" s="19">
        <f>(L56-L60)/L60</f>
        <v>4.5532267894630087E-2</v>
      </c>
      <c r="N56">
        <v>0.7</v>
      </c>
      <c r="O56" s="7">
        <v>3.1872587526241059E-2</v>
      </c>
      <c r="P56" s="6">
        <v>2030.01</v>
      </c>
      <c r="Q56" s="19">
        <f>(P56-P60)/P60</f>
        <v>1.8820482707740487E-2</v>
      </c>
      <c r="R56">
        <v>0.3</v>
      </c>
      <c r="S56" s="7">
        <v>5.6461448123221458E-3</v>
      </c>
      <c r="T56" s="20">
        <v>3.7518732338563204E-2</v>
      </c>
    </row>
    <row r="57" spans="1:20" x14ac:dyDescent="0.25">
      <c r="A57" s="1">
        <v>42916</v>
      </c>
      <c r="B57">
        <v>100.00530000000001</v>
      </c>
      <c r="C57">
        <f t="shared" si="0"/>
        <v>9.6699999999998454E-2</v>
      </c>
      <c r="D57" s="6">
        <v>1.6335</v>
      </c>
      <c r="E57">
        <f t="shared" si="1"/>
        <v>-0.74709999999999988</v>
      </c>
      <c r="G57" s="17">
        <v>42887</v>
      </c>
      <c r="H57" s="6">
        <v>-0.74709999999999988</v>
      </c>
      <c r="I57" s="6">
        <v>9.6699999999998454E-2</v>
      </c>
      <c r="J57" s="6"/>
      <c r="K57" s="18">
        <v>42916</v>
      </c>
      <c r="L57" s="6">
        <v>2423.41</v>
      </c>
      <c r="M57" s="19"/>
      <c r="N57">
        <v>0.7</v>
      </c>
      <c r="P57" s="6">
        <v>2021.31</v>
      </c>
      <c r="Q57" s="19"/>
      <c r="R57">
        <v>0.3</v>
      </c>
      <c r="S57" s="7"/>
      <c r="T57" s="20"/>
    </row>
    <row r="58" spans="1:20" x14ac:dyDescent="0.25">
      <c r="A58" s="1">
        <v>42886</v>
      </c>
      <c r="B58">
        <v>99.963499999999996</v>
      </c>
      <c r="C58">
        <f t="shared" si="0"/>
        <v>9.7499999999996589E-2</v>
      </c>
      <c r="D58" s="6">
        <v>1.8749</v>
      </c>
      <c r="E58">
        <f t="shared" si="1"/>
        <v>-0.86309999999999998</v>
      </c>
      <c r="G58" s="17">
        <v>42856</v>
      </c>
      <c r="H58" s="6">
        <v>-0.86309999999999998</v>
      </c>
      <c r="I58" s="6">
        <v>9.7499999999996589E-2</v>
      </c>
      <c r="J58" s="6"/>
      <c r="K58" s="18">
        <v>42886</v>
      </c>
      <c r="L58" s="6">
        <v>2411.8000000000002</v>
      </c>
      <c r="M58" s="19"/>
      <c r="N58">
        <v>0.7</v>
      </c>
      <c r="P58" s="6">
        <v>2023.34</v>
      </c>
      <c r="Q58" s="19"/>
      <c r="R58">
        <v>0.3</v>
      </c>
      <c r="S58" s="7"/>
      <c r="T58" s="20"/>
    </row>
    <row r="59" spans="1:20" x14ac:dyDescent="0.25">
      <c r="A59" s="1">
        <v>42855</v>
      </c>
      <c r="B59">
        <v>99.934200000000004</v>
      </c>
      <c r="C59">
        <f t="shared" si="0"/>
        <v>0.1419000000000068</v>
      </c>
      <c r="D59" s="6">
        <v>2.1997</v>
      </c>
      <c r="E59">
        <f t="shared" si="1"/>
        <v>-0.30030000000000001</v>
      </c>
      <c r="G59" s="17">
        <v>42826</v>
      </c>
      <c r="H59" s="6">
        <v>-0.30030000000000001</v>
      </c>
      <c r="I59" s="6">
        <v>0.1419000000000068</v>
      </c>
      <c r="J59" s="6"/>
      <c r="K59" s="18">
        <v>42853</v>
      </c>
      <c r="L59" s="6">
        <v>2384.1999999999998</v>
      </c>
      <c r="M59" s="19"/>
      <c r="N59">
        <v>0.7</v>
      </c>
      <c r="P59" s="6">
        <v>2007.89</v>
      </c>
      <c r="Q59" s="19"/>
      <c r="R59">
        <v>0.3</v>
      </c>
      <c r="S59" s="7"/>
      <c r="T59" s="20"/>
    </row>
    <row r="60" spans="1:20" x14ac:dyDescent="0.25">
      <c r="A60" s="1">
        <v>42825</v>
      </c>
      <c r="B60">
        <v>99.908600000000007</v>
      </c>
      <c r="C60">
        <f t="shared" si="0"/>
        <v>0.22700000000000387</v>
      </c>
      <c r="D60" s="5">
        <v>2.3805999999999998</v>
      </c>
      <c r="E60">
        <f t="shared" si="1"/>
        <v>0.30599999999999961</v>
      </c>
      <c r="G60" s="14">
        <v>42795</v>
      </c>
      <c r="H60" s="5">
        <v>0.30599999999999961</v>
      </c>
      <c r="I60" s="5">
        <v>0.22700000000000387</v>
      </c>
      <c r="J60" s="5"/>
      <c r="K60" s="15">
        <v>42825</v>
      </c>
      <c r="L60" s="5">
        <v>2362.7199999999998</v>
      </c>
      <c r="M60" s="16">
        <f>(L60-L68)/L68</f>
        <v>8.7007729112992219E-2</v>
      </c>
      <c r="N60">
        <v>0.7</v>
      </c>
      <c r="O60" s="7">
        <v>6.0905410379094548E-2</v>
      </c>
      <c r="P60" s="5">
        <v>1992.51</v>
      </c>
      <c r="Q60" s="16">
        <f>(P60-P68)/P68</f>
        <v>-2.3523530881985385E-2</v>
      </c>
      <c r="R60">
        <v>0.3</v>
      </c>
      <c r="S60" s="7">
        <v>-7.0570592645956155E-3</v>
      </c>
      <c r="T60" s="20">
        <v>5.3848351114498934E-2</v>
      </c>
    </row>
    <row r="61" spans="1:20" x14ac:dyDescent="0.25">
      <c r="A61" s="1">
        <v>42794</v>
      </c>
      <c r="B61">
        <v>99.866</v>
      </c>
      <c r="C61">
        <f t="shared" si="0"/>
        <v>0.32349999999999568</v>
      </c>
      <c r="D61" s="5">
        <v>2.738</v>
      </c>
      <c r="E61">
        <f t="shared" si="1"/>
        <v>1.0455000000000001</v>
      </c>
      <c r="G61" s="14">
        <v>42767</v>
      </c>
      <c r="H61" s="5">
        <v>1.0455000000000001</v>
      </c>
      <c r="I61" s="5">
        <v>0.32349999999999568</v>
      </c>
      <c r="J61" s="5"/>
      <c r="K61" s="15">
        <v>42794</v>
      </c>
      <c r="L61" s="5">
        <v>2363.64</v>
      </c>
      <c r="M61" s="16"/>
      <c r="N61">
        <v>0.7</v>
      </c>
      <c r="P61" s="5">
        <v>1993.56</v>
      </c>
      <c r="Q61" s="16"/>
      <c r="R61">
        <v>0.3</v>
      </c>
      <c r="S61" s="7"/>
      <c r="T61" s="20"/>
    </row>
    <row r="62" spans="1:20" x14ac:dyDescent="0.25">
      <c r="A62" s="1">
        <v>42766</v>
      </c>
      <c r="B62">
        <v>99.792299999999997</v>
      </c>
      <c r="C62">
        <f t="shared" si="0"/>
        <v>0.39180000000000348</v>
      </c>
      <c r="D62" s="5">
        <v>2.5</v>
      </c>
      <c r="E62">
        <f t="shared" si="1"/>
        <v>0.8640000000000001</v>
      </c>
      <c r="G62" s="14">
        <v>42736</v>
      </c>
      <c r="H62" s="5">
        <v>0.8640000000000001</v>
      </c>
      <c r="I62" s="5">
        <v>0.39180000000000348</v>
      </c>
      <c r="J62" s="5"/>
      <c r="K62" s="15">
        <v>42766</v>
      </c>
      <c r="L62" s="5">
        <v>2278.87</v>
      </c>
      <c r="M62" s="16"/>
      <c r="N62">
        <v>0.7</v>
      </c>
      <c r="P62" s="5">
        <v>1980.25</v>
      </c>
      <c r="Q62" s="16"/>
      <c r="R62">
        <v>0.3</v>
      </c>
      <c r="S62" s="7"/>
      <c r="T62" s="20"/>
    </row>
    <row r="63" spans="1:20" x14ac:dyDescent="0.25">
      <c r="A63" s="1">
        <v>42735</v>
      </c>
      <c r="B63">
        <v>99.681600000000003</v>
      </c>
      <c r="C63">
        <f t="shared" si="0"/>
        <v>0.4030000000000058</v>
      </c>
      <c r="D63" s="5">
        <v>2.0746000000000002</v>
      </c>
      <c r="E63">
        <f t="shared" si="1"/>
        <v>0.61080000000000023</v>
      </c>
      <c r="G63" s="14">
        <v>42705</v>
      </c>
      <c r="H63" s="5">
        <v>0.61080000000000023</v>
      </c>
      <c r="I63" s="5">
        <v>0.4030000000000058</v>
      </c>
      <c r="J63" s="5"/>
      <c r="K63" s="15">
        <v>42734</v>
      </c>
      <c r="L63" s="5">
        <v>2238.83</v>
      </c>
      <c r="M63" s="16"/>
      <c r="N63">
        <v>0.7</v>
      </c>
      <c r="P63" s="5">
        <v>1976.37</v>
      </c>
      <c r="Q63" s="16"/>
      <c r="R63">
        <v>0.3</v>
      </c>
      <c r="S63" s="7"/>
      <c r="T63" s="20"/>
    </row>
    <row r="64" spans="1:20" x14ac:dyDescent="0.25">
      <c r="A64" s="1">
        <v>42704</v>
      </c>
      <c r="B64">
        <v>99.542500000000004</v>
      </c>
      <c r="C64">
        <f t="shared" si="0"/>
        <v>0.34790000000000987</v>
      </c>
      <c r="D64" s="5">
        <v>1.6924999999999999</v>
      </c>
      <c r="E64">
        <f t="shared" si="1"/>
        <v>0.62959999999999994</v>
      </c>
      <c r="G64" s="14">
        <v>42675</v>
      </c>
      <c r="H64" s="5">
        <v>0.62959999999999994</v>
      </c>
      <c r="I64" s="5">
        <v>0.34790000000000987</v>
      </c>
      <c r="J64" s="5"/>
      <c r="K64" s="15">
        <v>42704</v>
      </c>
      <c r="L64" s="5">
        <v>2198.81</v>
      </c>
      <c r="M64" s="16"/>
      <c r="N64">
        <v>0.7</v>
      </c>
      <c r="P64" s="5">
        <v>1973.59</v>
      </c>
      <c r="Q64" s="16"/>
      <c r="R64">
        <v>0.3</v>
      </c>
      <c r="S64" s="7"/>
      <c r="T64" s="20"/>
    </row>
    <row r="65" spans="1:20" x14ac:dyDescent="0.25">
      <c r="A65" s="1">
        <v>42674</v>
      </c>
      <c r="B65">
        <v>99.400499999999994</v>
      </c>
      <c r="C65">
        <f t="shared" si="0"/>
        <v>0.25269999999999015</v>
      </c>
      <c r="D65" s="5">
        <v>1.6359999999999999</v>
      </c>
      <c r="E65">
        <f t="shared" si="1"/>
        <v>0.80889999999999995</v>
      </c>
      <c r="G65" s="14">
        <v>42644</v>
      </c>
      <c r="H65" s="5">
        <v>0.80889999999999995</v>
      </c>
      <c r="I65" s="5">
        <v>0.25269999999999015</v>
      </c>
      <c r="J65" s="5"/>
      <c r="K65" s="15">
        <v>42674</v>
      </c>
      <c r="L65" s="5">
        <v>2126.15</v>
      </c>
      <c r="M65" s="16"/>
      <c r="N65">
        <v>0.7</v>
      </c>
      <c r="P65" s="5">
        <v>2021.4</v>
      </c>
      <c r="Q65" s="16"/>
      <c r="R65">
        <v>0.3</v>
      </c>
      <c r="S65" s="7"/>
      <c r="T65" s="20"/>
    </row>
    <row r="66" spans="1:20" x14ac:dyDescent="0.25">
      <c r="A66" s="1">
        <v>42643</v>
      </c>
      <c r="B66">
        <v>99.278599999999997</v>
      </c>
      <c r="C66">
        <f t="shared" ref="C66:C129" si="3">B66-B69</f>
        <v>0.15349999999999397</v>
      </c>
      <c r="D66" s="5">
        <v>1.4638</v>
      </c>
      <c r="E66">
        <f t="shared" si="1"/>
        <v>0.46650000000000003</v>
      </c>
      <c r="G66" s="14">
        <v>42614</v>
      </c>
      <c r="H66" s="5">
        <v>0.46650000000000003</v>
      </c>
      <c r="I66" s="5">
        <v>0.15349999999999397</v>
      </c>
      <c r="J66" s="5"/>
      <c r="K66" s="15">
        <v>42643</v>
      </c>
      <c r="L66" s="5">
        <v>2168.27</v>
      </c>
      <c r="M66" s="16"/>
      <c r="N66">
        <v>0.7</v>
      </c>
      <c r="P66" s="5">
        <v>2036.98</v>
      </c>
      <c r="Q66" s="16"/>
      <c r="R66">
        <v>0.3</v>
      </c>
      <c r="S66" s="7"/>
      <c r="T66" s="20"/>
    </row>
    <row r="67" spans="1:20" x14ac:dyDescent="0.25">
      <c r="A67" s="1">
        <v>42613</v>
      </c>
      <c r="B67">
        <v>99.194599999999994</v>
      </c>
      <c r="C67">
        <f t="shared" si="3"/>
        <v>8.3099999999987517E-2</v>
      </c>
      <c r="D67" s="5">
        <v>1.0629</v>
      </c>
      <c r="E67">
        <f t="shared" ref="E67:E130" si="4">D67-D70</f>
        <v>4.3599999999999861E-2</v>
      </c>
      <c r="G67" s="14">
        <v>42583</v>
      </c>
      <c r="H67" s="5">
        <v>4.3599999999999861E-2</v>
      </c>
      <c r="I67" s="5">
        <v>8.3099999999987517E-2</v>
      </c>
      <c r="J67" s="5"/>
      <c r="K67" s="15">
        <v>42613</v>
      </c>
      <c r="L67" s="5">
        <v>2170.9499999999998</v>
      </c>
      <c r="M67" s="16"/>
      <c r="N67">
        <v>0.7</v>
      </c>
      <c r="P67" s="5">
        <v>2038.18</v>
      </c>
      <c r="Q67" s="16"/>
      <c r="R67">
        <v>0.3</v>
      </c>
      <c r="S67" s="7"/>
      <c r="T67" s="20"/>
    </row>
    <row r="68" spans="1:20" x14ac:dyDescent="0.25">
      <c r="A68" s="1">
        <v>42582</v>
      </c>
      <c r="B68">
        <v>99.147800000000004</v>
      </c>
      <c r="C68">
        <f t="shared" si="3"/>
        <v>5.2000000000006708E-2</v>
      </c>
      <c r="D68" s="6">
        <v>0.82709999999999995</v>
      </c>
      <c r="E68">
        <f t="shared" si="4"/>
        <v>-0.29800000000000004</v>
      </c>
      <c r="G68" s="17">
        <v>42552</v>
      </c>
      <c r="H68" s="6">
        <v>-0.29800000000000004</v>
      </c>
      <c r="I68" s="6">
        <v>5.2000000000006708E-2</v>
      </c>
      <c r="J68" s="6"/>
      <c r="K68" s="18">
        <v>42580</v>
      </c>
      <c r="L68" s="6">
        <v>2173.6</v>
      </c>
      <c r="M68" s="19">
        <f>(L68-L69)/L69</f>
        <v>3.5609807228685945E-2</v>
      </c>
      <c r="N68">
        <v>0.7</v>
      </c>
      <c r="O68" s="7">
        <v>2.4926865060080159E-2</v>
      </c>
      <c r="P68" s="6">
        <v>2040.51</v>
      </c>
      <c r="Q68" s="19">
        <f>(P68-P69)/P69</f>
        <v>6.3224654656283434E-3</v>
      </c>
      <c r="R68">
        <v>0.3</v>
      </c>
      <c r="S68" s="7">
        <v>1.8967396396885028E-3</v>
      </c>
      <c r="T68" s="20">
        <v>2.6823604699768661E-2</v>
      </c>
    </row>
    <row r="69" spans="1:20" x14ac:dyDescent="0.25">
      <c r="A69" s="1">
        <v>42551</v>
      </c>
      <c r="B69">
        <v>99.125100000000003</v>
      </c>
      <c r="C69">
        <f t="shared" si="3"/>
        <v>3.4599999999997522E-2</v>
      </c>
      <c r="D69" s="5">
        <v>0.99729999999999996</v>
      </c>
      <c r="E69">
        <f t="shared" si="4"/>
        <v>0.14479999999999993</v>
      </c>
      <c r="G69" s="14">
        <v>42522</v>
      </c>
      <c r="H69" s="5">
        <v>0.14479999999999993</v>
      </c>
      <c r="I69" s="5">
        <v>3.4599999999997522E-2</v>
      </c>
      <c r="J69" s="5"/>
      <c r="K69" s="15">
        <v>42551</v>
      </c>
      <c r="L69" s="5">
        <v>2098.86</v>
      </c>
      <c r="M69" s="16">
        <f>(L69-L71)/L71</f>
        <v>1.6249455284946469E-2</v>
      </c>
      <c r="N69">
        <v>0.7</v>
      </c>
      <c r="O69" s="7">
        <v>1.1374618699462527E-2</v>
      </c>
      <c r="P69" s="5">
        <v>2027.69</v>
      </c>
      <c r="Q69" s="16">
        <f>(P69-P71)/P71</f>
        <v>1.8228473578756524E-2</v>
      </c>
      <c r="R69">
        <v>0.3</v>
      </c>
      <c r="S69" s="7">
        <v>5.4685420736269568E-3</v>
      </c>
      <c r="T69" s="20">
        <v>1.6843160773089484E-2</v>
      </c>
    </row>
    <row r="70" spans="1:20" x14ac:dyDescent="0.25">
      <c r="A70" s="1">
        <v>42521</v>
      </c>
      <c r="B70">
        <v>99.111500000000007</v>
      </c>
      <c r="C70">
        <f t="shared" si="3"/>
        <v>5.0000000000238742E-4</v>
      </c>
      <c r="D70" s="5">
        <v>1.0193000000000001</v>
      </c>
      <c r="E70">
        <f t="shared" si="4"/>
        <v>1.5000000000000568E-3</v>
      </c>
      <c r="G70" s="14">
        <v>42491</v>
      </c>
      <c r="H70" s="5">
        <v>1.5000000000000568E-3</v>
      </c>
      <c r="I70" s="5">
        <v>5.0000000000238742E-4</v>
      </c>
      <c r="J70" s="5"/>
      <c r="K70" s="15">
        <v>42521</v>
      </c>
      <c r="L70" s="5">
        <v>2096.96</v>
      </c>
      <c r="M70" s="16"/>
      <c r="N70">
        <v>0.7</v>
      </c>
      <c r="P70" s="5">
        <v>1991.9</v>
      </c>
      <c r="Q70" s="16"/>
      <c r="R70">
        <v>0.3</v>
      </c>
      <c r="S70" s="7"/>
      <c r="T70" s="20"/>
    </row>
    <row r="71" spans="1:20" x14ac:dyDescent="0.25">
      <c r="A71" s="1">
        <v>42490</v>
      </c>
      <c r="B71">
        <v>99.095799999999997</v>
      </c>
      <c r="C71">
        <f t="shared" si="3"/>
        <v>-7.7399999999997249E-2</v>
      </c>
      <c r="D71" s="4">
        <v>1.1251</v>
      </c>
      <c r="E71">
        <f t="shared" si="4"/>
        <v>-0.248</v>
      </c>
      <c r="G71" s="11">
        <v>42461</v>
      </c>
      <c r="H71" s="4">
        <v>-0.248</v>
      </c>
      <c r="I71" s="4">
        <v>-7.7399999999997249E-2</v>
      </c>
      <c r="J71" s="4"/>
      <c r="K71" s="12">
        <v>42489</v>
      </c>
      <c r="L71" s="4">
        <v>2065.3000000000002</v>
      </c>
      <c r="M71" s="13">
        <f>(L71-L72)/L72</f>
        <v>2.6993698233759604E-3</v>
      </c>
      <c r="N71">
        <v>0.7</v>
      </c>
      <c r="O71" s="7">
        <v>1.8895588763631721E-3</v>
      </c>
      <c r="P71" s="4">
        <v>1991.39</v>
      </c>
      <c r="Q71" s="13">
        <f>(P71-P72)/P72</f>
        <v>3.8411711035050023E-3</v>
      </c>
      <c r="R71">
        <v>0.3</v>
      </c>
      <c r="S71" s="7">
        <v>1.1523513310515007E-3</v>
      </c>
      <c r="T71" s="20">
        <v>3.0419102074146728E-3</v>
      </c>
    </row>
    <row r="72" spans="1:20" x14ac:dyDescent="0.25">
      <c r="A72" s="1">
        <v>42460</v>
      </c>
      <c r="B72">
        <v>99.090500000000006</v>
      </c>
      <c r="C72">
        <f t="shared" si="3"/>
        <v>-0.17629999999999768</v>
      </c>
      <c r="D72" s="3">
        <v>0.85250000000000004</v>
      </c>
      <c r="E72">
        <f t="shared" si="4"/>
        <v>0.123</v>
      </c>
      <c r="G72" s="8">
        <v>42430</v>
      </c>
      <c r="H72" s="3">
        <v>0.123</v>
      </c>
      <c r="I72" s="3">
        <v>-0.17629999999999768</v>
      </c>
      <c r="J72" s="3"/>
      <c r="K72" s="9">
        <v>42460</v>
      </c>
      <c r="L72" s="3">
        <v>2059.7399999999998</v>
      </c>
      <c r="M72" s="10">
        <f>(L72-L78)/L78</f>
        <v>7.2764488054874038E-2</v>
      </c>
      <c r="N72">
        <v>0.7</v>
      </c>
      <c r="O72" s="7">
        <v>5.0935141638411827E-2</v>
      </c>
      <c r="P72" s="3">
        <v>1983.77</v>
      </c>
      <c r="Q72" s="10">
        <f>(P72-P78)/P78</f>
        <v>2.4447049467318682E-2</v>
      </c>
      <c r="R72">
        <v>0.3</v>
      </c>
      <c r="S72" s="7">
        <v>7.3341148401956041E-3</v>
      </c>
      <c r="T72" s="20">
        <v>5.826925647860743E-2</v>
      </c>
    </row>
    <row r="73" spans="1:20" x14ac:dyDescent="0.25">
      <c r="A73" s="1">
        <v>42429</v>
      </c>
      <c r="B73">
        <v>99.111000000000004</v>
      </c>
      <c r="C73">
        <f t="shared" si="3"/>
        <v>-0.26739999999999498</v>
      </c>
      <c r="D73" s="3">
        <v>1.0178</v>
      </c>
      <c r="E73">
        <f t="shared" si="4"/>
        <v>0.51600000000000001</v>
      </c>
      <c r="G73" s="8">
        <v>42401</v>
      </c>
      <c r="H73" s="3">
        <v>0.51600000000000001</v>
      </c>
      <c r="I73" s="3">
        <v>-0.26739999999999498</v>
      </c>
      <c r="J73" s="3"/>
      <c r="K73" s="9">
        <v>42429</v>
      </c>
      <c r="L73" s="3">
        <v>1932.23</v>
      </c>
      <c r="M73" s="10"/>
      <c r="N73">
        <v>0.7</v>
      </c>
      <c r="P73" s="3">
        <v>1965.74</v>
      </c>
      <c r="Q73" s="10"/>
      <c r="R73">
        <v>0.3</v>
      </c>
      <c r="S73" s="7"/>
      <c r="T73" s="20"/>
    </row>
    <row r="74" spans="1:20" x14ac:dyDescent="0.25">
      <c r="A74" s="1">
        <v>42400</v>
      </c>
      <c r="B74">
        <v>99.173199999999994</v>
      </c>
      <c r="C74">
        <f t="shared" si="3"/>
        <v>-0.33010000000000161</v>
      </c>
      <c r="D74" s="3">
        <v>1.3731</v>
      </c>
      <c r="E74">
        <f t="shared" si="4"/>
        <v>1.2024999999999999</v>
      </c>
      <c r="G74" s="8">
        <v>42370</v>
      </c>
      <c r="H74" s="3">
        <v>1.2024999999999999</v>
      </c>
      <c r="I74" s="3">
        <v>-0.33010000000000161</v>
      </c>
      <c r="J74" s="3"/>
      <c r="K74" s="9">
        <v>42398</v>
      </c>
      <c r="L74" s="3">
        <v>1940.24</v>
      </c>
      <c r="M74" s="10"/>
      <c r="N74">
        <v>0.7</v>
      </c>
      <c r="P74" s="3">
        <v>1951.89</v>
      </c>
      <c r="Q74" s="10"/>
      <c r="R74">
        <v>0.3</v>
      </c>
      <c r="S74" s="7"/>
      <c r="T74" s="20"/>
    </row>
    <row r="75" spans="1:20" x14ac:dyDescent="0.25">
      <c r="A75" s="1">
        <v>42369</v>
      </c>
      <c r="B75">
        <v>99.266800000000003</v>
      </c>
      <c r="C75">
        <f t="shared" si="3"/>
        <v>-0.38719999999999288</v>
      </c>
      <c r="D75" s="3">
        <v>0.72950000000000004</v>
      </c>
      <c r="E75">
        <f t="shared" si="4"/>
        <v>0.76560000000000006</v>
      </c>
      <c r="G75" s="8">
        <v>42339</v>
      </c>
      <c r="H75" s="3">
        <v>0.76560000000000006</v>
      </c>
      <c r="I75" s="3">
        <v>-0.38719999999999288</v>
      </c>
      <c r="J75" s="3"/>
      <c r="K75" s="9">
        <v>42369</v>
      </c>
      <c r="L75" s="3">
        <v>2043.94</v>
      </c>
      <c r="M75" s="10"/>
      <c r="N75">
        <v>0.7</v>
      </c>
      <c r="P75" s="3">
        <v>1925.4</v>
      </c>
      <c r="Q75" s="10"/>
      <c r="R75">
        <v>0.3</v>
      </c>
      <c r="S75" s="7"/>
      <c r="T75" s="20"/>
    </row>
    <row r="76" spans="1:20" x14ac:dyDescent="0.25">
      <c r="A76" s="1">
        <v>42338</v>
      </c>
      <c r="B76">
        <v>99.378399999999999</v>
      </c>
      <c r="C76">
        <f t="shared" si="3"/>
        <v>-0.46059999999999945</v>
      </c>
      <c r="D76" s="3">
        <v>0.50180000000000002</v>
      </c>
      <c r="E76">
        <f t="shared" si="4"/>
        <v>0.30670000000000003</v>
      </c>
      <c r="G76" s="8">
        <v>42309</v>
      </c>
      <c r="H76" s="3">
        <v>0.30670000000000003</v>
      </c>
      <c r="I76" s="3">
        <v>-0.46059999999999945</v>
      </c>
      <c r="J76" s="3"/>
      <c r="K76" s="9">
        <v>42338</v>
      </c>
      <c r="L76" s="3">
        <v>2080.41</v>
      </c>
      <c r="M76" s="10"/>
      <c r="N76">
        <v>0.7</v>
      </c>
      <c r="P76" s="3">
        <v>1931.64</v>
      </c>
      <c r="Q76" s="10"/>
      <c r="R76">
        <v>0.3</v>
      </c>
      <c r="S76" s="7"/>
      <c r="T76" s="20"/>
    </row>
    <row r="77" spans="1:20" x14ac:dyDescent="0.25">
      <c r="A77" s="1">
        <v>42308</v>
      </c>
      <c r="B77">
        <v>99.503299999999996</v>
      </c>
      <c r="C77">
        <f t="shared" si="3"/>
        <v>-0.52490000000000236</v>
      </c>
      <c r="D77" s="3">
        <v>0.1706</v>
      </c>
      <c r="E77">
        <f t="shared" si="4"/>
        <v>1.0000000000000009E-3</v>
      </c>
      <c r="G77" s="8">
        <v>42278</v>
      </c>
      <c r="H77" s="3">
        <v>1.0000000000000009E-3</v>
      </c>
      <c r="I77" s="3">
        <v>-0.52490000000000236</v>
      </c>
      <c r="J77" s="3"/>
      <c r="K77" s="9">
        <v>42307</v>
      </c>
      <c r="L77" s="3">
        <v>2079.36</v>
      </c>
      <c r="M77" s="10"/>
      <c r="N77">
        <v>0.7</v>
      </c>
      <c r="P77" s="3">
        <v>1936.76</v>
      </c>
      <c r="Q77" s="10"/>
      <c r="R77">
        <v>0.3</v>
      </c>
      <c r="S77" s="7"/>
      <c r="T77" s="20"/>
    </row>
    <row r="78" spans="1:20" x14ac:dyDescent="0.25">
      <c r="A78" s="1">
        <v>42277</v>
      </c>
      <c r="B78">
        <v>99.653999999999996</v>
      </c>
      <c r="C78">
        <f t="shared" si="3"/>
        <v>-0.53570000000000562</v>
      </c>
      <c r="D78" s="4">
        <v>-3.61E-2</v>
      </c>
      <c r="E78">
        <f t="shared" si="4"/>
        <v>-0.15989999999999999</v>
      </c>
      <c r="G78" s="11">
        <v>42248</v>
      </c>
      <c r="H78" s="4">
        <v>-0.15989999999999999</v>
      </c>
      <c r="I78" s="4">
        <v>-0.53570000000000562</v>
      </c>
      <c r="J78" s="4"/>
      <c r="K78" s="12">
        <v>42277</v>
      </c>
      <c r="L78" s="4">
        <v>1920.03</v>
      </c>
      <c r="M78" s="13">
        <f>(L78-L79)/L79</f>
        <v>-2.6442819620927142E-2</v>
      </c>
      <c r="N78">
        <v>0.7</v>
      </c>
      <c r="O78" s="7">
        <v>-1.8509973734648997E-2</v>
      </c>
      <c r="P78" s="4">
        <v>1936.43</v>
      </c>
      <c r="Q78" s="13">
        <f>(P78-P79)/P79</f>
        <v>6.7639933035946341E-3</v>
      </c>
      <c r="R78">
        <v>0.3</v>
      </c>
      <c r="S78" s="7">
        <v>2.0291979910783903E-3</v>
      </c>
      <c r="T78" s="20">
        <v>-1.6480775743570607E-2</v>
      </c>
    </row>
    <row r="79" spans="1:20" x14ac:dyDescent="0.25">
      <c r="A79" s="1">
        <v>42247</v>
      </c>
      <c r="B79">
        <v>99.838999999999999</v>
      </c>
      <c r="C79">
        <f t="shared" si="3"/>
        <v>-0.47169999999999845</v>
      </c>
      <c r="D79" s="3">
        <v>0.1951</v>
      </c>
      <c r="E79">
        <f t="shared" si="4"/>
        <v>0.23499999999999999</v>
      </c>
      <c r="G79" s="8">
        <v>42217</v>
      </c>
      <c r="H79" s="3">
        <v>0.23499999999999999</v>
      </c>
      <c r="I79" s="3">
        <v>-0.47169999999999845</v>
      </c>
      <c r="J79" s="3"/>
      <c r="K79" s="9">
        <v>42247</v>
      </c>
      <c r="L79" s="3">
        <v>1972.18</v>
      </c>
      <c r="M79" s="10">
        <f>(L79-L82)/L82</f>
        <v>-6.415993242826426E-2</v>
      </c>
      <c r="N79">
        <v>0.7</v>
      </c>
      <c r="O79" s="7">
        <v>-4.4911952699784978E-2</v>
      </c>
      <c r="P79" s="3">
        <v>1923.42</v>
      </c>
      <c r="Q79" s="10">
        <f>(P79-P82)/P82</f>
        <v>-5.4602426085067811E-3</v>
      </c>
      <c r="R79">
        <v>0.3</v>
      </c>
      <c r="S79" s="7">
        <v>-1.6380727825520342E-3</v>
      </c>
      <c r="T79" s="20">
        <v>-4.6550025482337012E-2</v>
      </c>
    </row>
    <row r="80" spans="1:20" x14ac:dyDescent="0.25">
      <c r="A80" s="1">
        <v>42216</v>
      </c>
      <c r="B80">
        <v>100.0282</v>
      </c>
      <c r="C80">
        <f t="shared" si="3"/>
        <v>-0.39249999999999829</v>
      </c>
      <c r="D80" s="3">
        <v>0.1696</v>
      </c>
      <c r="E80">
        <f t="shared" si="4"/>
        <v>0.36909999999999998</v>
      </c>
      <c r="G80" s="8">
        <v>42186</v>
      </c>
      <c r="H80" s="3">
        <v>0.36909999999999998</v>
      </c>
      <c r="I80" s="3">
        <v>-0.39249999999999829</v>
      </c>
      <c r="J80" s="3"/>
      <c r="K80" s="9">
        <v>42216</v>
      </c>
      <c r="L80" s="3">
        <v>2103.84</v>
      </c>
      <c r="M80" s="10"/>
      <c r="N80">
        <v>0.7</v>
      </c>
      <c r="P80" s="3">
        <v>1926.19</v>
      </c>
      <c r="Q80" s="10"/>
      <c r="R80">
        <v>0.3</v>
      </c>
      <c r="S80" s="7"/>
      <c r="T80" s="20"/>
    </row>
    <row r="81" spans="1:20" x14ac:dyDescent="0.25">
      <c r="A81" s="1">
        <v>42185</v>
      </c>
      <c r="B81">
        <v>100.1897</v>
      </c>
      <c r="C81">
        <f t="shared" si="3"/>
        <v>-0.33530000000000371</v>
      </c>
      <c r="D81" s="3">
        <v>0.12379999999999999</v>
      </c>
      <c r="E81">
        <f t="shared" si="4"/>
        <v>0.19739999999999999</v>
      </c>
      <c r="G81" s="8">
        <v>42156</v>
      </c>
      <c r="H81" s="3">
        <v>0.19739999999999999</v>
      </c>
      <c r="I81" s="3">
        <v>-0.33530000000000371</v>
      </c>
      <c r="J81" s="3"/>
      <c r="K81" s="9">
        <v>42185</v>
      </c>
      <c r="L81" s="3">
        <v>2063.11</v>
      </c>
      <c r="M81" s="10"/>
      <c r="N81">
        <v>0.7</v>
      </c>
      <c r="P81" s="3">
        <v>1912.89</v>
      </c>
      <c r="Q81" s="10"/>
      <c r="R81">
        <v>0.3</v>
      </c>
      <c r="S81" s="7"/>
      <c r="T81" s="20"/>
    </row>
    <row r="82" spans="1:20" x14ac:dyDescent="0.25">
      <c r="A82" s="1">
        <v>42155</v>
      </c>
      <c r="B82">
        <v>100.3107</v>
      </c>
      <c r="C82">
        <f t="shared" si="3"/>
        <v>-0.32210000000000605</v>
      </c>
      <c r="D82" s="4">
        <v>-3.9899999999999998E-2</v>
      </c>
      <c r="E82">
        <f t="shared" si="4"/>
        <v>-1.4799999999999997E-2</v>
      </c>
      <c r="G82" s="11">
        <v>42125</v>
      </c>
      <c r="H82" s="4">
        <v>-1.4799999999999997E-2</v>
      </c>
      <c r="I82" s="4">
        <v>-0.32210000000000605</v>
      </c>
      <c r="J82" s="4"/>
      <c r="K82" s="12">
        <v>42153</v>
      </c>
      <c r="L82" s="4">
        <v>2107.39</v>
      </c>
      <c r="M82" s="13">
        <f>(L82-L90)/L90</f>
        <v>6.8499054398693859E-2</v>
      </c>
      <c r="N82">
        <v>0.7</v>
      </c>
      <c r="O82" s="7">
        <v>4.7949338079085697E-2</v>
      </c>
      <c r="P82" s="4">
        <v>1933.98</v>
      </c>
      <c r="Q82" s="13">
        <f>(P82-P90)/P90</f>
        <v>2.8105746075455514E-2</v>
      </c>
      <c r="R82">
        <v>0.3</v>
      </c>
      <c r="S82" s="7">
        <v>8.4317238226366536E-3</v>
      </c>
      <c r="T82" s="20">
        <v>5.6381061901722353E-2</v>
      </c>
    </row>
    <row r="83" spans="1:20" x14ac:dyDescent="0.25">
      <c r="A83" s="1">
        <v>42124</v>
      </c>
      <c r="B83">
        <v>100.4207</v>
      </c>
      <c r="C83">
        <f t="shared" si="3"/>
        <v>-0.32059999999999889</v>
      </c>
      <c r="D83" s="4">
        <v>-0.19950000000000001</v>
      </c>
      <c r="E83">
        <f t="shared" si="4"/>
        <v>-0.11010000000000002</v>
      </c>
      <c r="G83" s="11">
        <v>42095</v>
      </c>
      <c r="H83" s="4">
        <v>-0.11010000000000002</v>
      </c>
      <c r="I83" s="4">
        <v>-0.32059999999999889</v>
      </c>
      <c r="J83" s="4"/>
      <c r="K83" s="12">
        <v>42124</v>
      </c>
      <c r="L83" s="4">
        <v>2085.5100000000002</v>
      </c>
      <c r="M83" s="13"/>
      <c r="N83">
        <v>0.7</v>
      </c>
      <c r="P83" s="4">
        <v>1938.65</v>
      </c>
      <c r="Q83" s="13"/>
      <c r="R83">
        <v>0.3</v>
      </c>
      <c r="S83" s="7"/>
      <c r="T83" s="20"/>
    </row>
    <row r="84" spans="1:20" x14ac:dyDescent="0.25">
      <c r="A84" s="1">
        <v>42094</v>
      </c>
      <c r="B84">
        <v>100.52500000000001</v>
      </c>
      <c r="C84">
        <f t="shared" si="3"/>
        <v>-0.31589999999999918</v>
      </c>
      <c r="D84" s="4">
        <v>-7.3599999999999999E-2</v>
      </c>
      <c r="E84">
        <f t="shared" si="4"/>
        <v>-0.83009999999999995</v>
      </c>
      <c r="G84" s="11">
        <v>42064</v>
      </c>
      <c r="H84" s="4">
        <v>-0.83009999999999995</v>
      </c>
      <c r="I84" s="4">
        <v>-0.31589999999999918</v>
      </c>
      <c r="J84" s="4"/>
      <c r="K84" s="12">
        <v>42094</v>
      </c>
      <c r="L84" s="4">
        <v>2067.89</v>
      </c>
      <c r="M84" s="13"/>
      <c r="N84">
        <v>0.7</v>
      </c>
      <c r="P84" s="4">
        <v>1945.63</v>
      </c>
      <c r="Q84" s="13"/>
      <c r="R84">
        <v>0.3</v>
      </c>
      <c r="S84" s="7"/>
      <c r="T84" s="20"/>
    </row>
    <row r="85" spans="1:20" x14ac:dyDescent="0.25">
      <c r="A85" s="1">
        <v>42063</v>
      </c>
      <c r="B85">
        <v>100.6328</v>
      </c>
      <c r="C85">
        <f t="shared" si="3"/>
        <v>-0.28669999999999618</v>
      </c>
      <c r="D85" s="4">
        <v>-2.5100000000000001E-2</v>
      </c>
      <c r="E85">
        <f t="shared" si="4"/>
        <v>-1.3474999999999999</v>
      </c>
      <c r="G85" s="11">
        <v>42036</v>
      </c>
      <c r="H85" s="4">
        <v>-1.3474999999999999</v>
      </c>
      <c r="I85" s="4">
        <v>-0.28669999999999618</v>
      </c>
      <c r="J85" s="4"/>
      <c r="K85" s="12">
        <v>42062</v>
      </c>
      <c r="L85" s="4">
        <v>2104.5</v>
      </c>
      <c r="M85" s="13"/>
      <c r="N85">
        <v>0.7</v>
      </c>
      <c r="P85" s="4">
        <v>1936.64</v>
      </c>
      <c r="Q85" s="13"/>
      <c r="R85">
        <v>0.3</v>
      </c>
      <c r="S85" s="7"/>
      <c r="T85" s="20"/>
    </row>
    <row r="86" spans="1:20" x14ac:dyDescent="0.25">
      <c r="A86" s="1">
        <v>42035</v>
      </c>
      <c r="B86">
        <v>100.7413</v>
      </c>
      <c r="C86">
        <f t="shared" si="3"/>
        <v>-0.22950000000000159</v>
      </c>
      <c r="D86" s="4">
        <v>-8.9399999999999993E-2</v>
      </c>
      <c r="E86">
        <f t="shared" si="4"/>
        <v>-1.7536999999999998</v>
      </c>
      <c r="G86" s="11">
        <v>42005</v>
      </c>
      <c r="H86" s="4">
        <v>-1.7536999999999998</v>
      </c>
      <c r="I86" s="4">
        <v>-0.22950000000000159</v>
      </c>
      <c r="J86" s="4"/>
      <c r="K86" s="12">
        <v>42034</v>
      </c>
      <c r="L86" s="4">
        <v>1994.99</v>
      </c>
      <c r="M86" s="13"/>
      <c r="N86">
        <v>0.7</v>
      </c>
      <c r="P86" s="4">
        <v>1955.02</v>
      </c>
      <c r="Q86" s="13"/>
      <c r="R86">
        <v>0.3</v>
      </c>
      <c r="S86" s="7"/>
      <c r="T86" s="20"/>
    </row>
    <row r="87" spans="1:20" x14ac:dyDescent="0.25">
      <c r="A87" s="1">
        <v>42004</v>
      </c>
      <c r="B87">
        <v>100.8409</v>
      </c>
      <c r="C87">
        <f t="shared" si="3"/>
        <v>-0.15779999999999461</v>
      </c>
      <c r="D87" s="4">
        <v>0.75649999999999995</v>
      </c>
      <c r="E87">
        <f t="shared" si="4"/>
        <v>-0.90139999999999998</v>
      </c>
      <c r="G87" s="11">
        <v>41974</v>
      </c>
      <c r="H87" s="4">
        <v>-0.90139999999999998</v>
      </c>
      <c r="I87" s="4">
        <v>-0.15779999999999461</v>
      </c>
      <c r="J87" s="4"/>
      <c r="K87" s="12">
        <v>42004</v>
      </c>
      <c r="L87" s="4">
        <v>2058.9</v>
      </c>
      <c r="M87" s="13"/>
      <c r="N87">
        <v>0.7</v>
      </c>
      <c r="P87" s="4">
        <v>1914.87</v>
      </c>
      <c r="Q87" s="13"/>
      <c r="R87">
        <v>0.3</v>
      </c>
      <c r="S87" s="7"/>
      <c r="T87" s="20"/>
    </row>
    <row r="88" spans="1:20" x14ac:dyDescent="0.25">
      <c r="A88" s="1">
        <v>41973</v>
      </c>
      <c r="B88">
        <v>100.9195</v>
      </c>
      <c r="C88">
        <f t="shared" si="3"/>
        <v>-7.9800000000005866E-2</v>
      </c>
      <c r="D88" s="4">
        <v>1.3224</v>
      </c>
      <c r="E88">
        <f t="shared" si="4"/>
        <v>-0.37719999999999998</v>
      </c>
      <c r="G88" s="11">
        <v>41944</v>
      </c>
      <c r="H88" s="4">
        <v>-0.37719999999999998</v>
      </c>
      <c r="I88" s="4">
        <v>-7.9800000000005866E-2</v>
      </c>
      <c r="J88" s="4"/>
      <c r="K88" s="12">
        <v>41971</v>
      </c>
      <c r="L88" s="4">
        <v>2067.56</v>
      </c>
      <c r="M88" s="13"/>
      <c r="N88">
        <v>0.7</v>
      </c>
      <c r="P88" s="4">
        <v>1913.08</v>
      </c>
      <c r="Q88" s="13"/>
      <c r="R88">
        <v>0.3</v>
      </c>
      <c r="S88" s="7"/>
      <c r="T88" s="20"/>
    </row>
    <row r="89" spans="1:20" x14ac:dyDescent="0.25">
      <c r="A89" s="1">
        <v>41943</v>
      </c>
      <c r="B89">
        <v>100.9708</v>
      </c>
      <c r="C89">
        <f t="shared" si="3"/>
        <v>-1.3300000000000978E-2</v>
      </c>
      <c r="D89" s="4">
        <v>1.6642999999999999</v>
      </c>
      <c r="E89">
        <f t="shared" si="4"/>
        <v>-0.32800000000000007</v>
      </c>
      <c r="G89" s="11">
        <v>41913</v>
      </c>
      <c r="H89" s="4">
        <v>-0.32800000000000007</v>
      </c>
      <c r="I89" s="4">
        <v>-1.3300000000000978E-2</v>
      </c>
      <c r="J89" s="4"/>
      <c r="K89" s="12">
        <v>41943</v>
      </c>
      <c r="L89" s="4">
        <v>2018.05</v>
      </c>
      <c r="M89" s="13"/>
      <c r="N89">
        <v>0.7</v>
      </c>
      <c r="P89" s="4">
        <v>1899.6</v>
      </c>
      <c r="Q89" s="13"/>
      <c r="R89">
        <v>0.3</v>
      </c>
      <c r="S89" s="7"/>
      <c r="T89" s="20"/>
    </row>
    <row r="90" spans="1:20" x14ac:dyDescent="0.25">
      <c r="A90" s="1">
        <v>41912</v>
      </c>
      <c r="B90">
        <v>100.9987</v>
      </c>
      <c r="C90">
        <f t="shared" si="3"/>
        <v>4.4399999999995998E-2</v>
      </c>
      <c r="D90" s="6">
        <v>1.6578999999999999</v>
      </c>
      <c r="E90">
        <f t="shared" si="4"/>
        <v>-0.41439999999999988</v>
      </c>
      <c r="G90" s="17">
        <v>41883</v>
      </c>
      <c r="H90" s="6">
        <v>-0.41439999999999988</v>
      </c>
      <c r="I90" s="6">
        <v>4.4399999999995998E-2</v>
      </c>
      <c r="J90" s="6"/>
      <c r="K90" s="18">
        <v>41912</v>
      </c>
      <c r="L90" s="6">
        <v>1972.29</v>
      </c>
      <c r="M90" s="19">
        <f>(L90-L92)/L92</f>
        <v>2.1557283222922555E-2</v>
      </c>
      <c r="N90">
        <v>0.7</v>
      </c>
      <c r="O90" s="7">
        <v>1.5090098256045788E-2</v>
      </c>
      <c r="P90" s="6">
        <v>1881.11</v>
      </c>
      <c r="Q90" s="19">
        <f>(P90-P92)/P92</f>
        <v>4.1744737867601585E-3</v>
      </c>
      <c r="R90">
        <v>0.3</v>
      </c>
      <c r="S90" s="7">
        <v>1.2523421360280476E-3</v>
      </c>
      <c r="T90" s="20">
        <v>1.6342440392073835E-2</v>
      </c>
    </row>
    <row r="91" spans="1:20" x14ac:dyDescent="0.25">
      <c r="A91" s="1">
        <v>41882</v>
      </c>
      <c r="B91">
        <v>100.99930000000001</v>
      </c>
      <c r="C91">
        <f t="shared" si="3"/>
        <v>9.1599999999999682E-2</v>
      </c>
      <c r="D91" s="6">
        <v>1.6996</v>
      </c>
      <c r="E91">
        <f t="shared" si="4"/>
        <v>-0.42749999999999999</v>
      </c>
      <c r="G91" s="17">
        <v>41852</v>
      </c>
      <c r="H91" s="6">
        <v>-0.42749999999999999</v>
      </c>
      <c r="I91" s="6">
        <v>9.1599999999999682E-2</v>
      </c>
      <c r="J91" s="6"/>
      <c r="K91" s="18">
        <v>41880</v>
      </c>
      <c r="L91" s="6">
        <v>2003.37</v>
      </c>
      <c r="M91" s="19"/>
      <c r="N91">
        <v>0.7</v>
      </c>
      <c r="P91" s="6">
        <v>1893.97</v>
      </c>
      <c r="Q91" s="19"/>
      <c r="R91">
        <v>0.3</v>
      </c>
      <c r="S91" s="7"/>
      <c r="T91" s="20"/>
    </row>
    <row r="92" spans="1:20" x14ac:dyDescent="0.25">
      <c r="A92" s="1">
        <v>41851</v>
      </c>
      <c r="B92">
        <v>100.9841</v>
      </c>
      <c r="C92">
        <f t="shared" si="3"/>
        <v>0.13070000000000448</v>
      </c>
      <c r="D92" s="5">
        <v>1.9923</v>
      </c>
      <c r="E92">
        <f t="shared" si="4"/>
        <v>3.939999999999988E-2</v>
      </c>
      <c r="G92" s="14">
        <v>41821</v>
      </c>
      <c r="H92" s="5">
        <v>3.939999999999988E-2</v>
      </c>
      <c r="I92" s="5">
        <v>0.13070000000000448</v>
      </c>
      <c r="J92" s="5"/>
      <c r="K92" s="15">
        <v>41851</v>
      </c>
      <c r="L92" s="5">
        <v>1930.67</v>
      </c>
      <c r="M92" s="16">
        <f>(L92-L97)/L97</f>
        <v>3.8301648336873821E-2</v>
      </c>
      <c r="N92">
        <v>0.7</v>
      </c>
      <c r="O92" s="7">
        <v>2.6811153835811674E-2</v>
      </c>
      <c r="P92" s="5">
        <v>1873.29</v>
      </c>
      <c r="Q92" s="16">
        <f>(P92-P97)/P97</f>
        <v>1.6153967160471044E-2</v>
      </c>
      <c r="R92">
        <v>0.3</v>
      </c>
      <c r="S92" s="7">
        <v>4.8461901481413128E-3</v>
      </c>
      <c r="T92" s="20">
        <v>3.1657343983952986E-2</v>
      </c>
    </row>
    <row r="93" spans="1:20" x14ac:dyDescent="0.25">
      <c r="A93" s="1">
        <v>41820</v>
      </c>
      <c r="B93">
        <v>100.9543</v>
      </c>
      <c r="C93">
        <f t="shared" si="3"/>
        <v>0.1570999999999998</v>
      </c>
      <c r="D93" s="5">
        <v>2.0722999999999998</v>
      </c>
      <c r="E93">
        <f t="shared" si="4"/>
        <v>0.56009999999999982</v>
      </c>
      <c r="G93" s="14">
        <v>41791</v>
      </c>
      <c r="H93" s="5">
        <v>0.56009999999999982</v>
      </c>
      <c r="I93" s="5">
        <v>0.1570999999999998</v>
      </c>
      <c r="J93" s="5"/>
      <c r="K93" s="15">
        <v>41820</v>
      </c>
      <c r="L93" s="5">
        <v>1960.23</v>
      </c>
      <c r="M93" s="16"/>
      <c r="N93">
        <v>0.7</v>
      </c>
      <c r="P93" s="5">
        <v>1878</v>
      </c>
      <c r="Q93" s="16"/>
      <c r="R93">
        <v>0.3</v>
      </c>
      <c r="S93" s="7"/>
      <c r="T93" s="20"/>
    </row>
    <row r="94" spans="1:20" x14ac:dyDescent="0.25">
      <c r="A94" s="1">
        <v>41790</v>
      </c>
      <c r="B94">
        <v>100.90770000000001</v>
      </c>
      <c r="C94">
        <f t="shared" si="3"/>
        <v>0.1530000000000058</v>
      </c>
      <c r="D94" s="5">
        <v>2.1271</v>
      </c>
      <c r="E94">
        <f t="shared" si="4"/>
        <v>1.0006999999999999</v>
      </c>
      <c r="G94" s="14">
        <v>41760</v>
      </c>
      <c r="H94" s="5">
        <v>1.0006999999999999</v>
      </c>
      <c r="I94" s="5">
        <v>0.1530000000000058</v>
      </c>
      <c r="J94" s="5"/>
      <c r="K94" s="15">
        <v>41789</v>
      </c>
      <c r="L94" s="5">
        <v>1923.57</v>
      </c>
      <c r="M94" s="16"/>
      <c r="N94">
        <v>0.7</v>
      </c>
      <c r="P94" s="5">
        <v>1877.03</v>
      </c>
      <c r="Q94" s="16"/>
      <c r="R94">
        <v>0.3</v>
      </c>
      <c r="S94" s="7"/>
      <c r="T94" s="20"/>
    </row>
    <row r="95" spans="1:20" x14ac:dyDescent="0.25">
      <c r="A95" s="1">
        <v>41759</v>
      </c>
      <c r="B95">
        <v>100.85339999999999</v>
      </c>
      <c r="C95">
        <f t="shared" si="3"/>
        <v>0.10969999999998947</v>
      </c>
      <c r="D95" s="5">
        <v>1.9529000000000001</v>
      </c>
      <c r="E95">
        <f t="shared" si="4"/>
        <v>0.37390000000000012</v>
      </c>
      <c r="G95" s="14">
        <v>41730</v>
      </c>
      <c r="H95" s="5">
        <v>0.37390000000000012</v>
      </c>
      <c r="I95" s="5">
        <v>0.10969999999998947</v>
      </c>
      <c r="J95" s="5"/>
      <c r="K95" s="15">
        <v>41759</v>
      </c>
      <c r="L95" s="5">
        <v>1883.95</v>
      </c>
      <c r="M95" s="16"/>
      <c r="N95">
        <v>0.7</v>
      </c>
      <c r="P95" s="5">
        <v>1855.9</v>
      </c>
      <c r="Q95" s="16"/>
      <c r="R95">
        <v>0.3</v>
      </c>
      <c r="S95" s="7"/>
      <c r="T95" s="20"/>
    </row>
    <row r="96" spans="1:20" x14ac:dyDescent="0.25">
      <c r="A96" s="1">
        <v>41729</v>
      </c>
      <c r="B96">
        <v>100.7972</v>
      </c>
      <c r="C96">
        <f t="shared" si="3"/>
        <v>3.6100000000004684E-2</v>
      </c>
      <c r="D96" s="5">
        <v>1.5122</v>
      </c>
      <c r="E96">
        <f t="shared" si="4"/>
        <v>1.0499999999999954E-2</v>
      </c>
      <c r="G96" s="14">
        <v>41699</v>
      </c>
      <c r="H96" s="5">
        <v>1.0499999999999954E-2</v>
      </c>
      <c r="I96" s="5">
        <v>3.6100000000004684E-2</v>
      </c>
      <c r="J96" s="5"/>
      <c r="K96" s="15">
        <v>41729</v>
      </c>
      <c r="L96" s="5">
        <v>1872.34</v>
      </c>
      <c r="M96" s="16"/>
      <c r="N96">
        <v>0.7</v>
      </c>
      <c r="P96" s="5">
        <v>1840.37</v>
      </c>
      <c r="Q96" s="16"/>
      <c r="R96">
        <v>0.3</v>
      </c>
      <c r="S96" s="7"/>
      <c r="T96" s="20"/>
    </row>
    <row r="97" spans="1:20" x14ac:dyDescent="0.25">
      <c r="A97" s="1">
        <v>41698</v>
      </c>
      <c r="B97">
        <v>100.7547</v>
      </c>
      <c r="C97">
        <f t="shared" si="3"/>
        <v>-1.9000000000005457E-2</v>
      </c>
      <c r="D97" s="4">
        <v>1.1264000000000001</v>
      </c>
      <c r="E97">
        <f t="shared" si="4"/>
        <v>-0.11070000000000002</v>
      </c>
      <c r="G97" s="11">
        <v>41671</v>
      </c>
      <c r="H97" s="4">
        <v>-0.11070000000000002</v>
      </c>
      <c r="I97" s="4">
        <v>-1.9000000000005457E-2</v>
      </c>
      <c r="J97" s="4"/>
      <c r="K97" s="12">
        <v>41698</v>
      </c>
      <c r="L97" s="4">
        <v>1859.45</v>
      </c>
      <c r="M97" s="13">
        <f>(L97-L99)/L99</f>
        <v>5.9999134367764648E-3</v>
      </c>
      <c r="N97">
        <v>0.7</v>
      </c>
      <c r="O97" s="7">
        <v>4.1999394057435253E-3</v>
      </c>
      <c r="P97" s="4">
        <v>1843.51</v>
      </c>
      <c r="Q97" s="13">
        <f>(P97-P99)/P99</f>
        <v>2.0170885305413239E-2</v>
      </c>
      <c r="R97">
        <v>0.3</v>
      </c>
      <c r="S97" s="7">
        <v>6.0512655916239713E-3</v>
      </c>
      <c r="T97" s="20">
        <v>1.0251204997367497E-2</v>
      </c>
    </row>
    <row r="98" spans="1:20" x14ac:dyDescent="0.25">
      <c r="A98" s="1">
        <v>41670</v>
      </c>
      <c r="B98">
        <v>100.7437</v>
      </c>
      <c r="C98">
        <f t="shared" si="3"/>
        <v>-3.2199999999988904E-2</v>
      </c>
      <c r="D98" s="3">
        <v>1.579</v>
      </c>
      <c r="E98">
        <f t="shared" si="4"/>
        <v>0.61539999999999995</v>
      </c>
      <c r="G98" s="8">
        <v>41640</v>
      </c>
      <c r="H98" s="3">
        <v>0.61539999999999995</v>
      </c>
      <c r="I98" s="3">
        <v>-3.2199999999988904E-2</v>
      </c>
      <c r="J98" s="3"/>
      <c r="K98" s="9">
        <v>41670</v>
      </c>
      <c r="L98" s="3">
        <v>1782.59</v>
      </c>
      <c r="M98" s="10">
        <f>(L98-L100)/L100</f>
        <v>-1.2858495633538428E-2</v>
      </c>
      <c r="N98">
        <v>0.7</v>
      </c>
      <c r="O98" s="7">
        <v>-9.0009469434768983E-3</v>
      </c>
      <c r="P98" s="3">
        <v>1833.76</v>
      </c>
      <c r="Q98" s="10">
        <f>(P98-P100)/P100</f>
        <v>9.0407355846214305E-3</v>
      </c>
      <c r="R98">
        <v>0.3</v>
      </c>
      <c r="S98" s="7">
        <v>2.7122206753864291E-3</v>
      </c>
      <c r="T98" s="20">
        <v>-6.2887262680904697E-3</v>
      </c>
    </row>
    <row r="99" spans="1:20" x14ac:dyDescent="0.25">
      <c r="A99" s="1">
        <v>41639</v>
      </c>
      <c r="B99">
        <v>100.7611</v>
      </c>
      <c r="C99">
        <f t="shared" si="3"/>
        <v>-1.4899999999997249E-2</v>
      </c>
      <c r="D99" s="3">
        <v>1.5017</v>
      </c>
      <c r="E99">
        <f t="shared" si="4"/>
        <v>0.31679999999999997</v>
      </c>
      <c r="G99" s="8">
        <v>41609</v>
      </c>
      <c r="H99" s="3">
        <v>0.31679999999999997</v>
      </c>
      <c r="I99" s="3">
        <v>-1.4899999999997249E-2</v>
      </c>
      <c r="J99" s="3"/>
      <c r="K99" s="9">
        <v>41639</v>
      </c>
      <c r="L99" s="3">
        <v>1848.36</v>
      </c>
      <c r="M99" s="10"/>
      <c r="N99">
        <v>0.7</v>
      </c>
      <c r="P99" s="3">
        <v>1807.06</v>
      </c>
      <c r="Q99" s="10"/>
      <c r="R99">
        <v>0.3</v>
      </c>
      <c r="S99" s="7"/>
      <c r="T99" s="20"/>
    </row>
    <row r="100" spans="1:20" x14ac:dyDescent="0.25">
      <c r="A100" s="1">
        <v>41608</v>
      </c>
      <c r="B100">
        <v>100.77370000000001</v>
      </c>
      <c r="C100">
        <f t="shared" si="3"/>
        <v>1.1099999999999E-2</v>
      </c>
      <c r="D100" s="6">
        <v>1.2371000000000001</v>
      </c>
      <c r="E100">
        <f t="shared" si="4"/>
        <v>-0.28129999999999988</v>
      </c>
      <c r="G100" s="17">
        <v>41579</v>
      </c>
      <c r="H100" s="6">
        <v>-0.28129999999999988</v>
      </c>
      <c r="I100" s="6">
        <v>1.1099999999999E-2</v>
      </c>
      <c r="J100" s="6"/>
      <c r="K100" s="18">
        <v>41607</v>
      </c>
      <c r="L100" s="6">
        <v>1805.81</v>
      </c>
      <c r="M100" s="19">
        <f>(L100-L103)/L103</f>
        <v>0.10584395304261555</v>
      </c>
      <c r="N100">
        <v>0.7</v>
      </c>
      <c r="O100" s="7">
        <v>7.4090767129830884E-2</v>
      </c>
      <c r="P100" s="6">
        <v>1817.33</v>
      </c>
      <c r="Q100" s="19">
        <f>(P100-P103)/P103</f>
        <v>1.3818226447092416E-2</v>
      </c>
      <c r="R100">
        <v>0.3</v>
      </c>
      <c r="S100" s="7">
        <v>4.1454679341277247E-3</v>
      </c>
      <c r="T100" s="20">
        <v>7.8236235063958603E-2</v>
      </c>
    </row>
    <row r="101" spans="1:20" x14ac:dyDescent="0.25">
      <c r="A101" s="1">
        <v>41578</v>
      </c>
      <c r="B101">
        <v>100.77589999999999</v>
      </c>
      <c r="C101">
        <f t="shared" si="3"/>
        <v>4.6499999999994657E-2</v>
      </c>
      <c r="D101" s="6">
        <v>0.96360000000000001</v>
      </c>
      <c r="E101">
        <f t="shared" si="4"/>
        <v>-0.9971000000000001</v>
      </c>
      <c r="G101" s="17">
        <v>41548</v>
      </c>
      <c r="H101" s="6">
        <v>-0.9971000000000001</v>
      </c>
      <c r="I101" s="6">
        <v>4.6499999999994657E-2</v>
      </c>
      <c r="J101" s="6"/>
      <c r="K101" s="18">
        <v>41578</v>
      </c>
      <c r="L101" s="6">
        <v>1756.54</v>
      </c>
      <c r="M101" s="19"/>
      <c r="N101">
        <v>0.7</v>
      </c>
      <c r="P101" s="6">
        <v>1824.16</v>
      </c>
      <c r="Q101" s="19"/>
      <c r="R101">
        <v>0.3</v>
      </c>
      <c r="S101" s="7"/>
      <c r="T101" s="20"/>
    </row>
    <row r="102" spans="1:20" x14ac:dyDescent="0.25">
      <c r="A102" s="1">
        <v>41547</v>
      </c>
      <c r="B102">
        <v>100.776</v>
      </c>
      <c r="C102">
        <f t="shared" si="3"/>
        <v>0.10669999999998936</v>
      </c>
      <c r="D102" s="6">
        <v>1.1849000000000001</v>
      </c>
      <c r="E102">
        <f t="shared" si="4"/>
        <v>-0.5694999999999999</v>
      </c>
      <c r="G102" s="17">
        <v>41518</v>
      </c>
      <c r="H102" s="6">
        <v>-0.5694999999999999</v>
      </c>
      <c r="I102" s="6">
        <v>0.10669999999998936</v>
      </c>
      <c r="J102" s="6"/>
      <c r="K102" s="18">
        <v>41547</v>
      </c>
      <c r="L102" s="6">
        <v>1681.55</v>
      </c>
      <c r="M102" s="19"/>
      <c r="N102">
        <v>0.7</v>
      </c>
      <c r="P102" s="6">
        <v>1809.53</v>
      </c>
      <c r="Q102" s="19"/>
      <c r="R102">
        <v>0.3</v>
      </c>
      <c r="S102" s="7"/>
      <c r="T102" s="20"/>
    </row>
    <row r="103" spans="1:20" x14ac:dyDescent="0.25">
      <c r="A103" s="1">
        <v>41517</v>
      </c>
      <c r="B103">
        <v>100.76260000000001</v>
      </c>
      <c r="C103">
        <f t="shared" si="3"/>
        <v>0.19089999999999918</v>
      </c>
      <c r="D103" s="5">
        <v>1.5184</v>
      </c>
      <c r="E103">
        <f t="shared" si="4"/>
        <v>0.15639999999999987</v>
      </c>
      <c r="G103" s="14">
        <v>41487</v>
      </c>
      <c r="H103" s="5">
        <v>0.15639999999999987</v>
      </c>
      <c r="I103" s="5">
        <v>0.19089999999999918</v>
      </c>
      <c r="J103" s="5"/>
      <c r="K103" s="15">
        <v>41516</v>
      </c>
      <c r="L103" s="5">
        <v>1632.97</v>
      </c>
      <c r="M103" s="16">
        <f>(L103-L106)/L106</f>
        <v>1.3674773415750015E-3</v>
      </c>
      <c r="N103">
        <v>0.7</v>
      </c>
      <c r="O103" s="7">
        <v>9.5723413910250106E-4</v>
      </c>
      <c r="P103" s="5">
        <v>1792.56</v>
      </c>
      <c r="Q103" s="16">
        <f>(P103-P106)/P106</f>
        <v>-1.9161951870779931E-2</v>
      </c>
      <c r="R103">
        <v>0.3</v>
      </c>
      <c r="S103" s="7">
        <v>-5.7485855612339791E-3</v>
      </c>
      <c r="T103" s="20">
        <v>-4.7913514221314783E-3</v>
      </c>
    </row>
    <row r="104" spans="1:20" x14ac:dyDescent="0.25">
      <c r="A104" s="1">
        <v>41486</v>
      </c>
      <c r="B104">
        <v>100.7294</v>
      </c>
      <c r="C104">
        <f t="shared" si="3"/>
        <v>0.27880000000000393</v>
      </c>
      <c r="D104" s="5">
        <v>1.9607000000000001</v>
      </c>
      <c r="E104">
        <f t="shared" si="4"/>
        <v>0.89760000000000018</v>
      </c>
      <c r="G104" s="14">
        <v>41456</v>
      </c>
      <c r="H104" s="5">
        <v>0.89760000000000018</v>
      </c>
      <c r="I104" s="5">
        <v>0.27880000000000393</v>
      </c>
      <c r="J104" s="5"/>
      <c r="K104" s="15">
        <v>41486</v>
      </c>
      <c r="L104" s="5">
        <v>1685.73</v>
      </c>
      <c r="M104" s="16"/>
      <c r="N104">
        <v>0.7</v>
      </c>
      <c r="P104" s="5">
        <v>1801.77</v>
      </c>
      <c r="Q104" s="16"/>
      <c r="R104">
        <v>0.3</v>
      </c>
      <c r="S104" s="7"/>
      <c r="T104" s="20"/>
    </row>
    <row r="105" spans="1:20" x14ac:dyDescent="0.25">
      <c r="A105" s="1">
        <v>41455</v>
      </c>
      <c r="B105">
        <v>100.66930000000001</v>
      </c>
      <c r="C105">
        <f t="shared" si="3"/>
        <v>0.34020000000001005</v>
      </c>
      <c r="D105" s="5">
        <v>1.7544</v>
      </c>
      <c r="E105">
        <f t="shared" si="4"/>
        <v>0.28049999999999997</v>
      </c>
      <c r="G105" s="14">
        <v>41426</v>
      </c>
      <c r="H105" s="5">
        <v>0.28049999999999997</v>
      </c>
      <c r="I105" s="5">
        <v>0.34020000000001005</v>
      </c>
      <c r="J105" s="5"/>
      <c r="K105" s="15">
        <v>41453</v>
      </c>
      <c r="L105" s="5">
        <v>1606.28</v>
      </c>
      <c r="M105" s="16"/>
      <c r="N105">
        <v>0.7</v>
      </c>
      <c r="P105" s="5">
        <v>1799.31</v>
      </c>
      <c r="Q105" s="16"/>
      <c r="R105">
        <v>0.3</v>
      </c>
      <c r="S105" s="7"/>
      <c r="T105" s="20"/>
    </row>
    <row r="106" spans="1:20" x14ac:dyDescent="0.25">
      <c r="A106" s="1">
        <v>41425</v>
      </c>
      <c r="B106">
        <v>100.57170000000001</v>
      </c>
      <c r="C106">
        <f t="shared" si="3"/>
        <v>0.37080000000000268</v>
      </c>
      <c r="D106" s="6">
        <v>1.3620000000000001</v>
      </c>
      <c r="E106">
        <f t="shared" si="4"/>
        <v>-0.61589999999999989</v>
      </c>
      <c r="G106" s="17">
        <v>41395</v>
      </c>
      <c r="H106" s="6">
        <v>-0.61589999999999989</v>
      </c>
      <c r="I106" s="6">
        <v>0.37080000000000268</v>
      </c>
      <c r="J106" s="6"/>
      <c r="K106" s="18">
        <v>41425</v>
      </c>
      <c r="L106" s="6">
        <v>1630.74</v>
      </c>
      <c r="M106" s="19">
        <f>(L106-L109)/L109</f>
        <v>7.662344521615122E-2</v>
      </c>
      <c r="N106">
        <v>0.7</v>
      </c>
      <c r="O106" s="7">
        <v>5.3636411651305851E-2</v>
      </c>
      <c r="P106" s="6">
        <v>1827.58</v>
      </c>
      <c r="Q106" s="19">
        <f>(P106-P109)/P109</f>
        <v>-7.1115409063005021E-3</v>
      </c>
      <c r="R106">
        <v>0.3</v>
      </c>
      <c r="S106" s="7">
        <v>-2.1334622718901506E-3</v>
      </c>
      <c r="T106" s="20">
        <v>5.15029493794157E-2</v>
      </c>
    </row>
    <row r="107" spans="1:20" x14ac:dyDescent="0.25">
      <c r="A107" s="1">
        <v>41394</v>
      </c>
      <c r="B107">
        <v>100.45059999999999</v>
      </c>
      <c r="C107">
        <f t="shared" si="3"/>
        <v>0.39869999999999095</v>
      </c>
      <c r="D107" s="6">
        <v>1.0630999999999999</v>
      </c>
      <c r="E107">
        <f t="shared" si="4"/>
        <v>-0.53180000000000005</v>
      </c>
      <c r="G107" s="17">
        <v>41365</v>
      </c>
      <c r="H107" s="6">
        <v>-0.53180000000000005</v>
      </c>
      <c r="I107" s="6">
        <v>0.39869999999999095</v>
      </c>
      <c r="J107" s="6"/>
      <c r="K107" s="18">
        <v>41394</v>
      </c>
      <c r="L107" s="6">
        <v>1597.57</v>
      </c>
      <c r="M107" s="19"/>
      <c r="N107">
        <v>0.7</v>
      </c>
      <c r="P107" s="6">
        <v>1860.78</v>
      </c>
      <c r="Q107" s="19"/>
      <c r="R107">
        <v>0.3</v>
      </c>
      <c r="S107" s="7"/>
      <c r="T107" s="20"/>
    </row>
    <row r="108" spans="1:20" x14ac:dyDescent="0.25">
      <c r="A108" s="1">
        <v>41364</v>
      </c>
      <c r="B108">
        <v>100.3291</v>
      </c>
      <c r="C108">
        <f t="shared" si="3"/>
        <v>0.42390000000000327</v>
      </c>
      <c r="D108" s="6">
        <v>1.4739</v>
      </c>
      <c r="E108">
        <f t="shared" si="4"/>
        <v>-0.26710000000000012</v>
      </c>
      <c r="G108" s="17">
        <v>41334</v>
      </c>
      <c r="H108" s="6">
        <v>-0.26710000000000012</v>
      </c>
      <c r="I108" s="6">
        <v>0.42390000000000327</v>
      </c>
      <c r="J108" s="6"/>
      <c r="K108" s="18">
        <v>41362</v>
      </c>
      <c r="L108" s="6">
        <v>1569.19</v>
      </c>
      <c r="M108" s="19"/>
      <c r="N108">
        <v>0.7</v>
      </c>
      <c r="P108" s="6">
        <v>1842.14</v>
      </c>
      <c r="Q108" s="19"/>
      <c r="R108">
        <v>0.3</v>
      </c>
      <c r="S108" s="7"/>
      <c r="T108" s="20"/>
    </row>
    <row r="109" spans="1:20" x14ac:dyDescent="0.25">
      <c r="A109" s="1">
        <v>41333</v>
      </c>
      <c r="B109">
        <v>100.2009</v>
      </c>
      <c r="C109">
        <f t="shared" si="3"/>
        <v>0.42210000000000036</v>
      </c>
      <c r="D109" s="5">
        <v>1.9779</v>
      </c>
      <c r="E109">
        <f t="shared" si="4"/>
        <v>0.21379999999999999</v>
      </c>
      <c r="G109" s="14">
        <v>41306</v>
      </c>
      <c r="H109" s="5">
        <v>0.21379999999999999</v>
      </c>
      <c r="I109" s="5">
        <v>0.42210000000000036</v>
      </c>
      <c r="J109" s="5"/>
      <c r="K109" s="15">
        <v>41333</v>
      </c>
      <c r="L109" s="5">
        <v>1514.68</v>
      </c>
      <c r="M109" s="16">
        <f>(L109-L110)/L110</f>
        <v>1.1060603026480141E-2</v>
      </c>
      <c r="N109">
        <v>0.7</v>
      </c>
      <c r="O109" s="7">
        <v>7.7424221185360981E-3</v>
      </c>
      <c r="P109" s="5">
        <v>1840.67</v>
      </c>
      <c r="Q109" s="16">
        <f>(P109-P110)/P110</f>
        <v>5.0123123795380066E-3</v>
      </c>
      <c r="R109">
        <v>0.3</v>
      </c>
      <c r="S109" s="7">
        <v>1.503693713861402E-3</v>
      </c>
      <c r="T109" s="20">
        <v>9.2461158323975008E-3</v>
      </c>
    </row>
    <row r="110" spans="1:20" x14ac:dyDescent="0.25">
      <c r="A110" s="1">
        <v>41305</v>
      </c>
      <c r="B110">
        <v>100.0519</v>
      </c>
      <c r="C110">
        <f t="shared" si="3"/>
        <v>0.37069999999999936</v>
      </c>
      <c r="D110" s="6">
        <v>1.5949</v>
      </c>
      <c r="E110">
        <f t="shared" si="4"/>
        <v>-0.56740000000000013</v>
      </c>
      <c r="G110" s="17">
        <v>41275</v>
      </c>
      <c r="H110" s="6">
        <v>-0.56740000000000013</v>
      </c>
      <c r="I110" s="6">
        <v>0.37069999999999936</v>
      </c>
      <c r="J110" s="6"/>
      <c r="K110" s="18">
        <v>41305</v>
      </c>
      <c r="L110" s="6">
        <v>1498.11</v>
      </c>
      <c r="M110" s="19">
        <f>(L110-L112)/L112</f>
        <v>5.7852815320086313E-2</v>
      </c>
      <c r="N110">
        <v>0.7</v>
      </c>
      <c r="O110" s="7">
        <v>4.0496970724060416E-2</v>
      </c>
      <c r="P110" s="6">
        <v>1831.49</v>
      </c>
      <c r="Q110" s="19">
        <f>(P110-P112)/P112</f>
        <v>-8.4081385150133574E-3</v>
      </c>
      <c r="R110">
        <v>0.3</v>
      </c>
      <c r="S110" s="7">
        <v>-2.5224415545040072E-3</v>
      </c>
      <c r="T110" s="20">
        <v>3.7974529169556411E-2</v>
      </c>
    </row>
    <row r="111" spans="1:20" x14ac:dyDescent="0.25">
      <c r="A111" s="1">
        <v>41274</v>
      </c>
      <c r="B111">
        <v>99.905199999999994</v>
      </c>
      <c r="C111">
        <f t="shared" si="3"/>
        <v>0.29719999999998947</v>
      </c>
      <c r="D111" s="6">
        <v>1.7410000000000001</v>
      </c>
      <c r="E111">
        <f t="shared" si="4"/>
        <v>-0.25029999999999997</v>
      </c>
      <c r="G111" s="17">
        <v>41244</v>
      </c>
      <c r="H111" s="6">
        <v>-0.25029999999999997</v>
      </c>
      <c r="I111" s="6">
        <v>0.29719999999998947</v>
      </c>
      <c r="J111" s="6"/>
      <c r="K111" s="18">
        <v>41274</v>
      </c>
      <c r="L111" s="6">
        <v>1426.19</v>
      </c>
      <c r="M111" s="19"/>
      <c r="N111">
        <v>0.7</v>
      </c>
      <c r="P111" s="6">
        <v>1844.39</v>
      </c>
      <c r="Q111" s="19"/>
      <c r="R111">
        <v>0.3</v>
      </c>
      <c r="S111" s="7"/>
      <c r="T111" s="20"/>
    </row>
    <row r="112" spans="1:20" x14ac:dyDescent="0.25">
      <c r="A112" s="1">
        <v>41243</v>
      </c>
      <c r="B112">
        <v>99.778800000000004</v>
      </c>
      <c r="C112">
        <f t="shared" si="3"/>
        <v>0.20300000000000296</v>
      </c>
      <c r="D112" s="5">
        <v>1.7641</v>
      </c>
      <c r="E112">
        <f t="shared" si="4"/>
        <v>7.1700000000000097E-2</v>
      </c>
      <c r="G112" s="14">
        <v>41214</v>
      </c>
      <c r="H112" s="5">
        <v>7.1700000000000097E-2</v>
      </c>
      <c r="I112" s="5">
        <v>0.20300000000000296</v>
      </c>
      <c r="J112" s="5"/>
      <c r="K112" s="15">
        <v>41243</v>
      </c>
      <c r="L112" s="5">
        <v>1416.18</v>
      </c>
      <c r="M112" s="16">
        <f>(L112-L114)/L114</f>
        <v>-1.6999035171135657E-2</v>
      </c>
      <c r="N112">
        <v>0.7</v>
      </c>
      <c r="O112" s="7">
        <v>-1.1899324619794959E-2</v>
      </c>
      <c r="P112" s="5">
        <v>1847.02</v>
      </c>
      <c r="Q112" s="16">
        <f>(P112-P114)/P114</f>
        <v>3.5479682041195401E-3</v>
      </c>
      <c r="R112">
        <v>0.3</v>
      </c>
      <c r="S112" s="7">
        <v>1.0643904612358619E-3</v>
      </c>
      <c r="T112" s="20">
        <v>-1.0834934158559097E-2</v>
      </c>
    </row>
    <row r="113" spans="1:20" x14ac:dyDescent="0.25">
      <c r="A113" s="1">
        <v>41213</v>
      </c>
      <c r="B113">
        <v>99.681200000000004</v>
      </c>
      <c r="C113">
        <f t="shared" si="3"/>
        <v>7.2500000000005116E-2</v>
      </c>
      <c r="D113" s="5">
        <v>2.1623000000000001</v>
      </c>
      <c r="E113">
        <f t="shared" si="4"/>
        <v>0.75380000000000003</v>
      </c>
      <c r="G113" s="14">
        <v>41183</v>
      </c>
      <c r="H113" s="5">
        <v>0.75380000000000003</v>
      </c>
      <c r="I113" s="5">
        <v>7.2500000000005116E-2</v>
      </c>
      <c r="J113" s="5"/>
      <c r="K113" s="15">
        <v>41213</v>
      </c>
      <c r="L113" s="5">
        <v>1412.16</v>
      </c>
      <c r="M113" s="16"/>
      <c r="N113">
        <v>0.7</v>
      </c>
      <c r="P113" s="5">
        <v>1844.11</v>
      </c>
      <c r="Q113" s="16"/>
      <c r="R113">
        <v>0.3</v>
      </c>
      <c r="S113" s="7"/>
      <c r="T113" s="20"/>
    </row>
    <row r="114" spans="1:20" x14ac:dyDescent="0.25">
      <c r="A114" s="1">
        <v>41182</v>
      </c>
      <c r="B114">
        <v>99.608000000000004</v>
      </c>
      <c r="C114">
        <f t="shared" si="3"/>
        <v>-8.5499999999996135E-2</v>
      </c>
      <c r="D114" s="3">
        <v>1.9913000000000001</v>
      </c>
      <c r="E114">
        <f t="shared" si="4"/>
        <v>0.32730000000000015</v>
      </c>
      <c r="G114" s="8">
        <v>41153</v>
      </c>
      <c r="H114" s="3">
        <v>0.32730000000000015</v>
      </c>
      <c r="I114" s="3">
        <v>-8.5499999999996135E-2</v>
      </c>
      <c r="J114" s="3"/>
      <c r="K114" s="9">
        <v>41180</v>
      </c>
      <c r="L114" s="3">
        <v>1440.67</v>
      </c>
      <c r="M114" s="10">
        <f>(L114-L115)/L115</f>
        <v>2.4236090375236493E-2</v>
      </c>
      <c r="N114">
        <v>0.7</v>
      </c>
      <c r="O114" s="7">
        <v>1.6965263262665543E-2</v>
      </c>
      <c r="P114" s="3">
        <v>1840.49</v>
      </c>
      <c r="Q114" s="10">
        <f>(P114-P115)/P115</f>
        <v>1.3765261485559929E-3</v>
      </c>
      <c r="R114">
        <v>0.3</v>
      </c>
      <c r="S114" s="7">
        <v>4.1295784456679788E-4</v>
      </c>
      <c r="T114" s="20">
        <v>1.737822110723234E-2</v>
      </c>
    </row>
    <row r="115" spans="1:20" x14ac:dyDescent="0.25">
      <c r="A115" s="1">
        <v>41152</v>
      </c>
      <c r="B115">
        <v>99.575800000000001</v>
      </c>
      <c r="C115">
        <f t="shared" si="3"/>
        <v>-0.2289999999999992</v>
      </c>
      <c r="D115" s="4">
        <v>1.6923999999999999</v>
      </c>
      <c r="E115">
        <f t="shared" si="4"/>
        <v>-1.1800000000000033E-2</v>
      </c>
      <c r="G115" s="11">
        <v>41122</v>
      </c>
      <c r="H115" s="4">
        <v>-1.1800000000000033E-2</v>
      </c>
      <c r="I115" s="4">
        <v>-0.2289999999999992</v>
      </c>
      <c r="J115" s="4"/>
      <c r="K115" s="12">
        <v>41152</v>
      </c>
      <c r="L115" s="4">
        <v>1406.58</v>
      </c>
      <c r="M115" s="13">
        <f>(L115-L119)/L119</f>
        <v>6.2021160160524247E-3</v>
      </c>
      <c r="N115">
        <v>0.7</v>
      </c>
      <c r="O115" s="7">
        <v>4.3414812112366969E-3</v>
      </c>
      <c r="P115" s="4">
        <v>1837.96</v>
      </c>
      <c r="Q115" s="13">
        <f>(P115-P119)/P119</f>
        <v>2.403583646270941E-2</v>
      </c>
      <c r="R115">
        <v>0.3</v>
      </c>
      <c r="S115" s="7">
        <v>7.2107509388128228E-3</v>
      </c>
      <c r="T115" s="20">
        <v>1.1552232150049521E-2</v>
      </c>
    </row>
    <row r="116" spans="1:20" x14ac:dyDescent="0.25">
      <c r="A116" s="1">
        <v>41121</v>
      </c>
      <c r="B116">
        <v>99.608699999999999</v>
      </c>
      <c r="C116">
        <f t="shared" si="3"/>
        <v>-0.28090000000000259</v>
      </c>
      <c r="D116" s="4">
        <v>1.4085000000000001</v>
      </c>
      <c r="E116">
        <f t="shared" si="4"/>
        <v>-0.89420000000000011</v>
      </c>
      <c r="G116" s="11">
        <v>41091</v>
      </c>
      <c r="H116" s="4">
        <v>-0.89420000000000011</v>
      </c>
      <c r="I116" s="4">
        <v>-0.28090000000000259</v>
      </c>
      <c r="J116" s="4"/>
      <c r="K116" s="12">
        <v>41121</v>
      </c>
      <c r="L116" s="4">
        <v>1379.32</v>
      </c>
      <c r="M116" s="13"/>
      <c r="N116">
        <v>0.7</v>
      </c>
      <c r="P116" s="4">
        <v>1836.76</v>
      </c>
      <c r="Q116" s="13"/>
      <c r="R116">
        <v>0.3</v>
      </c>
      <c r="S116" s="7"/>
      <c r="T116" s="20"/>
    </row>
    <row r="117" spans="1:20" x14ac:dyDescent="0.25">
      <c r="A117" s="1">
        <v>41090</v>
      </c>
      <c r="B117">
        <v>99.6935</v>
      </c>
      <c r="C117">
        <f t="shared" si="3"/>
        <v>-0.21469999999999345</v>
      </c>
      <c r="D117" s="4">
        <v>1.6639999999999999</v>
      </c>
      <c r="E117">
        <f t="shared" si="4"/>
        <v>-0.98740000000000028</v>
      </c>
      <c r="G117" s="11">
        <v>41061</v>
      </c>
      <c r="H117" s="4">
        <v>-0.98740000000000028</v>
      </c>
      <c r="I117" s="4">
        <v>-0.21469999999999345</v>
      </c>
      <c r="J117" s="4"/>
      <c r="K117" s="12">
        <v>41089</v>
      </c>
      <c r="L117" s="4">
        <v>1362.16</v>
      </c>
      <c r="M117" s="13"/>
      <c r="N117">
        <v>0.7</v>
      </c>
      <c r="P117" s="4">
        <v>1811.77</v>
      </c>
      <c r="Q117" s="13"/>
      <c r="R117">
        <v>0.3</v>
      </c>
      <c r="S117" s="7"/>
      <c r="T117" s="20"/>
    </row>
    <row r="118" spans="1:20" x14ac:dyDescent="0.25">
      <c r="A118" s="1">
        <v>41060</v>
      </c>
      <c r="B118">
        <v>99.8048</v>
      </c>
      <c r="C118">
        <f t="shared" si="3"/>
        <v>-3.4400000000005093E-2</v>
      </c>
      <c r="D118" s="4">
        <v>1.7041999999999999</v>
      </c>
      <c r="E118">
        <f t="shared" si="4"/>
        <v>-1.1669000000000003</v>
      </c>
      <c r="G118" s="11">
        <v>41030</v>
      </c>
      <c r="H118" s="4">
        <v>-1.1669000000000003</v>
      </c>
      <c r="I118" s="4">
        <v>-3.4400000000005093E-2</v>
      </c>
      <c r="J118" s="4"/>
      <c r="K118" s="12">
        <v>41060</v>
      </c>
      <c r="L118" s="4">
        <v>1310.33</v>
      </c>
      <c r="M118" s="13"/>
      <c r="N118">
        <v>0.7</v>
      </c>
      <c r="P118" s="4">
        <v>1811.06</v>
      </c>
      <c r="Q118" s="13"/>
      <c r="R118">
        <v>0.3</v>
      </c>
      <c r="S118" s="7"/>
      <c r="T118" s="20"/>
    </row>
    <row r="119" spans="1:20" x14ac:dyDescent="0.25">
      <c r="A119" s="1">
        <v>41029</v>
      </c>
      <c r="B119">
        <v>99.889600000000002</v>
      </c>
      <c r="C119">
        <f t="shared" si="3"/>
        <v>0.21000000000000796</v>
      </c>
      <c r="D119" s="6">
        <v>2.3027000000000002</v>
      </c>
      <c r="E119">
        <f t="shared" si="4"/>
        <v>-0.62249999999999961</v>
      </c>
      <c r="G119" s="17">
        <v>41000</v>
      </c>
      <c r="H119" s="6">
        <v>-0.62249999999999961</v>
      </c>
      <c r="I119" s="6">
        <v>0.21000000000000796</v>
      </c>
      <c r="J119" s="6"/>
      <c r="K119" s="18">
        <v>41029</v>
      </c>
      <c r="L119" s="6">
        <v>1397.91</v>
      </c>
      <c r="M119" s="19">
        <f>(L119-L125)/L125</f>
        <v>0.1153833878560601</v>
      </c>
      <c r="N119">
        <v>0.7</v>
      </c>
      <c r="O119" s="7">
        <v>8.076837149924207E-2</v>
      </c>
      <c r="P119" s="6">
        <v>1794.82</v>
      </c>
      <c r="Q119" s="19">
        <f>(P119-P125)/P125</f>
        <v>2.4399710057246574E-2</v>
      </c>
      <c r="R119">
        <v>0.3</v>
      </c>
      <c r="S119" s="7">
        <v>7.3199130171739714E-3</v>
      </c>
      <c r="T119" s="20">
        <v>8.8088284516416038E-2</v>
      </c>
    </row>
    <row r="120" spans="1:20" x14ac:dyDescent="0.25">
      <c r="A120" s="1">
        <v>40999</v>
      </c>
      <c r="B120">
        <v>99.908199999999994</v>
      </c>
      <c r="C120">
        <f t="shared" si="3"/>
        <v>0.45199999999999818</v>
      </c>
      <c r="D120" s="6">
        <v>2.6514000000000002</v>
      </c>
      <c r="E120">
        <f t="shared" si="4"/>
        <v>-0.31099999999999994</v>
      </c>
      <c r="G120" s="17">
        <v>40969</v>
      </c>
      <c r="H120" s="6">
        <v>-0.31099999999999994</v>
      </c>
      <c r="I120" s="6">
        <v>0.45199999999999818</v>
      </c>
      <c r="J120" s="6"/>
      <c r="K120" s="18">
        <v>40998</v>
      </c>
      <c r="L120" s="6">
        <v>1408.47</v>
      </c>
      <c r="M120" s="19"/>
      <c r="N120">
        <v>0.7</v>
      </c>
      <c r="P120" s="6">
        <v>1775.14</v>
      </c>
      <c r="Q120" s="19"/>
      <c r="R120">
        <v>0.3</v>
      </c>
      <c r="S120" s="7"/>
      <c r="T120" s="20"/>
    </row>
    <row r="121" spans="1:20" x14ac:dyDescent="0.25">
      <c r="A121" s="1">
        <v>40968</v>
      </c>
      <c r="B121">
        <v>99.839200000000005</v>
      </c>
      <c r="C121">
        <f t="shared" si="3"/>
        <v>0.60610000000001207</v>
      </c>
      <c r="D121" s="6">
        <v>2.8711000000000002</v>
      </c>
      <c r="E121">
        <f t="shared" si="4"/>
        <v>-0.52329999999999988</v>
      </c>
      <c r="G121" s="17">
        <v>40940</v>
      </c>
      <c r="H121" s="6">
        <v>-0.52329999999999988</v>
      </c>
      <c r="I121" s="6">
        <v>0.60610000000001207</v>
      </c>
      <c r="J121" s="6"/>
      <c r="K121" s="18">
        <v>40968</v>
      </c>
      <c r="L121" s="6">
        <v>1365.68</v>
      </c>
      <c r="M121" s="19"/>
      <c r="N121">
        <v>0.7</v>
      </c>
      <c r="P121" s="6">
        <v>1784.92</v>
      </c>
      <c r="Q121" s="19"/>
      <c r="R121">
        <v>0.3</v>
      </c>
      <c r="S121" s="7"/>
      <c r="T121" s="20"/>
    </row>
    <row r="122" spans="1:20" x14ac:dyDescent="0.25">
      <c r="A122" s="1">
        <v>40939</v>
      </c>
      <c r="B122">
        <v>99.679599999999994</v>
      </c>
      <c r="C122">
        <f t="shared" si="3"/>
        <v>0.59499999999999886</v>
      </c>
      <c r="D122" s="6">
        <v>2.9251999999999998</v>
      </c>
      <c r="E122">
        <f t="shared" si="4"/>
        <v>-0.60000000000000009</v>
      </c>
      <c r="G122" s="17">
        <v>40909</v>
      </c>
      <c r="H122" s="6">
        <v>-0.60000000000000009</v>
      </c>
      <c r="I122" s="6">
        <v>0.59499999999999886</v>
      </c>
      <c r="J122" s="6"/>
      <c r="K122" s="18">
        <v>40939</v>
      </c>
      <c r="L122" s="6">
        <v>1312.41</v>
      </c>
      <c r="M122" s="19"/>
      <c r="N122">
        <v>0.7</v>
      </c>
      <c r="P122" s="6">
        <v>1785.33</v>
      </c>
      <c r="Q122" s="19"/>
      <c r="R122">
        <v>0.3</v>
      </c>
      <c r="S122" s="7"/>
      <c r="T122" s="20"/>
    </row>
    <row r="123" spans="1:20" x14ac:dyDescent="0.25">
      <c r="A123" s="1">
        <v>40908</v>
      </c>
      <c r="B123">
        <v>99.456199999999995</v>
      </c>
      <c r="C123">
        <f t="shared" si="3"/>
        <v>0.39039999999999964</v>
      </c>
      <c r="D123" s="6">
        <v>2.9624000000000001</v>
      </c>
      <c r="E123">
        <f t="shared" si="4"/>
        <v>-0.90599999999999969</v>
      </c>
      <c r="G123" s="17">
        <v>40878</v>
      </c>
      <c r="H123" s="6">
        <v>-0.90599999999999969</v>
      </c>
      <c r="I123" s="6">
        <v>0.39039999999999964</v>
      </c>
      <c r="J123" s="6"/>
      <c r="K123" s="18">
        <v>40907</v>
      </c>
      <c r="L123" s="6">
        <v>1257.6099999999999</v>
      </c>
      <c r="M123" s="19"/>
      <c r="N123">
        <v>0.7</v>
      </c>
      <c r="P123" s="6">
        <v>1769.79</v>
      </c>
      <c r="Q123" s="19"/>
      <c r="R123">
        <v>0.3</v>
      </c>
      <c r="S123" s="7"/>
      <c r="T123" s="20"/>
    </row>
    <row r="124" spans="1:20" x14ac:dyDescent="0.25">
      <c r="A124" s="1">
        <v>40877</v>
      </c>
      <c r="B124">
        <v>99.233099999999993</v>
      </c>
      <c r="C124">
        <f t="shared" si="3"/>
        <v>3.3599999999992747E-2</v>
      </c>
      <c r="D124" s="6">
        <v>3.3944000000000001</v>
      </c>
      <c r="E124">
        <f t="shared" si="4"/>
        <v>-0.3767999999999998</v>
      </c>
      <c r="G124" s="17">
        <v>40848</v>
      </c>
      <c r="H124" s="6">
        <v>-0.3767999999999998</v>
      </c>
      <c r="I124" s="6">
        <v>3.3599999999992747E-2</v>
      </c>
      <c r="J124" s="6"/>
      <c r="K124" s="18">
        <v>40877</v>
      </c>
      <c r="L124" s="6">
        <v>1246.96</v>
      </c>
      <c r="M124" s="19"/>
      <c r="N124">
        <v>0.7</v>
      </c>
      <c r="P124" s="6">
        <v>1750.55</v>
      </c>
      <c r="Q124" s="19"/>
      <c r="R124">
        <v>0.3</v>
      </c>
      <c r="S124" s="7"/>
      <c r="T124" s="20"/>
    </row>
    <row r="125" spans="1:20" x14ac:dyDescent="0.25">
      <c r="A125" s="1">
        <v>40847</v>
      </c>
      <c r="B125">
        <v>99.084599999999995</v>
      </c>
      <c r="C125">
        <f t="shared" si="3"/>
        <v>-0.36710000000000775</v>
      </c>
      <c r="D125" s="4">
        <v>3.5251999999999999</v>
      </c>
      <c r="E125">
        <f t="shared" si="4"/>
        <v>-0.10349999999999993</v>
      </c>
      <c r="G125" s="11">
        <v>40817</v>
      </c>
      <c r="H125" s="4">
        <v>-0.10349999999999993</v>
      </c>
      <c r="I125" s="4">
        <v>-0.36710000000000775</v>
      </c>
      <c r="J125" s="4"/>
      <c r="K125" s="12">
        <v>40847</v>
      </c>
      <c r="L125" s="4">
        <v>1253.3</v>
      </c>
      <c r="M125" s="13">
        <f>(L125-L131)/L131</f>
        <v>-8.0895563980903598E-2</v>
      </c>
      <c r="N125">
        <v>0.7</v>
      </c>
      <c r="O125" s="7">
        <v>-5.6626894786632513E-2</v>
      </c>
      <c r="P125" s="4">
        <v>1752.07</v>
      </c>
      <c r="Q125" s="13">
        <f>(P125-P131)/P131</f>
        <v>4.9803768836693664E-2</v>
      </c>
      <c r="R125">
        <v>0.3</v>
      </c>
      <c r="S125" s="7">
        <v>1.4941130651008099E-2</v>
      </c>
      <c r="T125" s="20">
        <v>-4.1685764135624415E-2</v>
      </c>
    </row>
    <row r="126" spans="1:20" x14ac:dyDescent="0.25">
      <c r="A126" s="1">
        <v>40816</v>
      </c>
      <c r="B126">
        <v>99.065799999999996</v>
      </c>
      <c r="C126">
        <f t="shared" si="3"/>
        <v>-0.68270000000001119</v>
      </c>
      <c r="D126" s="3">
        <v>3.8683999999999998</v>
      </c>
      <c r="E126">
        <f t="shared" si="4"/>
        <v>0.30959999999999965</v>
      </c>
      <c r="G126" s="8">
        <v>40787</v>
      </c>
      <c r="H126" s="3">
        <v>0.30959999999999965</v>
      </c>
      <c r="I126" s="3">
        <v>-0.68270000000001119</v>
      </c>
      <c r="J126" s="3"/>
      <c r="K126" s="9">
        <v>40816</v>
      </c>
      <c r="L126" s="3">
        <v>1131.42</v>
      </c>
      <c r="M126" s="10">
        <f>(L126-L132)/L132</f>
        <v>-0.14663267538070482</v>
      </c>
      <c r="N126">
        <v>0.7</v>
      </c>
      <c r="O126" s="7">
        <v>-0.10264287276649336</v>
      </c>
      <c r="P126" s="3">
        <v>1750.19</v>
      </c>
      <c r="Q126" s="10">
        <f>(P126-P132)/P132</f>
        <v>6.1989162818638061E-2</v>
      </c>
      <c r="R126">
        <v>0.3</v>
      </c>
      <c r="S126" s="7">
        <v>1.8596748845591416E-2</v>
      </c>
      <c r="T126" s="20">
        <v>-8.4046123920901952E-2</v>
      </c>
    </row>
    <row r="127" spans="1:20" x14ac:dyDescent="0.25">
      <c r="A127" s="1">
        <v>40786</v>
      </c>
      <c r="B127">
        <v>99.1995</v>
      </c>
      <c r="C127">
        <f t="shared" si="3"/>
        <v>-0.82439999999999714</v>
      </c>
      <c r="D127" s="3">
        <v>3.7711999999999999</v>
      </c>
      <c r="E127">
        <f t="shared" si="4"/>
        <v>0.20249999999999968</v>
      </c>
      <c r="G127" s="8">
        <v>40756</v>
      </c>
      <c r="H127" s="3">
        <v>0.20249999999999968</v>
      </c>
      <c r="I127" s="3">
        <v>-0.82439999999999714</v>
      </c>
      <c r="J127" s="3"/>
      <c r="K127" s="9">
        <v>40786</v>
      </c>
      <c r="L127" s="3">
        <v>1218.8900000000001</v>
      </c>
      <c r="M127" s="10"/>
      <c r="N127">
        <v>0.7</v>
      </c>
      <c r="P127" s="3">
        <v>1737.55</v>
      </c>
      <c r="Q127" s="10"/>
      <c r="R127">
        <v>0.3</v>
      </c>
      <c r="S127" s="7"/>
      <c r="T127" s="20"/>
    </row>
    <row r="128" spans="1:20" x14ac:dyDescent="0.25">
      <c r="A128" s="1">
        <v>40755</v>
      </c>
      <c r="B128">
        <v>99.451700000000002</v>
      </c>
      <c r="C128">
        <f t="shared" si="3"/>
        <v>-0.77660000000000196</v>
      </c>
      <c r="D128" s="3">
        <v>3.6286999999999998</v>
      </c>
      <c r="E128">
        <f t="shared" si="4"/>
        <v>0.46509999999999962</v>
      </c>
      <c r="G128" s="8">
        <v>40725</v>
      </c>
      <c r="H128" s="3">
        <v>0.46509999999999962</v>
      </c>
      <c r="I128" s="3">
        <v>-0.77660000000000196</v>
      </c>
      <c r="J128" s="3"/>
      <c r="K128" s="9">
        <v>40753</v>
      </c>
      <c r="L128" s="3">
        <v>1292.28</v>
      </c>
      <c r="M128" s="10"/>
      <c r="N128">
        <v>0.7</v>
      </c>
      <c r="P128" s="3">
        <v>1712.53</v>
      </c>
      <c r="Q128" s="10"/>
      <c r="R128">
        <v>0.3</v>
      </c>
      <c r="S128" s="7"/>
      <c r="T128" s="20"/>
    </row>
    <row r="129" spans="1:20" x14ac:dyDescent="0.25">
      <c r="A129" s="1">
        <v>40724</v>
      </c>
      <c r="B129">
        <v>99.748500000000007</v>
      </c>
      <c r="C129">
        <f t="shared" si="3"/>
        <v>-0.5934999999999917</v>
      </c>
      <c r="D129" s="3">
        <v>3.5588000000000002</v>
      </c>
      <c r="E129">
        <f t="shared" si="4"/>
        <v>0.8772000000000002</v>
      </c>
      <c r="G129" s="8">
        <v>40695</v>
      </c>
      <c r="H129" s="3">
        <v>0.8772000000000002</v>
      </c>
      <c r="I129" s="3">
        <v>-0.5934999999999917</v>
      </c>
      <c r="J129" s="3"/>
      <c r="K129" s="9">
        <v>40724</v>
      </c>
      <c r="L129" s="3">
        <v>1320.64</v>
      </c>
      <c r="M129" s="10"/>
      <c r="N129">
        <v>0.7</v>
      </c>
      <c r="P129" s="3">
        <v>1685.78</v>
      </c>
      <c r="Q129" s="10"/>
      <c r="R129">
        <v>0.3</v>
      </c>
      <c r="S129" s="7"/>
      <c r="T129" s="20"/>
    </row>
    <row r="130" spans="1:20" x14ac:dyDescent="0.25">
      <c r="A130" s="1">
        <v>40694</v>
      </c>
      <c r="B130">
        <v>100.0239</v>
      </c>
      <c r="C130">
        <f t="shared" ref="C130:C193" si="5">B130-B133</f>
        <v>-0.3271000000000015</v>
      </c>
      <c r="D130" s="3">
        <v>3.5687000000000002</v>
      </c>
      <c r="E130">
        <f t="shared" si="4"/>
        <v>1.4611000000000001</v>
      </c>
      <c r="G130" s="8">
        <v>40664</v>
      </c>
      <c r="H130" s="3">
        <v>1.4611000000000001</v>
      </c>
      <c r="I130" s="3">
        <v>-0.3271000000000015</v>
      </c>
      <c r="J130" s="3"/>
      <c r="K130" s="9">
        <v>40694</v>
      </c>
      <c r="L130" s="3">
        <v>1345.2</v>
      </c>
      <c r="M130" s="10"/>
      <c r="N130">
        <v>0.7</v>
      </c>
      <c r="P130" s="3">
        <v>1690.73</v>
      </c>
      <c r="Q130" s="10"/>
      <c r="R130">
        <v>0.3</v>
      </c>
      <c r="S130" s="7"/>
      <c r="T130" s="20"/>
    </row>
    <row r="131" spans="1:20" x14ac:dyDescent="0.25">
      <c r="A131" s="1">
        <v>40663</v>
      </c>
      <c r="B131">
        <v>100.2283</v>
      </c>
      <c r="C131">
        <f t="shared" si="5"/>
        <v>-2.7900000000002478E-2</v>
      </c>
      <c r="D131" s="3">
        <v>3.1636000000000002</v>
      </c>
      <c r="E131">
        <f t="shared" ref="E131:E194" si="6">D131-D134</f>
        <v>1.5317000000000003</v>
      </c>
      <c r="G131" s="8">
        <v>40634</v>
      </c>
      <c r="H131" s="3">
        <v>1.5317000000000003</v>
      </c>
      <c r="I131" s="3">
        <v>-2.7900000000002478E-2</v>
      </c>
      <c r="J131" s="3"/>
      <c r="K131" s="9">
        <v>40662</v>
      </c>
      <c r="L131" s="3">
        <v>1363.61</v>
      </c>
      <c r="M131" s="10"/>
      <c r="N131">
        <v>0.7</v>
      </c>
      <c r="P131" s="3">
        <v>1668.95</v>
      </c>
      <c r="Q131" s="10"/>
      <c r="R131">
        <v>0.3</v>
      </c>
      <c r="S131" s="7"/>
      <c r="T131" s="20"/>
    </row>
    <row r="132" spans="1:20" x14ac:dyDescent="0.25">
      <c r="A132" s="1">
        <v>40633</v>
      </c>
      <c r="B132">
        <v>100.342</v>
      </c>
      <c r="C132">
        <f t="shared" si="5"/>
        <v>0.24790000000000134</v>
      </c>
      <c r="D132" s="5">
        <v>2.6816</v>
      </c>
      <c r="E132">
        <f t="shared" si="6"/>
        <v>1.1859</v>
      </c>
      <c r="G132" s="14">
        <v>40603</v>
      </c>
      <c r="H132" s="5">
        <v>1.1859</v>
      </c>
      <c r="I132" s="5">
        <v>0.24790000000000134</v>
      </c>
      <c r="J132" s="5"/>
      <c r="K132" s="15">
        <v>40633</v>
      </c>
      <c r="L132" s="5">
        <v>1325.83</v>
      </c>
      <c r="M132" s="16">
        <f>(L132-L136)/L136</f>
        <v>0.1230612849942823</v>
      </c>
      <c r="N132">
        <v>0.7</v>
      </c>
      <c r="O132" s="7">
        <v>8.6142899495997613E-2</v>
      </c>
      <c r="P132" s="5">
        <v>1648.03</v>
      </c>
      <c r="Q132" s="16">
        <f>(P132-P136)/P136</f>
        <v>-6.606429212954892E-3</v>
      </c>
      <c r="R132">
        <v>0.3</v>
      </c>
      <c r="S132" s="7">
        <v>-1.9819287638864675E-3</v>
      </c>
      <c r="T132" s="20">
        <v>8.4160970732111151E-2</v>
      </c>
    </row>
    <row r="133" spans="1:20" x14ac:dyDescent="0.25">
      <c r="A133" s="1">
        <v>40602</v>
      </c>
      <c r="B133">
        <v>100.351</v>
      </c>
      <c r="C133">
        <f t="shared" si="5"/>
        <v>0.4497999999999962</v>
      </c>
      <c r="D133" s="5">
        <v>2.1076000000000001</v>
      </c>
      <c r="E133">
        <f t="shared" si="6"/>
        <v>0.96440000000000015</v>
      </c>
      <c r="G133" s="14">
        <v>40575</v>
      </c>
      <c r="H133" s="5">
        <v>0.96440000000000015</v>
      </c>
      <c r="I133" s="5">
        <v>0.4497999999999962</v>
      </c>
      <c r="J133" s="5"/>
      <c r="K133" s="15">
        <v>40602</v>
      </c>
      <c r="L133" s="5">
        <v>1327.22</v>
      </c>
      <c r="M133" s="16"/>
      <c r="N133">
        <v>0.7</v>
      </c>
      <c r="P133" s="5">
        <v>1647.12</v>
      </c>
      <c r="Q133" s="16"/>
      <c r="R133">
        <v>0.3</v>
      </c>
      <c r="S133" s="7"/>
      <c r="T133" s="20"/>
    </row>
    <row r="134" spans="1:20" x14ac:dyDescent="0.25">
      <c r="A134" s="1">
        <v>40574</v>
      </c>
      <c r="B134">
        <v>100.25620000000001</v>
      </c>
      <c r="C134">
        <f t="shared" si="5"/>
        <v>0.536200000000008</v>
      </c>
      <c r="D134" s="5">
        <v>1.6318999999999999</v>
      </c>
      <c r="E134">
        <f t="shared" si="6"/>
        <v>0.4597</v>
      </c>
      <c r="G134" s="14">
        <v>40544</v>
      </c>
      <c r="H134" s="5">
        <v>0.4597</v>
      </c>
      <c r="I134" s="5">
        <v>0.536200000000008</v>
      </c>
      <c r="J134" s="5"/>
      <c r="K134" s="15">
        <v>40574</v>
      </c>
      <c r="L134" s="5">
        <v>1286.1199999999999</v>
      </c>
      <c r="M134" s="16"/>
      <c r="N134">
        <v>0.7</v>
      </c>
      <c r="P134" s="5">
        <v>1643.01</v>
      </c>
      <c r="Q134" s="16"/>
      <c r="R134">
        <v>0.3</v>
      </c>
      <c r="S134" s="7"/>
      <c r="T134" s="20"/>
    </row>
    <row r="135" spans="1:20" x14ac:dyDescent="0.25">
      <c r="A135" s="1">
        <v>40543</v>
      </c>
      <c r="B135">
        <v>100.0941</v>
      </c>
      <c r="C135">
        <f t="shared" si="5"/>
        <v>0.50359999999999161</v>
      </c>
      <c r="D135" s="5">
        <v>1.4957</v>
      </c>
      <c r="E135">
        <f t="shared" si="6"/>
        <v>0.35200000000000009</v>
      </c>
      <c r="G135" s="14">
        <v>40513</v>
      </c>
      <c r="H135" s="5">
        <v>0.35200000000000009</v>
      </c>
      <c r="I135" s="5">
        <v>0.50359999999999161</v>
      </c>
      <c r="J135" s="5"/>
      <c r="K135" s="15">
        <v>40543</v>
      </c>
      <c r="L135" s="5">
        <v>1257.6400000000001</v>
      </c>
      <c r="M135" s="16"/>
      <c r="N135">
        <v>0.7</v>
      </c>
      <c r="P135" s="5">
        <v>1641.1</v>
      </c>
      <c r="Q135" s="16"/>
      <c r="R135">
        <v>0.3</v>
      </c>
      <c r="S135" s="7"/>
      <c r="T135" s="20"/>
    </row>
    <row r="136" spans="1:20" x14ac:dyDescent="0.25">
      <c r="A136" s="1">
        <v>40512</v>
      </c>
      <c r="B136">
        <v>99.901200000000003</v>
      </c>
      <c r="C136">
        <f t="shared" si="5"/>
        <v>0.38110000000000355</v>
      </c>
      <c r="D136" s="6">
        <v>1.1432</v>
      </c>
      <c r="E136">
        <f t="shared" si="6"/>
        <v>-4.8999999999999044E-3</v>
      </c>
      <c r="G136" s="17">
        <v>40483</v>
      </c>
      <c r="H136" s="6">
        <v>-4.8999999999999044E-3</v>
      </c>
      <c r="I136" s="6">
        <v>0.38110000000000355</v>
      </c>
      <c r="J136" s="6"/>
      <c r="K136" s="18">
        <v>40512</v>
      </c>
      <c r="L136" s="6">
        <v>1180.55</v>
      </c>
      <c r="M136" s="19">
        <f>(L136-L138)/L138</f>
        <v>3.4481247809323441E-2</v>
      </c>
      <c r="N136">
        <v>0.7</v>
      </c>
      <c r="O136" s="7">
        <v>2.4136873466526407E-2</v>
      </c>
      <c r="P136" s="6">
        <v>1658.99</v>
      </c>
      <c r="Q136" s="19">
        <f>(P136-P138)/P138</f>
        <v>-2.2073063645003024E-3</v>
      </c>
      <c r="R136">
        <v>0.3</v>
      </c>
      <c r="S136" s="7">
        <v>-6.6219190935009069E-4</v>
      </c>
      <c r="T136" s="20">
        <v>2.3474681557176316E-2</v>
      </c>
    </row>
    <row r="137" spans="1:20" x14ac:dyDescent="0.25">
      <c r="A137" s="1">
        <v>40482</v>
      </c>
      <c r="B137">
        <v>99.72</v>
      </c>
      <c r="C137">
        <f t="shared" si="5"/>
        <v>0.19620000000000459</v>
      </c>
      <c r="D137" s="6">
        <v>1.1721999999999999</v>
      </c>
      <c r="E137">
        <f t="shared" si="6"/>
        <v>-6.3000000000000167E-2</v>
      </c>
      <c r="G137" s="17">
        <v>40452</v>
      </c>
      <c r="H137" s="6">
        <v>-6.3000000000000167E-2</v>
      </c>
      <c r="I137" s="6">
        <v>0.19620000000000459</v>
      </c>
      <c r="J137" s="6"/>
      <c r="K137" s="18">
        <v>40480</v>
      </c>
      <c r="L137" s="6">
        <v>1183.26</v>
      </c>
      <c r="M137" s="19"/>
      <c r="N137">
        <v>0.7</v>
      </c>
      <c r="P137" s="6">
        <v>1668.58</v>
      </c>
      <c r="Q137" s="19"/>
      <c r="R137">
        <v>0.3</v>
      </c>
      <c r="S137" s="7"/>
      <c r="T137" s="20"/>
    </row>
    <row r="138" spans="1:20" x14ac:dyDescent="0.25">
      <c r="A138" s="1">
        <v>40451</v>
      </c>
      <c r="B138">
        <v>99.590500000000006</v>
      </c>
      <c r="C138">
        <f t="shared" si="5"/>
        <v>5.0000000000238742E-4</v>
      </c>
      <c r="D138" s="5">
        <v>1.1436999999999999</v>
      </c>
      <c r="E138">
        <f t="shared" si="6"/>
        <v>9.0400000000000036E-2</v>
      </c>
      <c r="G138" s="14">
        <v>40422</v>
      </c>
      <c r="H138" s="5">
        <v>9.0400000000000036E-2</v>
      </c>
      <c r="I138" s="5">
        <v>5.0000000000238742E-4</v>
      </c>
      <c r="J138" s="5"/>
      <c r="K138" s="15">
        <v>40451</v>
      </c>
      <c r="L138" s="5">
        <v>1141.2</v>
      </c>
      <c r="M138" s="16">
        <f>(L138-L139)/L139</f>
        <v>8.7551104037814728E-2</v>
      </c>
      <c r="N138">
        <v>0.7</v>
      </c>
      <c r="O138" s="7">
        <v>6.1285772826470304E-2</v>
      </c>
      <c r="P138" s="5">
        <v>1662.66</v>
      </c>
      <c r="Q138" s="16">
        <f>(P138-P139)/P139</f>
        <v>1.0656936943445874E-3</v>
      </c>
      <c r="R138">
        <v>0.3</v>
      </c>
      <c r="S138" s="7">
        <v>3.1970810830337623E-4</v>
      </c>
      <c r="T138" s="20">
        <v>6.1605480934773679E-2</v>
      </c>
    </row>
    <row r="139" spans="1:20" x14ac:dyDescent="0.25">
      <c r="A139" s="1">
        <v>40421</v>
      </c>
      <c r="B139">
        <v>99.520099999999999</v>
      </c>
      <c r="C139">
        <f t="shared" si="5"/>
        <v>-0.14669999999999561</v>
      </c>
      <c r="D139" s="4">
        <v>1.1480999999999999</v>
      </c>
      <c r="E139">
        <f t="shared" si="6"/>
        <v>-0.87290000000000001</v>
      </c>
      <c r="G139" s="11">
        <v>40391</v>
      </c>
      <c r="H139" s="4">
        <v>-0.87290000000000001</v>
      </c>
      <c r="I139" s="4">
        <v>-0.14669999999999561</v>
      </c>
      <c r="J139" s="4"/>
      <c r="K139" s="12">
        <v>40421</v>
      </c>
      <c r="L139" s="4">
        <v>1049.33</v>
      </c>
      <c r="M139" s="13">
        <f>(L139-L142)/L142</f>
        <v>-3.6790556356192938E-2</v>
      </c>
      <c r="N139">
        <v>0.7</v>
      </c>
      <c r="O139" s="7">
        <v>-2.5753389449335057E-2</v>
      </c>
      <c r="P139" s="4">
        <v>1660.89</v>
      </c>
      <c r="Q139" s="13">
        <f>(P139-P142)/P142</f>
        <v>3.9726310386057624E-2</v>
      </c>
      <c r="R139">
        <v>0.3</v>
      </c>
      <c r="S139" s="7">
        <v>1.1917893115817287E-2</v>
      </c>
      <c r="T139" s="20">
        <v>-1.383549633351777E-2</v>
      </c>
    </row>
    <row r="140" spans="1:20" x14ac:dyDescent="0.25">
      <c r="A140" s="1">
        <v>40390</v>
      </c>
      <c r="B140">
        <v>99.523799999999994</v>
      </c>
      <c r="C140">
        <f t="shared" si="5"/>
        <v>-0.1641000000000048</v>
      </c>
      <c r="D140" s="4">
        <v>1.2352000000000001</v>
      </c>
      <c r="E140">
        <f t="shared" si="6"/>
        <v>-1.0012000000000001</v>
      </c>
      <c r="G140" s="11">
        <v>40360</v>
      </c>
      <c r="H140" s="4">
        <v>-1.0012000000000001</v>
      </c>
      <c r="I140" s="4">
        <v>-0.1641000000000048</v>
      </c>
      <c r="J140" s="4"/>
      <c r="K140" s="12">
        <v>40389</v>
      </c>
      <c r="L140" s="4">
        <v>1101.5999999999999</v>
      </c>
      <c r="M140" s="13"/>
      <c r="N140">
        <v>0.7</v>
      </c>
      <c r="P140" s="4">
        <v>1639.79</v>
      </c>
      <c r="Q140" s="13"/>
      <c r="R140">
        <v>0.3</v>
      </c>
      <c r="S140" s="7"/>
      <c r="T140" s="20"/>
    </row>
    <row r="141" spans="1:20" x14ac:dyDescent="0.25">
      <c r="A141" s="1">
        <v>40359</v>
      </c>
      <c r="B141">
        <v>99.59</v>
      </c>
      <c r="C141">
        <f t="shared" si="5"/>
        <v>-2.2399999999990428E-2</v>
      </c>
      <c r="D141" s="4">
        <v>1.0532999999999999</v>
      </c>
      <c r="E141">
        <f t="shared" si="6"/>
        <v>-1.2607000000000002</v>
      </c>
      <c r="G141" s="11">
        <v>40330</v>
      </c>
      <c r="H141" s="4">
        <v>-1.2607000000000002</v>
      </c>
      <c r="I141" s="4">
        <v>-2.2399999999990428E-2</v>
      </c>
      <c r="J141" s="4"/>
      <c r="K141" s="12">
        <v>40359</v>
      </c>
      <c r="L141" s="4">
        <v>1030.71</v>
      </c>
      <c r="M141" s="13"/>
      <c r="N141">
        <v>0.7</v>
      </c>
      <c r="P141" s="4">
        <v>1622.48</v>
      </c>
      <c r="Q141" s="13"/>
      <c r="R141">
        <v>0.3</v>
      </c>
      <c r="S141" s="7"/>
      <c r="T141" s="20"/>
    </row>
    <row r="142" spans="1:20" x14ac:dyDescent="0.25">
      <c r="A142" s="1">
        <v>40329</v>
      </c>
      <c r="B142">
        <v>99.666799999999995</v>
      </c>
      <c r="C142">
        <f t="shared" si="5"/>
        <v>0.23669999999999902</v>
      </c>
      <c r="D142" s="6">
        <v>2.0209999999999999</v>
      </c>
      <c r="E142">
        <f t="shared" si="6"/>
        <v>-0.12230000000000008</v>
      </c>
      <c r="G142" s="17">
        <v>40299</v>
      </c>
      <c r="H142" s="6">
        <v>-0.12230000000000008</v>
      </c>
      <c r="I142" s="6">
        <v>0.23669999999999902</v>
      </c>
      <c r="J142" s="6"/>
      <c r="K142" s="18">
        <v>40329</v>
      </c>
      <c r="L142" s="6">
        <v>1089.4100000000001</v>
      </c>
      <c r="M142" s="19">
        <f>(L142-L145)/L145</f>
        <v>-1.365336037447141E-2</v>
      </c>
      <c r="N142">
        <v>0.7</v>
      </c>
      <c r="O142" s="7">
        <v>-9.557352262129986E-3</v>
      </c>
      <c r="P142" s="6">
        <v>1597.43</v>
      </c>
      <c r="Q142" s="19">
        <f>(P142-P145)/P145</f>
        <v>1.7659312866707879E-2</v>
      </c>
      <c r="R142">
        <v>0.3</v>
      </c>
      <c r="S142" s="7">
        <v>5.2977938600123637E-3</v>
      </c>
      <c r="T142" s="20">
        <v>-4.2595584021176223E-3</v>
      </c>
    </row>
    <row r="143" spans="1:20" x14ac:dyDescent="0.25">
      <c r="A143" s="1">
        <v>40298</v>
      </c>
      <c r="B143">
        <v>99.687899999999999</v>
      </c>
      <c r="C143">
        <f t="shared" si="5"/>
        <v>0.52840000000000487</v>
      </c>
      <c r="D143" s="6">
        <v>2.2364000000000002</v>
      </c>
      <c r="E143">
        <f t="shared" si="6"/>
        <v>-0.38929999999999998</v>
      </c>
      <c r="G143" s="17">
        <v>40269</v>
      </c>
      <c r="H143" s="6">
        <v>-0.38929999999999998</v>
      </c>
      <c r="I143" s="6">
        <v>0.52840000000000487</v>
      </c>
      <c r="J143" s="6"/>
      <c r="K143" s="18">
        <v>40298</v>
      </c>
      <c r="L143" s="6">
        <v>1186.69</v>
      </c>
      <c r="M143" s="19"/>
      <c r="N143">
        <v>0.7</v>
      </c>
      <c r="P143" s="6">
        <v>1584.1</v>
      </c>
      <c r="Q143" s="19"/>
      <c r="R143">
        <v>0.3</v>
      </c>
      <c r="S143" s="7"/>
      <c r="T143" s="20"/>
    </row>
    <row r="144" spans="1:20" x14ac:dyDescent="0.25">
      <c r="A144" s="1">
        <v>40268</v>
      </c>
      <c r="B144">
        <v>99.612399999999994</v>
      </c>
      <c r="C144">
        <f t="shared" si="5"/>
        <v>0.81329999999999814</v>
      </c>
      <c r="D144" s="6">
        <v>2.3140000000000001</v>
      </c>
      <c r="E144">
        <f t="shared" si="6"/>
        <v>-0.40729999999999977</v>
      </c>
      <c r="G144" s="17">
        <v>40238</v>
      </c>
      <c r="H144" s="6">
        <v>-0.40729999999999977</v>
      </c>
      <c r="I144" s="6">
        <v>0.81329999999999814</v>
      </c>
      <c r="J144" s="6"/>
      <c r="K144" s="18">
        <v>40268</v>
      </c>
      <c r="L144" s="6">
        <v>1169.43</v>
      </c>
      <c r="M144" s="19"/>
      <c r="N144">
        <v>0.7</v>
      </c>
      <c r="P144" s="6">
        <v>1567.78</v>
      </c>
      <c r="Q144" s="19"/>
      <c r="R144">
        <v>0.3</v>
      </c>
      <c r="S144" s="7"/>
      <c r="T144" s="20"/>
    </row>
    <row r="145" spans="1:20" x14ac:dyDescent="0.25">
      <c r="A145" s="1">
        <v>40237</v>
      </c>
      <c r="B145">
        <v>99.430099999999996</v>
      </c>
      <c r="C145">
        <f t="shared" si="5"/>
        <v>1.0474999999999994</v>
      </c>
      <c r="D145" s="5">
        <v>2.1433</v>
      </c>
      <c r="E145">
        <f t="shared" si="6"/>
        <v>0.30499999999999994</v>
      </c>
      <c r="G145" s="14">
        <v>40210</v>
      </c>
      <c r="H145" s="5">
        <v>0.30499999999999994</v>
      </c>
      <c r="I145" s="5">
        <v>1.0474999999999994</v>
      </c>
      <c r="J145" s="5"/>
      <c r="K145" s="15">
        <v>40235</v>
      </c>
      <c r="L145" s="5">
        <v>1104.49</v>
      </c>
      <c r="M145" s="16">
        <f>(L145-L151)/L151</f>
        <v>8.216493734262173E-2</v>
      </c>
      <c r="N145">
        <v>0.7</v>
      </c>
      <c r="O145" s="7">
        <v>5.7515456139835205E-2</v>
      </c>
      <c r="P145" s="5">
        <v>1569.71</v>
      </c>
      <c r="Q145" s="16">
        <f>(P145-P151)/P151</f>
        <v>3.1868948153796609E-2</v>
      </c>
      <c r="R145">
        <v>0.3</v>
      </c>
      <c r="S145" s="7">
        <v>9.5606844461389815E-3</v>
      </c>
      <c r="T145" s="20">
        <v>6.7076140585974192E-2</v>
      </c>
    </row>
    <row r="146" spans="1:20" x14ac:dyDescent="0.25">
      <c r="A146" s="1">
        <v>40209</v>
      </c>
      <c r="B146">
        <v>99.159499999999994</v>
      </c>
      <c r="C146">
        <f t="shared" si="5"/>
        <v>1.2299000000000007</v>
      </c>
      <c r="D146" s="5">
        <v>2.6257000000000001</v>
      </c>
      <c r="E146">
        <f t="shared" si="6"/>
        <v>2.8086000000000002</v>
      </c>
      <c r="G146" s="14">
        <v>40179</v>
      </c>
      <c r="H146" s="5">
        <v>2.8086000000000002</v>
      </c>
      <c r="I146" s="5">
        <v>1.2299000000000007</v>
      </c>
      <c r="J146" s="5"/>
      <c r="K146" s="15">
        <v>40207</v>
      </c>
      <c r="L146" s="5">
        <v>1073.8699999999999</v>
      </c>
      <c r="M146" s="16"/>
      <c r="N146">
        <v>0.7</v>
      </c>
      <c r="P146" s="5">
        <v>1563.87</v>
      </c>
      <c r="Q146" s="16"/>
      <c r="R146">
        <v>0.3</v>
      </c>
      <c r="S146" s="7"/>
      <c r="T146" s="20"/>
    </row>
    <row r="147" spans="1:20" x14ac:dyDescent="0.25">
      <c r="A147" s="1">
        <v>40178</v>
      </c>
      <c r="B147">
        <v>98.799099999999996</v>
      </c>
      <c r="C147">
        <f t="shared" si="5"/>
        <v>1.363199999999992</v>
      </c>
      <c r="D147" s="5">
        <v>2.7212999999999998</v>
      </c>
      <c r="E147">
        <f t="shared" si="6"/>
        <v>4.0075000000000003</v>
      </c>
      <c r="G147" s="14">
        <v>40148</v>
      </c>
      <c r="H147" s="5">
        <v>4.0075000000000003</v>
      </c>
      <c r="I147" s="5">
        <v>1.363199999999992</v>
      </c>
      <c r="J147" s="5"/>
      <c r="K147" s="15">
        <v>40178</v>
      </c>
      <c r="L147" s="5">
        <v>1115.0999999999999</v>
      </c>
      <c r="M147" s="16"/>
      <c r="N147">
        <v>0.7</v>
      </c>
      <c r="P147" s="5">
        <v>1540.34</v>
      </c>
      <c r="Q147" s="16"/>
      <c r="R147">
        <v>0.3</v>
      </c>
      <c r="S147" s="7"/>
      <c r="T147" s="20"/>
    </row>
    <row r="148" spans="1:20" x14ac:dyDescent="0.25">
      <c r="A148" s="1">
        <v>40147</v>
      </c>
      <c r="B148">
        <v>98.382599999999996</v>
      </c>
      <c r="C148">
        <f t="shared" si="5"/>
        <v>1.4812000000000012</v>
      </c>
      <c r="D148" s="5">
        <v>1.8383</v>
      </c>
      <c r="E148">
        <f t="shared" si="6"/>
        <v>3.3226</v>
      </c>
      <c r="G148" s="14">
        <v>40118</v>
      </c>
      <c r="H148" s="5">
        <v>3.3226</v>
      </c>
      <c r="I148" s="5">
        <v>1.4812000000000012</v>
      </c>
      <c r="J148" s="5"/>
      <c r="K148" s="15">
        <v>40147</v>
      </c>
      <c r="L148" s="5">
        <v>1095.6300000000001</v>
      </c>
      <c r="M148" s="16"/>
      <c r="N148">
        <v>0.7</v>
      </c>
      <c r="P148" s="5">
        <v>1564.8</v>
      </c>
      <c r="Q148" s="16"/>
      <c r="R148">
        <v>0.3</v>
      </c>
      <c r="S148" s="7"/>
      <c r="T148" s="20"/>
    </row>
    <row r="149" spans="1:20" x14ac:dyDescent="0.25">
      <c r="A149" s="1">
        <v>40117</v>
      </c>
      <c r="B149">
        <v>97.929599999999994</v>
      </c>
      <c r="C149">
        <f t="shared" si="5"/>
        <v>1.5871999999999957</v>
      </c>
      <c r="D149" s="5">
        <v>-0.18290000000000001</v>
      </c>
      <c r="E149">
        <f t="shared" si="6"/>
        <v>1.9142999999999999</v>
      </c>
      <c r="G149" s="14">
        <v>40087</v>
      </c>
      <c r="H149" s="5">
        <v>1.9142999999999999</v>
      </c>
      <c r="I149" s="5">
        <v>1.5871999999999957</v>
      </c>
      <c r="J149" s="5"/>
      <c r="K149" s="15">
        <v>40116</v>
      </c>
      <c r="L149" s="5">
        <v>1036.2</v>
      </c>
      <c r="M149" s="16"/>
      <c r="N149">
        <v>0.7</v>
      </c>
      <c r="P149" s="5">
        <v>1544.8</v>
      </c>
      <c r="Q149" s="16"/>
      <c r="R149">
        <v>0.3</v>
      </c>
      <c r="S149" s="7"/>
      <c r="T149" s="20"/>
    </row>
    <row r="150" spans="1:20" x14ac:dyDescent="0.25">
      <c r="A150" s="1">
        <v>40086</v>
      </c>
      <c r="B150">
        <v>97.435900000000004</v>
      </c>
      <c r="C150">
        <f t="shared" si="5"/>
        <v>1.6473000000000013</v>
      </c>
      <c r="D150" s="5">
        <v>-1.2862</v>
      </c>
      <c r="E150">
        <f t="shared" si="6"/>
        <v>0.14060000000000006</v>
      </c>
      <c r="G150" s="14">
        <v>40057</v>
      </c>
      <c r="H150" s="5">
        <v>0.14060000000000006</v>
      </c>
      <c r="I150" s="5">
        <v>1.6473000000000013</v>
      </c>
      <c r="J150" s="5"/>
      <c r="K150" s="15">
        <v>40086</v>
      </c>
      <c r="L150" s="5">
        <v>1057.08</v>
      </c>
      <c r="M150" s="16"/>
      <c r="N150">
        <v>0.7</v>
      </c>
      <c r="P150" s="5">
        <v>1537.21</v>
      </c>
      <c r="Q150" s="16"/>
      <c r="R150">
        <v>0.3</v>
      </c>
      <c r="S150" s="7"/>
      <c r="T150" s="20"/>
    </row>
    <row r="151" spans="1:20" x14ac:dyDescent="0.25">
      <c r="A151" s="1">
        <v>40056</v>
      </c>
      <c r="B151">
        <v>96.901399999999995</v>
      </c>
      <c r="C151">
        <f t="shared" si="5"/>
        <v>1.6210999999999984</v>
      </c>
      <c r="D151" s="6">
        <v>-1.4843</v>
      </c>
      <c r="E151">
        <f t="shared" si="6"/>
        <v>-0.20289999999999986</v>
      </c>
      <c r="G151" s="17">
        <v>40026</v>
      </c>
      <c r="H151" s="6">
        <v>-0.20289999999999986</v>
      </c>
      <c r="I151" s="6">
        <v>1.6210999999999984</v>
      </c>
      <c r="J151" s="6"/>
      <c r="K151" s="18">
        <v>40056</v>
      </c>
      <c r="L151" s="6">
        <v>1020.63</v>
      </c>
      <c r="M151" s="19">
        <f>(L151-L155)/L155</f>
        <v>0.16936102931909586</v>
      </c>
      <c r="N151">
        <v>0.7</v>
      </c>
      <c r="O151" s="7">
        <v>0.11855272052336709</v>
      </c>
      <c r="P151" s="6">
        <v>1521.23</v>
      </c>
      <c r="Q151" s="19">
        <f>(P151-P155)/P155</f>
        <v>3.9979490685352941E-2</v>
      </c>
      <c r="R151">
        <v>0.3</v>
      </c>
      <c r="S151" s="7">
        <v>1.1993847205605881E-2</v>
      </c>
      <c r="T151" s="20">
        <v>0.13054656772897297</v>
      </c>
    </row>
    <row r="152" spans="1:20" x14ac:dyDescent="0.25">
      <c r="A152" s="1">
        <v>40025</v>
      </c>
      <c r="B152">
        <v>96.342399999999998</v>
      </c>
      <c r="C152">
        <f t="shared" si="5"/>
        <v>1.4624000000000024</v>
      </c>
      <c r="D152" s="6">
        <v>-2.0972</v>
      </c>
      <c r="E152">
        <f t="shared" si="6"/>
        <v>-1.3603000000000001</v>
      </c>
      <c r="G152" s="17">
        <v>39995</v>
      </c>
      <c r="H152" s="6">
        <v>-1.3603000000000001</v>
      </c>
      <c r="I152" s="6">
        <v>1.4624000000000024</v>
      </c>
      <c r="J152" s="6"/>
      <c r="K152" s="18">
        <v>40025</v>
      </c>
      <c r="L152" s="6">
        <v>987.48</v>
      </c>
      <c r="M152" s="19"/>
      <c r="N152">
        <v>0.7</v>
      </c>
      <c r="P152" s="6">
        <v>1505.64</v>
      </c>
      <c r="Q152" s="19"/>
      <c r="R152">
        <v>0.3</v>
      </c>
      <c r="S152" s="7"/>
      <c r="T152" s="20"/>
    </row>
    <row r="153" spans="1:20" x14ac:dyDescent="0.25">
      <c r="A153" s="1">
        <v>39994</v>
      </c>
      <c r="B153">
        <v>95.788600000000002</v>
      </c>
      <c r="C153">
        <f t="shared" si="5"/>
        <v>1.1295999999999964</v>
      </c>
      <c r="D153" s="6">
        <v>-1.4268000000000001</v>
      </c>
      <c r="E153">
        <f t="shared" si="6"/>
        <v>-1.0432000000000001</v>
      </c>
      <c r="G153" s="17">
        <v>39965</v>
      </c>
      <c r="H153" s="6">
        <v>-1.0432000000000001</v>
      </c>
      <c r="I153" s="6">
        <v>1.1295999999999964</v>
      </c>
      <c r="J153" s="6"/>
      <c r="K153" s="18">
        <v>39994</v>
      </c>
      <c r="L153" s="6">
        <v>919.32</v>
      </c>
      <c r="M153" s="19"/>
      <c r="N153">
        <v>0.7</v>
      </c>
      <c r="P153" s="6">
        <v>1481.74</v>
      </c>
      <c r="Q153" s="19"/>
      <c r="R153">
        <v>0.3</v>
      </c>
      <c r="S153" s="7"/>
      <c r="T153" s="20"/>
    </row>
    <row r="154" spans="1:20" x14ac:dyDescent="0.25">
      <c r="A154" s="1">
        <v>39964</v>
      </c>
      <c r="B154">
        <v>95.280299999999997</v>
      </c>
      <c r="C154">
        <f t="shared" si="5"/>
        <v>0.5893999999999977</v>
      </c>
      <c r="D154" s="6">
        <v>-1.2814000000000001</v>
      </c>
      <c r="E154">
        <f t="shared" si="6"/>
        <v>-1.5176000000000001</v>
      </c>
      <c r="G154" s="17">
        <v>39934</v>
      </c>
      <c r="H154" s="6">
        <v>-1.5176000000000001</v>
      </c>
      <c r="I154" s="6">
        <v>0.5893999999999977</v>
      </c>
      <c r="J154" s="6"/>
      <c r="K154" s="18">
        <v>39962</v>
      </c>
      <c r="L154" s="6">
        <v>919.14</v>
      </c>
      <c r="M154" s="19"/>
      <c r="N154">
        <v>0.7</v>
      </c>
      <c r="P154" s="6">
        <v>1473.36</v>
      </c>
      <c r="Q154" s="19"/>
      <c r="R154">
        <v>0.3</v>
      </c>
      <c r="S154" s="7"/>
      <c r="T154" s="20"/>
    </row>
    <row r="155" spans="1:20" x14ac:dyDescent="0.25">
      <c r="A155" s="1">
        <v>39933</v>
      </c>
      <c r="B155">
        <v>94.88</v>
      </c>
      <c r="C155">
        <f t="shared" si="5"/>
        <v>-0.10829999999999984</v>
      </c>
      <c r="D155" s="4">
        <v>-0.7369</v>
      </c>
      <c r="E155">
        <f t="shared" si="6"/>
        <v>-0.76680000000000004</v>
      </c>
      <c r="G155" s="11">
        <v>39904</v>
      </c>
      <c r="H155" s="4">
        <v>-0.76680000000000004</v>
      </c>
      <c r="I155" s="4">
        <v>-0.10829999999999984</v>
      </c>
      <c r="J155" s="4"/>
      <c r="K155" s="12">
        <v>39933</v>
      </c>
      <c r="L155" s="4">
        <v>872.81</v>
      </c>
      <c r="M155" s="13">
        <f>(L155-L163)/L163</f>
        <v>-0.31962146192402735</v>
      </c>
      <c r="N155">
        <v>0.7</v>
      </c>
      <c r="O155" s="7">
        <v>-0.22373502334681913</v>
      </c>
      <c r="P155" s="4">
        <v>1462.75</v>
      </c>
      <c r="Q155" s="13">
        <f>(P155-P163)/P163</f>
        <v>3.7882443094738108E-2</v>
      </c>
      <c r="R155">
        <v>0.3</v>
      </c>
      <c r="S155" s="7">
        <v>1.1364732928421432E-2</v>
      </c>
      <c r="T155" s="20">
        <v>-0.21237029041839769</v>
      </c>
    </row>
    <row r="156" spans="1:20" x14ac:dyDescent="0.25">
      <c r="A156" s="1">
        <v>39903</v>
      </c>
      <c r="B156">
        <v>94.659000000000006</v>
      </c>
      <c r="C156">
        <f t="shared" si="5"/>
        <v>-0.87479999999999336</v>
      </c>
      <c r="D156" s="4">
        <v>-0.3836</v>
      </c>
      <c r="E156">
        <f t="shared" si="6"/>
        <v>-0.47499999999999998</v>
      </c>
      <c r="G156" s="11">
        <v>39873</v>
      </c>
      <c r="H156" s="4">
        <v>-0.47499999999999998</v>
      </c>
      <c r="I156" s="4">
        <v>-0.87479999999999336</v>
      </c>
      <c r="J156" s="4"/>
      <c r="K156" s="12">
        <v>39903</v>
      </c>
      <c r="L156" s="4">
        <v>797.87</v>
      </c>
      <c r="M156" s="13"/>
      <c r="N156">
        <v>0.7</v>
      </c>
      <c r="P156" s="4">
        <v>1455.79</v>
      </c>
      <c r="Q156" s="13"/>
      <c r="R156">
        <v>0.3</v>
      </c>
      <c r="S156" s="7"/>
      <c r="T156" s="20"/>
    </row>
    <row r="157" spans="1:20" x14ac:dyDescent="0.25">
      <c r="A157" s="1">
        <v>39872</v>
      </c>
      <c r="B157">
        <v>94.690899999999999</v>
      </c>
      <c r="C157">
        <f t="shared" si="5"/>
        <v>-1.5982999999999947</v>
      </c>
      <c r="D157" s="4">
        <v>0.23619999999999999</v>
      </c>
      <c r="E157">
        <f t="shared" si="6"/>
        <v>-0.83340000000000014</v>
      </c>
      <c r="G157" s="11">
        <v>39845</v>
      </c>
      <c r="H157" s="4">
        <v>-0.83340000000000014</v>
      </c>
      <c r="I157" s="4">
        <v>-1.5982999999999947</v>
      </c>
      <c r="J157" s="4"/>
      <c r="K157" s="12">
        <v>39871</v>
      </c>
      <c r="L157" s="4">
        <v>735.09</v>
      </c>
      <c r="M157" s="13"/>
      <c r="N157">
        <v>0.7</v>
      </c>
      <c r="P157" s="4">
        <v>1435.83</v>
      </c>
      <c r="Q157" s="13"/>
      <c r="R157">
        <v>0.3</v>
      </c>
      <c r="S157" s="7"/>
      <c r="T157" s="20"/>
    </row>
    <row r="158" spans="1:20" x14ac:dyDescent="0.25">
      <c r="A158" s="1">
        <v>39844</v>
      </c>
      <c r="B158">
        <v>94.988299999999995</v>
      </c>
      <c r="C158">
        <f t="shared" si="5"/>
        <v>-2.2005000000000052</v>
      </c>
      <c r="D158" s="4">
        <v>2.9899999999999999E-2</v>
      </c>
      <c r="E158">
        <f t="shared" si="6"/>
        <v>-3.6252999999999997</v>
      </c>
      <c r="G158" s="11">
        <v>39814</v>
      </c>
      <c r="H158" s="4">
        <v>-3.6252999999999997</v>
      </c>
      <c r="I158" s="4">
        <v>-2.2005000000000052</v>
      </c>
      <c r="J158" s="4"/>
      <c r="K158" s="12">
        <v>39843</v>
      </c>
      <c r="L158" s="4">
        <v>825.88</v>
      </c>
      <c r="M158" s="13"/>
      <c r="N158">
        <v>0.7</v>
      </c>
      <c r="P158" s="4">
        <v>1441.27</v>
      </c>
      <c r="Q158" s="13"/>
      <c r="R158">
        <v>0.3</v>
      </c>
      <c r="S158" s="7"/>
      <c r="T158" s="20"/>
    </row>
    <row r="159" spans="1:20" x14ac:dyDescent="0.25">
      <c r="A159" s="1">
        <v>39813</v>
      </c>
      <c r="B159">
        <v>95.533799999999999</v>
      </c>
      <c r="C159">
        <f t="shared" si="5"/>
        <v>-2.5945999999999998</v>
      </c>
      <c r="D159" s="4">
        <v>9.1399999999999995E-2</v>
      </c>
      <c r="E159">
        <f t="shared" si="6"/>
        <v>-4.8454999999999995</v>
      </c>
      <c r="G159" s="11">
        <v>39783</v>
      </c>
      <c r="H159" s="4">
        <v>-4.8454999999999995</v>
      </c>
      <c r="I159" s="4">
        <v>-2.5945999999999998</v>
      </c>
      <c r="J159" s="4"/>
      <c r="K159" s="12">
        <v>39813</v>
      </c>
      <c r="L159" s="4">
        <v>903.25</v>
      </c>
      <c r="M159" s="13"/>
      <c r="N159">
        <v>0.7</v>
      </c>
      <c r="P159" s="4">
        <v>1454.1</v>
      </c>
      <c r="Q159" s="13"/>
      <c r="R159">
        <v>0.3</v>
      </c>
      <c r="S159" s="7"/>
      <c r="T159" s="20"/>
    </row>
    <row r="160" spans="1:20" x14ac:dyDescent="0.25">
      <c r="A160" s="1">
        <v>39782</v>
      </c>
      <c r="B160">
        <v>96.289199999999994</v>
      </c>
      <c r="C160">
        <f t="shared" si="5"/>
        <v>-2.6925000000000097</v>
      </c>
      <c r="D160" s="4">
        <v>1.0696000000000001</v>
      </c>
      <c r="E160">
        <f t="shared" si="6"/>
        <v>-4.3022999999999998</v>
      </c>
      <c r="G160" s="11">
        <v>39753</v>
      </c>
      <c r="H160" s="4">
        <v>-4.3022999999999998</v>
      </c>
      <c r="I160" s="4">
        <v>-2.6925000000000097</v>
      </c>
      <c r="J160" s="4"/>
      <c r="K160" s="12">
        <v>39780</v>
      </c>
      <c r="L160" s="4">
        <v>896.24</v>
      </c>
      <c r="M160" s="13"/>
      <c r="N160">
        <v>0.7</v>
      </c>
      <c r="P160" s="4">
        <v>1401.8</v>
      </c>
      <c r="Q160" s="13"/>
      <c r="R160">
        <v>0.3</v>
      </c>
      <c r="S160" s="7"/>
      <c r="T160" s="20"/>
    </row>
    <row r="161" spans="1:20" x14ac:dyDescent="0.25">
      <c r="A161" s="1">
        <v>39752</v>
      </c>
      <c r="B161">
        <v>97.188800000000001</v>
      </c>
      <c r="C161">
        <f t="shared" si="5"/>
        <v>-2.4964999999999975</v>
      </c>
      <c r="D161" s="4">
        <v>3.6551999999999998</v>
      </c>
      <c r="E161">
        <f t="shared" si="6"/>
        <v>-1.9449000000000005</v>
      </c>
      <c r="G161" s="11">
        <v>39722</v>
      </c>
      <c r="H161" s="4">
        <v>-1.9449000000000005</v>
      </c>
      <c r="I161" s="4">
        <v>-2.4964999999999975</v>
      </c>
      <c r="J161" s="4"/>
      <c r="K161" s="12">
        <v>39752</v>
      </c>
      <c r="L161" s="4">
        <v>968.75</v>
      </c>
      <c r="M161" s="13"/>
      <c r="N161">
        <v>0.7</v>
      </c>
      <c r="P161" s="4">
        <v>1357.61</v>
      </c>
      <c r="Q161" s="13"/>
      <c r="R161">
        <v>0.3</v>
      </c>
      <c r="S161" s="7"/>
      <c r="T161" s="20"/>
    </row>
    <row r="162" spans="1:20" x14ac:dyDescent="0.25">
      <c r="A162" s="1">
        <v>39721</v>
      </c>
      <c r="B162">
        <v>98.128399999999999</v>
      </c>
      <c r="C162">
        <f t="shared" si="5"/>
        <v>-2.0986000000000047</v>
      </c>
      <c r="D162" s="4">
        <v>4.9368999999999996</v>
      </c>
      <c r="E162">
        <f t="shared" si="6"/>
        <v>-8.4900000000000198E-2</v>
      </c>
      <c r="G162" s="11">
        <v>39692</v>
      </c>
      <c r="H162" s="4">
        <v>-8.4900000000000198E-2</v>
      </c>
      <c r="I162" s="4">
        <v>-2.0986000000000047</v>
      </c>
      <c r="J162" s="4"/>
      <c r="K162" s="12">
        <v>39721</v>
      </c>
      <c r="L162" s="4">
        <v>1166.3599999999999</v>
      </c>
      <c r="M162" s="13"/>
      <c r="N162">
        <v>0.7</v>
      </c>
      <c r="P162" s="4">
        <v>1390.43</v>
      </c>
      <c r="Q162" s="13"/>
      <c r="R162">
        <v>0.3</v>
      </c>
      <c r="S162" s="7"/>
      <c r="T162" s="20"/>
    </row>
    <row r="163" spans="1:20" x14ac:dyDescent="0.25">
      <c r="A163" s="1">
        <v>39691</v>
      </c>
      <c r="B163">
        <v>98.981700000000004</v>
      </c>
      <c r="C163">
        <f t="shared" si="5"/>
        <v>-1.6439000000000021</v>
      </c>
      <c r="D163" s="3">
        <v>5.3719000000000001</v>
      </c>
      <c r="E163">
        <f t="shared" si="6"/>
        <v>1.1963999999999997</v>
      </c>
      <c r="G163" s="8">
        <v>39661</v>
      </c>
      <c r="H163" s="3">
        <v>1.1963999999999997</v>
      </c>
      <c r="I163" s="3">
        <v>-1.6439000000000021</v>
      </c>
      <c r="J163" s="3"/>
      <c r="K163" s="9">
        <v>39689</v>
      </c>
      <c r="L163" s="3">
        <v>1282.83</v>
      </c>
      <c r="M163" s="10">
        <f>(L163-L167)/L167</f>
        <v>-7.4163352795560009E-2</v>
      </c>
      <c r="N163">
        <v>0.7</v>
      </c>
      <c r="O163" s="7">
        <v>-5.1914346956892003E-2</v>
      </c>
      <c r="P163" s="3">
        <v>1409.36</v>
      </c>
      <c r="Q163" s="10">
        <f>(P163-P167)/P167</f>
        <v>4.6141505348855588E-4</v>
      </c>
      <c r="R163">
        <v>0.3</v>
      </c>
      <c r="S163" s="7">
        <v>1.3842451604656675E-4</v>
      </c>
      <c r="T163" s="20">
        <v>-5.1775922440845439E-2</v>
      </c>
    </row>
    <row r="164" spans="1:20" x14ac:dyDescent="0.25">
      <c r="A164" s="1">
        <v>39660</v>
      </c>
      <c r="B164">
        <v>99.685299999999998</v>
      </c>
      <c r="C164">
        <f t="shared" si="5"/>
        <v>-1.2296000000000049</v>
      </c>
      <c r="D164" s="3">
        <v>5.6001000000000003</v>
      </c>
      <c r="E164">
        <f t="shared" si="6"/>
        <v>1.6632000000000002</v>
      </c>
      <c r="G164" s="8">
        <v>39630</v>
      </c>
      <c r="H164" s="3">
        <v>1.6632000000000002</v>
      </c>
      <c r="I164" s="3">
        <v>-1.2296000000000049</v>
      </c>
      <c r="J164" s="3"/>
      <c r="K164" s="9">
        <v>39660</v>
      </c>
      <c r="L164" s="3">
        <v>1267.3800000000001</v>
      </c>
      <c r="M164" s="10"/>
      <c r="N164">
        <v>0.7</v>
      </c>
      <c r="P164" s="3">
        <v>1396.11</v>
      </c>
      <c r="Q164" s="10"/>
      <c r="R164">
        <v>0.3</v>
      </c>
      <c r="S164" s="7"/>
      <c r="T164" s="20"/>
    </row>
    <row r="165" spans="1:20" x14ac:dyDescent="0.25">
      <c r="A165" s="1">
        <v>39629</v>
      </c>
      <c r="B165">
        <v>100.227</v>
      </c>
      <c r="C165">
        <f t="shared" si="5"/>
        <v>-0.90769999999999129</v>
      </c>
      <c r="D165" s="3">
        <v>5.0217999999999998</v>
      </c>
      <c r="E165">
        <f t="shared" si="6"/>
        <v>1.0402999999999998</v>
      </c>
      <c r="G165" s="8">
        <v>39600</v>
      </c>
      <c r="H165" s="3">
        <v>1.0402999999999998</v>
      </c>
      <c r="I165" s="3">
        <v>-0.90769999999999129</v>
      </c>
      <c r="J165" s="3"/>
      <c r="K165" s="9">
        <v>39629</v>
      </c>
      <c r="L165" s="3">
        <v>1280</v>
      </c>
      <c r="M165" s="10"/>
      <c r="N165">
        <v>0.7</v>
      </c>
      <c r="P165" s="3">
        <v>1397.25</v>
      </c>
      <c r="Q165" s="10"/>
      <c r="R165">
        <v>0.3</v>
      </c>
      <c r="S165" s="7"/>
      <c r="T165" s="20"/>
    </row>
    <row r="166" spans="1:20" x14ac:dyDescent="0.25">
      <c r="A166" s="1">
        <v>39599</v>
      </c>
      <c r="B166">
        <v>100.62560000000001</v>
      </c>
      <c r="C166">
        <f t="shared" si="5"/>
        <v>-0.6880999999999915</v>
      </c>
      <c r="D166" s="3">
        <v>4.1755000000000004</v>
      </c>
      <c r="E166">
        <f t="shared" si="6"/>
        <v>0.14890000000000025</v>
      </c>
      <c r="G166" s="8">
        <v>39569</v>
      </c>
      <c r="H166" s="3">
        <v>0.14890000000000025</v>
      </c>
      <c r="I166" s="3">
        <v>-0.6880999999999915</v>
      </c>
      <c r="J166" s="3"/>
      <c r="K166" s="9">
        <v>39598</v>
      </c>
      <c r="L166" s="3">
        <v>1400.38</v>
      </c>
      <c r="M166" s="10"/>
      <c r="N166">
        <v>0.7</v>
      </c>
      <c r="P166" s="3">
        <v>1398.38</v>
      </c>
      <c r="Q166" s="10"/>
      <c r="R166">
        <v>0.3</v>
      </c>
      <c r="S166" s="7"/>
      <c r="T166" s="20"/>
    </row>
    <row r="167" spans="1:20" x14ac:dyDescent="0.25">
      <c r="A167" s="1">
        <v>39568</v>
      </c>
      <c r="B167">
        <v>100.9149</v>
      </c>
      <c r="C167">
        <f t="shared" si="5"/>
        <v>-0.55759999999999366</v>
      </c>
      <c r="D167" s="4">
        <v>3.9369000000000001</v>
      </c>
      <c r="E167">
        <f t="shared" si="6"/>
        <v>-0.34340000000000037</v>
      </c>
      <c r="G167" s="11">
        <v>39539</v>
      </c>
      <c r="H167" s="4">
        <v>-0.34340000000000037</v>
      </c>
      <c r="I167" s="4">
        <v>-0.55759999999999366</v>
      </c>
      <c r="J167" s="4"/>
      <c r="K167" s="12">
        <v>39568</v>
      </c>
      <c r="L167" s="4">
        <v>1385.59</v>
      </c>
      <c r="M167" s="13">
        <f>(L167-L170)/L170</f>
        <v>5.1068151318414013E-3</v>
      </c>
      <c r="N167">
        <v>0.7</v>
      </c>
      <c r="O167" s="7">
        <v>3.5747705922889806E-3</v>
      </c>
      <c r="P167" s="4">
        <v>1408.71</v>
      </c>
      <c r="Q167" s="13">
        <f>(P167-P170)/P170</f>
        <v>2.704799595703607E-3</v>
      </c>
      <c r="R167">
        <v>0.3</v>
      </c>
      <c r="S167" s="7">
        <v>8.1143987871108204E-4</v>
      </c>
      <c r="T167" s="20">
        <v>4.3862104710000625E-3</v>
      </c>
    </row>
    <row r="168" spans="1:20" x14ac:dyDescent="0.25">
      <c r="A168" s="1">
        <v>39538</v>
      </c>
      <c r="B168">
        <v>101.1347</v>
      </c>
      <c r="C168">
        <f t="shared" si="5"/>
        <v>-0.47560000000000002</v>
      </c>
      <c r="D168" s="4">
        <v>3.9815</v>
      </c>
      <c r="E168">
        <f t="shared" si="6"/>
        <v>-9.9799999999999667E-2</v>
      </c>
      <c r="G168" s="11">
        <v>39508</v>
      </c>
      <c r="H168" s="4">
        <v>-9.9799999999999667E-2</v>
      </c>
      <c r="I168" s="4">
        <v>-0.47560000000000002</v>
      </c>
      <c r="J168" s="4"/>
      <c r="K168" s="12">
        <v>39538</v>
      </c>
      <c r="L168" s="4">
        <v>1322.7</v>
      </c>
      <c r="M168" s="13"/>
      <c r="N168">
        <v>0.7</v>
      </c>
      <c r="P168" s="4">
        <v>1411.66</v>
      </c>
      <c r="Q168" s="13"/>
      <c r="R168">
        <v>0.3</v>
      </c>
      <c r="S168" s="7"/>
      <c r="T168" s="20"/>
    </row>
    <row r="169" spans="1:20" x14ac:dyDescent="0.25">
      <c r="A169" s="1">
        <v>39507</v>
      </c>
      <c r="B169">
        <v>101.3137</v>
      </c>
      <c r="C169">
        <f t="shared" si="5"/>
        <v>-0.42780000000000484</v>
      </c>
      <c r="D169" s="4">
        <v>4.0266000000000002</v>
      </c>
      <c r="E169">
        <f t="shared" si="6"/>
        <v>-0.2795999999999994</v>
      </c>
      <c r="G169" s="11">
        <v>39479</v>
      </c>
      <c r="H169" s="4">
        <v>-0.2795999999999994</v>
      </c>
      <c r="I169" s="4">
        <v>-0.42780000000000484</v>
      </c>
      <c r="J169" s="4"/>
      <c r="K169" s="12">
        <v>39507</v>
      </c>
      <c r="L169" s="4">
        <v>1330.63</v>
      </c>
      <c r="M169" s="13"/>
      <c r="N169">
        <v>0.7</v>
      </c>
      <c r="P169" s="4">
        <v>1406.86</v>
      </c>
      <c r="Q169" s="13"/>
      <c r="R169">
        <v>0.3</v>
      </c>
      <c r="S169" s="7"/>
      <c r="T169" s="20"/>
    </row>
    <row r="170" spans="1:20" x14ac:dyDescent="0.25">
      <c r="A170" s="1">
        <v>39478</v>
      </c>
      <c r="B170">
        <v>101.4725</v>
      </c>
      <c r="C170">
        <f t="shared" si="5"/>
        <v>-0.40449999999999875</v>
      </c>
      <c r="D170" s="3">
        <v>4.2803000000000004</v>
      </c>
      <c r="E170">
        <f t="shared" si="6"/>
        <v>0.74410000000000043</v>
      </c>
      <c r="G170" s="8">
        <v>39448</v>
      </c>
      <c r="H170" s="3">
        <v>0.74410000000000043</v>
      </c>
      <c r="I170" s="3">
        <v>-0.40449999999999875</v>
      </c>
      <c r="J170" s="3"/>
      <c r="K170" s="9">
        <v>39478</v>
      </c>
      <c r="L170" s="3">
        <v>1378.55</v>
      </c>
      <c r="M170" s="10">
        <f>(L170-L175)/L175</f>
        <v>-6.4749421637867316E-2</v>
      </c>
      <c r="N170">
        <v>0.7</v>
      </c>
      <c r="O170" s="7">
        <v>-4.5324595146507121E-2</v>
      </c>
      <c r="P170" s="3">
        <v>1404.91</v>
      </c>
      <c r="Q170" s="10">
        <f>(P170-P175)/P175</f>
        <v>5.5260113870236126E-2</v>
      </c>
      <c r="R170">
        <v>0.3</v>
      </c>
      <c r="S170" s="7">
        <v>1.6578034161070836E-2</v>
      </c>
      <c r="T170" s="20">
        <v>-2.8746560985436286E-2</v>
      </c>
    </row>
    <row r="171" spans="1:20" x14ac:dyDescent="0.25">
      <c r="A171" s="1">
        <v>39447</v>
      </c>
      <c r="B171">
        <v>101.6103</v>
      </c>
      <c r="C171">
        <f t="shared" si="5"/>
        <v>-0.39490000000000691</v>
      </c>
      <c r="D171" s="3">
        <v>4.0812999999999997</v>
      </c>
      <c r="E171">
        <f t="shared" si="6"/>
        <v>1.3261999999999996</v>
      </c>
      <c r="G171" s="8">
        <v>39417</v>
      </c>
      <c r="H171" s="3">
        <v>1.3261999999999996</v>
      </c>
      <c r="I171" s="3">
        <v>-0.39490000000000691</v>
      </c>
      <c r="J171" s="3"/>
      <c r="K171" s="9">
        <v>39447</v>
      </c>
      <c r="L171" s="3">
        <v>1468.36</v>
      </c>
      <c r="M171" s="10"/>
      <c r="N171">
        <v>0.7</v>
      </c>
      <c r="P171" s="3">
        <v>1381.7</v>
      </c>
      <c r="Q171" s="10"/>
      <c r="R171">
        <v>0.3</v>
      </c>
      <c r="S171" s="7"/>
      <c r="T171" s="20"/>
    </row>
    <row r="172" spans="1:20" x14ac:dyDescent="0.25">
      <c r="A172" s="1">
        <v>39416</v>
      </c>
      <c r="B172">
        <v>101.7415</v>
      </c>
      <c r="C172">
        <f t="shared" si="5"/>
        <v>-0.37930000000000064</v>
      </c>
      <c r="D172" s="3">
        <v>4.3061999999999996</v>
      </c>
      <c r="E172">
        <f t="shared" si="6"/>
        <v>2.3360999999999996</v>
      </c>
      <c r="G172" s="8">
        <v>39387</v>
      </c>
      <c r="H172" s="3">
        <v>2.3360999999999996</v>
      </c>
      <c r="I172" s="3">
        <v>-0.37930000000000064</v>
      </c>
      <c r="J172" s="3"/>
      <c r="K172" s="9">
        <v>39416</v>
      </c>
      <c r="L172" s="3">
        <v>1481.14</v>
      </c>
      <c r="M172" s="10"/>
      <c r="N172">
        <v>0.7</v>
      </c>
      <c r="P172" s="3">
        <v>1377.83</v>
      </c>
      <c r="Q172" s="10"/>
      <c r="R172">
        <v>0.3</v>
      </c>
      <c r="S172" s="7"/>
      <c r="T172" s="20"/>
    </row>
    <row r="173" spans="1:20" x14ac:dyDescent="0.25">
      <c r="A173" s="1">
        <v>39386</v>
      </c>
      <c r="B173">
        <v>101.877</v>
      </c>
      <c r="C173">
        <f t="shared" si="5"/>
        <v>-0.32529999999999859</v>
      </c>
      <c r="D173" s="3">
        <v>3.5362</v>
      </c>
      <c r="E173">
        <f t="shared" si="6"/>
        <v>1.1779999999999999</v>
      </c>
      <c r="G173" s="8">
        <v>39356</v>
      </c>
      <c r="H173" s="3">
        <v>1.1779999999999999</v>
      </c>
      <c r="I173" s="3">
        <v>-0.32529999999999859</v>
      </c>
      <c r="J173" s="3"/>
      <c r="K173" s="9">
        <v>39386</v>
      </c>
      <c r="L173" s="3">
        <v>1549.38</v>
      </c>
      <c r="M173" s="10"/>
      <c r="N173">
        <v>0.7</v>
      </c>
      <c r="P173" s="3">
        <v>1353.49</v>
      </c>
      <c r="Q173" s="10"/>
      <c r="R173">
        <v>0.3</v>
      </c>
      <c r="S173" s="7"/>
      <c r="T173" s="20"/>
    </row>
    <row r="174" spans="1:20" x14ac:dyDescent="0.25">
      <c r="A174" s="1">
        <v>39355</v>
      </c>
      <c r="B174">
        <v>102.0052</v>
      </c>
      <c r="C174">
        <f t="shared" si="5"/>
        <v>-0.21549999999999159</v>
      </c>
      <c r="D174" s="3">
        <v>2.7551000000000001</v>
      </c>
      <c r="E174">
        <f t="shared" si="6"/>
        <v>6.8100000000000271E-2</v>
      </c>
      <c r="G174" s="8">
        <v>39326</v>
      </c>
      <c r="H174" s="3">
        <v>6.8100000000000271E-2</v>
      </c>
      <c r="I174" s="3">
        <v>-0.21549999999999159</v>
      </c>
      <c r="J174" s="3"/>
      <c r="K174" s="9">
        <v>39353</v>
      </c>
      <c r="L174" s="3">
        <v>1526.75</v>
      </c>
      <c r="M174" s="10"/>
      <c r="N174">
        <v>0.7</v>
      </c>
      <c r="P174" s="3">
        <v>1341.44</v>
      </c>
      <c r="Q174" s="10"/>
      <c r="R174">
        <v>0.3</v>
      </c>
      <c r="S174" s="7"/>
      <c r="T174" s="20"/>
    </row>
    <row r="175" spans="1:20" x14ac:dyDescent="0.25">
      <c r="A175" s="1">
        <v>39325</v>
      </c>
      <c r="B175">
        <v>102.1208</v>
      </c>
      <c r="C175">
        <f t="shared" si="5"/>
        <v>-5.700000000000216E-2</v>
      </c>
      <c r="D175" s="4">
        <v>1.9701</v>
      </c>
      <c r="E175">
        <f t="shared" si="6"/>
        <v>-0.72080000000000011</v>
      </c>
      <c r="G175" s="11">
        <v>39295</v>
      </c>
      <c r="H175" s="4">
        <v>-0.72080000000000011</v>
      </c>
      <c r="I175" s="4">
        <v>-5.700000000000216E-2</v>
      </c>
      <c r="J175" s="4"/>
      <c r="K175" s="12">
        <v>39325</v>
      </c>
      <c r="L175" s="4">
        <v>1473.99</v>
      </c>
      <c r="M175" s="13">
        <f>(L175-L176)/L176</f>
        <v>1.2856632400637703E-2</v>
      </c>
      <c r="N175">
        <v>0.7</v>
      </c>
      <c r="O175" s="7">
        <v>8.9996426804463923E-3</v>
      </c>
      <c r="P175" s="4">
        <v>1331.34</v>
      </c>
      <c r="Q175" s="13">
        <f>(P175-P176)/P176</f>
        <v>1.2256504615197374E-2</v>
      </c>
      <c r="R175">
        <v>0.3</v>
      </c>
      <c r="S175" s="7">
        <v>3.6769513845592121E-3</v>
      </c>
      <c r="T175" s="20">
        <v>1.2676594065005604E-2</v>
      </c>
    </row>
    <row r="176" spans="1:20" x14ac:dyDescent="0.25">
      <c r="A176" s="1">
        <v>39294</v>
      </c>
      <c r="B176">
        <v>102.20229999999999</v>
      </c>
      <c r="C176">
        <f t="shared" si="5"/>
        <v>0.11399999999999011</v>
      </c>
      <c r="D176" s="6">
        <v>2.3582000000000001</v>
      </c>
      <c r="E176">
        <f t="shared" si="6"/>
        <v>-0.21550000000000002</v>
      </c>
      <c r="G176" s="17">
        <v>39264</v>
      </c>
      <c r="H176" s="6">
        <v>-0.21550000000000002</v>
      </c>
      <c r="I176" s="6">
        <v>0.11399999999999011</v>
      </c>
      <c r="J176" s="6"/>
      <c r="K176" s="18">
        <v>39294</v>
      </c>
      <c r="L176" s="6">
        <v>1455.28</v>
      </c>
      <c r="M176" s="19">
        <f>(L176-L178)/L178</f>
        <v>-4.9221883942454643E-2</v>
      </c>
      <c r="N176">
        <v>0.7</v>
      </c>
      <c r="O176" s="7">
        <v>-3.4455318759718245E-2</v>
      </c>
      <c r="P176" s="6">
        <v>1315.22</v>
      </c>
      <c r="Q176" s="19">
        <f>(P176-P178)/P178</f>
        <v>5.3584669128045118E-3</v>
      </c>
      <c r="R176">
        <v>0.3</v>
      </c>
      <c r="S176" s="7">
        <v>1.6075400738413536E-3</v>
      </c>
      <c r="T176" s="20">
        <v>-3.2847778685876891E-2</v>
      </c>
    </row>
    <row r="177" spans="1:20" x14ac:dyDescent="0.25">
      <c r="A177" s="1">
        <v>39263</v>
      </c>
      <c r="B177">
        <v>102.22069999999999</v>
      </c>
      <c r="C177">
        <f t="shared" si="5"/>
        <v>0.25089999999998724</v>
      </c>
      <c r="D177" s="6">
        <v>2.6869999999999998</v>
      </c>
      <c r="E177">
        <f t="shared" si="6"/>
        <v>-9.1800000000000104E-2</v>
      </c>
      <c r="G177" s="17">
        <v>39234</v>
      </c>
      <c r="H177" s="6">
        <v>-9.1800000000000104E-2</v>
      </c>
      <c r="I177" s="6">
        <v>0.25089999999998724</v>
      </c>
      <c r="J177" s="6"/>
      <c r="K177" s="18">
        <v>39262</v>
      </c>
      <c r="L177" s="6">
        <v>1503.35</v>
      </c>
      <c r="M177" s="19"/>
      <c r="N177">
        <v>0.7</v>
      </c>
      <c r="P177" s="6">
        <v>1304.3399999999999</v>
      </c>
      <c r="Q177" s="19"/>
      <c r="R177">
        <v>0.3</v>
      </c>
      <c r="S177" s="7"/>
      <c r="T177" s="20"/>
    </row>
    <row r="178" spans="1:20" x14ac:dyDescent="0.25">
      <c r="A178" s="1">
        <v>39233</v>
      </c>
      <c r="B178">
        <v>102.1778</v>
      </c>
      <c r="C178">
        <f t="shared" si="5"/>
        <v>0.33200000000000784</v>
      </c>
      <c r="D178" s="5">
        <v>2.6909000000000001</v>
      </c>
      <c r="E178">
        <f t="shared" si="6"/>
        <v>0.27570000000000006</v>
      </c>
      <c r="G178" s="14">
        <v>39203</v>
      </c>
      <c r="H178" s="5">
        <v>0.27570000000000006</v>
      </c>
      <c r="I178" s="5">
        <v>0.33200000000000784</v>
      </c>
      <c r="J178" s="5"/>
      <c r="K178" s="15">
        <v>39233</v>
      </c>
      <c r="L178" s="5">
        <v>1530.62</v>
      </c>
      <c r="M178" s="16">
        <f>(L178-L184)/L184</f>
        <v>9.280823629366769E-2</v>
      </c>
      <c r="N178">
        <v>0.7</v>
      </c>
      <c r="O178" s="7">
        <v>6.496576540556738E-2</v>
      </c>
      <c r="P178" s="5">
        <v>1308.21</v>
      </c>
      <c r="Q178" s="16">
        <f>(P178-P184)/P184</f>
        <v>6.8962863190302377E-3</v>
      </c>
      <c r="R178">
        <v>0.3</v>
      </c>
      <c r="S178" s="7">
        <v>2.0688858957090711E-3</v>
      </c>
      <c r="T178" s="20">
        <v>6.7034651301276449E-2</v>
      </c>
    </row>
    <row r="179" spans="1:20" x14ac:dyDescent="0.25">
      <c r="A179" s="1">
        <v>39202</v>
      </c>
      <c r="B179">
        <v>102.0883</v>
      </c>
      <c r="C179">
        <f t="shared" si="5"/>
        <v>0.36120000000001085</v>
      </c>
      <c r="D179" s="5">
        <v>2.5737000000000001</v>
      </c>
      <c r="E179">
        <f t="shared" si="6"/>
        <v>0.49809999999999999</v>
      </c>
      <c r="G179" s="14">
        <v>39173</v>
      </c>
      <c r="H179" s="5">
        <v>0.49809999999999999</v>
      </c>
      <c r="I179" s="5">
        <v>0.36120000000001085</v>
      </c>
      <c r="J179" s="5"/>
      <c r="K179" s="15">
        <v>39202</v>
      </c>
      <c r="L179" s="5">
        <v>1482.37</v>
      </c>
      <c r="M179" s="16"/>
      <c r="N179">
        <v>0.7</v>
      </c>
      <c r="P179" s="5">
        <v>1318.2</v>
      </c>
      <c r="Q179" s="16"/>
      <c r="R179">
        <v>0.3</v>
      </c>
      <c r="S179" s="7"/>
      <c r="T179" s="20"/>
    </row>
    <row r="180" spans="1:20" x14ac:dyDescent="0.25">
      <c r="A180" s="1">
        <v>39172</v>
      </c>
      <c r="B180">
        <v>101.96980000000001</v>
      </c>
      <c r="C180">
        <f t="shared" si="5"/>
        <v>0.36320000000000618</v>
      </c>
      <c r="D180" s="5">
        <v>2.7787999999999999</v>
      </c>
      <c r="E180">
        <f t="shared" si="6"/>
        <v>0.23819999999999997</v>
      </c>
      <c r="G180" s="14">
        <v>39142</v>
      </c>
      <c r="H180" s="5">
        <v>0.23819999999999997</v>
      </c>
      <c r="I180" s="5">
        <v>0.36320000000000618</v>
      </c>
      <c r="J180" s="5"/>
      <c r="K180" s="15">
        <v>39171</v>
      </c>
      <c r="L180" s="5">
        <v>1420.86</v>
      </c>
      <c r="M180" s="16"/>
      <c r="N180">
        <v>0.7</v>
      </c>
      <c r="P180" s="5">
        <v>1311.13</v>
      </c>
      <c r="Q180" s="16"/>
      <c r="R180">
        <v>0.3</v>
      </c>
      <c r="S180" s="7"/>
      <c r="T180" s="20"/>
    </row>
    <row r="181" spans="1:20" x14ac:dyDescent="0.25">
      <c r="A181" s="1">
        <v>39141</v>
      </c>
      <c r="B181">
        <v>101.8458</v>
      </c>
      <c r="C181">
        <f t="shared" si="5"/>
        <v>0.36229999999999052</v>
      </c>
      <c r="D181" s="5">
        <v>2.4152</v>
      </c>
      <c r="E181">
        <f t="shared" si="6"/>
        <v>0.4415</v>
      </c>
      <c r="G181" s="14">
        <v>39114</v>
      </c>
      <c r="H181" s="5">
        <v>0.4415</v>
      </c>
      <c r="I181" s="5">
        <v>0.36229999999999052</v>
      </c>
      <c r="J181" s="5"/>
      <c r="K181" s="15">
        <v>39141</v>
      </c>
      <c r="L181" s="5">
        <v>1406.82</v>
      </c>
      <c r="M181" s="16"/>
      <c r="N181">
        <v>0.7</v>
      </c>
      <c r="P181" s="5">
        <v>1311.09</v>
      </c>
      <c r="Q181" s="16"/>
      <c r="R181">
        <v>0.3</v>
      </c>
      <c r="S181" s="7"/>
      <c r="T181" s="20"/>
    </row>
    <row r="182" spans="1:20" x14ac:dyDescent="0.25">
      <c r="A182" s="1">
        <v>39113</v>
      </c>
      <c r="B182">
        <v>101.72709999999999</v>
      </c>
      <c r="C182">
        <f t="shared" si="5"/>
        <v>0.3580999999999932</v>
      </c>
      <c r="D182" s="5">
        <v>2.0756000000000001</v>
      </c>
      <c r="E182">
        <f t="shared" si="6"/>
        <v>0.7704000000000002</v>
      </c>
      <c r="G182" s="14">
        <v>39083</v>
      </c>
      <c r="H182" s="5">
        <v>0.7704000000000002</v>
      </c>
      <c r="I182" s="5">
        <v>0.3580999999999932</v>
      </c>
      <c r="J182" s="5"/>
      <c r="K182" s="15">
        <v>39113</v>
      </c>
      <c r="L182" s="5">
        <v>1438.24</v>
      </c>
      <c r="M182" s="16"/>
      <c r="N182">
        <v>0.7</v>
      </c>
      <c r="P182" s="5">
        <v>1291.18</v>
      </c>
      <c r="Q182" s="16"/>
      <c r="R182">
        <v>0.3</v>
      </c>
      <c r="S182" s="7"/>
      <c r="T182" s="20"/>
    </row>
    <row r="183" spans="1:20" x14ac:dyDescent="0.25">
      <c r="A183" s="1">
        <v>39082</v>
      </c>
      <c r="B183">
        <v>101.6066</v>
      </c>
      <c r="C183">
        <f t="shared" si="5"/>
        <v>0.33580000000000609</v>
      </c>
      <c r="D183" s="5">
        <v>2.5406</v>
      </c>
      <c r="E183">
        <f t="shared" si="6"/>
        <v>0.47820000000000018</v>
      </c>
      <c r="G183" s="14">
        <v>39052</v>
      </c>
      <c r="H183" s="5">
        <v>0.47820000000000018</v>
      </c>
      <c r="I183" s="5">
        <v>0.33580000000000609</v>
      </c>
      <c r="J183" s="5"/>
      <c r="K183" s="15">
        <v>39080</v>
      </c>
      <c r="L183" s="5">
        <v>1418.3</v>
      </c>
      <c r="M183" s="16"/>
      <c r="N183">
        <v>0.7</v>
      </c>
      <c r="P183" s="5">
        <v>1291.71</v>
      </c>
      <c r="Q183" s="16"/>
      <c r="R183">
        <v>0.3</v>
      </c>
      <c r="S183" s="7"/>
      <c r="T183" s="20"/>
    </row>
    <row r="184" spans="1:20" x14ac:dyDescent="0.25">
      <c r="A184" s="1">
        <v>39051</v>
      </c>
      <c r="B184">
        <v>101.48350000000001</v>
      </c>
      <c r="C184">
        <f t="shared" si="5"/>
        <v>0.27780000000001337</v>
      </c>
      <c r="D184" s="6">
        <v>1.9737</v>
      </c>
      <c r="E184">
        <f t="shared" si="6"/>
        <v>-1.8450000000000002</v>
      </c>
      <c r="G184" s="17">
        <v>39022</v>
      </c>
      <c r="H184" s="6">
        <v>-1.8450000000000002</v>
      </c>
      <c r="I184" s="6">
        <v>0.27780000000001337</v>
      </c>
      <c r="J184" s="6"/>
      <c r="K184" s="18">
        <v>39051</v>
      </c>
      <c r="L184" s="6">
        <v>1400.63</v>
      </c>
      <c r="M184" s="19">
        <f>(L184-L187)/L187</f>
        <v>7.4251046923655237E-2</v>
      </c>
      <c r="N184">
        <v>0.7</v>
      </c>
      <c r="O184" s="7">
        <v>5.197573284655866E-2</v>
      </c>
      <c r="P184" s="6">
        <v>1299.25</v>
      </c>
      <c r="Q184" s="19">
        <f>(P184-P187)/P187</f>
        <v>2.7237507906388399E-2</v>
      </c>
      <c r="R184">
        <v>0.3</v>
      </c>
      <c r="S184" s="7">
        <v>8.1712523719165188E-3</v>
      </c>
      <c r="T184" s="20">
        <v>6.0146985218475182E-2</v>
      </c>
    </row>
    <row r="185" spans="1:20" x14ac:dyDescent="0.25">
      <c r="A185" s="1">
        <v>39021</v>
      </c>
      <c r="B185">
        <v>101.369</v>
      </c>
      <c r="C185">
        <f t="shared" si="5"/>
        <v>0.17390000000000327</v>
      </c>
      <c r="D185" s="6">
        <v>1.3051999999999999</v>
      </c>
      <c r="E185">
        <f t="shared" si="6"/>
        <v>-2.8400999999999996</v>
      </c>
      <c r="G185" s="17">
        <v>38991</v>
      </c>
      <c r="H185" s="6">
        <v>-2.8400999999999996</v>
      </c>
      <c r="I185" s="6">
        <v>0.17390000000000327</v>
      </c>
      <c r="J185" s="6"/>
      <c r="K185" s="18">
        <v>39021</v>
      </c>
      <c r="L185" s="6">
        <v>1377.94</v>
      </c>
      <c r="M185" s="19"/>
      <c r="N185">
        <v>0.7</v>
      </c>
      <c r="P185" s="6">
        <v>1284.3499999999999</v>
      </c>
      <c r="Q185" s="19"/>
      <c r="R185">
        <v>0.3</v>
      </c>
      <c r="S185" s="7"/>
      <c r="T185" s="20"/>
    </row>
    <row r="186" spans="1:20" x14ac:dyDescent="0.25">
      <c r="A186" s="1">
        <v>38990</v>
      </c>
      <c r="B186">
        <v>101.27079999999999</v>
      </c>
      <c r="C186">
        <f t="shared" si="5"/>
        <v>4.0999999999996817E-2</v>
      </c>
      <c r="D186" s="6">
        <v>2.0623999999999998</v>
      </c>
      <c r="E186">
        <f t="shared" si="6"/>
        <v>-2.2564000000000006</v>
      </c>
      <c r="G186" s="17">
        <v>38961</v>
      </c>
      <c r="H186" s="6">
        <v>-2.2564000000000006</v>
      </c>
      <c r="I186" s="6">
        <v>4.0999999999996817E-2</v>
      </c>
      <c r="J186" s="6"/>
      <c r="K186" s="18">
        <v>38989</v>
      </c>
      <c r="L186" s="6">
        <v>1335.85</v>
      </c>
      <c r="M186" s="19"/>
      <c r="N186">
        <v>0.7</v>
      </c>
      <c r="P186" s="6">
        <v>1275.9100000000001</v>
      </c>
      <c r="Q186" s="19"/>
      <c r="R186">
        <v>0.3</v>
      </c>
      <c r="S186" s="7"/>
      <c r="T186" s="20"/>
    </row>
    <row r="187" spans="1:20" x14ac:dyDescent="0.25">
      <c r="A187" s="1">
        <v>38960</v>
      </c>
      <c r="B187">
        <v>101.20569999999999</v>
      </c>
      <c r="C187">
        <f t="shared" si="5"/>
        <v>-8.3700000000007435E-2</v>
      </c>
      <c r="D187" s="4">
        <v>3.8187000000000002</v>
      </c>
      <c r="E187">
        <f t="shared" si="6"/>
        <v>-0.34799999999999942</v>
      </c>
      <c r="G187" s="11">
        <v>38930</v>
      </c>
      <c r="H187" s="4">
        <v>-0.34799999999999942</v>
      </c>
      <c r="I187" s="4">
        <v>-8.3700000000007435E-2</v>
      </c>
      <c r="J187" s="4"/>
      <c r="K187" s="12">
        <v>38960</v>
      </c>
      <c r="L187" s="4">
        <v>1303.82</v>
      </c>
      <c r="M187" s="13">
        <f>(L187-L188)/L188</f>
        <v>2.1274262528785937E-2</v>
      </c>
      <c r="N187">
        <v>0.7</v>
      </c>
      <c r="O187" s="7">
        <v>1.4891983770150155E-2</v>
      </c>
      <c r="P187" s="4">
        <v>1264.8</v>
      </c>
      <c r="Q187" s="13">
        <f>(P187-P188)/P188</f>
        <v>1.5308293129329738E-2</v>
      </c>
      <c r="R187">
        <v>0.3</v>
      </c>
      <c r="S187" s="7">
        <v>4.5924879387989215E-3</v>
      </c>
      <c r="T187" s="20">
        <v>1.9484471708949076E-2</v>
      </c>
    </row>
    <row r="188" spans="1:20" x14ac:dyDescent="0.25">
      <c r="A188" s="1">
        <v>38929</v>
      </c>
      <c r="B188">
        <v>101.1951</v>
      </c>
      <c r="C188">
        <f t="shared" si="5"/>
        <v>-0.1570999999999998</v>
      </c>
      <c r="D188" s="3">
        <v>4.1452999999999998</v>
      </c>
      <c r="E188">
        <f t="shared" si="6"/>
        <v>0.59959999999999969</v>
      </c>
      <c r="G188" s="8">
        <v>38899</v>
      </c>
      <c r="H188" s="3">
        <v>0.59959999999999969</v>
      </c>
      <c r="I188" s="3">
        <v>-0.1570999999999998</v>
      </c>
      <c r="J188" s="3"/>
      <c r="K188" s="9">
        <v>38929</v>
      </c>
      <c r="L188" s="3">
        <v>1276.6600000000001</v>
      </c>
      <c r="M188" s="10">
        <f>(L188-L191)/L191</f>
        <v>-2.5903968381135366E-2</v>
      </c>
      <c r="N188">
        <v>0.7</v>
      </c>
      <c r="O188" s="7">
        <v>-1.8132777866794753E-2</v>
      </c>
      <c r="P188" s="3">
        <v>1245.73</v>
      </c>
      <c r="Q188" s="10">
        <f>(P188-P191)/P191</f>
        <v>1.4586828688244272E-2</v>
      </c>
      <c r="R188">
        <v>0.3</v>
      </c>
      <c r="S188" s="7">
        <v>4.3760486064732818E-3</v>
      </c>
      <c r="T188" s="20">
        <v>-1.3756729260321472E-2</v>
      </c>
    </row>
    <row r="189" spans="1:20" x14ac:dyDescent="0.25">
      <c r="A189" s="1">
        <v>38898</v>
      </c>
      <c r="B189">
        <v>101.2298</v>
      </c>
      <c r="C189">
        <f t="shared" si="5"/>
        <v>-0.150100000000009</v>
      </c>
      <c r="D189" s="3">
        <v>4.3188000000000004</v>
      </c>
      <c r="E189">
        <f t="shared" si="6"/>
        <v>0.95620000000000038</v>
      </c>
      <c r="G189" s="8">
        <v>38869</v>
      </c>
      <c r="H189" s="3">
        <v>0.95620000000000038</v>
      </c>
      <c r="I189" s="3">
        <v>-0.150100000000009</v>
      </c>
      <c r="J189" s="3"/>
      <c r="K189" s="9">
        <v>38898</v>
      </c>
      <c r="L189" s="3">
        <v>1270.2</v>
      </c>
      <c r="M189" s="10"/>
      <c r="N189">
        <v>0.7</v>
      </c>
      <c r="P189" s="3">
        <v>1229.1099999999999</v>
      </c>
      <c r="Q189" s="10"/>
      <c r="R189">
        <v>0.3</v>
      </c>
      <c r="S189" s="7"/>
      <c r="T189" s="20"/>
    </row>
    <row r="190" spans="1:20" x14ac:dyDescent="0.25">
      <c r="A190" s="1">
        <v>38868</v>
      </c>
      <c r="B190">
        <v>101.2894</v>
      </c>
      <c r="C190">
        <f t="shared" si="5"/>
        <v>-5.710000000000548E-2</v>
      </c>
      <c r="D190" s="3">
        <v>4.1666999999999996</v>
      </c>
      <c r="E190">
        <f t="shared" si="6"/>
        <v>0.56919999999999948</v>
      </c>
      <c r="G190" s="8">
        <v>38838</v>
      </c>
      <c r="H190" s="3">
        <v>0.56919999999999948</v>
      </c>
      <c r="I190" s="3">
        <v>-5.710000000000548E-2</v>
      </c>
      <c r="J190" s="3"/>
      <c r="K190" s="9">
        <v>38868</v>
      </c>
      <c r="L190" s="3">
        <v>1270.0899999999999</v>
      </c>
      <c r="M190" s="10"/>
      <c r="N190">
        <v>0.7</v>
      </c>
      <c r="P190" s="3">
        <v>1226.51</v>
      </c>
      <c r="Q190" s="10"/>
      <c r="R190">
        <v>0.3</v>
      </c>
      <c r="S190" s="7"/>
      <c r="T190" s="20"/>
    </row>
    <row r="191" spans="1:20" x14ac:dyDescent="0.25">
      <c r="A191" s="1">
        <v>38837</v>
      </c>
      <c r="B191">
        <v>101.3522</v>
      </c>
      <c r="C191">
        <f t="shared" si="5"/>
        <v>9.8999999999989541E-2</v>
      </c>
      <c r="D191" s="6">
        <v>3.5457000000000001</v>
      </c>
      <c r="E191">
        <f t="shared" si="6"/>
        <v>-0.43959999999999999</v>
      </c>
      <c r="G191" s="17">
        <v>38808</v>
      </c>
      <c r="H191" s="6">
        <v>-0.43959999999999999</v>
      </c>
      <c r="I191" s="6">
        <v>9.8999999999989541E-2</v>
      </c>
      <c r="J191" s="6"/>
      <c r="K191" s="18">
        <v>38835</v>
      </c>
      <c r="L191" s="6">
        <v>1310.6099999999999</v>
      </c>
      <c r="M191" s="19">
        <f>(L191-L193)/L193</f>
        <v>2.338637889838038E-2</v>
      </c>
      <c r="N191">
        <v>0.7</v>
      </c>
      <c r="O191" s="7">
        <v>1.6370465228866263E-2</v>
      </c>
      <c r="P191" s="6">
        <v>1227.82</v>
      </c>
      <c r="Q191" s="19">
        <f>(P191-P193)/P193</f>
        <v>-1.1608062854198926E-2</v>
      </c>
      <c r="R191">
        <v>0.3</v>
      </c>
      <c r="S191" s="7">
        <v>-3.4824188562596775E-3</v>
      </c>
      <c r="T191" s="20">
        <v>1.2888046372606586E-2</v>
      </c>
    </row>
    <row r="192" spans="1:20" x14ac:dyDescent="0.25">
      <c r="A192" s="1">
        <v>38807</v>
      </c>
      <c r="B192">
        <v>101.37990000000001</v>
      </c>
      <c r="C192">
        <f t="shared" si="5"/>
        <v>0.27200000000000557</v>
      </c>
      <c r="D192" s="6">
        <v>3.3626</v>
      </c>
      <c r="E192">
        <f t="shared" si="6"/>
        <v>-5.3100000000000147E-2</v>
      </c>
      <c r="G192" s="17">
        <v>38777</v>
      </c>
      <c r="H192" s="6">
        <v>-5.3100000000000147E-2</v>
      </c>
      <c r="I192" s="6">
        <v>0.27200000000000557</v>
      </c>
      <c r="J192" s="6"/>
      <c r="K192" s="18">
        <v>38807</v>
      </c>
      <c r="L192" s="6">
        <v>1294.83</v>
      </c>
      <c r="M192" s="19"/>
      <c r="N192">
        <v>0.7</v>
      </c>
      <c r="P192" s="6">
        <v>1230.05</v>
      </c>
      <c r="Q192" s="19"/>
      <c r="R192">
        <v>0.3</v>
      </c>
      <c r="S192" s="7"/>
      <c r="T192" s="20"/>
    </row>
    <row r="193" spans="1:20" x14ac:dyDescent="0.25">
      <c r="A193" s="1">
        <v>38776</v>
      </c>
      <c r="B193">
        <v>101.34650000000001</v>
      </c>
      <c r="C193">
        <f t="shared" si="5"/>
        <v>0.42400000000000659</v>
      </c>
      <c r="D193" s="5">
        <v>3.5975000000000001</v>
      </c>
      <c r="E193">
        <f t="shared" si="6"/>
        <v>0.14200000000000035</v>
      </c>
      <c r="G193" s="14">
        <v>38749</v>
      </c>
      <c r="H193" s="5">
        <v>0.14200000000000035</v>
      </c>
      <c r="I193" s="5">
        <v>0.42400000000000659</v>
      </c>
      <c r="J193" s="5"/>
      <c r="K193" s="15">
        <v>38776</v>
      </c>
      <c r="L193" s="5">
        <v>1280.6600000000001</v>
      </c>
      <c r="M193" s="16">
        <f>(L193-L194)/L194</f>
        <v>4.4528119116637403E-4</v>
      </c>
      <c r="N193">
        <v>0.7</v>
      </c>
      <c r="O193" s="7">
        <v>3.1169683381646182E-4</v>
      </c>
      <c r="P193" s="5">
        <v>1242.24</v>
      </c>
      <c r="Q193" s="16">
        <f>(P193-P194)/P194</f>
        <v>3.3195221826463291E-3</v>
      </c>
      <c r="R193">
        <v>0.3</v>
      </c>
      <c r="S193" s="7">
        <v>9.9585665479389861E-4</v>
      </c>
      <c r="T193" s="20">
        <v>1.3075534886103604E-3</v>
      </c>
    </row>
    <row r="194" spans="1:20" x14ac:dyDescent="0.25">
      <c r="A194" s="1">
        <v>38748</v>
      </c>
      <c r="B194">
        <v>101.25320000000001</v>
      </c>
      <c r="C194">
        <f t="shared" ref="C194:C257" si="7">B194-B197</f>
        <v>0.52280000000000371</v>
      </c>
      <c r="D194" s="6">
        <v>3.9853000000000001</v>
      </c>
      <c r="E194">
        <f t="shared" si="6"/>
        <v>-0.36250000000000027</v>
      </c>
      <c r="G194" s="17">
        <v>38718</v>
      </c>
      <c r="H194" s="6">
        <v>-0.36250000000000027</v>
      </c>
      <c r="I194" s="6">
        <v>0.52280000000000371</v>
      </c>
      <c r="J194" s="6"/>
      <c r="K194" s="18">
        <v>38748</v>
      </c>
      <c r="L194" s="6">
        <v>1280.0899999999999</v>
      </c>
      <c r="M194" s="19">
        <f>(L194-L197)/L197</f>
        <v>6.0546308646987124E-2</v>
      </c>
      <c r="N194">
        <v>0.7</v>
      </c>
      <c r="O194" s="7">
        <v>4.2382416052890982E-2</v>
      </c>
      <c r="P194" s="6">
        <v>1238.1300000000001</v>
      </c>
      <c r="Q194" s="19">
        <f>(P194-P197)/P197</f>
        <v>1.4029484029484118E-2</v>
      </c>
      <c r="R194">
        <v>0.3</v>
      </c>
      <c r="S194" s="7">
        <v>4.2088452088452355E-3</v>
      </c>
      <c r="T194" s="20">
        <v>4.6591261261736218E-2</v>
      </c>
    </row>
    <row r="195" spans="1:20" x14ac:dyDescent="0.25">
      <c r="A195" s="1">
        <v>38717</v>
      </c>
      <c r="B195">
        <v>101.1079</v>
      </c>
      <c r="C195">
        <f t="shared" si="7"/>
        <v>0.53490000000000748</v>
      </c>
      <c r="D195" s="6">
        <v>3.4157000000000002</v>
      </c>
      <c r="E195">
        <f t="shared" ref="E195:E258" si="8">D195-D198</f>
        <v>-1.2709999999999999</v>
      </c>
      <c r="G195" s="17">
        <v>38687</v>
      </c>
      <c r="H195" s="6">
        <v>-1.2709999999999999</v>
      </c>
      <c r="I195" s="6">
        <v>0.53490000000000748</v>
      </c>
      <c r="J195" s="6"/>
      <c r="K195" s="18">
        <v>38716</v>
      </c>
      <c r="L195" s="6">
        <v>1248.29</v>
      </c>
      <c r="M195" s="19"/>
      <c r="N195">
        <v>0.7</v>
      </c>
      <c r="P195" s="6">
        <v>1238.06</v>
      </c>
      <c r="Q195" s="19"/>
      <c r="R195">
        <v>0.3</v>
      </c>
      <c r="S195" s="7"/>
      <c r="T195" s="20"/>
    </row>
    <row r="196" spans="1:20" x14ac:dyDescent="0.25">
      <c r="A196" s="1">
        <v>38686</v>
      </c>
      <c r="B196">
        <v>100.9225</v>
      </c>
      <c r="C196">
        <f t="shared" si="7"/>
        <v>0.45770000000000266</v>
      </c>
      <c r="D196" s="6">
        <v>3.4554999999999998</v>
      </c>
      <c r="E196">
        <f t="shared" si="8"/>
        <v>-0.1857000000000002</v>
      </c>
      <c r="G196" s="17">
        <v>38657</v>
      </c>
      <c r="H196" s="6">
        <v>-0.1857000000000002</v>
      </c>
      <c r="I196" s="6">
        <v>0.45770000000000266</v>
      </c>
      <c r="J196" s="6"/>
      <c r="K196" s="18">
        <v>38686</v>
      </c>
      <c r="L196" s="6">
        <v>1249.48</v>
      </c>
      <c r="M196" s="19"/>
      <c r="N196">
        <v>0.7</v>
      </c>
      <c r="P196" s="6">
        <v>1226.4000000000001</v>
      </c>
      <c r="Q196" s="19"/>
      <c r="R196">
        <v>0.3</v>
      </c>
      <c r="S196" s="7"/>
      <c r="T196" s="20"/>
    </row>
    <row r="197" spans="1:20" x14ac:dyDescent="0.25">
      <c r="A197" s="1">
        <v>38656</v>
      </c>
      <c r="B197">
        <v>100.7304</v>
      </c>
      <c r="C197">
        <f t="shared" si="7"/>
        <v>0.33750000000000568</v>
      </c>
      <c r="D197" s="5">
        <v>4.3478000000000003</v>
      </c>
      <c r="E197">
        <f t="shared" si="8"/>
        <v>1.1799000000000004</v>
      </c>
      <c r="G197" s="14">
        <v>38626</v>
      </c>
      <c r="H197" s="5">
        <v>1.1799000000000004</v>
      </c>
      <c r="I197" s="5">
        <v>0.33750000000000568</v>
      </c>
      <c r="J197" s="5"/>
      <c r="K197" s="15">
        <v>38656</v>
      </c>
      <c r="L197" s="5">
        <v>1207.01</v>
      </c>
      <c r="M197" s="16">
        <f>(L197-L200)/L200</f>
        <v>-2.201461699265915E-2</v>
      </c>
      <c r="N197">
        <v>0.7</v>
      </c>
      <c r="O197" s="7">
        <v>-1.5410231894861404E-2</v>
      </c>
      <c r="P197" s="5">
        <v>1221</v>
      </c>
      <c r="Q197" s="16">
        <f>(P197-P200)/P200</f>
        <v>-5.5545601146747376E-3</v>
      </c>
      <c r="R197">
        <v>0.3</v>
      </c>
      <c r="S197" s="7">
        <v>-1.6663680344024213E-3</v>
      </c>
      <c r="T197" s="20">
        <v>-1.7076599929263823E-2</v>
      </c>
    </row>
    <row r="198" spans="1:20" x14ac:dyDescent="0.25">
      <c r="A198" s="1">
        <v>38625</v>
      </c>
      <c r="B198">
        <v>100.57299999999999</v>
      </c>
      <c r="C198">
        <f t="shared" si="7"/>
        <v>0.2307999999999879</v>
      </c>
      <c r="D198" s="5">
        <v>4.6867000000000001</v>
      </c>
      <c r="E198">
        <f t="shared" si="8"/>
        <v>2.1564000000000001</v>
      </c>
      <c r="G198" s="14">
        <v>38596</v>
      </c>
      <c r="H198" s="5">
        <v>2.1564000000000001</v>
      </c>
      <c r="I198" s="5">
        <v>0.2307999999999879</v>
      </c>
      <c r="J198" s="5"/>
      <c r="K198" s="15">
        <v>38625</v>
      </c>
      <c r="L198" s="5">
        <v>1228.81</v>
      </c>
      <c r="M198" s="16"/>
      <c r="N198">
        <v>0.7</v>
      </c>
      <c r="P198" s="5">
        <v>1230.74</v>
      </c>
      <c r="Q198" s="16"/>
      <c r="R198">
        <v>0.3</v>
      </c>
      <c r="S198" s="7"/>
      <c r="T198" s="20"/>
    </row>
    <row r="199" spans="1:20" x14ac:dyDescent="0.25">
      <c r="A199" s="1">
        <v>38595</v>
      </c>
      <c r="B199">
        <v>100.4648</v>
      </c>
      <c r="C199">
        <f t="shared" si="7"/>
        <v>0.15579999999999927</v>
      </c>
      <c r="D199" s="5">
        <v>3.6412</v>
      </c>
      <c r="E199">
        <f t="shared" si="8"/>
        <v>0.8384999999999998</v>
      </c>
      <c r="G199" s="14">
        <v>38565</v>
      </c>
      <c r="H199" s="5">
        <v>0.8384999999999998</v>
      </c>
      <c r="I199" s="5">
        <v>0.15579999999999927</v>
      </c>
      <c r="J199" s="5"/>
      <c r="K199" s="15">
        <v>38595</v>
      </c>
      <c r="L199" s="5">
        <v>1220.33</v>
      </c>
      <c r="M199" s="16"/>
      <c r="N199">
        <v>0.7</v>
      </c>
      <c r="P199" s="5">
        <v>1243.55</v>
      </c>
      <c r="Q199" s="16"/>
      <c r="R199">
        <v>0.3</v>
      </c>
      <c r="S199" s="7"/>
      <c r="T199" s="20"/>
    </row>
    <row r="200" spans="1:20" x14ac:dyDescent="0.25">
      <c r="A200" s="1">
        <v>38564</v>
      </c>
      <c r="B200">
        <v>100.3929</v>
      </c>
      <c r="C200">
        <f t="shared" si="7"/>
        <v>7.3099999999996612E-2</v>
      </c>
      <c r="D200" s="6">
        <v>3.1678999999999999</v>
      </c>
      <c r="E200">
        <f t="shared" si="8"/>
        <v>-0.34270000000000023</v>
      </c>
      <c r="G200" s="17">
        <v>38534</v>
      </c>
      <c r="H200" s="6">
        <v>-0.34270000000000023</v>
      </c>
      <c r="I200" s="6">
        <v>7.3099999999996612E-2</v>
      </c>
      <c r="J200" s="6"/>
      <c r="K200" s="18">
        <v>38562</v>
      </c>
      <c r="L200" s="6">
        <v>1234.18</v>
      </c>
      <c r="M200" s="19">
        <f>(L200-L201)/L201</f>
        <v>3.5968203604375061E-2</v>
      </c>
      <c r="N200">
        <v>0.7</v>
      </c>
      <c r="O200" s="7">
        <v>2.5177742523062541E-2</v>
      </c>
      <c r="P200" s="6">
        <v>1227.82</v>
      </c>
      <c r="Q200" s="19">
        <f>(P200-P201)/P201</f>
        <v>-9.0953845160561247E-3</v>
      </c>
      <c r="R200">
        <v>0.3</v>
      </c>
      <c r="S200" s="7">
        <v>-2.7286153548168371E-3</v>
      </c>
      <c r="T200" s="20">
        <v>2.2449127168245705E-2</v>
      </c>
    </row>
    <row r="201" spans="1:20" x14ac:dyDescent="0.25">
      <c r="A201" s="1">
        <v>38533</v>
      </c>
      <c r="B201">
        <v>100.34220000000001</v>
      </c>
      <c r="C201">
        <f t="shared" si="7"/>
        <v>-3.5299999999992338E-2</v>
      </c>
      <c r="D201" s="4">
        <v>2.5303</v>
      </c>
      <c r="E201">
        <f t="shared" si="8"/>
        <v>-0.61810000000000009</v>
      </c>
      <c r="G201" s="11">
        <v>38504</v>
      </c>
      <c r="H201" s="4">
        <v>-0.61810000000000009</v>
      </c>
      <c r="I201" s="4">
        <v>-3.5299999999992338E-2</v>
      </c>
      <c r="J201" s="4"/>
      <c r="K201" s="12">
        <v>38533</v>
      </c>
      <c r="L201" s="4">
        <v>1191.33</v>
      </c>
      <c r="M201" s="13">
        <f>(L201-L203)/L203</f>
        <v>2.980507412369799E-2</v>
      </c>
      <c r="N201">
        <v>0.7</v>
      </c>
      <c r="O201" s="7">
        <v>2.0863551886588592E-2</v>
      </c>
      <c r="P201" s="4">
        <v>1239.0899999999999</v>
      </c>
      <c r="Q201" s="13">
        <f>(P201-P203)/P203</f>
        <v>1.6330648468642739E-2</v>
      </c>
      <c r="R201">
        <v>0.3</v>
      </c>
      <c r="S201" s="7">
        <v>4.8991945405928213E-3</v>
      </c>
      <c r="T201" s="20">
        <v>2.5762746427181411E-2</v>
      </c>
    </row>
    <row r="202" spans="1:20" x14ac:dyDescent="0.25">
      <c r="A202" s="1">
        <v>38503</v>
      </c>
      <c r="B202">
        <v>100.309</v>
      </c>
      <c r="C202">
        <f t="shared" si="7"/>
        <v>-0.14790000000000703</v>
      </c>
      <c r="D202" s="4">
        <v>2.8027000000000002</v>
      </c>
      <c r="E202">
        <f t="shared" si="8"/>
        <v>-0.20479999999999965</v>
      </c>
      <c r="G202" s="11">
        <v>38473</v>
      </c>
      <c r="H202" s="4">
        <v>-0.20479999999999965</v>
      </c>
      <c r="I202" s="4">
        <v>-0.14790000000000703</v>
      </c>
      <c r="J202" s="4"/>
      <c r="K202" s="12">
        <v>38503</v>
      </c>
      <c r="L202" s="4">
        <v>1191.5</v>
      </c>
      <c r="M202" s="13"/>
      <c r="N202">
        <v>0.7</v>
      </c>
      <c r="P202" s="4">
        <v>1232.3699999999999</v>
      </c>
      <c r="Q202" s="13"/>
      <c r="R202">
        <v>0.3</v>
      </c>
      <c r="S202" s="7"/>
      <c r="T202" s="20"/>
    </row>
    <row r="203" spans="1:20" x14ac:dyDescent="0.25">
      <c r="A203" s="1">
        <v>38472</v>
      </c>
      <c r="B203">
        <v>100.3198</v>
      </c>
      <c r="C203">
        <f t="shared" si="7"/>
        <v>-0.20369999999999777</v>
      </c>
      <c r="D203" s="3">
        <v>3.5106000000000002</v>
      </c>
      <c r="E203">
        <f t="shared" si="8"/>
        <v>0.54079999999999995</v>
      </c>
      <c r="G203" s="8">
        <v>38443</v>
      </c>
      <c r="H203" s="3">
        <v>0.54079999999999995</v>
      </c>
      <c r="I203" s="3">
        <v>-0.20369999999999777</v>
      </c>
      <c r="J203" s="3"/>
      <c r="K203" s="9">
        <v>38471</v>
      </c>
      <c r="L203" s="3">
        <v>1156.8499999999999</v>
      </c>
      <c r="M203" s="10">
        <f>(L203-L204)/L204</f>
        <v>-2.0108589772910163E-2</v>
      </c>
      <c r="N203">
        <v>0.7</v>
      </c>
      <c r="O203" s="7">
        <v>-1.4076012841037112E-2</v>
      </c>
      <c r="P203" s="3">
        <v>1219.18</v>
      </c>
      <c r="Q203" s="10">
        <f>(P203-P204)/P204</f>
        <v>1.3533959597639015E-2</v>
      </c>
      <c r="R203">
        <v>0.3</v>
      </c>
      <c r="S203" s="7">
        <v>4.0601878792917044E-3</v>
      </c>
      <c r="T203" s="20">
        <v>-1.0015824961745409E-2</v>
      </c>
    </row>
    <row r="204" spans="1:20" x14ac:dyDescent="0.25">
      <c r="A204" s="1">
        <v>38442</v>
      </c>
      <c r="B204">
        <v>100.3775</v>
      </c>
      <c r="C204">
        <f t="shared" si="7"/>
        <v>-0.18569999999999709</v>
      </c>
      <c r="D204" s="4">
        <v>3.1484000000000001</v>
      </c>
      <c r="E204">
        <f t="shared" si="8"/>
        <v>-0.10719999999999974</v>
      </c>
      <c r="G204" s="11">
        <v>38412</v>
      </c>
      <c r="H204" s="4">
        <v>-0.10719999999999974</v>
      </c>
      <c r="I204" s="4">
        <v>-0.18569999999999709</v>
      </c>
      <c r="J204" s="4"/>
      <c r="K204" s="12">
        <v>38442</v>
      </c>
      <c r="L204" s="4">
        <v>1180.5899999999999</v>
      </c>
      <c r="M204" s="13">
        <f>(L204-L207)/L207</f>
        <v>-2.5851541355865201E-2</v>
      </c>
      <c r="N204">
        <v>0.7</v>
      </c>
      <c r="O204" s="7">
        <v>-1.8096078949105639E-2</v>
      </c>
      <c r="P204" s="4">
        <v>1202.9000000000001</v>
      </c>
      <c r="Q204" s="13">
        <f>(P204-P207)/P207</f>
        <v>-4.7985438901298541E-3</v>
      </c>
      <c r="R204">
        <v>0.3</v>
      </c>
      <c r="S204" s="7">
        <v>-1.4395631670389563E-3</v>
      </c>
      <c r="T204" s="20">
        <v>-1.9535642116144596E-2</v>
      </c>
    </row>
    <row r="205" spans="1:20" x14ac:dyDescent="0.25">
      <c r="A205" s="1">
        <v>38411</v>
      </c>
      <c r="B205">
        <v>100.4569</v>
      </c>
      <c r="C205">
        <f t="shared" si="7"/>
        <v>-0.12449999999999761</v>
      </c>
      <c r="D205" s="4">
        <v>3.0074999999999998</v>
      </c>
      <c r="E205">
        <f t="shared" si="8"/>
        <v>-0.51550000000000029</v>
      </c>
      <c r="G205" s="11">
        <v>38384</v>
      </c>
      <c r="H205" s="4">
        <v>-0.51550000000000029</v>
      </c>
      <c r="I205" s="4">
        <v>-0.12449999999999761</v>
      </c>
      <c r="J205" s="4"/>
      <c r="K205" s="12">
        <v>38411</v>
      </c>
      <c r="L205" s="4">
        <v>1203.5999999999999</v>
      </c>
      <c r="M205" s="13"/>
      <c r="N205">
        <v>0.7</v>
      </c>
      <c r="P205" s="4">
        <v>1209.1099999999999</v>
      </c>
      <c r="Q205" s="13"/>
      <c r="R205">
        <v>0.3</v>
      </c>
      <c r="S205" s="7"/>
      <c r="T205" s="20"/>
    </row>
    <row r="206" spans="1:20" x14ac:dyDescent="0.25">
      <c r="A206" s="1">
        <v>38383</v>
      </c>
      <c r="B206">
        <v>100.5235</v>
      </c>
      <c r="C206">
        <f t="shared" si="7"/>
        <v>-9.1200000000000614E-2</v>
      </c>
      <c r="D206" s="4">
        <v>2.9698000000000002</v>
      </c>
      <c r="E206">
        <f t="shared" si="8"/>
        <v>-0.21939999999999982</v>
      </c>
      <c r="G206" s="11">
        <v>38353</v>
      </c>
      <c r="H206" s="4">
        <v>-0.21939999999999982</v>
      </c>
      <c r="I206" s="4">
        <v>-9.1200000000000614E-2</v>
      </c>
      <c r="J206" s="4"/>
      <c r="K206" s="12">
        <v>38383</v>
      </c>
      <c r="L206" s="4">
        <v>1181.27</v>
      </c>
      <c r="M206" s="13"/>
      <c r="N206">
        <v>0.7</v>
      </c>
      <c r="P206" s="4">
        <v>1216.29</v>
      </c>
      <c r="Q206" s="13"/>
      <c r="R206">
        <v>0.3</v>
      </c>
      <c r="S206" s="7"/>
      <c r="T206" s="20"/>
    </row>
    <row r="207" spans="1:20" x14ac:dyDescent="0.25">
      <c r="A207" s="1">
        <v>38352</v>
      </c>
      <c r="B207">
        <v>100.56319999999999</v>
      </c>
      <c r="C207">
        <f t="shared" si="7"/>
        <v>-0.12709999999999866</v>
      </c>
      <c r="D207" s="3">
        <v>3.2555999999999998</v>
      </c>
      <c r="E207">
        <f t="shared" si="8"/>
        <v>0.71779999999999999</v>
      </c>
      <c r="G207" s="8">
        <v>38322</v>
      </c>
      <c r="H207" s="3">
        <v>0.71779999999999999</v>
      </c>
      <c r="I207" s="3">
        <v>-0.12709999999999866</v>
      </c>
      <c r="J207" s="3"/>
      <c r="K207" s="9">
        <v>38352</v>
      </c>
      <c r="L207" s="3">
        <v>1211.92</v>
      </c>
      <c r="M207" s="10">
        <f>(L207-L210)/L210</f>
        <v>8.7333345295986062E-2</v>
      </c>
      <c r="N207">
        <v>0.7</v>
      </c>
      <c r="O207" s="7">
        <v>6.1133341707190238E-2</v>
      </c>
      <c r="P207" s="3">
        <v>1208.7</v>
      </c>
      <c r="Q207" s="10">
        <f>(P207-P210)/P210</f>
        <v>9.5467187852364653E-3</v>
      </c>
      <c r="R207">
        <v>0.3</v>
      </c>
      <c r="S207" s="7">
        <v>2.8640156355709393E-3</v>
      </c>
      <c r="T207" s="20">
        <v>6.3997357342761171E-2</v>
      </c>
    </row>
    <row r="208" spans="1:20" x14ac:dyDescent="0.25">
      <c r="A208" s="1">
        <v>38321</v>
      </c>
      <c r="B208">
        <v>100.5814</v>
      </c>
      <c r="C208">
        <f t="shared" si="7"/>
        <v>-0.2179000000000002</v>
      </c>
      <c r="D208" s="3">
        <v>3.5230000000000001</v>
      </c>
      <c r="E208">
        <f t="shared" si="8"/>
        <v>0.86860000000000026</v>
      </c>
      <c r="G208" s="8">
        <v>38292</v>
      </c>
      <c r="H208" s="3">
        <v>0.86860000000000026</v>
      </c>
      <c r="I208" s="3">
        <v>-0.2179000000000002</v>
      </c>
      <c r="J208" s="3"/>
      <c r="K208" s="9">
        <v>38321</v>
      </c>
      <c r="L208" s="3">
        <v>1173.82</v>
      </c>
      <c r="M208" s="10"/>
      <c r="N208">
        <v>0.7</v>
      </c>
      <c r="P208" s="3">
        <v>1197.68</v>
      </c>
      <c r="Q208" s="10"/>
      <c r="R208">
        <v>0.3</v>
      </c>
      <c r="S208" s="7"/>
      <c r="T208" s="20"/>
    </row>
    <row r="209" spans="1:20" x14ac:dyDescent="0.25">
      <c r="A209" s="1">
        <v>38291</v>
      </c>
      <c r="B209">
        <v>100.6147</v>
      </c>
      <c r="C209">
        <f t="shared" si="7"/>
        <v>-0.30769999999999698</v>
      </c>
      <c r="D209" s="3">
        <v>3.1892</v>
      </c>
      <c r="E209">
        <f t="shared" si="8"/>
        <v>0.19839999999999991</v>
      </c>
      <c r="G209" s="8">
        <v>38261</v>
      </c>
      <c r="H209" s="3">
        <v>0.19839999999999991</v>
      </c>
      <c r="I209" s="3">
        <v>-0.30769999999999698</v>
      </c>
      <c r="J209" s="3"/>
      <c r="K209" s="9">
        <v>38289</v>
      </c>
      <c r="L209" s="3">
        <v>1130.2</v>
      </c>
      <c r="M209" s="10"/>
      <c r="N209">
        <v>0.7</v>
      </c>
      <c r="P209" s="3">
        <v>1207.31</v>
      </c>
      <c r="Q209" s="10"/>
      <c r="R209">
        <v>0.3</v>
      </c>
      <c r="S209" s="7"/>
      <c r="T209" s="20"/>
    </row>
    <row r="210" spans="1:20" x14ac:dyDescent="0.25">
      <c r="A210" s="1">
        <v>38260</v>
      </c>
      <c r="B210">
        <v>100.69029999999999</v>
      </c>
      <c r="C210">
        <f t="shared" si="7"/>
        <v>-0.34159999999999968</v>
      </c>
      <c r="D210" s="4">
        <v>2.5377999999999998</v>
      </c>
      <c r="E210">
        <f t="shared" si="8"/>
        <v>-0.72840000000000016</v>
      </c>
      <c r="G210" s="11">
        <v>38231</v>
      </c>
      <c r="H210" s="4">
        <v>-0.72840000000000016</v>
      </c>
      <c r="I210" s="4">
        <v>-0.34159999999999968</v>
      </c>
      <c r="J210" s="4"/>
      <c r="K210" s="12">
        <v>38260</v>
      </c>
      <c r="L210" s="4">
        <v>1114.58</v>
      </c>
      <c r="M210" s="13">
        <f>(L210-L212)/L212</f>
        <v>1.1672657299495244E-2</v>
      </c>
      <c r="N210">
        <v>0.7</v>
      </c>
      <c r="O210" s="7">
        <v>8.1708601096466705E-3</v>
      </c>
      <c r="P210" s="4">
        <v>1197.27</v>
      </c>
      <c r="Q210" s="13">
        <f>(P210-P212)/P212</f>
        <v>2.1840434248258839E-2</v>
      </c>
      <c r="R210">
        <v>0.3</v>
      </c>
      <c r="S210" s="7">
        <v>6.5521302744776513E-3</v>
      </c>
      <c r="T210" s="20">
        <v>1.4722990384124321E-2</v>
      </c>
    </row>
    <row r="211" spans="1:20" x14ac:dyDescent="0.25">
      <c r="A211" s="1">
        <v>38230</v>
      </c>
      <c r="B211">
        <v>100.7993</v>
      </c>
      <c r="C211">
        <f t="shared" si="7"/>
        <v>-0.31179999999999097</v>
      </c>
      <c r="D211" s="4">
        <v>2.6543999999999999</v>
      </c>
      <c r="E211">
        <f t="shared" si="8"/>
        <v>-0.3974000000000002</v>
      </c>
      <c r="G211" s="11">
        <v>38200</v>
      </c>
      <c r="H211" s="4">
        <v>-0.3974000000000002</v>
      </c>
      <c r="I211" s="4">
        <v>-0.31179999999999097</v>
      </c>
      <c r="J211" s="4"/>
      <c r="K211" s="12">
        <v>38230</v>
      </c>
      <c r="L211" s="4">
        <v>1104.24</v>
      </c>
      <c r="M211" s="13"/>
      <c r="N211">
        <v>0.7</v>
      </c>
      <c r="P211" s="4">
        <v>1194.03</v>
      </c>
      <c r="Q211" s="13"/>
      <c r="R211">
        <v>0.3</v>
      </c>
      <c r="S211" s="7"/>
      <c r="T211" s="20"/>
    </row>
    <row r="212" spans="1:20" x14ac:dyDescent="0.25">
      <c r="A212" s="1">
        <v>38199</v>
      </c>
      <c r="B212">
        <v>100.9224</v>
      </c>
      <c r="C212">
        <f t="shared" si="7"/>
        <v>-0.23170000000000357</v>
      </c>
      <c r="D212" s="3">
        <v>2.9908000000000001</v>
      </c>
      <c r="E212">
        <f t="shared" si="8"/>
        <v>0.70570000000000022</v>
      </c>
      <c r="G212" s="8">
        <v>38169</v>
      </c>
      <c r="H212" s="3">
        <v>0.70570000000000022</v>
      </c>
      <c r="I212" s="3">
        <v>-0.23170000000000357</v>
      </c>
      <c r="J212" s="3"/>
      <c r="K212" s="9">
        <v>38198</v>
      </c>
      <c r="L212" s="3">
        <v>1101.72</v>
      </c>
      <c r="M212" s="10">
        <f>(L212-L214)/L214</f>
        <v>-1.6918299603812002E-2</v>
      </c>
      <c r="N212">
        <v>0.7</v>
      </c>
      <c r="O212" s="7">
        <v>-1.18428097226684E-2</v>
      </c>
      <c r="P212" s="3">
        <v>1171.68</v>
      </c>
      <c r="Q212" s="10">
        <f>(P212-P214)/P214</f>
        <v>1.5619853336338245E-2</v>
      </c>
      <c r="R212">
        <v>0.3</v>
      </c>
      <c r="S212" s="7">
        <v>4.6859560009014731E-3</v>
      </c>
      <c r="T212" s="20">
        <v>-7.156853721766927E-3</v>
      </c>
    </row>
    <row r="213" spans="1:20" x14ac:dyDescent="0.25">
      <c r="A213" s="1">
        <v>38168</v>
      </c>
      <c r="B213">
        <v>101.03189999999999</v>
      </c>
      <c r="C213">
        <f t="shared" si="7"/>
        <v>-0.11950000000000216</v>
      </c>
      <c r="D213" s="3">
        <v>3.2662</v>
      </c>
      <c r="E213">
        <f t="shared" si="8"/>
        <v>1.5289999999999999</v>
      </c>
      <c r="G213" s="8">
        <v>38139</v>
      </c>
      <c r="H213" s="3">
        <v>1.5289999999999999</v>
      </c>
      <c r="I213" s="3">
        <v>-0.11950000000000216</v>
      </c>
      <c r="J213" s="3"/>
      <c r="K213" s="9">
        <v>38168</v>
      </c>
      <c r="L213" s="3">
        <v>1140.8399999999999</v>
      </c>
      <c r="M213" s="10"/>
      <c r="N213">
        <v>0.7</v>
      </c>
      <c r="P213" s="3">
        <v>1160.18</v>
      </c>
      <c r="Q213" s="10"/>
      <c r="R213">
        <v>0.3</v>
      </c>
      <c r="S213" s="7"/>
      <c r="T213" s="20"/>
    </row>
    <row r="214" spans="1:20" x14ac:dyDescent="0.25">
      <c r="A214" s="1">
        <v>38138</v>
      </c>
      <c r="B214">
        <v>101.11109999999999</v>
      </c>
      <c r="C214">
        <f t="shared" si="7"/>
        <v>2.8599999999997294E-2</v>
      </c>
      <c r="D214" s="5">
        <v>3.0518000000000001</v>
      </c>
      <c r="E214">
        <f t="shared" si="8"/>
        <v>1.3587</v>
      </c>
      <c r="G214" s="14">
        <v>38108</v>
      </c>
      <c r="H214" s="5">
        <v>1.3587</v>
      </c>
      <c r="I214" s="5">
        <v>2.8599999999997294E-2</v>
      </c>
      <c r="J214" s="5"/>
      <c r="K214" s="15">
        <v>38138</v>
      </c>
      <c r="L214" s="5">
        <v>1120.68</v>
      </c>
      <c r="M214" s="16">
        <f>(L214-L216)/L216</f>
        <v>-4.9102742827713949E-3</v>
      </c>
      <c r="N214">
        <v>0.7</v>
      </c>
      <c r="O214" s="7">
        <v>-3.4371919979399763E-3</v>
      </c>
      <c r="P214" s="5">
        <v>1153.6600000000001</v>
      </c>
      <c r="Q214" s="16">
        <f>(P214-P216)/P216</f>
        <v>-2.9918267128586262E-2</v>
      </c>
      <c r="R214">
        <v>0.3</v>
      </c>
      <c r="S214" s="7">
        <v>-8.9754801385758774E-3</v>
      </c>
      <c r="T214" s="20">
        <v>-1.2412672136515854E-2</v>
      </c>
    </row>
    <row r="215" spans="1:20" x14ac:dyDescent="0.25">
      <c r="A215" s="1">
        <v>38107</v>
      </c>
      <c r="B215">
        <v>101.1541</v>
      </c>
      <c r="C215">
        <f t="shared" si="7"/>
        <v>0.21920000000000073</v>
      </c>
      <c r="D215" s="5">
        <v>2.2850999999999999</v>
      </c>
      <c r="E215">
        <f t="shared" si="8"/>
        <v>0.3589</v>
      </c>
      <c r="G215" s="14">
        <v>38078</v>
      </c>
      <c r="H215" s="5">
        <v>0.3589</v>
      </c>
      <c r="I215" s="5">
        <v>0.21920000000000073</v>
      </c>
      <c r="J215" s="5"/>
      <c r="K215" s="15">
        <v>38107</v>
      </c>
      <c r="L215" s="5">
        <v>1107.31</v>
      </c>
      <c r="M215" s="16"/>
      <c r="N215">
        <v>0.7</v>
      </c>
      <c r="P215" s="5">
        <v>1158.3</v>
      </c>
      <c r="Q215" s="16"/>
      <c r="R215">
        <v>0.3</v>
      </c>
      <c r="S215" s="7"/>
      <c r="T215" s="20"/>
    </row>
    <row r="216" spans="1:20" x14ac:dyDescent="0.25">
      <c r="A216" s="1">
        <v>38077</v>
      </c>
      <c r="B216">
        <v>101.1514</v>
      </c>
      <c r="C216">
        <f t="shared" si="7"/>
        <v>0.46289999999999054</v>
      </c>
      <c r="D216" s="6">
        <v>1.7372000000000001</v>
      </c>
      <c r="E216">
        <f t="shared" si="8"/>
        <v>-0.14229999999999987</v>
      </c>
      <c r="G216" s="17">
        <v>38047</v>
      </c>
      <c r="H216" s="6">
        <v>-0.14229999999999987</v>
      </c>
      <c r="I216" s="6">
        <v>0.46289999999999054</v>
      </c>
      <c r="J216" s="6"/>
      <c r="K216" s="18">
        <v>38077</v>
      </c>
      <c r="L216" s="6">
        <v>1126.21</v>
      </c>
      <c r="M216" s="19">
        <f>(L216-L222)/L222</f>
        <v>0.13076699097362371</v>
      </c>
      <c r="N216">
        <v>0.7</v>
      </c>
      <c r="O216" s="7">
        <v>9.1536893681536585E-2</v>
      </c>
      <c r="P216" s="6">
        <v>1189.24</v>
      </c>
      <c r="Q216" s="19">
        <f>(P216-P222)/P222</f>
        <v>2.9823346033945319E-2</v>
      </c>
      <c r="R216">
        <v>0.3</v>
      </c>
      <c r="S216" s="7">
        <v>8.9470038101835958E-3</v>
      </c>
      <c r="T216" s="20">
        <v>0.10048389749172018</v>
      </c>
    </row>
    <row r="217" spans="1:20" x14ac:dyDescent="0.25">
      <c r="A217" s="1">
        <v>38046</v>
      </c>
      <c r="B217">
        <v>101.0825</v>
      </c>
      <c r="C217">
        <f t="shared" si="7"/>
        <v>0.72090000000000032</v>
      </c>
      <c r="D217" s="6">
        <v>1.6931</v>
      </c>
      <c r="E217">
        <f t="shared" si="8"/>
        <v>-7.1899999999999853E-2</v>
      </c>
      <c r="G217" s="17">
        <v>38018</v>
      </c>
      <c r="H217" s="6">
        <v>-7.1899999999999853E-2</v>
      </c>
      <c r="I217" s="6">
        <v>0.72090000000000032</v>
      </c>
      <c r="J217" s="6"/>
      <c r="K217" s="18">
        <v>38044</v>
      </c>
      <c r="L217" s="6">
        <v>1144.94</v>
      </c>
      <c r="M217" s="19"/>
      <c r="N217">
        <v>0.7</v>
      </c>
      <c r="P217" s="6">
        <v>1180.4000000000001</v>
      </c>
      <c r="Q217" s="19"/>
      <c r="R217">
        <v>0.3</v>
      </c>
      <c r="S217" s="7"/>
      <c r="T217" s="20"/>
    </row>
    <row r="218" spans="1:20" x14ac:dyDescent="0.25">
      <c r="A218" s="1">
        <v>38017</v>
      </c>
      <c r="B218">
        <v>100.9349</v>
      </c>
      <c r="C218">
        <f t="shared" si="7"/>
        <v>0.96269999999999811</v>
      </c>
      <c r="D218" s="6">
        <v>1.9261999999999999</v>
      </c>
      <c r="E218">
        <f t="shared" si="8"/>
        <v>-0.11460000000000004</v>
      </c>
      <c r="G218" s="17">
        <v>37987</v>
      </c>
      <c r="H218" s="6">
        <v>-0.11460000000000004</v>
      </c>
      <c r="I218" s="6">
        <v>0.96269999999999811</v>
      </c>
      <c r="J218" s="6"/>
      <c r="K218" s="18">
        <v>38016</v>
      </c>
      <c r="L218" s="6">
        <v>1131.1300000000001</v>
      </c>
      <c r="M218" s="19"/>
      <c r="N218">
        <v>0.7</v>
      </c>
      <c r="P218" s="6">
        <v>1167.76</v>
      </c>
      <c r="Q218" s="19"/>
      <c r="R218">
        <v>0.3</v>
      </c>
      <c r="S218" s="7"/>
      <c r="T218" s="20"/>
    </row>
    <row r="219" spans="1:20" x14ac:dyDescent="0.25">
      <c r="A219" s="1">
        <v>37986</v>
      </c>
      <c r="B219">
        <v>100.6885</v>
      </c>
      <c r="C219">
        <f t="shared" si="7"/>
        <v>1.1337000000000046</v>
      </c>
      <c r="D219" s="6">
        <v>1.8794999999999999</v>
      </c>
      <c r="E219">
        <f t="shared" si="8"/>
        <v>-0.44089999999999985</v>
      </c>
      <c r="G219" s="17">
        <v>37956</v>
      </c>
      <c r="H219" s="6">
        <v>-0.44089999999999985</v>
      </c>
      <c r="I219" s="6">
        <v>1.1337000000000046</v>
      </c>
      <c r="J219" s="6"/>
      <c r="K219" s="18">
        <v>37986</v>
      </c>
      <c r="L219" s="6">
        <v>1111.92</v>
      </c>
      <c r="M219" s="19"/>
      <c r="N219">
        <v>0.7</v>
      </c>
      <c r="P219" s="6">
        <v>1158.44</v>
      </c>
      <c r="Q219" s="19"/>
      <c r="R219">
        <v>0.3</v>
      </c>
      <c r="S219" s="7"/>
      <c r="T219" s="20"/>
    </row>
    <row r="220" spans="1:20" x14ac:dyDescent="0.25">
      <c r="A220" s="1">
        <v>37955</v>
      </c>
      <c r="B220">
        <v>100.3616</v>
      </c>
      <c r="C220">
        <f t="shared" si="7"/>
        <v>1.2177999999999969</v>
      </c>
      <c r="D220" s="6">
        <v>1.7649999999999999</v>
      </c>
      <c r="E220">
        <f t="shared" si="8"/>
        <v>-0.3933000000000002</v>
      </c>
      <c r="G220" s="17">
        <v>37926</v>
      </c>
      <c r="H220" s="6">
        <v>-0.3933000000000002</v>
      </c>
      <c r="I220" s="6">
        <v>1.2177999999999969</v>
      </c>
      <c r="J220" s="6"/>
      <c r="K220" s="18">
        <v>37953</v>
      </c>
      <c r="L220" s="6">
        <v>1058.2</v>
      </c>
      <c r="M220" s="19"/>
      <c r="N220">
        <v>0.7</v>
      </c>
      <c r="P220" s="6">
        <v>1146.77</v>
      </c>
      <c r="Q220" s="19"/>
      <c r="R220">
        <v>0.3</v>
      </c>
      <c r="S220" s="7"/>
      <c r="T220" s="20"/>
    </row>
    <row r="221" spans="1:20" x14ac:dyDescent="0.25">
      <c r="A221" s="1">
        <v>37925</v>
      </c>
      <c r="B221">
        <v>99.972200000000001</v>
      </c>
      <c r="C221">
        <f t="shared" si="7"/>
        <v>1.2115000000000009</v>
      </c>
      <c r="D221" s="6">
        <v>2.0407999999999999</v>
      </c>
      <c r="E221">
        <f t="shared" si="8"/>
        <v>-6.9100000000000161E-2</v>
      </c>
      <c r="G221" s="17">
        <v>37895</v>
      </c>
      <c r="H221" s="6">
        <v>-6.9100000000000161E-2</v>
      </c>
      <c r="I221" s="6">
        <v>1.2115000000000009</v>
      </c>
      <c r="J221" s="6"/>
      <c r="K221" s="18">
        <v>37925</v>
      </c>
      <c r="L221" s="6">
        <v>1050.71</v>
      </c>
      <c r="M221" s="19"/>
      <c r="N221">
        <v>0.7</v>
      </c>
      <c r="P221" s="6">
        <v>1144.03</v>
      </c>
      <c r="Q221" s="19"/>
      <c r="R221">
        <v>0.3</v>
      </c>
      <c r="S221" s="7"/>
      <c r="T221" s="20"/>
    </row>
    <row r="222" spans="1:20" x14ac:dyDescent="0.25">
      <c r="A222" s="1">
        <v>37894</v>
      </c>
      <c r="B222">
        <v>99.5548</v>
      </c>
      <c r="C222">
        <f t="shared" si="7"/>
        <v>1.1381999999999977</v>
      </c>
      <c r="D222" s="5">
        <v>2.3203999999999998</v>
      </c>
      <c r="E222">
        <f t="shared" si="8"/>
        <v>0.20809999999999995</v>
      </c>
      <c r="G222" s="14">
        <v>37865</v>
      </c>
      <c r="H222" s="5">
        <v>0.20809999999999995</v>
      </c>
      <c r="I222" s="5">
        <v>1.1381999999999977</v>
      </c>
      <c r="J222" s="5"/>
      <c r="K222" s="15">
        <v>37894</v>
      </c>
      <c r="L222" s="5">
        <v>995.97</v>
      </c>
      <c r="M222" s="16">
        <f>(L222-L224)/L224</f>
        <v>5.7153820520847833E-3</v>
      </c>
      <c r="N222">
        <v>0.7</v>
      </c>
      <c r="O222" s="7">
        <v>4.0007674364593484E-3</v>
      </c>
      <c r="P222" s="5">
        <v>1154.8</v>
      </c>
      <c r="Q222" s="16">
        <f>(P222-P224)/P224</f>
        <v>3.3285612025769552E-2</v>
      </c>
      <c r="R222">
        <v>0.3</v>
      </c>
      <c r="S222" s="7">
        <v>9.985683607730866E-3</v>
      </c>
      <c r="T222" s="20">
        <v>1.3986451044190214E-2</v>
      </c>
    </row>
    <row r="223" spans="1:20" x14ac:dyDescent="0.25">
      <c r="A223" s="1">
        <v>37864</v>
      </c>
      <c r="B223">
        <v>99.143799999999999</v>
      </c>
      <c r="C223">
        <f t="shared" si="7"/>
        <v>1.022199999999998</v>
      </c>
      <c r="D223" s="5">
        <v>2.1583000000000001</v>
      </c>
      <c r="E223">
        <f t="shared" si="8"/>
        <v>0.10050000000000026</v>
      </c>
      <c r="G223" s="14">
        <v>37834</v>
      </c>
      <c r="H223" s="5">
        <v>0.10050000000000026</v>
      </c>
      <c r="I223" s="5">
        <v>1.022199999999998</v>
      </c>
      <c r="J223" s="5"/>
      <c r="K223" s="15">
        <v>37862</v>
      </c>
      <c r="L223" s="5">
        <v>1008.01</v>
      </c>
      <c r="M223" s="16"/>
      <c r="N223">
        <v>0.7</v>
      </c>
      <c r="P223" s="5">
        <v>1125.02</v>
      </c>
      <c r="Q223" s="16"/>
      <c r="R223">
        <v>0.3</v>
      </c>
      <c r="S223" s="7"/>
      <c r="T223" s="20"/>
    </row>
    <row r="224" spans="1:20" x14ac:dyDescent="0.25">
      <c r="A224" s="1">
        <v>37833</v>
      </c>
      <c r="B224">
        <v>98.7607</v>
      </c>
      <c r="C224">
        <f t="shared" si="7"/>
        <v>0.8726999999999947</v>
      </c>
      <c r="D224" s="6">
        <v>2.1099000000000001</v>
      </c>
      <c r="E224">
        <f t="shared" si="8"/>
        <v>-0.11479999999999979</v>
      </c>
      <c r="G224" s="17">
        <v>37803</v>
      </c>
      <c r="H224" s="6">
        <v>-0.11479999999999979</v>
      </c>
      <c r="I224" s="6">
        <v>0.8726999999999947</v>
      </c>
      <c r="J224" s="6"/>
      <c r="K224" s="18">
        <v>37833</v>
      </c>
      <c r="L224" s="6">
        <v>990.31</v>
      </c>
      <c r="M224" s="19">
        <f>(L224-L228)/L228</f>
        <v>0.16757056285222477</v>
      </c>
      <c r="N224">
        <v>0.7</v>
      </c>
      <c r="O224" s="7">
        <v>0.11729939399655732</v>
      </c>
      <c r="P224" s="6">
        <v>1117.5999999999999</v>
      </c>
      <c r="Q224" s="19">
        <f>(P224-P228)/P228</f>
        <v>-9.4481768386720094E-3</v>
      </c>
      <c r="R224">
        <v>0.3</v>
      </c>
      <c r="S224" s="7">
        <v>-2.8344530516016026E-3</v>
      </c>
      <c r="T224" s="20">
        <v>0.11446494094495573</v>
      </c>
    </row>
    <row r="225" spans="1:20" x14ac:dyDescent="0.25">
      <c r="A225" s="1">
        <v>37802</v>
      </c>
      <c r="B225">
        <v>98.416600000000003</v>
      </c>
      <c r="C225">
        <f t="shared" si="7"/>
        <v>0.67010000000000502</v>
      </c>
      <c r="D225" s="6">
        <v>2.1122999999999998</v>
      </c>
      <c r="E225">
        <f t="shared" si="8"/>
        <v>-0.90779999999999994</v>
      </c>
      <c r="G225" s="17">
        <v>37773</v>
      </c>
      <c r="H225" s="6">
        <v>-0.90779999999999994</v>
      </c>
      <c r="I225" s="6">
        <v>0.67010000000000502</v>
      </c>
      <c r="J225" s="6"/>
      <c r="K225" s="18">
        <v>37802</v>
      </c>
      <c r="L225" s="6">
        <v>974.5</v>
      </c>
      <c r="M225" s="19"/>
      <c r="N225">
        <v>0.7</v>
      </c>
      <c r="P225" s="6">
        <v>1156.48</v>
      </c>
      <c r="Q225" s="19"/>
      <c r="R225">
        <v>0.3</v>
      </c>
      <c r="S225" s="7"/>
      <c r="T225" s="20"/>
    </row>
    <row r="226" spans="1:20" x14ac:dyDescent="0.25">
      <c r="A226" s="1">
        <v>37772</v>
      </c>
      <c r="B226">
        <v>98.121600000000001</v>
      </c>
      <c r="C226">
        <f t="shared" si="7"/>
        <v>0.4164999999999992</v>
      </c>
      <c r="D226" s="6">
        <v>2.0577999999999999</v>
      </c>
      <c r="E226">
        <f t="shared" si="8"/>
        <v>-0.92310000000000025</v>
      </c>
      <c r="G226" s="17">
        <v>37742</v>
      </c>
      <c r="H226" s="6">
        <v>-0.92310000000000025</v>
      </c>
      <c r="I226" s="6">
        <v>0.4164999999999992</v>
      </c>
      <c r="J226" s="6"/>
      <c r="K226" s="18">
        <v>37771</v>
      </c>
      <c r="L226" s="6">
        <v>963.59</v>
      </c>
      <c r="M226" s="19"/>
      <c r="N226">
        <v>0.7</v>
      </c>
      <c r="P226" s="6">
        <v>1158.78</v>
      </c>
      <c r="Q226" s="19"/>
      <c r="R226">
        <v>0.3</v>
      </c>
      <c r="S226" s="7"/>
      <c r="T226" s="20"/>
    </row>
    <row r="227" spans="1:20" x14ac:dyDescent="0.25">
      <c r="A227" s="1">
        <v>37741</v>
      </c>
      <c r="B227">
        <v>97.888000000000005</v>
      </c>
      <c r="C227">
        <f t="shared" si="7"/>
        <v>0.15140000000000953</v>
      </c>
      <c r="D227" s="6">
        <v>2.2246999999999999</v>
      </c>
      <c r="E227">
        <f t="shared" si="8"/>
        <v>-0.37270000000000003</v>
      </c>
      <c r="G227" s="17">
        <v>37712</v>
      </c>
      <c r="H227" s="6">
        <v>-0.37270000000000003</v>
      </c>
      <c r="I227" s="6">
        <v>0.15140000000000953</v>
      </c>
      <c r="J227" s="6"/>
      <c r="K227" s="18">
        <v>37741</v>
      </c>
      <c r="L227" s="6">
        <v>916.92</v>
      </c>
      <c r="M227" s="19"/>
      <c r="N227">
        <v>0.7</v>
      </c>
      <c r="P227" s="6">
        <v>1137.57</v>
      </c>
      <c r="Q227" s="19"/>
      <c r="R227">
        <v>0.3</v>
      </c>
      <c r="S227" s="7"/>
      <c r="T227" s="20"/>
    </row>
    <row r="228" spans="1:20" x14ac:dyDescent="0.25">
      <c r="A228" s="1">
        <v>37711</v>
      </c>
      <c r="B228">
        <v>97.746499999999997</v>
      </c>
      <c r="C228">
        <f t="shared" si="7"/>
        <v>-6.1300000000002797E-2</v>
      </c>
      <c r="D228" s="3">
        <v>3.0200999999999998</v>
      </c>
      <c r="E228">
        <f t="shared" si="8"/>
        <v>0.64319999999999977</v>
      </c>
      <c r="G228" s="8">
        <v>37681</v>
      </c>
      <c r="H228" s="3">
        <v>0.64319999999999977</v>
      </c>
      <c r="I228" s="3">
        <v>-6.1300000000002797E-2</v>
      </c>
      <c r="J228" s="3"/>
      <c r="K228" s="9">
        <v>37711</v>
      </c>
      <c r="L228" s="3">
        <v>848.18</v>
      </c>
      <c r="M228" s="10">
        <f>(L228-L236)/L236</f>
        <v>-6.9590399508567227E-2</v>
      </c>
      <c r="N228">
        <v>0.7</v>
      </c>
      <c r="O228" s="7">
        <v>-4.8713279655997054E-2</v>
      </c>
      <c r="P228" s="3">
        <v>1128.26</v>
      </c>
      <c r="Q228" s="10">
        <f>(P228-P236)/P236</f>
        <v>6.4225548732750326E-2</v>
      </c>
      <c r="R228">
        <v>0.3</v>
      </c>
      <c r="S228" s="7">
        <v>1.9267664619825098E-2</v>
      </c>
      <c r="T228" s="20">
        <v>-2.9445615036171956E-2</v>
      </c>
    </row>
    <row r="229" spans="1:20" x14ac:dyDescent="0.25">
      <c r="A229" s="1">
        <v>37680</v>
      </c>
      <c r="B229">
        <v>97.705100000000002</v>
      </c>
      <c r="C229">
        <f t="shared" si="7"/>
        <v>-0.2021000000000015</v>
      </c>
      <c r="D229" s="3">
        <v>2.9809000000000001</v>
      </c>
      <c r="E229">
        <f t="shared" si="8"/>
        <v>0.7825000000000002</v>
      </c>
      <c r="G229" s="8">
        <v>37653</v>
      </c>
      <c r="H229" s="3">
        <v>0.7825000000000002</v>
      </c>
      <c r="I229" s="3">
        <v>-0.2021000000000015</v>
      </c>
      <c r="J229" s="3"/>
      <c r="K229" s="9">
        <v>37680</v>
      </c>
      <c r="L229" s="3">
        <v>841.15</v>
      </c>
      <c r="M229" s="10"/>
      <c r="N229">
        <v>0.7</v>
      </c>
      <c r="P229" s="3">
        <v>1129.1300000000001</v>
      </c>
      <c r="Q229" s="10"/>
      <c r="R229">
        <v>0.3</v>
      </c>
      <c r="S229" s="7"/>
      <c r="T229" s="20"/>
    </row>
    <row r="230" spans="1:20" x14ac:dyDescent="0.25">
      <c r="A230" s="1">
        <v>37652</v>
      </c>
      <c r="B230">
        <v>97.736599999999996</v>
      </c>
      <c r="C230">
        <f t="shared" si="7"/>
        <v>-0.32040000000000646</v>
      </c>
      <c r="D230" s="3">
        <v>2.5973999999999999</v>
      </c>
      <c r="E230">
        <f t="shared" si="8"/>
        <v>0.5714999999999999</v>
      </c>
      <c r="G230" s="8">
        <v>37622</v>
      </c>
      <c r="H230" s="3">
        <v>0.5714999999999999</v>
      </c>
      <c r="I230" s="3">
        <v>-0.32040000000000646</v>
      </c>
      <c r="J230" s="3"/>
      <c r="K230" s="9">
        <v>37652</v>
      </c>
      <c r="L230" s="3">
        <v>855.7</v>
      </c>
      <c r="M230" s="10"/>
      <c r="N230">
        <v>0.7</v>
      </c>
      <c r="P230" s="3">
        <v>1113.72</v>
      </c>
      <c r="Q230" s="10"/>
      <c r="R230">
        <v>0.3</v>
      </c>
      <c r="S230" s="7"/>
      <c r="T230" s="20"/>
    </row>
    <row r="231" spans="1:20" x14ac:dyDescent="0.25">
      <c r="A231" s="1">
        <v>37621</v>
      </c>
      <c r="B231">
        <v>97.8078</v>
      </c>
      <c r="C231">
        <f t="shared" si="7"/>
        <v>-0.47679999999999723</v>
      </c>
      <c r="D231" s="3">
        <v>2.3769</v>
      </c>
      <c r="E231">
        <f t="shared" si="8"/>
        <v>0.86260000000000003</v>
      </c>
      <c r="G231" s="8">
        <v>37591</v>
      </c>
      <c r="H231" s="3">
        <v>0.86260000000000003</v>
      </c>
      <c r="I231" s="3">
        <v>-0.47679999999999723</v>
      </c>
      <c r="J231" s="3"/>
      <c r="K231" s="9">
        <v>37621</v>
      </c>
      <c r="L231" s="3">
        <v>879.82</v>
      </c>
      <c r="M231" s="10"/>
      <c r="N231">
        <v>0.7</v>
      </c>
      <c r="P231" s="3">
        <v>1112.77</v>
      </c>
      <c r="Q231" s="10"/>
      <c r="R231">
        <v>0.3</v>
      </c>
      <c r="S231" s="7"/>
      <c r="T231" s="20"/>
    </row>
    <row r="232" spans="1:20" x14ac:dyDescent="0.25">
      <c r="A232" s="1">
        <v>37590</v>
      </c>
      <c r="B232">
        <v>97.907200000000003</v>
      </c>
      <c r="C232">
        <f t="shared" si="7"/>
        <v>-0.66689999999999827</v>
      </c>
      <c r="D232" s="3">
        <v>2.1983999999999999</v>
      </c>
      <c r="E232">
        <f t="shared" si="8"/>
        <v>0.39559999999999995</v>
      </c>
      <c r="G232" s="8">
        <v>37561</v>
      </c>
      <c r="H232" s="3">
        <v>0.39559999999999995</v>
      </c>
      <c r="I232" s="3">
        <v>-0.66689999999999827</v>
      </c>
      <c r="J232" s="3"/>
      <c r="K232" s="9">
        <v>37589</v>
      </c>
      <c r="L232" s="3">
        <v>936.31</v>
      </c>
      <c r="M232" s="10"/>
      <c r="N232">
        <v>0.7</v>
      </c>
      <c r="P232" s="3">
        <v>1090.25</v>
      </c>
      <c r="Q232" s="10"/>
      <c r="R232">
        <v>0.3</v>
      </c>
      <c r="S232" s="7"/>
      <c r="T232" s="20"/>
    </row>
    <row r="233" spans="1:20" x14ac:dyDescent="0.25">
      <c r="A233" s="1">
        <v>37560</v>
      </c>
      <c r="B233">
        <v>98.057000000000002</v>
      </c>
      <c r="C233">
        <f t="shared" si="7"/>
        <v>-0.82930000000000348</v>
      </c>
      <c r="D233" s="3">
        <v>2.0259</v>
      </c>
      <c r="E233">
        <f t="shared" si="8"/>
        <v>0.56109999999999993</v>
      </c>
      <c r="G233" s="8">
        <v>37530</v>
      </c>
      <c r="H233" s="3">
        <v>0.56109999999999993</v>
      </c>
      <c r="I233" s="3">
        <v>-0.82930000000000348</v>
      </c>
      <c r="J233" s="3"/>
      <c r="K233" s="9">
        <v>37560</v>
      </c>
      <c r="L233" s="3">
        <v>885.76</v>
      </c>
      <c r="M233" s="10"/>
      <c r="N233">
        <v>0.7</v>
      </c>
      <c r="P233" s="3">
        <v>1090.54</v>
      </c>
      <c r="Q233" s="10"/>
      <c r="R233">
        <v>0.3</v>
      </c>
      <c r="S233" s="7"/>
      <c r="T233" s="20"/>
    </row>
    <row r="234" spans="1:20" x14ac:dyDescent="0.25">
      <c r="A234" s="1">
        <v>37529</v>
      </c>
      <c r="B234">
        <v>98.284599999999998</v>
      </c>
      <c r="C234">
        <f t="shared" si="7"/>
        <v>-0.89419999999999789</v>
      </c>
      <c r="D234" s="3">
        <v>1.5143</v>
      </c>
      <c r="E234">
        <f t="shared" si="8"/>
        <v>0.44690000000000007</v>
      </c>
      <c r="G234" s="8">
        <v>37500</v>
      </c>
      <c r="H234" s="3">
        <v>0.44690000000000007</v>
      </c>
      <c r="I234" s="3">
        <v>-0.89419999999999789</v>
      </c>
      <c r="J234" s="3"/>
      <c r="K234" s="9">
        <v>37529</v>
      </c>
      <c r="L234" s="3">
        <v>815.28</v>
      </c>
      <c r="M234" s="10"/>
      <c r="N234">
        <v>0.7</v>
      </c>
      <c r="P234" s="3">
        <v>1095.53</v>
      </c>
      <c r="Q234" s="10"/>
      <c r="R234">
        <v>0.3</v>
      </c>
      <c r="S234" s="7"/>
      <c r="T234" s="20"/>
    </row>
    <row r="235" spans="1:20" x14ac:dyDescent="0.25">
      <c r="A235" s="1">
        <v>37499</v>
      </c>
      <c r="B235">
        <v>98.574100000000001</v>
      </c>
      <c r="C235">
        <f t="shared" si="7"/>
        <v>-0.8078000000000003</v>
      </c>
      <c r="D235" s="3">
        <v>1.8028</v>
      </c>
      <c r="E235">
        <f t="shared" si="8"/>
        <v>0.621</v>
      </c>
      <c r="G235" s="8">
        <v>37469</v>
      </c>
      <c r="H235" s="3">
        <v>0.621</v>
      </c>
      <c r="I235" s="3">
        <v>-0.8078000000000003</v>
      </c>
      <c r="J235" s="3"/>
      <c r="K235" s="9">
        <v>37498</v>
      </c>
      <c r="L235" s="3">
        <v>916.07</v>
      </c>
      <c r="M235" s="10"/>
      <c r="N235">
        <v>0.7</v>
      </c>
      <c r="P235" s="3">
        <v>1078.07</v>
      </c>
      <c r="Q235" s="10"/>
      <c r="R235">
        <v>0.3</v>
      </c>
      <c r="S235" s="7"/>
      <c r="T235" s="20"/>
    </row>
    <row r="236" spans="1:20" x14ac:dyDescent="0.25">
      <c r="A236" s="1">
        <v>37468</v>
      </c>
      <c r="B236">
        <v>98.886300000000006</v>
      </c>
      <c r="C236">
        <f t="shared" si="7"/>
        <v>-0.55469999999999686</v>
      </c>
      <c r="D236" s="4">
        <v>1.4648000000000001</v>
      </c>
      <c r="E236">
        <f t="shared" si="8"/>
        <v>-0.17459999999999987</v>
      </c>
      <c r="G236" s="11">
        <v>37438</v>
      </c>
      <c r="H236" s="4">
        <v>-0.17459999999999987</v>
      </c>
      <c r="I236" s="4">
        <v>-0.55469999999999686</v>
      </c>
      <c r="J236" s="4"/>
      <c r="K236" s="12">
        <v>37468</v>
      </c>
      <c r="L236" s="4">
        <v>911.62</v>
      </c>
      <c r="M236" s="13">
        <f>(L236-L238)/L238</f>
        <v>-0.14573532994733596</v>
      </c>
      <c r="N236">
        <v>0.7</v>
      </c>
      <c r="O236" s="7">
        <v>-0.10201473096313517</v>
      </c>
      <c r="P236" s="4">
        <v>1060.17</v>
      </c>
      <c r="Q236" s="13">
        <f>(P236-P238)/P238</f>
        <v>2.081748591786637E-2</v>
      </c>
      <c r="R236">
        <v>0.3</v>
      </c>
      <c r="S236" s="7">
        <v>6.2452457753599108E-3</v>
      </c>
      <c r="T236" s="20">
        <v>-9.5769485187775255E-2</v>
      </c>
    </row>
    <row r="237" spans="1:20" x14ac:dyDescent="0.25">
      <c r="A237" s="1">
        <v>37437</v>
      </c>
      <c r="B237">
        <v>99.178799999999995</v>
      </c>
      <c r="C237">
        <f t="shared" si="7"/>
        <v>-0.16859999999999786</v>
      </c>
      <c r="D237" s="4">
        <v>1.0673999999999999</v>
      </c>
      <c r="E237">
        <f t="shared" si="8"/>
        <v>-0.40820000000000012</v>
      </c>
      <c r="G237" s="11">
        <v>37408</v>
      </c>
      <c r="H237" s="4">
        <v>-0.40820000000000012</v>
      </c>
      <c r="I237" s="4">
        <v>-0.16859999999999786</v>
      </c>
      <c r="J237" s="4"/>
      <c r="K237" s="12">
        <v>37435</v>
      </c>
      <c r="L237" s="4">
        <v>989.81</v>
      </c>
      <c r="M237" s="13"/>
      <c r="N237">
        <v>0.7</v>
      </c>
      <c r="P237" s="4">
        <v>1047.53</v>
      </c>
      <c r="Q237" s="13"/>
      <c r="R237">
        <v>0.3</v>
      </c>
      <c r="S237" s="7"/>
      <c r="T237" s="20"/>
    </row>
    <row r="238" spans="1:20" x14ac:dyDescent="0.25">
      <c r="A238" s="1">
        <v>37407</v>
      </c>
      <c r="B238">
        <v>99.381900000000002</v>
      </c>
      <c r="C238">
        <f t="shared" si="7"/>
        <v>0.26080000000000325</v>
      </c>
      <c r="D238" s="5">
        <v>1.1818</v>
      </c>
      <c r="E238">
        <f t="shared" si="8"/>
        <v>4.4100000000000028E-2</v>
      </c>
      <c r="G238" s="14">
        <v>37377</v>
      </c>
      <c r="H238" s="5">
        <v>4.4100000000000028E-2</v>
      </c>
      <c r="I238" s="5">
        <v>0.26080000000000325</v>
      </c>
      <c r="J238" s="5"/>
      <c r="K238" s="15">
        <v>37407</v>
      </c>
      <c r="L238" s="5">
        <v>1067.1400000000001</v>
      </c>
      <c r="M238" s="16">
        <f>(L238-L240)/L240</f>
        <v>-6.9941345139839101E-2</v>
      </c>
      <c r="N238">
        <v>0.7</v>
      </c>
      <c r="O238" s="7">
        <v>-4.895894159788737E-2</v>
      </c>
      <c r="P238" s="5">
        <v>1038.55</v>
      </c>
      <c r="Q238" s="16">
        <f>(P238-P240)/P240</f>
        <v>2.8053573019471117E-2</v>
      </c>
      <c r="R238">
        <v>0.3</v>
      </c>
      <c r="S238" s="7">
        <v>8.4160719058413349E-3</v>
      </c>
      <c r="T238" s="20">
        <v>-4.0542869692046034E-2</v>
      </c>
    </row>
    <row r="239" spans="1:20" x14ac:dyDescent="0.25">
      <c r="A239" s="1">
        <v>37376</v>
      </c>
      <c r="B239">
        <v>99.441000000000003</v>
      </c>
      <c r="C239">
        <f t="shared" si="7"/>
        <v>0.62130000000000507</v>
      </c>
      <c r="D239" s="5">
        <v>1.6394</v>
      </c>
      <c r="E239">
        <f t="shared" si="8"/>
        <v>0.49719999999999986</v>
      </c>
      <c r="G239" s="14">
        <v>37347</v>
      </c>
      <c r="H239" s="5">
        <v>0.49719999999999986</v>
      </c>
      <c r="I239" s="5">
        <v>0.62130000000000507</v>
      </c>
      <c r="J239" s="5"/>
      <c r="K239" s="15">
        <v>37376</v>
      </c>
      <c r="L239" s="5">
        <v>1076.92</v>
      </c>
      <c r="M239" s="16"/>
      <c r="N239">
        <v>0.7</v>
      </c>
      <c r="P239" s="5">
        <v>1029.8</v>
      </c>
      <c r="Q239" s="16"/>
      <c r="R239">
        <v>0.3</v>
      </c>
      <c r="S239" s="7"/>
      <c r="T239" s="20"/>
    </row>
    <row r="240" spans="1:20" x14ac:dyDescent="0.25">
      <c r="A240" s="1">
        <v>37346</v>
      </c>
      <c r="B240">
        <v>99.347399999999993</v>
      </c>
      <c r="C240">
        <f t="shared" si="7"/>
        <v>0.84639999999998849</v>
      </c>
      <c r="D240" s="6">
        <v>1.4756</v>
      </c>
      <c r="E240">
        <f t="shared" si="8"/>
        <v>-7.6100000000000056E-2</v>
      </c>
      <c r="G240" s="17">
        <v>37316</v>
      </c>
      <c r="H240" s="6">
        <v>-7.6100000000000056E-2</v>
      </c>
      <c r="I240" s="6">
        <v>0.84639999999998849</v>
      </c>
      <c r="J240" s="6"/>
      <c r="K240" s="18">
        <v>37344</v>
      </c>
      <c r="L240" s="6">
        <v>1147.3900000000001</v>
      </c>
      <c r="M240" s="19">
        <f>(L240-L245)/L245</f>
        <v>8.2668100926607535E-2</v>
      </c>
      <c r="N240">
        <v>0.7</v>
      </c>
      <c r="O240" s="7">
        <v>5.7867670648625268E-2</v>
      </c>
      <c r="P240" s="6">
        <v>1010.21</v>
      </c>
      <c r="Q240" s="19">
        <f>(P240-P245)/P245</f>
        <v>-1.9137408730775241E-2</v>
      </c>
      <c r="R240">
        <v>0.3</v>
      </c>
      <c r="S240" s="7">
        <v>-5.7412226192325722E-3</v>
      </c>
      <c r="T240" s="20">
        <v>5.2126448029392695E-2</v>
      </c>
    </row>
    <row r="241" spans="1:20" x14ac:dyDescent="0.25">
      <c r="A241" s="1">
        <v>37315</v>
      </c>
      <c r="B241">
        <v>99.121099999999998</v>
      </c>
      <c r="C241">
        <f t="shared" si="7"/>
        <v>0.89589999999999748</v>
      </c>
      <c r="D241" s="6">
        <v>1.1376999999999999</v>
      </c>
      <c r="E241">
        <f t="shared" si="8"/>
        <v>-0.75780000000000003</v>
      </c>
      <c r="G241" s="17">
        <v>37288</v>
      </c>
      <c r="H241" s="6">
        <v>-0.75780000000000003</v>
      </c>
      <c r="I241" s="6">
        <v>0.89589999999999748</v>
      </c>
      <c r="J241" s="6"/>
      <c r="K241" s="18">
        <v>37315</v>
      </c>
      <c r="L241" s="6">
        <v>1106.73</v>
      </c>
      <c r="M241" s="19"/>
      <c r="N241">
        <v>0.7</v>
      </c>
      <c r="P241" s="6">
        <v>1027.3</v>
      </c>
      <c r="Q241" s="19"/>
      <c r="R241">
        <v>0.3</v>
      </c>
      <c r="S241" s="7"/>
      <c r="T241" s="20"/>
    </row>
    <row r="242" spans="1:20" x14ac:dyDescent="0.25">
      <c r="A242" s="1">
        <v>37287</v>
      </c>
      <c r="B242">
        <v>98.819699999999997</v>
      </c>
      <c r="C242">
        <f t="shared" si="7"/>
        <v>0.77069999999999084</v>
      </c>
      <c r="D242" s="6">
        <v>1.1422000000000001</v>
      </c>
      <c r="E242">
        <f t="shared" si="8"/>
        <v>-0.98419999999999974</v>
      </c>
      <c r="G242" s="17">
        <v>37257</v>
      </c>
      <c r="H242" s="6">
        <v>-0.98419999999999974</v>
      </c>
      <c r="I242" s="6">
        <v>0.77069999999999084</v>
      </c>
      <c r="J242" s="6"/>
      <c r="K242" s="18">
        <v>37287</v>
      </c>
      <c r="L242" s="6">
        <v>1130.21</v>
      </c>
      <c r="M242" s="19"/>
      <c r="N242">
        <v>0.7</v>
      </c>
      <c r="P242" s="6">
        <v>1017.44</v>
      </c>
      <c r="Q242" s="19"/>
      <c r="R242">
        <v>0.3</v>
      </c>
      <c r="S242" s="7"/>
      <c r="T242" s="20"/>
    </row>
    <row r="243" spans="1:20" x14ac:dyDescent="0.25">
      <c r="A243" s="1">
        <v>37256</v>
      </c>
      <c r="B243">
        <v>98.501000000000005</v>
      </c>
      <c r="C243">
        <f t="shared" si="7"/>
        <v>0.50630000000001019</v>
      </c>
      <c r="D243" s="6">
        <v>1.5517000000000001</v>
      </c>
      <c r="E243">
        <f t="shared" si="8"/>
        <v>-1.0965999999999998</v>
      </c>
      <c r="G243" s="17">
        <v>37226</v>
      </c>
      <c r="H243" s="6">
        <v>-1.0965999999999998</v>
      </c>
      <c r="I243" s="6">
        <v>0.50630000000001019</v>
      </c>
      <c r="J243" s="6"/>
      <c r="K243" s="18">
        <v>37256</v>
      </c>
      <c r="L243" s="6">
        <v>1148.08</v>
      </c>
      <c r="M243" s="19"/>
      <c r="N243">
        <v>0.7</v>
      </c>
      <c r="P243" s="6">
        <v>1009.27</v>
      </c>
      <c r="Q243" s="19"/>
      <c r="R243">
        <v>0.3</v>
      </c>
      <c r="S243" s="7"/>
      <c r="T243" s="20"/>
    </row>
    <row r="244" spans="1:20" x14ac:dyDescent="0.25">
      <c r="A244" s="1">
        <v>37225</v>
      </c>
      <c r="B244">
        <v>98.225200000000001</v>
      </c>
      <c r="C244">
        <f t="shared" si="7"/>
        <v>0.1898000000000053</v>
      </c>
      <c r="D244" s="6">
        <v>1.8955</v>
      </c>
      <c r="E244">
        <f t="shared" si="8"/>
        <v>-0.82440000000000002</v>
      </c>
      <c r="G244" s="17">
        <v>37196</v>
      </c>
      <c r="H244" s="6">
        <v>-0.82440000000000002</v>
      </c>
      <c r="I244" s="6">
        <v>0.1898000000000053</v>
      </c>
      <c r="J244" s="6"/>
      <c r="K244" s="18">
        <v>37225</v>
      </c>
      <c r="L244" s="6">
        <v>1139.45</v>
      </c>
      <c r="M244" s="19"/>
      <c r="N244">
        <v>0.7</v>
      </c>
      <c r="P244" s="6">
        <v>1015.72</v>
      </c>
      <c r="Q244" s="19"/>
      <c r="R244">
        <v>0.3</v>
      </c>
      <c r="S244" s="7"/>
      <c r="T244" s="20"/>
    </row>
    <row r="245" spans="1:20" x14ac:dyDescent="0.25">
      <c r="A245" s="1">
        <v>37195</v>
      </c>
      <c r="B245">
        <v>98.049000000000007</v>
      </c>
      <c r="C245">
        <f t="shared" si="7"/>
        <v>-4.9999999999997158E-2</v>
      </c>
      <c r="D245" s="4">
        <v>2.1263999999999998</v>
      </c>
      <c r="E245">
        <f t="shared" si="8"/>
        <v>-0.59350000000000014</v>
      </c>
      <c r="G245" s="11">
        <v>37165</v>
      </c>
      <c r="H245" s="4">
        <v>-0.59350000000000014</v>
      </c>
      <c r="I245" s="4">
        <v>-4.9999999999997158E-2</v>
      </c>
      <c r="J245" s="4"/>
      <c r="K245" s="12">
        <v>37195</v>
      </c>
      <c r="L245" s="4">
        <v>1059.78</v>
      </c>
      <c r="M245" s="13">
        <f>(L245-L249)/L249</f>
        <v>-0.13446366442887253</v>
      </c>
      <c r="N245">
        <v>0.7</v>
      </c>
      <c r="O245" s="7">
        <v>-9.4124565100210764E-2</v>
      </c>
      <c r="P245" s="4">
        <v>1029.92</v>
      </c>
      <c r="Q245" s="13">
        <f>(P245-P249)/P249</f>
        <v>6.8005060455855859E-2</v>
      </c>
      <c r="R245">
        <v>0.3</v>
      </c>
      <c r="S245" s="7">
        <v>2.0401518136756756E-2</v>
      </c>
      <c r="T245" s="20">
        <v>-7.3723046963454011E-2</v>
      </c>
    </row>
    <row r="246" spans="1:20" x14ac:dyDescent="0.25">
      <c r="A246" s="1">
        <v>37164</v>
      </c>
      <c r="B246">
        <v>97.994699999999995</v>
      </c>
      <c r="C246">
        <f t="shared" si="7"/>
        <v>-0.14880000000000848</v>
      </c>
      <c r="D246" s="4">
        <v>2.6482999999999999</v>
      </c>
      <c r="E246">
        <f t="shared" si="8"/>
        <v>-0.60000000000000009</v>
      </c>
      <c r="G246" s="11">
        <v>37135</v>
      </c>
      <c r="H246" s="4">
        <v>-0.60000000000000009</v>
      </c>
      <c r="I246" s="4">
        <v>-0.14880000000000848</v>
      </c>
      <c r="J246" s="4"/>
      <c r="K246" s="12">
        <v>37162</v>
      </c>
      <c r="L246" s="4">
        <v>1040.94</v>
      </c>
      <c r="M246" s="13"/>
      <c r="N246">
        <v>0.7</v>
      </c>
      <c r="P246" s="4">
        <v>1008.81</v>
      </c>
      <c r="Q246" s="13"/>
      <c r="R246">
        <v>0.3</v>
      </c>
      <c r="S246" s="7"/>
      <c r="T246" s="20"/>
    </row>
    <row r="247" spans="1:20" x14ac:dyDescent="0.25">
      <c r="A247" s="1">
        <v>37134</v>
      </c>
      <c r="B247">
        <v>98.035399999999996</v>
      </c>
      <c r="C247">
        <f t="shared" si="7"/>
        <v>-0.13060000000000116</v>
      </c>
      <c r="D247" s="4">
        <v>2.7199</v>
      </c>
      <c r="E247">
        <f t="shared" si="8"/>
        <v>-0.89530000000000021</v>
      </c>
      <c r="G247" s="11">
        <v>37104</v>
      </c>
      <c r="H247" s="4">
        <v>-0.89530000000000021</v>
      </c>
      <c r="I247" s="4">
        <v>-0.13060000000000116</v>
      </c>
      <c r="J247" s="4"/>
      <c r="K247" s="12">
        <v>37134</v>
      </c>
      <c r="L247" s="4">
        <v>1133.58</v>
      </c>
      <c r="M247" s="13"/>
      <c r="N247">
        <v>0.7</v>
      </c>
      <c r="P247" s="4">
        <v>997.19</v>
      </c>
      <c r="Q247" s="13"/>
      <c r="R247">
        <v>0.3</v>
      </c>
      <c r="S247" s="7"/>
      <c r="T247" s="20"/>
    </row>
    <row r="248" spans="1:20" x14ac:dyDescent="0.25">
      <c r="A248" s="1">
        <v>37103</v>
      </c>
      <c r="B248">
        <v>98.099000000000004</v>
      </c>
      <c r="C248">
        <f t="shared" si="7"/>
        <v>-9.2900000000000205E-2</v>
      </c>
      <c r="D248" s="4">
        <v>2.7199</v>
      </c>
      <c r="E248">
        <f t="shared" si="8"/>
        <v>-0.54919999999999991</v>
      </c>
      <c r="G248" s="11">
        <v>37073</v>
      </c>
      <c r="H248" s="4">
        <v>-0.54919999999999991</v>
      </c>
      <c r="I248" s="4">
        <v>-9.2900000000000205E-2</v>
      </c>
      <c r="J248" s="4"/>
      <c r="K248" s="12">
        <v>37103</v>
      </c>
      <c r="L248" s="4">
        <v>1211.23</v>
      </c>
      <c r="M248" s="13"/>
      <c r="N248">
        <v>0.7</v>
      </c>
      <c r="P248" s="4">
        <v>985.9</v>
      </c>
      <c r="Q248" s="13"/>
      <c r="R248">
        <v>0.3</v>
      </c>
      <c r="S248" s="7"/>
      <c r="T248" s="20"/>
    </row>
    <row r="249" spans="1:20" x14ac:dyDescent="0.25">
      <c r="A249" s="1">
        <v>37072</v>
      </c>
      <c r="B249">
        <v>98.143500000000003</v>
      </c>
      <c r="C249">
        <f t="shared" si="7"/>
        <v>-0.13450000000000273</v>
      </c>
      <c r="D249" s="3">
        <v>3.2483</v>
      </c>
      <c r="E249">
        <f t="shared" si="8"/>
        <v>0.3277000000000001</v>
      </c>
      <c r="G249" s="8">
        <v>37043</v>
      </c>
      <c r="H249" s="3">
        <v>0.3277000000000001</v>
      </c>
      <c r="I249" s="3">
        <v>-0.13450000000000273</v>
      </c>
      <c r="J249" s="3"/>
      <c r="K249" s="9">
        <v>37071</v>
      </c>
      <c r="L249" s="3">
        <v>1224.42</v>
      </c>
      <c r="M249" s="10">
        <f>(L249-L251)/L251</f>
        <v>-2.0040657564067647E-2</v>
      </c>
      <c r="N249">
        <v>0.7</v>
      </c>
      <c r="O249" s="7">
        <v>-1.4028460294847351E-2</v>
      </c>
      <c r="P249" s="3">
        <v>964.34</v>
      </c>
      <c r="Q249" s="10">
        <f>(P249-P251)/P251</f>
        <v>9.8329755484580193E-3</v>
      </c>
      <c r="R249">
        <v>0.3</v>
      </c>
      <c r="S249" s="7">
        <v>2.9498926645374055E-3</v>
      </c>
      <c r="T249" s="20">
        <v>-1.1078567630309946E-2</v>
      </c>
    </row>
    <row r="250" spans="1:20" x14ac:dyDescent="0.25">
      <c r="A250" s="1">
        <v>37042</v>
      </c>
      <c r="B250">
        <v>98.165999999999997</v>
      </c>
      <c r="C250">
        <f t="shared" si="7"/>
        <v>-0.28450000000000841</v>
      </c>
      <c r="D250" s="3">
        <v>3.6152000000000002</v>
      </c>
      <c r="E250">
        <f t="shared" si="8"/>
        <v>8.1600000000000339E-2</v>
      </c>
      <c r="G250" s="8">
        <v>37012</v>
      </c>
      <c r="H250" s="3">
        <v>8.1600000000000339E-2</v>
      </c>
      <c r="I250" s="3">
        <v>-0.28450000000000841</v>
      </c>
      <c r="J250" s="3"/>
      <c r="K250" s="9">
        <v>37042</v>
      </c>
      <c r="L250" s="3">
        <v>1255.82</v>
      </c>
      <c r="M250" s="10"/>
      <c r="N250">
        <v>0.7</v>
      </c>
      <c r="P250" s="3">
        <v>960.71</v>
      </c>
      <c r="Q250" s="10"/>
      <c r="R250">
        <v>0.3</v>
      </c>
      <c r="S250" s="7"/>
      <c r="T250" s="20"/>
    </row>
    <row r="251" spans="1:20" x14ac:dyDescent="0.25">
      <c r="A251" s="1">
        <v>37011</v>
      </c>
      <c r="B251">
        <v>98.191900000000004</v>
      </c>
      <c r="C251">
        <f t="shared" si="7"/>
        <v>-0.52609999999999957</v>
      </c>
      <c r="D251" s="4">
        <v>3.2690999999999999</v>
      </c>
      <c r="E251">
        <f t="shared" si="8"/>
        <v>-0.46310000000000029</v>
      </c>
      <c r="G251" s="11">
        <v>36982</v>
      </c>
      <c r="H251" s="4">
        <v>-0.46310000000000029</v>
      </c>
      <c r="I251" s="4">
        <v>-0.52609999999999957</v>
      </c>
      <c r="J251" s="4"/>
      <c r="K251" s="12">
        <v>37011</v>
      </c>
      <c r="L251" s="4">
        <v>1249.46</v>
      </c>
      <c r="M251" s="13">
        <f>(L251-L253)/L253</f>
        <v>7.6777908608480902E-3</v>
      </c>
      <c r="N251">
        <v>0.7</v>
      </c>
      <c r="O251" s="7">
        <v>5.3744536025936629E-3</v>
      </c>
      <c r="P251" s="4">
        <v>954.95</v>
      </c>
      <c r="Q251" s="13">
        <f>(P251-P253)/P253</f>
        <v>8.4893202255440414E-4</v>
      </c>
      <c r="R251">
        <v>0.3</v>
      </c>
      <c r="S251" s="7">
        <v>2.5467960676632122E-4</v>
      </c>
      <c r="T251" s="20">
        <v>5.6291332093599839E-3</v>
      </c>
    </row>
    <row r="252" spans="1:20" x14ac:dyDescent="0.25">
      <c r="A252" s="1">
        <v>36981</v>
      </c>
      <c r="B252">
        <v>98.278000000000006</v>
      </c>
      <c r="C252">
        <f t="shared" si="7"/>
        <v>-0.78909999999999059</v>
      </c>
      <c r="D252" s="4">
        <v>2.9205999999999999</v>
      </c>
      <c r="E252">
        <f t="shared" si="8"/>
        <v>-0.46620000000000017</v>
      </c>
      <c r="G252" s="11">
        <v>36951</v>
      </c>
      <c r="H252" s="4">
        <v>-0.46620000000000017</v>
      </c>
      <c r="I252" s="4">
        <v>-0.78909999999999059</v>
      </c>
      <c r="J252" s="4"/>
      <c r="K252" s="12">
        <v>36980</v>
      </c>
      <c r="L252" s="4">
        <v>1160.33</v>
      </c>
      <c r="M252" s="13"/>
      <c r="N252">
        <v>0.7</v>
      </c>
      <c r="P252" s="4">
        <v>958.93</v>
      </c>
      <c r="Q252" s="13"/>
      <c r="R252">
        <v>0.3</v>
      </c>
      <c r="S252" s="7"/>
      <c r="T252" s="20"/>
    </row>
    <row r="253" spans="1:20" x14ac:dyDescent="0.25">
      <c r="A253" s="1">
        <v>36950</v>
      </c>
      <c r="B253">
        <v>98.450500000000005</v>
      </c>
      <c r="C253">
        <f t="shared" si="7"/>
        <v>-0.99929999999999097</v>
      </c>
      <c r="D253" s="3">
        <v>3.5335999999999999</v>
      </c>
      <c r="E253">
        <f t="shared" si="8"/>
        <v>8.73999999999997E-2</v>
      </c>
      <c r="G253" s="8">
        <v>36923</v>
      </c>
      <c r="H253" s="3">
        <v>8.73999999999997E-2</v>
      </c>
      <c r="I253" s="3">
        <v>-0.99929999999999097</v>
      </c>
      <c r="J253" s="3"/>
      <c r="K253" s="9">
        <v>36950</v>
      </c>
      <c r="L253" s="3">
        <v>1239.94</v>
      </c>
      <c r="M253" s="10">
        <f>(L253-L255)/L255</f>
        <v>-6.0850728633320146E-2</v>
      </c>
      <c r="N253">
        <v>0.7</v>
      </c>
      <c r="O253" s="7">
        <v>-4.2595510043324097E-2</v>
      </c>
      <c r="P253" s="3">
        <v>954.14</v>
      </c>
      <c r="Q253" s="10">
        <f>(P253-P255)/P255</f>
        <v>2.5207375252503585E-2</v>
      </c>
      <c r="R253">
        <v>0.3</v>
      </c>
      <c r="S253" s="7">
        <v>7.5622125757510749E-3</v>
      </c>
      <c r="T253" s="20">
        <v>-3.503329746757302E-2</v>
      </c>
    </row>
    <row r="254" spans="1:20" x14ac:dyDescent="0.25">
      <c r="A254" s="1">
        <v>36922</v>
      </c>
      <c r="B254">
        <v>98.718000000000004</v>
      </c>
      <c r="C254">
        <f t="shared" si="7"/>
        <v>-1.0869</v>
      </c>
      <c r="D254" s="3">
        <v>3.7322000000000002</v>
      </c>
      <c r="E254">
        <f t="shared" si="8"/>
        <v>0.28390000000000004</v>
      </c>
      <c r="G254" s="8">
        <v>36892</v>
      </c>
      <c r="H254" s="3">
        <v>0.28390000000000004</v>
      </c>
      <c r="I254" s="3">
        <v>-1.0869</v>
      </c>
      <c r="J254" s="3"/>
      <c r="K254" s="9">
        <v>36922</v>
      </c>
      <c r="L254" s="3">
        <v>1366.01</v>
      </c>
      <c r="M254" s="10"/>
      <c r="N254">
        <v>0.7</v>
      </c>
      <c r="P254" s="3">
        <v>945.9</v>
      </c>
      <c r="Q254" s="10"/>
      <c r="R254">
        <v>0.3</v>
      </c>
      <c r="S254" s="7"/>
      <c r="T254" s="20"/>
    </row>
    <row r="255" spans="1:20" x14ac:dyDescent="0.25">
      <c r="A255" s="1">
        <v>36891</v>
      </c>
      <c r="B255">
        <v>99.067099999999996</v>
      </c>
      <c r="C255">
        <f t="shared" si="7"/>
        <v>-1.0497000000000014</v>
      </c>
      <c r="D255" s="4">
        <v>3.3868</v>
      </c>
      <c r="E255">
        <f t="shared" si="8"/>
        <v>-6.7600000000000104E-2</v>
      </c>
      <c r="G255" s="11">
        <v>36861</v>
      </c>
      <c r="H255" s="4">
        <v>-6.7600000000000104E-2</v>
      </c>
      <c r="I255" s="4">
        <v>-1.0497000000000014</v>
      </c>
      <c r="J255" s="4"/>
      <c r="K255" s="12">
        <v>36889</v>
      </c>
      <c r="L255" s="4">
        <v>1320.28</v>
      </c>
      <c r="M255" s="13">
        <f>(L255-L256)/L256</f>
        <v>4.0533860603064204E-3</v>
      </c>
      <c r="N255">
        <v>0.7</v>
      </c>
      <c r="O255" s="7">
        <v>2.8373702422144942E-3</v>
      </c>
      <c r="P255" s="4">
        <v>930.68</v>
      </c>
      <c r="Q255" s="13">
        <f>(P255-P256)/P256</f>
        <v>1.8550337627088891E-2</v>
      </c>
      <c r="R255">
        <v>0.3</v>
      </c>
      <c r="S255" s="7">
        <v>5.5651012881266669E-3</v>
      </c>
      <c r="T255" s="20">
        <v>8.4024715303411615E-3</v>
      </c>
    </row>
    <row r="256" spans="1:20" x14ac:dyDescent="0.25">
      <c r="A256" s="1">
        <v>36860</v>
      </c>
      <c r="B256">
        <v>99.449799999999996</v>
      </c>
      <c r="C256">
        <f t="shared" si="7"/>
        <v>-0.92540000000001044</v>
      </c>
      <c r="D256" s="3">
        <v>3.4462000000000002</v>
      </c>
      <c r="E256">
        <f t="shared" si="8"/>
        <v>3.5100000000000353E-2</v>
      </c>
      <c r="G256" s="8">
        <v>36831</v>
      </c>
      <c r="H256" s="3">
        <v>3.5100000000000353E-2</v>
      </c>
      <c r="I256" s="3">
        <v>-0.92540000000001044</v>
      </c>
      <c r="J256" s="3"/>
      <c r="K256" s="9">
        <v>36860</v>
      </c>
      <c r="L256" s="3">
        <v>1314.95</v>
      </c>
      <c r="M256" s="10">
        <f>(L256-L257)/L257</f>
        <v>-8.0068560235063688E-2</v>
      </c>
      <c r="N256">
        <v>0.7</v>
      </c>
      <c r="O256" s="7">
        <v>-5.6047992164544577E-2</v>
      </c>
      <c r="P256" s="3">
        <v>913.73</v>
      </c>
      <c r="Q256" s="10">
        <f>(P256-P257)/P257</f>
        <v>1.6350956030388358E-2</v>
      </c>
      <c r="R256">
        <v>0.3</v>
      </c>
      <c r="S256" s="7">
        <v>4.9052868091165073E-3</v>
      </c>
      <c r="T256" s="20">
        <v>-5.1142705355428073E-2</v>
      </c>
    </row>
    <row r="257" spans="1:20" x14ac:dyDescent="0.25">
      <c r="A257" s="1">
        <v>36830</v>
      </c>
      <c r="B257">
        <v>99.804900000000004</v>
      </c>
      <c r="C257">
        <f t="shared" si="7"/>
        <v>-0.7920999999999907</v>
      </c>
      <c r="D257" s="4">
        <v>3.4483000000000001</v>
      </c>
      <c r="E257">
        <f t="shared" si="8"/>
        <v>-0.21099999999999985</v>
      </c>
      <c r="G257" s="11">
        <v>36800</v>
      </c>
      <c r="H257" s="4">
        <v>-0.21099999999999985</v>
      </c>
      <c r="I257" s="4">
        <v>-0.7920999999999907</v>
      </c>
      <c r="J257" s="4"/>
      <c r="K257" s="12">
        <v>36830</v>
      </c>
      <c r="L257" s="4">
        <v>1429.4</v>
      </c>
      <c r="M257" s="13">
        <f>(L257-L259)/L259</f>
        <v>-5.8167729692688817E-2</v>
      </c>
      <c r="N257">
        <v>0.7</v>
      </c>
      <c r="O257" s="7">
        <v>-4.0717410784882169E-2</v>
      </c>
      <c r="P257" s="4">
        <v>899.03</v>
      </c>
      <c r="Q257" s="13">
        <f>(P257-P259)/P259</f>
        <v>1.2945895396263842E-2</v>
      </c>
      <c r="R257">
        <v>0.3</v>
      </c>
      <c r="S257" s="7">
        <v>3.8837686188791525E-3</v>
      </c>
      <c r="T257" s="20">
        <v>-3.6833642166003017E-2</v>
      </c>
    </row>
    <row r="258" spans="1:20" x14ac:dyDescent="0.25">
      <c r="A258" s="1">
        <v>36799</v>
      </c>
      <c r="B258">
        <v>100.1168</v>
      </c>
      <c r="C258">
        <f t="shared" ref="C258:C321" si="9">B258-B261</f>
        <v>-0.66850000000000875</v>
      </c>
      <c r="D258" s="4">
        <v>3.4544000000000001</v>
      </c>
      <c r="E258">
        <f t="shared" si="8"/>
        <v>-0.2759999999999998</v>
      </c>
      <c r="G258" s="11">
        <v>36770</v>
      </c>
      <c r="H258" s="4">
        <v>-0.2759999999999998</v>
      </c>
      <c r="I258" s="4">
        <v>-0.66850000000000875</v>
      </c>
      <c r="J258" s="4"/>
      <c r="K258" s="12">
        <v>36798</v>
      </c>
      <c r="L258" s="4">
        <v>1436.51</v>
      </c>
      <c r="M258" s="13"/>
      <c r="N258">
        <v>0.7</v>
      </c>
      <c r="P258" s="4">
        <v>893.12</v>
      </c>
      <c r="Q258" s="13"/>
      <c r="R258">
        <v>0.3</v>
      </c>
      <c r="S258" s="7"/>
      <c r="T258" s="20"/>
    </row>
    <row r="259" spans="1:20" x14ac:dyDescent="0.25">
      <c r="A259" s="1">
        <v>36769</v>
      </c>
      <c r="B259">
        <v>100.37520000000001</v>
      </c>
      <c r="C259">
        <f t="shared" si="9"/>
        <v>-0.57949999999999591</v>
      </c>
      <c r="D259" s="3">
        <v>3.4110999999999998</v>
      </c>
      <c r="E259">
        <f t="shared" ref="E259:E322" si="10">D259-D262</f>
        <v>0.22219999999999995</v>
      </c>
      <c r="G259" s="8">
        <v>36739</v>
      </c>
      <c r="H259" s="3">
        <v>0.22219999999999995</v>
      </c>
      <c r="I259" s="3">
        <v>-0.57949999999999591</v>
      </c>
      <c r="J259" s="3"/>
      <c r="K259" s="9">
        <v>36769</v>
      </c>
      <c r="L259" s="3">
        <v>1517.68</v>
      </c>
      <c r="M259" s="10">
        <f>(L259-L261)/L261</f>
        <v>4.3365873779733367E-2</v>
      </c>
      <c r="N259">
        <v>0.7</v>
      </c>
      <c r="O259" s="7">
        <v>3.0356111645813356E-2</v>
      </c>
      <c r="P259" s="3">
        <v>887.54</v>
      </c>
      <c r="Q259" s="10">
        <f>(P259-P261)/P261</f>
        <v>2.3702695532820395E-2</v>
      </c>
      <c r="R259">
        <v>0.3</v>
      </c>
      <c r="S259" s="7">
        <v>7.1108086598461184E-3</v>
      </c>
      <c r="T259" s="20">
        <v>3.7466920305659471E-2</v>
      </c>
    </row>
    <row r="260" spans="1:20" x14ac:dyDescent="0.25">
      <c r="A260" s="1">
        <v>36738</v>
      </c>
      <c r="B260">
        <v>100.59699999999999</v>
      </c>
      <c r="C260">
        <f t="shared" si="9"/>
        <v>-0.50760000000001071</v>
      </c>
      <c r="D260" s="3">
        <v>3.6593</v>
      </c>
      <c r="E260">
        <f t="shared" si="10"/>
        <v>0.5907</v>
      </c>
      <c r="G260" s="8">
        <v>36708</v>
      </c>
      <c r="H260" s="3">
        <v>0.5907</v>
      </c>
      <c r="I260" s="3">
        <v>-0.50760000000001071</v>
      </c>
      <c r="J260" s="3"/>
      <c r="K260" s="9">
        <v>36738</v>
      </c>
      <c r="L260" s="3">
        <v>1430.83</v>
      </c>
      <c r="M260" s="10"/>
      <c r="N260">
        <v>0.7</v>
      </c>
      <c r="P260" s="3">
        <v>874.86</v>
      </c>
      <c r="Q260" s="10"/>
      <c r="R260">
        <v>0.3</v>
      </c>
      <c r="S260" s="7"/>
      <c r="T260" s="20"/>
    </row>
    <row r="261" spans="1:20" x14ac:dyDescent="0.25">
      <c r="A261" s="1">
        <v>36707</v>
      </c>
      <c r="B261">
        <v>100.78530000000001</v>
      </c>
      <c r="C261">
        <f t="shared" si="9"/>
        <v>-0.44050000000000011</v>
      </c>
      <c r="D261" s="4">
        <v>3.7303999999999999</v>
      </c>
      <c r="E261">
        <f t="shared" si="10"/>
        <v>-2.7200000000000113E-2</v>
      </c>
      <c r="G261" s="11">
        <v>36678</v>
      </c>
      <c r="H261" s="4">
        <v>-2.7200000000000113E-2</v>
      </c>
      <c r="I261" s="4">
        <v>-0.44050000000000011</v>
      </c>
      <c r="J261" s="4"/>
      <c r="K261" s="12">
        <v>36707</v>
      </c>
      <c r="L261" s="4">
        <v>1454.6</v>
      </c>
      <c r="M261" s="13">
        <f>(L261-L263)/L263</f>
        <v>1.4940479059230706E-3</v>
      </c>
      <c r="N261">
        <v>0.7</v>
      </c>
      <c r="O261" s="7">
        <v>1.0458335341461493E-3</v>
      </c>
      <c r="P261" s="4">
        <v>866.99</v>
      </c>
      <c r="Q261" s="13">
        <f>(P261-P263)/P263</f>
        <v>2.0336350048840161E-2</v>
      </c>
      <c r="R261">
        <v>0.3</v>
      </c>
      <c r="S261" s="7">
        <v>6.100905014652048E-3</v>
      </c>
      <c r="T261" s="20">
        <v>7.1467385487981976E-3</v>
      </c>
    </row>
    <row r="262" spans="1:20" x14ac:dyDescent="0.25">
      <c r="A262" s="1">
        <v>36677</v>
      </c>
      <c r="B262">
        <v>100.9547</v>
      </c>
      <c r="C262">
        <f t="shared" si="9"/>
        <v>-0.36929999999999552</v>
      </c>
      <c r="D262" s="4">
        <v>3.1888999999999998</v>
      </c>
      <c r="E262">
        <f t="shared" si="10"/>
        <v>-3.3000000000000362E-2</v>
      </c>
      <c r="G262" s="11">
        <v>36647</v>
      </c>
      <c r="H262" s="4">
        <v>-3.3000000000000362E-2</v>
      </c>
      <c r="I262" s="4">
        <v>-0.36929999999999552</v>
      </c>
      <c r="J262" s="4"/>
      <c r="K262" s="12">
        <v>36677</v>
      </c>
      <c r="L262" s="4">
        <v>1420.6</v>
      </c>
      <c r="M262" s="13"/>
      <c r="N262">
        <v>0.7</v>
      </c>
      <c r="P262" s="4">
        <v>849.32</v>
      </c>
      <c r="Q262" s="13"/>
      <c r="R262">
        <v>0.3</v>
      </c>
      <c r="S262" s="7"/>
      <c r="T262" s="20"/>
    </row>
    <row r="263" spans="1:20" x14ac:dyDescent="0.25">
      <c r="A263" s="1">
        <v>36646</v>
      </c>
      <c r="B263">
        <v>101.1046</v>
      </c>
      <c r="C263">
        <f t="shared" si="9"/>
        <v>-0.28529999999999234</v>
      </c>
      <c r="D263" s="3">
        <v>3.0686</v>
      </c>
      <c r="E263">
        <f t="shared" si="10"/>
        <v>0.32969999999999988</v>
      </c>
      <c r="G263" s="8">
        <v>36617</v>
      </c>
      <c r="H263" s="3">
        <v>0.32969999999999988</v>
      </c>
      <c r="I263" s="3">
        <v>-0.28529999999999234</v>
      </c>
      <c r="J263" s="3"/>
      <c r="K263" s="9">
        <v>36644</v>
      </c>
      <c r="L263" s="3">
        <v>1452.43</v>
      </c>
      <c r="M263" s="10">
        <f>(L263-L266)/L266</f>
        <v>4.1571647806319313E-2</v>
      </c>
      <c r="N263">
        <v>0.7</v>
      </c>
      <c r="O263" s="7">
        <v>2.9100153464423517E-2</v>
      </c>
      <c r="P263" s="3">
        <v>849.71</v>
      </c>
      <c r="Q263" s="10">
        <f>(P263-P266)/P266</f>
        <v>2.2490433443238495E-2</v>
      </c>
      <c r="R263">
        <v>0.3</v>
      </c>
      <c r="S263" s="7">
        <v>6.7471300329715487E-3</v>
      </c>
      <c r="T263" s="20">
        <v>3.5847283497395063E-2</v>
      </c>
    </row>
    <row r="264" spans="1:20" x14ac:dyDescent="0.25">
      <c r="A264" s="1">
        <v>36616</v>
      </c>
      <c r="B264">
        <v>101.22580000000001</v>
      </c>
      <c r="C264">
        <f t="shared" si="9"/>
        <v>-0.16929999999999268</v>
      </c>
      <c r="D264" s="3">
        <v>3.7576000000000001</v>
      </c>
      <c r="E264">
        <f t="shared" si="10"/>
        <v>1.073</v>
      </c>
      <c r="G264" s="8">
        <v>36586</v>
      </c>
      <c r="H264" s="3">
        <v>1.073</v>
      </c>
      <c r="I264" s="3">
        <v>-0.16929999999999268</v>
      </c>
      <c r="J264" s="3"/>
      <c r="K264" s="9">
        <v>36616</v>
      </c>
      <c r="L264" s="3">
        <v>1498.58</v>
      </c>
      <c r="M264" s="10"/>
      <c r="N264">
        <v>0.7</v>
      </c>
      <c r="P264" s="3">
        <v>852.15</v>
      </c>
      <c r="Q264" s="10"/>
      <c r="R264">
        <v>0.3</v>
      </c>
      <c r="S264" s="7"/>
      <c r="T264" s="20"/>
    </row>
    <row r="265" spans="1:20" x14ac:dyDescent="0.25">
      <c r="A265" s="1">
        <v>36585</v>
      </c>
      <c r="B265">
        <v>101.324</v>
      </c>
      <c r="C265">
        <f t="shared" si="9"/>
        <v>-3.310000000000457E-2</v>
      </c>
      <c r="D265" s="3">
        <v>3.2219000000000002</v>
      </c>
      <c r="E265">
        <f t="shared" si="10"/>
        <v>0.60000000000000009</v>
      </c>
      <c r="G265" s="8">
        <v>36557</v>
      </c>
      <c r="H265" s="3">
        <v>0.60000000000000009</v>
      </c>
      <c r="I265" s="3">
        <v>-3.310000000000457E-2</v>
      </c>
      <c r="J265" s="3"/>
      <c r="K265" s="9">
        <v>36585</v>
      </c>
      <c r="L265" s="3">
        <v>1366.42</v>
      </c>
      <c r="M265" s="10"/>
      <c r="N265">
        <v>0.7</v>
      </c>
      <c r="P265" s="3">
        <v>841.07</v>
      </c>
      <c r="Q265" s="10"/>
      <c r="R265">
        <v>0.3</v>
      </c>
      <c r="S265" s="7"/>
      <c r="T265" s="20"/>
    </row>
    <row r="266" spans="1:20" x14ac:dyDescent="0.25">
      <c r="A266" s="1">
        <v>36556</v>
      </c>
      <c r="B266">
        <v>101.3899</v>
      </c>
      <c r="C266">
        <f t="shared" si="9"/>
        <v>8.7199999999995725E-2</v>
      </c>
      <c r="D266" s="5">
        <v>2.7389000000000001</v>
      </c>
      <c r="E266">
        <f t="shared" si="10"/>
        <v>0.17790000000000017</v>
      </c>
      <c r="G266" s="14">
        <v>36526</v>
      </c>
      <c r="H266" s="5">
        <v>0.17790000000000017</v>
      </c>
      <c r="I266" s="5">
        <v>8.7199999999995725E-2</v>
      </c>
      <c r="J266" s="5"/>
      <c r="K266" s="15">
        <v>36556</v>
      </c>
      <c r="L266" s="5">
        <v>1394.46</v>
      </c>
      <c r="M266" s="16">
        <f>(L266-L272)/L272</f>
        <v>4.9476187609127587E-2</v>
      </c>
      <c r="N266">
        <v>0.7</v>
      </c>
      <c r="O266" s="7">
        <v>3.4633331326389308E-2</v>
      </c>
      <c r="P266" s="5">
        <v>831.02</v>
      </c>
      <c r="Q266" s="16">
        <f>(P266-P272)/P272</f>
        <v>6.5527307082035927E-3</v>
      </c>
      <c r="R266">
        <v>0.3</v>
      </c>
      <c r="S266" s="7">
        <v>1.9658192124610801E-3</v>
      </c>
      <c r="T266" s="20">
        <v>3.6599150538850385E-2</v>
      </c>
    </row>
    <row r="267" spans="1:20" x14ac:dyDescent="0.25">
      <c r="A267" s="1">
        <v>36525</v>
      </c>
      <c r="B267">
        <v>101.3951</v>
      </c>
      <c r="C267">
        <f t="shared" si="9"/>
        <v>0.14440000000000452</v>
      </c>
      <c r="D267" s="5">
        <v>2.6846000000000001</v>
      </c>
      <c r="E267">
        <f t="shared" si="10"/>
        <v>5.6200000000000028E-2</v>
      </c>
      <c r="G267" s="14">
        <v>36495</v>
      </c>
      <c r="H267" s="5">
        <v>5.6200000000000028E-2</v>
      </c>
      <c r="I267" s="5">
        <v>0.14440000000000452</v>
      </c>
      <c r="J267" s="5"/>
      <c r="K267" s="15">
        <v>36525</v>
      </c>
      <c r="L267" s="5">
        <v>1469.25</v>
      </c>
      <c r="M267" s="16"/>
      <c r="N267">
        <v>0.7</v>
      </c>
      <c r="P267" s="5">
        <v>833.75</v>
      </c>
      <c r="Q267" s="16"/>
      <c r="R267">
        <v>0.3</v>
      </c>
      <c r="S267" s="7"/>
      <c r="T267" s="20"/>
    </row>
    <row r="268" spans="1:20" x14ac:dyDescent="0.25">
      <c r="A268" s="1">
        <v>36494</v>
      </c>
      <c r="B268">
        <v>101.3571</v>
      </c>
      <c r="C268">
        <f t="shared" si="9"/>
        <v>0.15670000000000073</v>
      </c>
      <c r="D268" s="5">
        <v>2.6219000000000001</v>
      </c>
      <c r="E268">
        <f t="shared" si="10"/>
        <v>0.35749999999999993</v>
      </c>
      <c r="G268" s="14">
        <v>36465</v>
      </c>
      <c r="H268" s="5">
        <v>0.35749999999999993</v>
      </c>
      <c r="I268" s="5">
        <v>0.15670000000000073</v>
      </c>
      <c r="J268" s="5"/>
      <c r="K268" s="15">
        <v>36494</v>
      </c>
      <c r="L268" s="5">
        <v>1388.91</v>
      </c>
      <c r="M268" s="16"/>
      <c r="N268">
        <v>0.7</v>
      </c>
      <c r="P268" s="5">
        <v>837.79</v>
      </c>
      <c r="Q268" s="16"/>
      <c r="R268">
        <v>0.3</v>
      </c>
      <c r="S268" s="7"/>
      <c r="T268" s="20"/>
    </row>
    <row r="269" spans="1:20" x14ac:dyDescent="0.25">
      <c r="A269" s="1">
        <v>36464</v>
      </c>
      <c r="B269">
        <v>101.3027</v>
      </c>
      <c r="C269">
        <f t="shared" si="9"/>
        <v>0.15950000000000841</v>
      </c>
      <c r="D269" s="5">
        <v>2.5609999999999999</v>
      </c>
      <c r="E269">
        <f t="shared" si="10"/>
        <v>0.41639999999999988</v>
      </c>
      <c r="G269" s="14">
        <v>36434</v>
      </c>
      <c r="H269" s="5">
        <v>0.41639999999999988</v>
      </c>
      <c r="I269" s="5">
        <v>0.15950000000000841</v>
      </c>
      <c r="J269" s="5"/>
      <c r="K269" s="15">
        <v>36462</v>
      </c>
      <c r="L269" s="5">
        <v>1362.93</v>
      </c>
      <c r="M269" s="16"/>
      <c r="N269">
        <v>0.7</v>
      </c>
      <c r="P269" s="5">
        <v>837.85</v>
      </c>
      <c r="Q269" s="16"/>
      <c r="R269">
        <v>0.3</v>
      </c>
      <c r="S269" s="7"/>
      <c r="T269" s="20"/>
    </row>
    <row r="270" spans="1:20" x14ac:dyDescent="0.25">
      <c r="A270" s="1">
        <v>36433</v>
      </c>
      <c r="B270">
        <v>101.25069999999999</v>
      </c>
      <c r="C270">
        <f t="shared" si="9"/>
        <v>0.18659999999999854</v>
      </c>
      <c r="D270" s="5">
        <v>2.6284000000000001</v>
      </c>
      <c r="E270">
        <f t="shared" si="10"/>
        <v>0.66520000000000001</v>
      </c>
      <c r="G270" s="14">
        <v>36404</v>
      </c>
      <c r="H270" s="5">
        <v>0.66520000000000001</v>
      </c>
      <c r="I270" s="5">
        <v>0.18659999999999854</v>
      </c>
      <c r="J270" s="5"/>
      <c r="K270" s="15">
        <v>36433</v>
      </c>
      <c r="L270" s="5">
        <v>1282.71</v>
      </c>
      <c r="M270" s="16"/>
      <c r="N270">
        <v>0.7</v>
      </c>
      <c r="P270" s="5">
        <v>834.77</v>
      </c>
      <c r="Q270" s="16"/>
      <c r="R270">
        <v>0.3</v>
      </c>
      <c r="S270" s="7"/>
      <c r="T270" s="20"/>
    </row>
    <row r="271" spans="1:20" x14ac:dyDescent="0.25">
      <c r="A271" s="1">
        <v>36403</v>
      </c>
      <c r="B271">
        <v>101.2004</v>
      </c>
      <c r="C271">
        <f t="shared" si="9"/>
        <v>0.24720000000000653</v>
      </c>
      <c r="D271" s="5">
        <v>2.2644000000000002</v>
      </c>
      <c r="E271">
        <f t="shared" si="10"/>
        <v>0.17600000000000016</v>
      </c>
      <c r="G271" s="14">
        <v>36373</v>
      </c>
      <c r="H271" s="5">
        <v>0.17600000000000016</v>
      </c>
      <c r="I271" s="5">
        <v>0.24720000000000653</v>
      </c>
      <c r="J271" s="5"/>
      <c r="K271" s="15">
        <v>36403</v>
      </c>
      <c r="L271" s="5">
        <v>1320.41</v>
      </c>
      <c r="M271" s="16"/>
      <c r="N271">
        <v>0.7</v>
      </c>
      <c r="P271" s="5">
        <v>825.19</v>
      </c>
      <c r="Q271" s="16"/>
      <c r="R271">
        <v>0.3</v>
      </c>
      <c r="S271" s="7"/>
      <c r="T271" s="20"/>
    </row>
    <row r="272" spans="1:20" x14ac:dyDescent="0.25">
      <c r="A272" s="1">
        <v>36372</v>
      </c>
      <c r="B272">
        <v>101.14319999999999</v>
      </c>
      <c r="C272">
        <f t="shared" si="9"/>
        <v>0.33639999999999759</v>
      </c>
      <c r="D272" s="6">
        <v>2.1446000000000001</v>
      </c>
      <c r="E272">
        <f t="shared" si="10"/>
        <v>-0.13229999999999986</v>
      </c>
      <c r="G272" s="17">
        <v>36342</v>
      </c>
      <c r="H272" s="6">
        <v>-0.13229999999999986</v>
      </c>
      <c r="I272" s="6">
        <v>0.33639999999999759</v>
      </c>
      <c r="J272" s="6"/>
      <c r="K272" s="18">
        <v>36371</v>
      </c>
      <c r="L272" s="6">
        <v>1328.72</v>
      </c>
      <c r="M272" s="19">
        <f>(L272-L273)/L273</f>
        <v>-3.2046098593293562E-2</v>
      </c>
      <c r="N272">
        <v>0.7</v>
      </c>
      <c r="O272" s="7">
        <v>-2.2432269015305491E-2</v>
      </c>
      <c r="P272" s="6">
        <v>825.61</v>
      </c>
      <c r="Q272" s="19">
        <f>(P272-P273)/P273</f>
        <v>-4.2574233543189004E-3</v>
      </c>
      <c r="R272">
        <v>0.3</v>
      </c>
      <c r="S272" s="7">
        <v>-1.2772270062956701E-3</v>
      </c>
      <c r="T272" s="20">
        <v>-2.3709496021601162E-2</v>
      </c>
    </row>
    <row r="273" spans="1:20" x14ac:dyDescent="0.25">
      <c r="A273" s="1">
        <v>36341</v>
      </c>
      <c r="B273">
        <v>101.0641</v>
      </c>
      <c r="C273">
        <f t="shared" si="9"/>
        <v>0.42839999999999634</v>
      </c>
      <c r="D273" s="5">
        <v>1.9632000000000001</v>
      </c>
      <c r="E273">
        <f t="shared" si="10"/>
        <v>0.23690000000000011</v>
      </c>
      <c r="G273" s="14">
        <v>36312</v>
      </c>
      <c r="H273" s="5">
        <v>0.23690000000000011</v>
      </c>
      <c r="I273" s="5">
        <v>0.42839999999999634</v>
      </c>
      <c r="J273" s="5"/>
      <c r="K273" s="15">
        <v>36341</v>
      </c>
      <c r="L273" s="5">
        <v>1372.71</v>
      </c>
      <c r="M273" s="16"/>
      <c r="N273">
        <v>0.7</v>
      </c>
      <c r="P273" s="5">
        <v>829.14</v>
      </c>
      <c r="Q273" s="16"/>
      <c r="R273">
        <v>0.3</v>
      </c>
      <c r="S273" s="7"/>
      <c r="T273" s="20"/>
    </row>
    <row r="274" spans="1:20" x14ac:dyDescent="0.25">
      <c r="A274" s="1">
        <v>36311</v>
      </c>
      <c r="B274">
        <v>100.9532</v>
      </c>
      <c r="C274">
        <f t="shared" si="9"/>
        <v>0.51309999999999434</v>
      </c>
      <c r="D274" s="5">
        <v>2.0884</v>
      </c>
      <c r="E274">
        <f t="shared" si="10"/>
        <v>0.48249999999999993</v>
      </c>
      <c r="G274" s="14">
        <v>36281</v>
      </c>
      <c r="H274" s="5">
        <v>0.48249999999999993</v>
      </c>
      <c r="I274" s="5">
        <v>0.51309999999999434</v>
      </c>
      <c r="J274" s="5"/>
      <c r="K274" s="15">
        <v>36311</v>
      </c>
      <c r="L274" s="5">
        <v>1301.8399999999999</v>
      </c>
      <c r="M274" s="16"/>
      <c r="N274">
        <v>0.7</v>
      </c>
      <c r="P274" s="5">
        <v>831.79</v>
      </c>
      <c r="Q274" s="16"/>
      <c r="R274">
        <v>0.3</v>
      </c>
      <c r="S274" s="7"/>
      <c r="T274" s="20"/>
    </row>
    <row r="275" spans="1:20" x14ac:dyDescent="0.25">
      <c r="A275" s="1">
        <v>36280</v>
      </c>
      <c r="B275">
        <v>100.8068</v>
      </c>
      <c r="C275">
        <f t="shared" si="9"/>
        <v>0.58429999999999893</v>
      </c>
      <c r="D275" s="5">
        <v>2.2768999999999999</v>
      </c>
      <c r="E275">
        <f t="shared" si="10"/>
        <v>0.60609999999999986</v>
      </c>
      <c r="G275" s="14">
        <v>36251</v>
      </c>
      <c r="H275" s="5">
        <v>0.60609999999999986</v>
      </c>
      <c r="I275" s="5">
        <v>0.58429999999999893</v>
      </c>
      <c r="J275" s="5"/>
      <c r="K275" s="15">
        <v>36280</v>
      </c>
      <c r="L275" s="5">
        <v>1335.18</v>
      </c>
      <c r="M275" s="16"/>
      <c r="N275">
        <v>0.7</v>
      </c>
      <c r="P275" s="5">
        <v>839.14</v>
      </c>
      <c r="Q275" s="16"/>
      <c r="R275">
        <v>0.3</v>
      </c>
      <c r="S275" s="7"/>
      <c r="T275" s="20"/>
    </row>
    <row r="276" spans="1:20" x14ac:dyDescent="0.25">
      <c r="A276" s="1">
        <v>36250</v>
      </c>
      <c r="B276">
        <v>100.6357</v>
      </c>
      <c r="C276">
        <f t="shared" si="9"/>
        <v>0.62669999999999959</v>
      </c>
      <c r="D276" s="5">
        <v>1.7262999999999999</v>
      </c>
      <c r="E276">
        <f t="shared" si="10"/>
        <v>0.11439999999999984</v>
      </c>
      <c r="G276" s="14">
        <v>36220</v>
      </c>
      <c r="H276" s="5">
        <v>0.11439999999999984</v>
      </c>
      <c r="I276" s="5">
        <v>0.62669999999999959</v>
      </c>
      <c r="J276" s="5"/>
      <c r="K276" s="15">
        <v>36250</v>
      </c>
      <c r="L276" s="5">
        <v>1286.3699999999999</v>
      </c>
      <c r="M276" s="16"/>
      <c r="N276">
        <v>0.7</v>
      </c>
      <c r="P276" s="5">
        <v>836.49</v>
      </c>
      <c r="Q276" s="16"/>
      <c r="R276">
        <v>0.3</v>
      </c>
      <c r="S276" s="7"/>
      <c r="T276" s="20"/>
    </row>
    <row r="277" spans="1:20" x14ac:dyDescent="0.25">
      <c r="A277" s="1">
        <v>36219</v>
      </c>
      <c r="B277">
        <v>100.4401</v>
      </c>
      <c r="C277">
        <f t="shared" si="9"/>
        <v>0.60380000000000678</v>
      </c>
      <c r="D277" s="5">
        <v>1.6059000000000001</v>
      </c>
      <c r="E277">
        <f t="shared" si="10"/>
        <v>5.7900000000000063E-2</v>
      </c>
      <c r="G277" s="14">
        <v>36192</v>
      </c>
      <c r="H277" s="5">
        <v>5.7900000000000063E-2</v>
      </c>
      <c r="I277" s="5">
        <v>0.60380000000000678</v>
      </c>
      <c r="J277" s="5"/>
      <c r="K277" s="15">
        <v>36217</v>
      </c>
      <c r="L277" s="5">
        <v>1238.33</v>
      </c>
      <c r="M277" s="16"/>
      <c r="N277">
        <v>0.7</v>
      </c>
      <c r="P277" s="5">
        <v>831.88</v>
      </c>
      <c r="Q277" s="16"/>
      <c r="R277">
        <v>0.3</v>
      </c>
      <c r="S277" s="7"/>
      <c r="T277" s="20"/>
    </row>
    <row r="278" spans="1:20" x14ac:dyDescent="0.25">
      <c r="A278" s="1">
        <v>36191</v>
      </c>
      <c r="B278">
        <v>100.2225</v>
      </c>
      <c r="C278">
        <f t="shared" si="9"/>
        <v>0.49190000000000111</v>
      </c>
      <c r="D278" s="5">
        <v>1.6708000000000001</v>
      </c>
      <c r="E278">
        <f t="shared" si="10"/>
        <v>0.18569999999999998</v>
      </c>
      <c r="G278" s="14">
        <v>36161</v>
      </c>
      <c r="H278" s="5">
        <v>0.18569999999999998</v>
      </c>
      <c r="I278" s="5">
        <v>0.49190000000000111</v>
      </c>
      <c r="J278" s="5"/>
      <c r="K278" s="15">
        <v>36189</v>
      </c>
      <c r="L278" s="5">
        <v>1279.6400000000001</v>
      </c>
      <c r="M278" s="16"/>
      <c r="N278">
        <v>0.7</v>
      </c>
      <c r="P278" s="5">
        <v>846.66</v>
      </c>
      <c r="Q278" s="16"/>
      <c r="R278">
        <v>0.3</v>
      </c>
      <c r="S278" s="7"/>
      <c r="T278" s="20"/>
    </row>
    <row r="279" spans="1:20" x14ac:dyDescent="0.25">
      <c r="A279" s="1">
        <v>36160</v>
      </c>
      <c r="B279">
        <v>100.009</v>
      </c>
      <c r="C279">
        <f t="shared" si="9"/>
        <v>0.279200000000003</v>
      </c>
      <c r="D279" s="5">
        <v>1.6119000000000001</v>
      </c>
      <c r="E279">
        <f t="shared" si="10"/>
        <v>0.12310000000000021</v>
      </c>
      <c r="G279" s="14">
        <v>36130</v>
      </c>
      <c r="H279" s="5">
        <v>0.12310000000000021</v>
      </c>
      <c r="I279" s="5">
        <v>0.279200000000003</v>
      </c>
      <c r="J279" s="5"/>
      <c r="K279" s="15">
        <v>36160</v>
      </c>
      <c r="L279" s="5">
        <v>1229.23</v>
      </c>
      <c r="M279" s="16"/>
      <c r="N279">
        <v>0.7</v>
      </c>
      <c r="P279" s="5">
        <v>840.66</v>
      </c>
      <c r="Q279" s="16"/>
      <c r="R279">
        <v>0.3</v>
      </c>
      <c r="S279" s="7"/>
      <c r="T279" s="20"/>
    </row>
    <row r="280" spans="1:20" x14ac:dyDescent="0.25">
      <c r="A280" s="1">
        <v>36129</v>
      </c>
      <c r="B280">
        <v>99.836299999999994</v>
      </c>
      <c r="C280">
        <f t="shared" si="9"/>
        <v>6.0000000000002274E-3</v>
      </c>
      <c r="D280" s="6">
        <v>1.548</v>
      </c>
      <c r="E280">
        <f t="shared" si="10"/>
        <v>-6.8899999999999961E-2</v>
      </c>
      <c r="G280" s="17">
        <v>36100</v>
      </c>
      <c r="H280" s="6">
        <v>-6.8899999999999961E-2</v>
      </c>
      <c r="I280" s="6">
        <v>6.0000000000002274E-3</v>
      </c>
      <c r="J280" s="6"/>
      <c r="K280" s="18">
        <v>36129</v>
      </c>
      <c r="L280" s="6">
        <v>1163.6300000000001</v>
      </c>
      <c r="M280" s="19">
        <f>(L280-L281)/L281</f>
        <v>5.9126034204993343E-2</v>
      </c>
      <c r="N280">
        <v>0.7</v>
      </c>
      <c r="O280" s="7">
        <v>4.1388223943495339E-2</v>
      </c>
      <c r="P280" s="6">
        <v>838.14</v>
      </c>
      <c r="Q280" s="19">
        <f>(P280-P281)/P281</f>
        <v>5.6634110052554863E-3</v>
      </c>
      <c r="R280">
        <v>0.3</v>
      </c>
      <c r="S280" s="7">
        <v>1.6990233015766458E-3</v>
      </c>
      <c r="T280" s="20">
        <v>4.3087247245071986E-2</v>
      </c>
    </row>
    <row r="281" spans="1:20" x14ac:dyDescent="0.25">
      <c r="A281" s="1">
        <v>36099</v>
      </c>
      <c r="B281">
        <v>99.730599999999995</v>
      </c>
      <c r="C281">
        <f t="shared" si="9"/>
        <v>-0.26550000000000296</v>
      </c>
      <c r="D281" s="4">
        <v>1.4851000000000001</v>
      </c>
      <c r="E281">
        <f t="shared" si="10"/>
        <v>-0.19709999999999983</v>
      </c>
      <c r="G281" s="11">
        <v>36069</v>
      </c>
      <c r="H281" s="4">
        <v>-0.19709999999999983</v>
      </c>
      <c r="I281" s="4">
        <v>-0.26550000000000296</v>
      </c>
      <c r="J281" s="4"/>
      <c r="K281" s="12">
        <v>36098</v>
      </c>
      <c r="L281" s="4">
        <v>1098.67</v>
      </c>
      <c r="M281" s="13">
        <f>(L281-L284)/L284</f>
        <v>-1.9631113530298838E-2</v>
      </c>
      <c r="N281">
        <v>0.7</v>
      </c>
      <c r="O281" s="7">
        <v>-1.3741779471209185E-2</v>
      </c>
      <c r="P281" s="4">
        <v>833.42</v>
      </c>
      <c r="Q281" s="13">
        <f>(P281-P284)/P284</f>
        <v>3.4584636774417817E-2</v>
      </c>
      <c r="R281">
        <v>0.3</v>
      </c>
      <c r="S281" s="7">
        <v>1.0375391032325345E-2</v>
      </c>
      <c r="T281" s="20">
        <v>-3.3663884388838404E-3</v>
      </c>
    </row>
    <row r="282" spans="1:20" x14ac:dyDescent="0.25">
      <c r="A282" s="1">
        <v>36068</v>
      </c>
      <c r="B282">
        <v>99.729799999999997</v>
      </c>
      <c r="C282">
        <f t="shared" si="9"/>
        <v>-0.46380000000000621</v>
      </c>
      <c r="D282" s="4">
        <v>1.4887999999999999</v>
      </c>
      <c r="E282">
        <f t="shared" si="10"/>
        <v>-0.19550000000000001</v>
      </c>
      <c r="G282" s="11">
        <v>36039</v>
      </c>
      <c r="H282" s="4">
        <v>-0.19550000000000001</v>
      </c>
      <c r="I282" s="4">
        <v>-0.46380000000000621</v>
      </c>
      <c r="J282" s="4"/>
      <c r="K282" s="12">
        <v>36068</v>
      </c>
      <c r="L282" s="4">
        <v>1017.01</v>
      </c>
      <c r="M282" s="13"/>
      <c r="N282">
        <v>0.7</v>
      </c>
      <c r="P282" s="4">
        <v>837.84</v>
      </c>
      <c r="Q282" s="13"/>
      <c r="R282">
        <v>0.3</v>
      </c>
      <c r="S282" s="7"/>
      <c r="T282" s="20"/>
    </row>
    <row r="283" spans="1:20" x14ac:dyDescent="0.25">
      <c r="A283" s="1">
        <v>36038</v>
      </c>
      <c r="B283">
        <v>99.830299999999994</v>
      </c>
      <c r="C283">
        <f t="shared" si="9"/>
        <v>-0.56750000000000966</v>
      </c>
      <c r="D283" s="4">
        <v>1.6169</v>
      </c>
      <c r="E283">
        <f t="shared" si="10"/>
        <v>-6.9499999999999895E-2</v>
      </c>
      <c r="G283" s="11">
        <v>36008</v>
      </c>
      <c r="H283" s="4">
        <v>-6.9499999999999895E-2</v>
      </c>
      <c r="I283" s="4">
        <v>-0.56750000000000966</v>
      </c>
      <c r="J283" s="4"/>
      <c r="K283" s="12">
        <v>36038</v>
      </c>
      <c r="L283" s="4">
        <v>957.28</v>
      </c>
      <c r="M283" s="13"/>
      <c r="N283">
        <v>0.7</v>
      </c>
      <c r="P283" s="4">
        <v>818.67</v>
      </c>
      <c r="Q283" s="13"/>
      <c r="R283">
        <v>0.3</v>
      </c>
      <c r="S283" s="7"/>
      <c r="T283" s="20"/>
    </row>
    <row r="284" spans="1:20" x14ac:dyDescent="0.25">
      <c r="A284" s="1">
        <v>36007</v>
      </c>
      <c r="B284">
        <v>99.996099999999998</v>
      </c>
      <c r="C284">
        <f t="shared" si="9"/>
        <v>-0.58100000000000307</v>
      </c>
      <c r="D284" s="3">
        <v>1.6821999999999999</v>
      </c>
      <c r="E284">
        <f t="shared" si="10"/>
        <v>0.24649999999999994</v>
      </c>
      <c r="G284" s="8">
        <v>35977</v>
      </c>
      <c r="H284" s="3">
        <v>0.24649999999999994</v>
      </c>
      <c r="I284" s="3">
        <v>-0.58100000000000307</v>
      </c>
      <c r="J284" s="3"/>
      <c r="K284" s="9">
        <v>36007</v>
      </c>
      <c r="L284" s="3">
        <v>1120.67</v>
      </c>
      <c r="M284" s="10">
        <f>(L284-L287)/L287</f>
        <v>8.0233865527322441E-3</v>
      </c>
      <c r="N284">
        <v>0.7</v>
      </c>
      <c r="O284" s="7">
        <v>5.6163705869125705E-3</v>
      </c>
      <c r="P284" s="3">
        <v>805.56</v>
      </c>
      <c r="Q284" s="10">
        <f>(P284-P287)/P287</f>
        <v>2.0212765957446709E-2</v>
      </c>
      <c r="R284">
        <v>0.3</v>
      </c>
      <c r="S284" s="7">
        <v>6.063829787234013E-3</v>
      </c>
      <c r="T284" s="20">
        <v>1.1680200374146583E-2</v>
      </c>
    </row>
    <row r="285" spans="1:20" x14ac:dyDescent="0.25">
      <c r="A285" s="1">
        <v>35976</v>
      </c>
      <c r="B285">
        <v>100.1936</v>
      </c>
      <c r="C285">
        <f t="shared" si="9"/>
        <v>-0.52599999999999625</v>
      </c>
      <c r="D285" s="3">
        <v>1.6842999999999999</v>
      </c>
      <c r="E285">
        <f t="shared" si="10"/>
        <v>0.30929999999999991</v>
      </c>
      <c r="G285" s="8">
        <v>35947</v>
      </c>
      <c r="H285" s="3">
        <v>0.30929999999999991</v>
      </c>
      <c r="I285" s="3">
        <v>-0.52599999999999625</v>
      </c>
      <c r="J285" s="3"/>
      <c r="K285" s="9">
        <v>35976</v>
      </c>
      <c r="L285" s="3">
        <v>1133.8399999999999</v>
      </c>
      <c r="M285" s="10"/>
      <c r="N285">
        <v>0.7</v>
      </c>
      <c r="P285" s="3">
        <v>803.85</v>
      </c>
      <c r="Q285" s="10"/>
      <c r="R285">
        <v>0.3</v>
      </c>
      <c r="S285" s="7"/>
      <c r="T285" s="20"/>
    </row>
    <row r="286" spans="1:20" x14ac:dyDescent="0.25">
      <c r="A286" s="1">
        <v>35946</v>
      </c>
      <c r="B286">
        <v>100.3978</v>
      </c>
      <c r="C286">
        <f t="shared" si="9"/>
        <v>-0.42579999999999529</v>
      </c>
      <c r="D286" s="3">
        <v>1.6863999999999999</v>
      </c>
      <c r="E286">
        <f t="shared" si="10"/>
        <v>0.24529999999999985</v>
      </c>
      <c r="G286" s="8">
        <v>35916</v>
      </c>
      <c r="H286" s="3">
        <v>0.24529999999999985</v>
      </c>
      <c r="I286" s="3">
        <v>-0.42579999999999529</v>
      </c>
      <c r="J286" s="3"/>
      <c r="K286" s="9">
        <v>35944</v>
      </c>
      <c r="L286" s="3">
        <v>1090.82</v>
      </c>
      <c r="M286" s="10"/>
      <c r="N286">
        <v>0.7</v>
      </c>
      <c r="P286" s="3">
        <v>797.09</v>
      </c>
      <c r="Q286" s="10"/>
      <c r="R286">
        <v>0.3</v>
      </c>
      <c r="S286" s="7"/>
      <c r="T286" s="20"/>
    </row>
    <row r="287" spans="1:20" x14ac:dyDescent="0.25">
      <c r="A287" s="1">
        <v>35915</v>
      </c>
      <c r="B287">
        <v>100.5771</v>
      </c>
      <c r="C287">
        <f t="shared" si="9"/>
        <v>-0.31520000000000437</v>
      </c>
      <c r="D287" s="4">
        <v>1.4357</v>
      </c>
      <c r="E287">
        <f t="shared" si="10"/>
        <v>-0.13559999999999994</v>
      </c>
      <c r="G287" s="11">
        <v>35886</v>
      </c>
      <c r="H287" s="4">
        <v>-0.13559999999999994</v>
      </c>
      <c r="I287" s="4">
        <v>-0.31520000000000437</v>
      </c>
      <c r="J287" s="4"/>
      <c r="K287" s="12">
        <v>35915</v>
      </c>
      <c r="L287" s="4">
        <v>1111.75</v>
      </c>
      <c r="M287" s="13">
        <f>(L287-L292)/L292</f>
        <v>0.16364873351475825</v>
      </c>
      <c r="N287">
        <v>0.7</v>
      </c>
      <c r="O287" s="7">
        <v>0.11455411346033077</v>
      </c>
      <c r="P287" s="4">
        <v>789.6</v>
      </c>
      <c r="Q287" s="13">
        <f>(P287-P292)/P292</f>
        <v>3.1132469703301337E-2</v>
      </c>
      <c r="R287">
        <v>0.3</v>
      </c>
      <c r="S287" s="7">
        <v>9.3397409109904003E-3</v>
      </c>
      <c r="T287" s="20">
        <v>0.12389385437132117</v>
      </c>
    </row>
    <row r="288" spans="1:20" x14ac:dyDescent="0.25">
      <c r="A288" s="1">
        <v>35885</v>
      </c>
      <c r="B288">
        <v>100.7196</v>
      </c>
      <c r="C288">
        <f t="shared" si="9"/>
        <v>-0.22530000000000427</v>
      </c>
      <c r="D288" s="4">
        <v>1.375</v>
      </c>
      <c r="E288">
        <f t="shared" si="10"/>
        <v>-0.32739999999999991</v>
      </c>
      <c r="G288" s="11">
        <v>35855</v>
      </c>
      <c r="H288" s="4">
        <v>-0.32739999999999991</v>
      </c>
      <c r="I288" s="4">
        <v>-0.22530000000000427</v>
      </c>
      <c r="J288" s="4"/>
      <c r="K288" s="12">
        <v>35885</v>
      </c>
      <c r="L288" s="4">
        <v>1101.75</v>
      </c>
      <c r="M288" s="13"/>
      <c r="N288">
        <v>0.7</v>
      </c>
      <c r="P288" s="4">
        <v>785.5</v>
      </c>
      <c r="Q288" s="13"/>
      <c r="R288">
        <v>0.3</v>
      </c>
      <c r="S288" s="7"/>
      <c r="T288" s="20"/>
    </row>
    <row r="289" spans="1:20" x14ac:dyDescent="0.25">
      <c r="A289" s="1">
        <v>35854</v>
      </c>
      <c r="B289">
        <v>100.8236</v>
      </c>
      <c r="C289">
        <f t="shared" si="9"/>
        <v>-0.15800000000000125</v>
      </c>
      <c r="D289" s="4">
        <v>1.4411</v>
      </c>
      <c r="E289">
        <f t="shared" si="10"/>
        <v>-0.38739999999999997</v>
      </c>
      <c r="G289" s="11">
        <v>35827</v>
      </c>
      <c r="H289" s="4">
        <v>-0.38739999999999997</v>
      </c>
      <c r="I289" s="4">
        <v>-0.15800000000000125</v>
      </c>
      <c r="J289" s="4"/>
      <c r="K289" s="12">
        <v>35853</v>
      </c>
      <c r="L289" s="4">
        <v>1049.3399999999999</v>
      </c>
      <c r="M289" s="13"/>
      <c r="N289">
        <v>0.7</v>
      </c>
      <c r="P289" s="4">
        <v>782.81</v>
      </c>
      <c r="Q289" s="13"/>
      <c r="R289">
        <v>0.3</v>
      </c>
      <c r="S289" s="7"/>
      <c r="T289" s="20"/>
    </row>
    <row r="290" spans="1:20" x14ac:dyDescent="0.25">
      <c r="A290" s="1">
        <v>35826</v>
      </c>
      <c r="B290">
        <v>100.89230000000001</v>
      </c>
      <c r="C290">
        <f t="shared" si="9"/>
        <v>-9.1999999999998749E-2</v>
      </c>
      <c r="D290" s="4">
        <v>1.5712999999999999</v>
      </c>
      <c r="E290">
        <f t="shared" si="10"/>
        <v>-0.5134000000000003</v>
      </c>
      <c r="G290" s="11">
        <v>35796</v>
      </c>
      <c r="H290" s="4">
        <v>-0.5134000000000003</v>
      </c>
      <c r="I290" s="4">
        <v>-9.1999999999998749E-2</v>
      </c>
      <c r="J290" s="4"/>
      <c r="K290" s="12">
        <v>35825</v>
      </c>
      <c r="L290" s="4">
        <v>980.28</v>
      </c>
      <c r="M290" s="13"/>
      <c r="N290">
        <v>0.7</v>
      </c>
      <c r="P290" s="4">
        <v>783.4</v>
      </c>
      <c r="Q290" s="13"/>
      <c r="R290">
        <v>0.3</v>
      </c>
      <c r="S290" s="7"/>
      <c r="T290" s="20"/>
    </row>
    <row r="291" spans="1:20" x14ac:dyDescent="0.25">
      <c r="A291" s="1">
        <v>35795</v>
      </c>
      <c r="B291">
        <v>100.9449</v>
      </c>
      <c r="C291">
        <f t="shared" si="9"/>
        <v>-8.7999999999937017E-3</v>
      </c>
      <c r="D291" s="4">
        <v>1.7023999999999999</v>
      </c>
      <c r="E291">
        <f t="shared" si="10"/>
        <v>-0.45219999999999994</v>
      </c>
      <c r="G291" s="11">
        <v>35765</v>
      </c>
      <c r="H291" s="4">
        <v>-0.45219999999999994</v>
      </c>
      <c r="I291" s="4">
        <v>-8.7999999999937017E-3</v>
      </c>
      <c r="J291" s="4"/>
      <c r="K291" s="12">
        <v>35795</v>
      </c>
      <c r="L291" s="4">
        <v>970.43</v>
      </c>
      <c r="M291" s="13"/>
      <c r="N291">
        <v>0.7</v>
      </c>
      <c r="P291" s="4">
        <v>773.47</v>
      </c>
      <c r="Q291" s="13"/>
      <c r="R291">
        <v>0.3</v>
      </c>
      <c r="S291" s="7"/>
      <c r="T291" s="20"/>
    </row>
    <row r="292" spans="1:20" x14ac:dyDescent="0.25">
      <c r="A292" s="1">
        <v>35764</v>
      </c>
      <c r="B292">
        <v>100.9816</v>
      </c>
      <c r="C292">
        <f t="shared" si="9"/>
        <v>8.6200000000005161E-2</v>
      </c>
      <c r="D292" s="6">
        <v>1.8285</v>
      </c>
      <c r="E292">
        <f t="shared" si="10"/>
        <v>-0.39650000000000007</v>
      </c>
      <c r="G292" s="17">
        <v>35735</v>
      </c>
      <c r="H292" s="6">
        <v>-0.39650000000000007</v>
      </c>
      <c r="I292" s="6">
        <v>8.6200000000005161E-2</v>
      </c>
      <c r="J292" s="6"/>
      <c r="K292" s="18">
        <v>35762</v>
      </c>
      <c r="L292" s="6">
        <v>955.4</v>
      </c>
      <c r="M292" s="19">
        <f>(L292-L302)/L302</f>
        <v>0.21527424442861506</v>
      </c>
      <c r="N292">
        <v>0.7</v>
      </c>
      <c r="O292" s="7">
        <v>0.15069197110003055</v>
      </c>
      <c r="P292" s="6">
        <v>765.76</v>
      </c>
      <c r="Q292" s="19">
        <f>(P292-P302)/P302</f>
        <v>8.2300397156304356E-2</v>
      </c>
      <c r="R292">
        <v>0.3</v>
      </c>
      <c r="S292" s="7">
        <v>2.4690119146891305E-2</v>
      </c>
      <c r="T292" s="20">
        <v>0.17538209024692186</v>
      </c>
    </row>
    <row r="293" spans="1:20" x14ac:dyDescent="0.25">
      <c r="A293" s="1">
        <v>35734</v>
      </c>
      <c r="B293">
        <v>100.9843</v>
      </c>
      <c r="C293">
        <f t="shared" si="9"/>
        <v>0.17650000000000432</v>
      </c>
      <c r="D293" s="6">
        <v>2.0847000000000002</v>
      </c>
      <c r="E293">
        <f t="shared" si="10"/>
        <v>-0.14459999999999962</v>
      </c>
      <c r="G293" s="17">
        <v>35704</v>
      </c>
      <c r="H293" s="6">
        <v>-0.14459999999999962</v>
      </c>
      <c r="I293" s="6">
        <v>0.17650000000000432</v>
      </c>
      <c r="J293" s="6"/>
      <c r="K293" s="18">
        <v>35734</v>
      </c>
      <c r="L293" s="6">
        <v>914.62</v>
      </c>
      <c r="M293" s="19"/>
      <c r="N293">
        <v>0.7</v>
      </c>
      <c r="P293" s="6">
        <v>762.25</v>
      </c>
      <c r="Q293" s="19"/>
      <c r="R293">
        <v>0.3</v>
      </c>
      <c r="S293" s="7"/>
      <c r="T293" s="20"/>
    </row>
    <row r="294" spans="1:20" x14ac:dyDescent="0.25">
      <c r="A294" s="1">
        <v>35703</v>
      </c>
      <c r="B294">
        <v>100.9537</v>
      </c>
      <c r="C294">
        <f t="shared" si="9"/>
        <v>0.26819999999999311</v>
      </c>
      <c r="D294" s="6">
        <v>2.1545999999999998</v>
      </c>
      <c r="E294">
        <f t="shared" si="10"/>
        <v>-0.14280000000000026</v>
      </c>
      <c r="G294" s="17">
        <v>35674</v>
      </c>
      <c r="H294" s="6">
        <v>-0.14280000000000026</v>
      </c>
      <c r="I294" s="6">
        <v>0.26819999999999311</v>
      </c>
      <c r="J294" s="6"/>
      <c r="K294" s="18">
        <v>35703</v>
      </c>
      <c r="L294" s="6">
        <v>947.28</v>
      </c>
      <c r="M294" s="19"/>
      <c r="N294">
        <v>0.7</v>
      </c>
      <c r="P294" s="6">
        <v>751.35</v>
      </c>
      <c r="Q294" s="19"/>
      <c r="R294">
        <v>0.3</v>
      </c>
      <c r="S294" s="7"/>
      <c r="T294" s="20"/>
    </row>
    <row r="295" spans="1:20" x14ac:dyDescent="0.25">
      <c r="A295" s="1">
        <v>35673</v>
      </c>
      <c r="B295">
        <v>100.8954</v>
      </c>
      <c r="C295">
        <f t="shared" si="9"/>
        <v>0.34999999999999432</v>
      </c>
      <c r="D295" s="6">
        <v>2.2250000000000001</v>
      </c>
      <c r="E295">
        <f t="shared" si="10"/>
        <v>-9.9999999999997868E-3</v>
      </c>
      <c r="G295" s="17">
        <v>35643</v>
      </c>
      <c r="H295" s="6">
        <v>-9.9999999999997868E-3</v>
      </c>
      <c r="I295" s="6">
        <v>0.34999999999999432</v>
      </c>
      <c r="J295" s="6"/>
      <c r="K295" s="18">
        <v>35671</v>
      </c>
      <c r="L295" s="6">
        <v>899.47</v>
      </c>
      <c r="M295" s="19"/>
      <c r="N295">
        <v>0.7</v>
      </c>
      <c r="P295" s="6">
        <v>740.43</v>
      </c>
      <c r="Q295" s="19"/>
      <c r="R295">
        <v>0.3</v>
      </c>
      <c r="S295" s="7"/>
      <c r="T295" s="20"/>
    </row>
    <row r="296" spans="1:20" x14ac:dyDescent="0.25">
      <c r="A296" s="1">
        <v>35642</v>
      </c>
      <c r="B296">
        <v>100.8078</v>
      </c>
      <c r="C296">
        <f t="shared" si="9"/>
        <v>0.40879999999999939</v>
      </c>
      <c r="D296" s="6">
        <v>2.2292999999999998</v>
      </c>
      <c r="E296">
        <f t="shared" si="10"/>
        <v>-0.26590000000000025</v>
      </c>
      <c r="G296" s="17">
        <v>35612</v>
      </c>
      <c r="H296" s="6">
        <v>-0.26590000000000025</v>
      </c>
      <c r="I296" s="6">
        <v>0.40879999999999939</v>
      </c>
      <c r="J296" s="6"/>
      <c r="K296" s="18">
        <v>35642</v>
      </c>
      <c r="L296" s="6">
        <v>954.29</v>
      </c>
      <c r="M296" s="19"/>
      <c r="N296">
        <v>0.7</v>
      </c>
      <c r="P296" s="6">
        <v>746.8</v>
      </c>
      <c r="Q296" s="19"/>
      <c r="R296">
        <v>0.3</v>
      </c>
      <c r="S296" s="7"/>
      <c r="T296" s="20"/>
    </row>
    <row r="297" spans="1:20" x14ac:dyDescent="0.25">
      <c r="A297" s="1">
        <v>35611</v>
      </c>
      <c r="B297">
        <v>100.6855</v>
      </c>
      <c r="C297">
        <f t="shared" si="9"/>
        <v>0.43319999999999936</v>
      </c>
      <c r="D297" s="6">
        <v>2.2974000000000001</v>
      </c>
      <c r="E297">
        <f t="shared" si="10"/>
        <v>-0.46429999999999971</v>
      </c>
      <c r="G297" s="17">
        <v>35582</v>
      </c>
      <c r="H297" s="6">
        <v>-0.46429999999999971</v>
      </c>
      <c r="I297" s="6">
        <v>0.43319999999999936</v>
      </c>
      <c r="J297" s="6"/>
      <c r="K297" s="18">
        <v>35611</v>
      </c>
      <c r="L297" s="6">
        <v>885.14</v>
      </c>
      <c r="M297" s="19"/>
      <c r="N297">
        <v>0.7</v>
      </c>
      <c r="P297" s="6">
        <v>727.19</v>
      </c>
      <c r="Q297" s="19"/>
      <c r="R297">
        <v>0.3</v>
      </c>
      <c r="S297" s="7"/>
      <c r="T297" s="20"/>
    </row>
    <row r="298" spans="1:20" x14ac:dyDescent="0.25">
      <c r="A298" s="1">
        <v>35581</v>
      </c>
      <c r="B298">
        <v>100.5454</v>
      </c>
      <c r="C298">
        <f t="shared" si="9"/>
        <v>0.43449999999999989</v>
      </c>
      <c r="D298" s="6">
        <v>2.2349999999999999</v>
      </c>
      <c r="E298">
        <f t="shared" si="10"/>
        <v>-0.79919999999999991</v>
      </c>
      <c r="G298" s="17">
        <v>35551</v>
      </c>
      <c r="H298" s="6">
        <v>-0.79919999999999991</v>
      </c>
      <c r="I298" s="6">
        <v>0.43449999999999989</v>
      </c>
      <c r="J298" s="6"/>
      <c r="K298" s="18">
        <v>35580</v>
      </c>
      <c r="L298" s="6">
        <v>848.28</v>
      </c>
      <c r="M298" s="19"/>
      <c r="N298">
        <v>0.7</v>
      </c>
      <c r="P298" s="6">
        <v>718.66</v>
      </c>
      <c r="Q298" s="19"/>
      <c r="R298">
        <v>0.3</v>
      </c>
      <c r="S298" s="7"/>
      <c r="T298" s="20"/>
    </row>
    <row r="299" spans="1:20" x14ac:dyDescent="0.25">
      <c r="A299" s="1">
        <v>35550</v>
      </c>
      <c r="B299">
        <v>100.399</v>
      </c>
      <c r="C299">
        <f t="shared" si="9"/>
        <v>0.419399999999996</v>
      </c>
      <c r="D299" s="6">
        <v>2.4952000000000001</v>
      </c>
      <c r="E299">
        <f t="shared" si="10"/>
        <v>-0.54879999999999995</v>
      </c>
      <c r="G299" s="17">
        <v>35521</v>
      </c>
      <c r="H299" s="6">
        <v>-0.54879999999999995</v>
      </c>
      <c r="I299" s="6">
        <v>0.419399999999996</v>
      </c>
      <c r="J299" s="6"/>
      <c r="K299" s="18">
        <v>35550</v>
      </c>
      <c r="L299" s="6">
        <v>801.34</v>
      </c>
      <c r="M299" s="19"/>
      <c r="N299">
        <v>0.7</v>
      </c>
      <c r="P299" s="6">
        <v>711.93</v>
      </c>
      <c r="Q299" s="19"/>
      <c r="R299">
        <v>0.3</v>
      </c>
      <c r="S299" s="7"/>
      <c r="T299" s="20"/>
    </row>
    <row r="300" spans="1:20" x14ac:dyDescent="0.25">
      <c r="A300" s="1">
        <v>35520</v>
      </c>
      <c r="B300">
        <v>100.25230000000001</v>
      </c>
      <c r="C300">
        <f t="shared" si="9"/>
        <v>0.37990000000000634</v>
      </c>
      <c r="D300" s="6">
        <v>2.7616999999999998</v>
      </c>
      <c r="E300">
        <f t="shared" si="10"/>
        <v>-0.56079999999999997</v>
      </c>
      <c r="G300" s="17">
        <v>35490</v>
      </c>
      <c r="H300" s="6">
        <v>-0.56079999999999997</v>
      </c>
      <c r="I300" s="6">
        <v>0.37990000000000634</v>
      </c>
      <c r="J300" s="6"/>
      <c r="K300" s="18">
        <v>35520</v>
      </c>
      <c r="L300" s="6">
        <v>757.12</v>
      </c>
      <c r="M300" s="19"/>
      <c r="N300">
        <v>0.7</v>
      </c>
      <c r="P300" s="6">
        <v>701.43</v>
      </c>
      <c r="Q300" s="19"/>
      <c r="R300">
        <v>0.3</v>
      </c>
      <c r="S300" s="7"/>
      <c r="T300" s="20"/>
    </row>
    <row r="301" spans="1:20" x14ac:dyDescent="0.25">
      <c r="A301" s="1">
        <v>35489</v>
      </c>
      <c r="B301">
        <v>100.1109</v>
      </c>
      <c r="C301">
        <f t="shared" si="9"/>
        <v>0.32999999999999829</v>
      </c>
      <c r="D301" s="6">
        <v>3.0341999999999998</v>
      </c>
      <c r="E301">
        <f t="shared" si="10"/>
        <v>-0.22100000000000009</v>
      </c>
      <c r="G301" s="17">
        <v>35462</v>
      </c>
      <c r="H301" s="6">
        <v>-0.22100000000000009</v>
      </c>
      <c r="I301" s="6">
        <v>0.32999999999999829</v>
      </c>
      <c r="J301" s="6"/>
      <c r="K301" s="18">
        <v>35489</v>
      </c>
      <c r="L301" s="6">
        <v>790.82</v>
      </c>
      <c r="M301" s="19"/>
      <c r="N301">
        <v>0.7</v>
      </c>
      <c r="P301" s="6">
        <v>709.29</v>
      </c>
      <c r="Q301" s="19"/>
      <c r="R301">
        <v>0.3</v>
      </c>
      <c r="S301" s="7"/>
      <c r="T301" s="20"/>
    </row>
    <row r="302" spans="1:20" x14ac:dyDescent="0.25">
      <c r="A302" s="1">
        <v>35461</v>
      </c>
      <c r="B302">
        <v>99.979600000000005</v>
      </c>
      <c r="C302">
        <f t="shared" si="9"/>
        <v>0.28390000000000271</v>
      </c>
      <c r="D302" s="5">
        <v>3.044</v>
      </c>
      <c r="E302">
        <f t="shared" si="10"/>
        <v>5.1099999999999923E-2</v>
      </c>
      <c r="G302" s="14">
        <v>35431</v>
      </c>
      <c r="H302" s="5">
        <v>5.1099999999999923E-2</v>
      </c>
      <c r="I302" s="5">
        <v>0.28390000000000271</v>
      </c>
      <c r="J302" s="5"/>
      <c r="K302" s="15">
        <v>35461</v>
      </c>
      <c r="L302" s="5">
        <v>786.16</v>
      </c>
      <c r="M302" s="16">
        <f>(L302-L307)/L307</f>
        <v>0.20578536480620863</v>
      </c>
      <c r="N302">
        <v>0.7</v>
      </c>
      <c r="O302" s="7">
        <v>0.14404975536434603</v>
      </c>
      <c r="P302" s="5">
        <v>707.53</v>
      </c>
      <c r="Q302" s="16">
        <f>(P302-P307)/P307</f>
        <v>5.1151389095230947E-2</v>
      </c>
      <c r="R302">
        <v>0.3</v>
      </c>
      <c r="S302" s="7">
        <v>1.5345416728569284E-2</v>
      </c>
      <c r="T302" s="20">
        <v>0.15939517209291532</v>
      </c>
    </row>
    <row r="303" spans="1:20" x14ac:dyDescent="0.25">
      <c r="A303" s="1">
        <v>35430</v>
      </c>
      <c r="B303">
        <v>99.872399999999999</v>
      </c>
      <c r="C303">
        <f t="shared" si="9"/>
        <v>0.25199999999999534</v>
      </c>
      <c r="D303" s="5">
        <v>3.3224999999999998</v>
      </c>
      <c r="E303">
        <f t="shared" si="10"/>
        <v>0.31989999999999963</v>
      </c>
      <c r="G303" s="14">
        <v>35400</v>
      </c>
      <c r="H303" s="5">
        <v>0.31989999999999963</v>
      </c>
      <c r="I303" s="5">
        <v>0.25199999999999534</v>
      </c>
      <c r="J303" s="5"/>
      <c r="K303" s="15">
        <v>35430</v>
      </c>
      <c r="L303" s="5">
        <v>740.74</v>
      </c>
      <c r="M303" s="16"/>
      <c r="N303">
        <v>0.7</v>
      </c>
      <c r="P303" s="5">
        <v>705.37</v>
      </c>
      <c r="Q303" s="16"/>
      <c r="R303">
        <v>0.3</v>
      </c>
      <c r="S303" s="7"/>
      <c r="T303" s="20"/>
    </row>
    <row r="304" spans="1:20" x14ac:dyDescent="0.25">
      <c r="A304" s="1">
        <v>35399</v>
      </c>
      <c r="B304">
        <v>99.780900000000003</v>
      </c>
      <c r="C304">
        <f t="shared" si="9"/>
        <v>0.23440000000000794</v>
      </c>
      <c r="D304" s="5">
        <v>3.2551999999999999</v>
      </c>
      <c r="E304">
        <f t="shared" si="10"/>
        <v>0.37749999999999995</v>
      </c>
      <c r="G304" s="14">
        <v>35370</v>
      </c>
      <c r="H304" s="5">
        <v>0.37749999999999995</v>
      </c>
      <c r="I304" s="5">
        <v>0.23440000000000794</v>
      </c>
      <c r="J304" s="5"/>
      <c r="K304" s="15">
        <v>35398</v>
      </c>
      <c r="L304" s="5">
        <v>757.02</v>
      </c>
      <c r="M304" s="16"/>
      <c r="N304">
        <v>0.7</v>
      </c>
      <c r="P304" s="5">
        <v>711.99</v>
      </c>
      <c r="Q304" s="16"/>
      <c r="R304">
        <v>0.3</v>
      </c>
      <c r="S304" s="7"/>
      <c r="T304" s="20"/>
    </row>
    <row r="305" spans="1:20" x14ac:dyDescent="0.25">
      <c r="A305" s="1">
        <v>35369</v>
      </c>
      <c r="B305">
        <v>99.695700000000002</v>
      </c>
      <c r="C305">
        <f t="shared" si="9"/>
        <v>0.22719999999999629</v>
      </c>
      <c r="D305" s="5">
        <v>2.9929000000000001</v>
      </c>
      <c r="E305">
        <f t="shared" si="10"/>
        <v>4.2100000000000026E-2</v>
      </c>
      <c r="G305" s="14">
        <v>35339</v>
      </c>
      <c r="H305" s="5">
        <v>4.2100000000000026E-2</v>
      </c>
      <c r="I305" s="5">
        <v>0.22719999999999629</v>
      </c>
      <c r="J305" s="5"/>
      <c r="K305" s="15">
        <v>35369</v>
      </c>
      <c r="L305" s="5">
        <v>705.27</v>
      </c>
      <c r="M305" s="16"/>
      <c r="N305">
        <v>0.7</v>
      </c>
      <c r="P305" s="5">
        <v>700</v>
      </c>
      <c r="Q305" s="16"/>
      <c r="R305">
        <v>0.3</v>
      </c>
      <c r="S305" s="7"/>
      <c r="T305" s="20"/>
    </row>
    <row r="306" spans="1:20" x14ac:dyDescent="0.25">
      <c r="A306" s="1">
        <v>35338</v>
      </c>
      <c r="B306">
        <v>99.620400000000004</v>
      </c>
      <c r="C306">
        <f t="shared" si="9"/>
        <v>0.25030000000000996</v>
      </c>
      <c r="D306" s="5">
        <v>3.0026000000000002</v>
      </c>
      <c r="E306">
        <f t="shared" si="10"/>
        <v>0.24849999999999994</v>
      </c>
      <c r="G306" s="14">
        <v>35309</v>
      </c>
      <c r="H306" s="5">
        <v>0.24849999999999994</v>
      </c>
      <c r="I306" s="5">
        <v>0.25030000000000996</v>
      </c>
      <c r="J306" s="5"/>
      <c r="K306" s="15">
        <v>35338</v>
      </c>
      <c r="L306" s="5">
        <v>687.31</v>
      </c>
      <c r="M306" s="16"/>
      <c r="N306">
        <v>0.7</v>
      </c>
      <c r="P306" s="5">
        <v>684.83</v>
      </c>
      <c r="Q306" s="16"/>
      <c r="R306">
        <v>0.3</v>
      </c>
      <c r="S306" s="7"/>
      <c r="T306" s="20"/>
    </row>
    <row r="307" spans="1:20" x14ac:dyDescent="0.25">
      <c r="A307" s="1">
        <v>35308</v>
      </c>
      <c r="B307">
        <v>99.546499999999995</v>
      </c>
      <c r="C307">
        <f t="shared" si="9"/>
        <v>0.31649999999999068</v>
      </c>
      <c r="D307" s="6">
        <v>2.8776999999999999</v>
      </c>
      <c r="E307">
        <f t="shared" si="10"/>
        <v>-1.3199999999999878E-2</v>
      </c>
      <c r="G307" s="17">
        <v>35278</v>
      </c>
      <c r="H307" s="6">
        <v>-1.3199999999999878E-2</v>
      </c>
      <c r="I307" s="6">
        <v>0.31649999999999068</v>
      </c>
      <c r="J307" s="6"/>
      <c r="K307" s="18">
        <v>35307</v>
      </c>
      <c r="L307" s="6">
        <v>651.99</v>
      </c>
      <c r="M307" s="19">
        <f>(L307-L308)/L308</f>
        <v>1.8813969841393802E-2</v>
      </c>
      <c r="N307">
        <v>0.7</v>
      </c>
      <c r="O307" s="7">
        <v>1.316977888897566E-2</v>
      </c>
      <c r="P307" s="6">
        <v>673.1</v>
      </c>
      <c r="Q307" s="19">
        <f>(P307-P308)/P308</f>
        <v>-1.6759859395161821E-3</v>
      </c>
      <c r="R307">
        <v>0.3</v>
      </c>
      <c r="S307" s="7">
        <v>-5.0279578185485462E-4</v>
      </c>
      <c r="T307" s="20">
        <v>1.2666983107120805E-2</v>
      </c>
    </row>
    <row r="308" spans="1:20" x14ac:dyDescent="0.25">
      <c r="A308" s="1">
        <v>35277</v>
      </c>
      <c r="B308">
        <v>99.468500000000006</v>
      </c>
      <c r="C308">
        <f t="shared" si="9"/>
        <v>0.41049999999999898</v>
      </c>
      <c r="D308" s="5">
        <v>2.9508000000000001</v>
      </c>
      <c r="E308">
        <f t="shared" si="10"/>
        <v>5.4200000000000248E-2</v>
      </c>
      <c r="G308" s="14">
        <v>35247</v>
      </c>
      <c r="H308" s="5">
        <v>5.4200000000000248E-2</v>
      </c>
      <c r="I308" s="5">
        <v>0.41049999999999898</v>
      </c>
      <c r="J308" s="5"/>
      <c r="K308" s="15">
        <v>35277</v>
      </c>
      <c r="L308" s="5">
        <v>639.95000000000005</v>
      </c>
      <c r="M308" s="16">
        <f>(L308-L309)/L309</f>
        <v>-4.5748027973696301E-2</v>
      </c>
      <c r="N308">
        <v>0.7</v>
      </c>
      <c r="O308" s="7">
        <v>-3.2023619581587406E-2</v>
      </c>
      <c r="P308" s="5">
        <v>674.23</v>
      </c>
      <c r="Q308" s="16">
        <f>(P308-P309)/P309</f>
        <v>2.7365070866610624E-3</v>
      </c>
      <c r="R308">
        <v>0.3</v>
      </c>
      <c r="S308" s="7">
        <v>8.2095212599831867E-4</v>
      </c>
      <c r="T308" s="20">
        <v>-3.1202667455589087E-2</v>
      </c>
    </row>
    <row r="309" spans="1:20" x14ac:dyDescent="0.25">
      <c r="A309" s="1">
        <v>35246</v>
      </c>
      <c r="B309">
        <v>99.370099999999994</v>
      </c>
      <c r="C309">
        <f t="shared" si="9"/>
        <v>0.49609999999999843</v>
      </c>
      <c r="D309" s="6">
        <v>2.7541000000000002</v>
      </c>
      <c r="E309">
        <f t="shared" si="10"/>
        <v>-8.6099999999999621E-2</v>
      </c>
      <c r="G309" s="17">
        <v>35217</v>
      </c>
      <c r="H309" s="6">
        <v>-8.6099999999999621E-2</v>
      </c>
      <c r="I309" s="6">
        <v>0.49609999999999843</v>
      </c>
      <c r="J309" s="6"/>
      <c r="K309" s="18">
        <v>35244</v>
      </c>
      <c r="L309" s="6">
        <v>670.63</v>
      </c>
      <c r="M309" s="19">
        <f>(L309-L310)/L310</f>
        <v>2.2566953610712441E-3</v>
      </c>
      <c r="N309">
        <v>0.7</v>
      </c>
      <c r="O309" s="7">
        <v>1.5796867527498708E-3</v>
      </c>
      <c r="P309" s="6">
        <v>672.39</v>
      </c>
      <c r="Q309" s="19">
        <f>(P309-P310)/P310</f>
        <v>1.3429191535539833E-2</v>
      </c>
      <c r="R309">
        <v>0.3</v>
      </c>
      <c r="S309" s="7">
        <v>4.0287574606619496E-3</v>
      </c>
      <c r="T309" s="20">
        <v>5.6084442134118201E-3</v>
      </c>
    </row>
    <row r="310" spans="1:20" x14ac:dyDescent="0.25">
      <c r="A310" s="1">
        <v>35216</v>
      </c>
      <c r="B310">
        <v>99.23</v>
      </c>
      <c r="C310">
        <f t="shared" si="9"/>
        <v>0.53020000000000778</v>
      </c>
      <c r="D310" s="5">
        <v>2.8908999999999998</v>
      </c>
      <c r="E310">
        <f t="shared" si="10"/>
        <v>0.24009999999999998</v>
      </c>
      <c r="G310" s="14">
        <v>35186</v>
      </c>
      <c r="H310" s="5">
        <v>0.24009999999999998</v>
      </c>
      <c r="I310" s="5">
        <v>0.53020000000000778</v>
      </c>
      <c r="J310" s="5"/>
      <c r="K310" s="15">
        <v>35216</v>
      </c>
      <c r="L310" s="5">
        <v>669.12</v>
      </c>
      <c r="M310" s="16">
        <f>(L310-L314)/L314</f>
        <v>5.2042388604131982E-2</v>
      </c>
      <c r="N310">
        <v>0.7</v>
      </c>
      <c r="O310" s="7">
        <v>3.6429672022892386E-2</v>
      </c>
      <c r="P310" s="5">
        <v>663.48</v>
      </c>
      <c r="Q310" s="16">
        <f>(P310-P314)/P314</f>
        <v>-3.1670509938994035E-2</v>
      </c>
      <c r="R310">
        <v>0.3</v>
      </c>
      <c r="S310" s="7">
        <v>-9.5011529816982094E-3</v>
      </c>
      <c r="T310" s="20">
        <v>2.6928519041194178E-2</v>
      </c>
    </row>
    <row r="311" spans="1:20" x14ac:dyDescent="0.25">
      <c r="A311" s="1">
        <v>35185</v>
      </c>
      <c r="B311">
        <v>99.058000000000007</v>
      </c>
      <c r="C311">
        <f t="shared" si="9"/>
        <v>0.48620000000001085</v>
      </c>
      <c r="D311" s="5">
        <v>2.8965999999999998</v>
      </c>
      <c r="E311">
        <f t="shared" si="10"/>
        <v>0.16869999999999985</v>
      </c>
      <c r="G311" s="14">
        <v>35156</v>
      </c>
      <c r="H311" s="5">
        <v>0.16869999999999985</v>
      </c>
      <c r="I311" s="5">
        <v>0.48620000000001085</v>
      </c>
      <c r="J311" s="5"/>
      <c r="K311" s="15">
        <v>35185</v>
      </c>
      <c r="L311" s="5">
        <v>654.16999999999996</v>
      </c>
      <c r="M311" s="16"/>
      <c r="N311">
        <v>0.7</v>
      </c>
      <c r="P311" s="5">
        <v>664.83</v>
      </c>
      <c r="Q311" s="16"/>
      <c r="R311">
        <v>0.3</v>
      </c>
      <c r="S311" s="7"/>
      <c r="T311" s="20"/>
    </row>
    <row r="312" spans="1:20" x14ac:dyDescent="0.25">
      <c r="A312" s="1">
        <v>35155</v>
      </c>
      <c r="B312">
        <v>98.873999999999995</v>
      </c>
      <c r="C312">
        <f t="shared" si="9"/>
        <v>0.37099999999999511</v>
      </c>
      <c r="D312" s="5">
        <v>2.8401999999999998</v>
      </c>
      <c r="E312">
        <f t="shared" si="10"/>
        <v>0.30179999999999962</v>
      </c>
      <c r="G312" s="14">
        <v>35125</v>
      </c>
      <c r="H312" s="5">
        <v>0.30179999999999962</v>
      </c>
      <c r="I312" s="5">
        <v>0.37099999999999511</v>
      </c>
      <c r="J312" s="5"/>
      <c r="K312" s="15">
        <v>35153</v>
      </c>
      <c r="L312" s="5">
        <v>645.5</v>
      </c>
      <c r="M312" s="16"/>
      <c r="N312">
        <v>0.7</v>
      </c>
      <c r="P312" s="5">
        <v>668.59</v>
      </c>
      <c r="Q312" s="16"/>
      <c r="R312">
        <v>0.3</v>
      </c>
      <c r="S312" s="7"/>
      <c r="T312" s="20"/>
    </row>
    <row r="313" spans="1:20" x14ac:dyDescent="0.25">
      <c r="A313" s="1">
        <v>35124</v>
      </c>
      <c r="B313">
        <v>98.699799999999996</v>
      </c>
      <c r="C313">
        <f t="shared" si="9"/>
        <v>0.21389999999999532</v>
      </c>
      <c r="D313" s="5">
        <v>2.6507999999999998</v>
      </c>
      <c r="E313">
        <f t="shared" si="10"/>
        <v>4.5599999999999863E-2</v>
      </c>
      <c r="G313" s="14">
        <v>35096</v>
      </c>
      <c r="H313" s="5">
        <v>4.5599999999999863E-2</v>
      </c>
      <c r="I313" s="5">
        <v>0.21389999999999532</v>
      </c>
      <c r="J313" s="5"/>
      <c r="K313" s="15">
        <v>35124</v>
      </c>
      <c r="L313" s="5">
        <v>640.42999999999995</v>
      </c>
      <c r="M313" s="16"/>
      <c r="N313">
        <v>0.7</v>
      </c>
      <c r="P313" s="5">
        <v>673.27</v>
      </c>
      <c r="Q313" s="16"/>
      <c r="R313">
        <v>0.3</v>
      </c>
      <c r="S313" s="7"/>
      <c r="T313" s="20"/>
    </row>
    <row r="314" spans="1:20" x14ac:dyDescent="0.25">
      <c r="A314" s="1">
        <v>35095</v>
      </c>
      <c r="B314">
        <v>98.571799999999996</v>
      </c>
      <c r="C314">
        <f t="shared" si="9"/>
        <v>6.3400000000001455E-2</v>
      </c>
      <c r="D314" s="6">
        <v>2.7279</v>
      </c>
      <c r="E314">
        <f t="shared" si="10"/>
        <v>-8.1500000000000128E-2</v>
      </c>
      <c r="G314" s="17">
        <v>35065</v>
      </c>
      <c r="H314" s="6">
        <v>-8.1500000000000128E-2</v>
      </c>
      <c r="I314" s="6">
        <v>6.3400000000001455E-2</v>
      </c>
      <c r="J314" s="6"/>
      <c r="K314" s="18">
        <v>35095</v>
      </c>
      <c r="L314" s="6">
        <v>636.02</v>
      </c>
      <c r="M314" s="19">
        <f>(L314-L315)/L315</f>
        <v>3.2617342879872765E-2</v>
      </c>
      <c r="N314">
        <v>0.7</v>
      </c>
      <c r="O314" s="7">
        <v>2.2832140015910933E-2</v>
      </c>
      <c r="P314" s="6">
        <v>685.18</v>
      </c>
      <c r="Q314" s="19">
        <f>(P314-P315)/P315</f>
        <v>6.6406135221696323E-3</v>
      </c>
      <c r="R314">
        <v>0.3</v>
      </c>
      <c r="S314" s="7">
        <v>1.9921840566508894E-3</v>
      </c>
      <c r="T314" s="20">
        <v>2.4824324072561823E-2</v>
      </c>
    </row>
    <row r="315" spans="1:20" x14ac:dyDescent="0.25">
      <c r="A315" s="1">
        <v>35064</v>
      </c>
      <c r="B315">
        <v>98.503</v>
      </c>
      <c r="C315">
        <f t="shared" si="9"/>
        <v>-5.2300000000002456E-2</v>
      </c>
      <c r="D315" s="4">
        <v>2.5384000000000002</v>
      </c>
      <c r="E315">
        <f t="shared" si="10"/>
        <v>-5.0999999999996604E-3</v>
      </c>
      <c r="G315" s="11">
        <v>35034</v>
      </c>
      <c r="H315" s="4">
        <v>-5.0999999999996604E-3</v>
      </c>
      <c r="I315" s="4">
        <v>-5.2300000000002456E-2</v>
      </c>
      <c r="J315" s="4"/>
      <c r="K315" s="12">
        <v>35062</v>
      </c>
      <c r="L315" s="4">
        <v>615.92999999999995</v>
      </c>
      <c r="M315" s="13">
        <f>(L315-L317)/L317</f>
        <v>5.9208942390369647E-2</v>
      </c>
      <c r="N315">
        <v>0.7</v>
      </c>
      <c r="O315" s="7">
        <v>4.1446259673258753E-2</v>
      </c>
      <c r="P315" s="4">
        <v>680.66</v>
      </c>
      <c r="Q315" s="13">
        <f>(P315-P317)/P317</f>
        <v>2.9228977968638842E-2</v>
      </c>
      <c r="R315">
        <v>0.3</v>
      </c>
      <c r="S315" s="7">
        <v>8.7686933905916521E-3</v>
      </c>
      <c r="T315" s="20">
        <v>5.0214953063850404E-2</v>
      </c>
    </row>
    <row r="316" spans="1:20" x14ac:dyDescent="0.25">
      <c r="A316" s="1">
        <v>35033</v>
      </c>
      <c r="B316">
        <v>98.485900000000001</v>
      </c>
      <c r="C316">
        <f t="shared" si="9"/>
        <v>-0.12529999999999575</v>
      </c>
      <c r="D316" s="4">
        <v>2.6052</v>
      </c>
      <c r="E316">
        <f t="shared" si="10"/>
        <v>-1.2199999999999989E-2</v>
      </c>
      <c r="G316" s="11">
        <v>35004</v>
      </c>
      <c r="H316" s="4">
        <v>-1.2199999999999989E-2</v>
      </c>
      <c r="I316" s="4">
        <v>-0.12529999999999575</v>
      </c>
      <c r="J316" s="4"/>
      <c r="K316" s="12">
        <v>35033</v>
      </c>
      <c r="L316" s="4">
        <v>605.37</v>
      </c>
      <c r="M316" s="13"/>
      <c r="N316">
        <v>0.7</v>
      </c>
      <c r="P316" s="4">
        <v>671.24</v>
      </c>
      <c r="Q316" s="13"/>
      <c r="R316">
        <v>0.3</v>
      </c>
      <c r="S316" s="7"/>
      <c r="T316" s="20"/>
    </row>
    <row r="317" spans="1:20" x14ac:dyDescent="0.25">
      <c r="A317" s="1">
        <v>35003</v>
      </c>
      <c r="B317">
        <v>98.508399999999995</v>
      </c>
      <c r="C317">
        <f t="shared" si="9"/>
        <v>-0.16689999999999827</v>
      </c>
      <c r="D317" s="3">
        <v>2.8094000000000001</v>
      </c>
      <c r="E317">
        <f t="shared" si="10"/>
        <v>4.6600000000000197E-2</v>
      </c>
      <c r="G317" s="8">
        <v>34973</v>
      </c>
      <c r="H317" s="3">
        <v>4.6600000000000197E-2</v>
      </c>
      <c r="I317" s="3">
        <v>-0.16689999999999827</v>
      </c>
      <c r="J317" s="3"/>
      <c r="K317" s="9">
        <v>35003</v>
      </c>
      <c r="L317" s="3">
        <v>581.5</v>
      </c>
      <c r="M317" s="10">
        <f>(L317-L318)/L318</f>
        <v>-4.9793809140842357E-3</v>
      </c>
      <c r="N317">
        <v>0.7</v>
      </c>
      <c r="O317" s="7">
        <v>-3.4855666398589647E-3</v>
      </c>
      <c r="P317" s="3">
        <v>661.33</v>
      </c>
      <c r="Q317" s="10">
        <f>(P317-P318)/P318</f>
        <v>1.3004717848171081E-2</v>
      </c>
      <c r="R317">
        <v>0.3</v>
      </c>
      <c r="S317" s="7">
        <v>3.9014153544513243E-3</v>
      </c>
      <c r="T317" s="20">
        <v>4.1584871459235959E-4</v>
      </c>
    </row>
    <row r="318" spans="1:20" x14ac:dyDescent="0.25">
      <c r="A318" s="1">
        <v>34972</v>
      </c>
      <c r="B318">
        <v>98.555300000000003</v>
      </c>
      <c r="C318">
        <f t="shared" si="9"/>
        <v>-0.22149999999999181</v>
      </c>
      <c r="D318" s="4">
        <v>2.5434999999999999</v>
      </c>
      <c r="E318">
        <f t="shared" si="10"/>
        <v>-0.49700000000000033</v>
      </c>
      <c r="G318" s="11">
        <v>34943</v>
      </c>
      <c r="H318" s="4">
        <v>-0.49700000000000033</v>
      </c>
      <c r="I318" s="4">
        <v>-0.22149999999999181</v>
      </c>
      <c r="J318" s="4"/>
      <c r="K318" s="12">
        <v>34971</v>
      </c>
      <c r="L318" s="4">
        <v>584.41</v>
      </c>
      <c r="M318" s="13">
        <f>(L318-L321)/L321</f>
        <v>7.2804038549793421E-2</v>
      </c>
      <c r="N318">
        <v>0.7</v>
      </c>
      <c r="O318" s="7">
        <v>5.0962826984855394E-2</v>
      </c>
      <c r="P318" s="4">
        <v>652.84</v>
      </c>
      <c r="Q318" s="13">
        <f>(P318-P321)/P321</f>
        <v>1.9632342605463399E-2</v>
      </c>
      <c r="R318">
        <v>0.3</v>
      </c>
      <c r="S318" s="7">
        <v>5.8897027816390193E-3</v>
      </c>
      <c r="T318" s="20">
        <v>5.6852529766494415E-2</v>
      </c>
    </row>
    <row r="319" spans="1:20" x14ac:dyDescent="0.25">
      <c r="A319" s="1">
        <v>34942</v>
      </c>
      <c r="B319">
        <v>98.611199999999997</v>
      </c>
      <c r="C319">
        <f t="shared" si="9"/>
        <v>-0.34029999999999916</v>
      </c>
      <c r="D319" s="4">
        <v>2.6173999999999999</v>
      </c>
      <c r="E319">
        <f t="shared" si="10"/>
        <v>-0.56899999999999995</v>
      </c>
      <c r="G319" s="11">
        <v>34912</v>
      </c>
      <c r="H319" s="4">
        <v>-0.56899999999999995</v>
      </c>
      <c r="I319" s="4">
        <v>-0.34029999999999916</v>
      </c>
      <c r="J319" s="4"/>
      <c r="K319" s="12">
        <v>34942</v>
      </c>
      <c r="L319" s="4">
        <v>561.88</v>
      </c>
      <c r="M319" s="13"/>
      <c r="N319">
        <v>0.7</v>
      </c>
      <c r="P319" s="4">
        <v>646.54999999999995</v>
      </c>
      <c r="Q319" s="13"/>
      <c r="R319">
        <v>0.3</v>
      </c>
      <c r="S319" s="7"/>
      <c r="T319" s="20"/>
    </row>
    <row r="320" spans="1:20" x14ac:dyDescent="0.25">
      <c r="A320" s="1">
        <v>34911</v>
      </c>
      <c r="B320">
        <v>98.675299999999993</v>
      </c>
      <c r="C320">
        <f t="shared" si="9"/>
        <v>-0.53820000000000334</v>
      </c>
      <c r="D320" s="4">
        <v>2.7627999999999999</v>
      </c>
      <c r="E320">
        <f t="shared" si="10"/>
        <v>-0.29010000000000025</v>
      </c>
      <c r="G320" s="11">
        <v>34881</v>
      </c>
      <c r="H320" s="4">
        <v>-0.29010000000000025</v>
      </c>
      <c r="I320" s="4">
        <v>-0.53820000000000334</v>
      </c>
      <c r="J320" s="4"/>
      <c r="K320" s="12">
        <v>34911</v>
      </c>
      <c r="L320" s="4">
        <v>562.05999999999995</v>
      </c>
      <c r="M320" s="13"/>
      <c r="N320">
        <v>0.7</v>
      </c>
      <c r="P320" s="4">
        <v>638.84</v>
      </c>
      <c r="Q320" s="13"/>
      <c r="R320">
        <v>0.3</v>
      </c>
      <c r="S320" s="7"/>
      <c r="T320" s="20"/>
    </row>
    <row r="321" spans="1:20" x14ac:dyDescent="0.25">
      <c r="A321" s="1">
        <v>34880</v>
      </c>
      <c r="B321">
        <v>98.776799999999994</v>
      </c>
      <c r="C321">
        <f t="shared" si="9"/>
        <v>-0.76830000000001064</v>
      </c>
      <c r="D321" s="3">
        <v>3.0405000000000002</v>
      </c>
      <c r="E321">
        <f t="shared" si="10"/>
        <v>0.18720000000000026</v>
      </c>
      <c r="G321" s="8">
        <v>34851</v>
      </c>
      <c r="H321" s="3">
        <v>0.18720000000000026</v>
      </c>
      <c r="I321" s="3">
        <v>-0.76830000000001064</v>
      </c>
      <c r="J321" s="3"/>
      <c r="K321" s="9">
        <v>34880</v>
      </c>
      <c r="L321" s="3">
        <v>544.75</v>
      </c>
      <c r="M321" s="10">
        <f>(L321-L327)/L327</f>
        <v>0.18612145361116558</v>
      </c>
      <c r="N321">
        <v>0.7</v>
      </c>
      <c r="O321" s="7">
        <v>0.13028501752781591</v>
      </c>
      <c r="P321" s="3">
        <v>640.27</v>
      </c>
      <c r="Q321" s="10">
        <f>(P321-P327)/P327</f>
        <v>0.11444336141474623</v>
      </c>
      <c r="R321">
        <v>0.3</v>
      </c>
      <c r="S321" s="7">
        <v>3.4333008424423869E-2</v>
      </c>
      <c r="T321" s="20">
        <v>0.16461802595223979</v>
      </c>
    </row>
    <row r="322" spans="1:20" x14ac:dyDescent="0.25">
      <c r="A322" s="1">
        <v>34850</v>
      </c>
      <c r="B322">
        <v>98.951499999999996</v>
      </c>
      <c r="C322">
        <f t="shared" ref="C322:C385" si="11">B322-B325</f>
        <v>-0.94989999999999952</v>
      </c>
      <c r="D322" s="3">
        <v>3.1863999999999999</v>
      </c>
      <c r="E322">
        <f t="shared" si="10"/>
        <v>0.32339999999999991</v>
      </c>
      <c r="G322" s="8">
        <v>34820</v>
      </c>
      <c r="H322" s="3">
        <v>0.32339999999999991</v>
      </c>
      <c r="I322" s="3">
        <v>-0.94989999999999952</v>
      </c>
      <c r="J322" s="3"/>
      <c r="K322" s="9">
        <v>34850</v>
      </c>
      <c r="L322" s="3">
        <v>533.4</v>
      </c>
      <c r="M322" s="10"/>
      <c r="N322">
        <v>0.7</v>
      </c>
      <c r="P322" s="3">
        <v>635.61</v>
      </c>
      <c r="Q322" s="10"/>
      <c r="R322">
        <v>0.3</v>
      </c>
      <c r="S322" s="7"/>
      <c r="T322" s="20"/>
    </row>
    <row r="323" spans="1:20" x14ac:dyDescent="0.25">
      <c r="A323" s="1">
        <v>34819</v>
      </c>
      <c r="B323">
        <v>99.213499999999996</v>
      </c>
      <c r="C323">
        <f t="shared" si="11"/>
        <v>-1.01400000000001</v>
      </c>
      <c r="D323" s="3">
        <v>3.0529000000000002</v>
      </c>
      <c r="E323">
        <f t="shared" ref="E323:E386" si="12">D323-D326</f>
        <v>0.24850000000000039</v>
      </c>
      <c r="G323" s="8">
        <v>34790</v>
      </c>
      <c r="H323" s="3">
        <v>0.24850000000000039</v>
      </c>
      <c r="I323" s="3">
        <v>-1.01400000000001</v>
      </c>
      <c r="J323" s="3"/>
      <c r="K323" s="9">
        <v>34817</v>
      </c>
      <c r="L323" s="3">
        <v>514.71</v>
      </c>
      <c r="M323" s="10"/>
      <c r="N323">
        <v>0.7</v>
      </c>
      <c r="P323" s="3">
        <v>611.92999999999995</v>
      </c>
      <c r="Q323" s="10"/>
      <c r="R323">
        <v>0.3</v>
      </c>
      <c r="S323" s="7"/>
      <c r="T323" s="20"/>
    </row>
    <row r="324" spans="1:20" x14ac:dyDescent="0.25">
      <c r="A324" s="1">
        <v>34789</v>
      </c>
      <c r="B324">
        <v>99.545100000000005</v>
      </c>
      <c r="C324">
        <f t="shared" si="11"/>
        <v>-0.94610000000000127</v>
      </c>
      <c r="D324" s="3">
        <v>2.8532999999999999</v>
      </c>
      <c r="E324">
        <f t="shared" si="12"/>
        <v>0.17839999999999989</v>
      </c>
      <c r="G324" s="8">
        <v>34759</v>
      </c>
      <c r="H324" s="3">
        <v>0.17839999999999989</v>
      </c>
      <c r="I324" s="3">
        <v>-0.94610000000000127</v>
      </c>
      <c r="J324" s="3"/>
      <c r="K324" s="9">
        <v>34789</v>
      </c>
      <c r="L324" s="3">
        <v>500.71</v>
      </c>
      <c r="M324" s="10"/>
      <c r="N324">
        <v>0.7</v>
      </c>
      <c r="P324" s="3">
        <v>603.5</v>
      </c>
      <c r="Q324" s="10"/>
      <c r="R324">
        <v>0.3</v>
      </c>
      <c r="S324" s="7"/>
      <c r="T324" s="20"/>
    </row>
    <row r="325" spans="1:20" x14ac:dyDescent="0.25">
      <c r="A325" s="1">
        <v>34758</v>
      </c>
      <c r="B325">
        <v>99.901399999999995</v>
      </c>
      <c r="C325">
        <f t="shared" si="11"/>
        <v>-0.78920000000000812</v>
      </c>
      <c r="D325" s="3">
        <v>2.863</v>
      </c>
      <c r="E325">
        <f t="shared" si="12"/>
        <v>0.18809999999999993</v>
      </c>
      <c r="G325" s="8">
        <v>34731</v>
      </c>
      <c r="H325" s="3">
        <v>0.18809999999999993</v>
      </c>
      <c r="I325" s="3">
        <v>-0.78920000000000812</v>
      </c>
      <c r="J325" s="3"/>
      <c r="K325" s="9">
        <v>34758</v>
      </c>
      <c r="L325" s="3">
        <v>487.39</v>
      </c>
      <c r="M325" s="10"/>
      <c r="N325">
        <v>0.7</v>
      </c>
      <c r="P325" s="3">
        <v>599.82000000000005</v>
      </c>
      <c r="Q325" s="10"/>
      <c r="R325">
        <v>0.3</v>
      </c>
      <c r="S325" s="7"/>
      <c r="T325" s="20"/>
    </row>
    <row r="326" spans="1:20" x14ac:dyDescent="0.25">
      <c r="A326" s="1">
        <v>34730</v>
      </c>
      <c r="B326">
        <v>100.22750000000001</v>
      </c>
      <c r="C326">
        <f t="shared" si="11"/>
        <v>-0.60379999999999256</v>
      </c>
      <c r="D326" s="3">
        <v>2.8043999999999998</v>
      </c>
      <c r="E326">
        <f t="shared" si="12"/>
        <v>0.19629999999999992</v>
      </c>
      <c r="G326" s="8">
        <v>34700</v>
      </c>
      <c r="H326" s="3">
        <v>0.19629999999999992</v>
      </c>
      <c r="I326" s="3">
        <v>-0.60379999999999256</v>
      </c>
      <c r="J326" s="3"/>
      <c r="K326" s="9">
        <v>34730</v>
      </c>
      <c r="L326" s="3">
        <v>470.42</v>
      </c>
      <c r="M326" s="10"/>
      <c r="N326">
        <v>0.7</v>
      </c>
      <c r="P326" s="3">
        <v>585.89</v>
      </c>
      <c r="Q326" s="10"/>
      <c r="R326">
        <v>0.3</v>
      </c>
      <c r="S326" s="7"/>
      <c r="T326" s="20"/>
    </row>
    <row r="327" spans="1:20" x14ac:dyDescent="0.25">
      <c r="A327" s="1">
        <v>34699</v>
      </c>
      <c r="B327">
        <v>100.49120000000001</v>
      </c>
      <c r="C327">
        <f t="shared" si="11"/>
        <v>-0.43369999999998754</v>
      </c>
      <c r="D327" s="4">
        <v>2.6749000000000001</v>
      </c>
      <c r="E327">
        <f t="shared" si="12"/>
        <v>-0.28859999999999975</v>
      </c>
      <c r="G327" s="11">
        <v>34669</v>
      </c>
      <c r="H327" s="4">
        <v>-0.28859999999999975</v>
      </c>
      <c r="I327" s="4">
        <v>-0.43369999999998754</v>
      </c>
      <c r="J327" s="4"/>
      <c r="K327" s="12">
        <v>34698</v>
      </c>
      <c r="L327" s="4">
        <v>459.27</v>
      </c>
      <c r="M327" s="13">
        <f>(L327-L330)/L330</f>
        <v>-7.3915580626337631E-3</v>
      </c>
      <c r="N327">
        <v>0.7</v>
      </c>
      <c r="O327" s="7">
        <v>-5.1740906438436339E-3</v>
      </c>
      <c r="P327" s="4">
        <v>574.52</v>
      </c>
      <c r="Q327" s="13">
        <f>(P327-P330)/P330</f>
        <v>3.7738486267383606E-3</v>
      </c>
      <c r="R327">
        <v>0.3</v>
      </c>
      <c r="S327" s="7">
        <v>1.1321545880215082E-3</v>
      </c>
      <c r="T327" s="20">
        <v>-4.0419360558221259E-3</v>
      </c>
    </row>
    <row r="328" spans="1:20" x14ac:dyDescent="0.25">
      <c r="A328" s="1">
        <v>34668</v>
      </c>
      <c r="B328">
        <v>100.6906</v>
      </c>
      <c r="C328">
        <f t="shared" si="11"/>
        <v>-0.30469999999999686</v>
      </c>
      <c r="D328" s="4">
        <v>2.6749000000000001</v>
      </c>
      <c r="E328">
        <f t="shared" si="12"/>
        <v>-0.22560000000000002</v>
      </c>
      <c r="G328" s="11">
        <v>34639</v>
      </c>
      <c r="H328" s="4">
        <v>-0.22560000000000002</v>
      </c>
      <c r="I328" s="4">
        <v>-0.30469999999999686</v>
      </c>
      <c r="J328" s="4"/>
      <c r="K328" s="12">
        <v>34668</v>
      </c>
      <c r="L328" s="4">
        <v>453.69</v>
      </c>
      <c r="M328" s="13"/>
      <c r="N328">
        <v>0.7</v>
      </c>
      <c r="P328" s="4">
        <v>570.58000000000004</v>
      </c>
      <c r="Q328" s="13"/>
      <c r="R328">
        <v>0.3</v>
      </c>
      <c r="S328" s="7"/>
      <c r="T328" s="20"/>
    </row>
    <row r="329" spans="1:20" x14ac:dyDescent="0.25">
      <c r="A329" s="1">
        <v>34638</v>
      </c>
      <c r="B329">
        <v>100.8313</v>
      </c>
      <c r="C329">
        <f t="shared" si="11"/>
        <v>-0.21930000000000405</v>
      </c>
      <c r="D329" s="4">
        <v>2.6080999999999999</v>
      </c>
      <c r="E329">
        <f t="shared" si="12"/>
        <v>-0.16199999999999992</v>
      </c>
      <c r="G329" s="11">
        <v>34608</v>
      </c>
      <c r="H329" s="4">
        <v>-0.16199999999999992</v>
      </c>
      <c r="I329" s="4">
        <v>-0.21930000000000405</v>
      </c>
      <c r="J329" s="4"/>
      <c r="K329" s="12">
        <v>34638</v>
      </c>
      <c r="L329" s="4">
        <v>472.35</v>
      </c>
      <c r="M329" s="13"/>
      <c r="N329">
        <v>0.7</v>
      </c>
      <c r="P329" s="4">
        <v>571.85</v>
      </c>
      <c r="Q329" s="13"/>
      <c r="R329">
        <v>0.3</v>
      </c>
      <c r="S329" s="7"/>
      <c r="T329" s="20"/>
    </row>
    <row r="330" spans="1:20" x14ac:dyDescent="0.25">
      <c r="A330" s="1">
        <v>34607</v>
      </c>
      <c r="B330">
        <v>100.92489999999999</v>
      </c>
      <c r="C330">
        <f t="shared" si="11"/>
        <v>-0.1647000000000105</v>
      </c>
      <c r="D330" s="3">
        <v>2.9634999999999998</v>
      </c>
      <c r="E330">
        <f t="shared" si="12"/>
        <v>0.47039999999999971</v>
      </c>
      <c r="G330" s="8">
        <v>34578</v>
      </c>
      <c r="H330" s="3">
        <v>0.47039999999999971</v>
      </c>
      <c r="I330" s="3">
        <v>-0.1647000000000105</v>
      </c>
      <c r="J330" s="3"/>
      <c r="K330" s="9">
        <v>34607</v>
      </c>
      <c r="L330" s="3">
        <v>462.69</v>
      </c>
      <c r="M330" s="10">
        <f>(L330-L333)/L333</f>
        <v>4.1461273549868359E-2</v>
      </c>
      <c r="N330">
        <v>0.7</v>
      </c>
      <c r="O330" s="7">
        <v>2.9022891484907849E-2</v>
      </c>
      <c r="P330" s="3">
        <v>572.36</v>
      </c>
      <c r="Q330" s="10">
        <f>(P330-P333)/P333</f>
        <v>6.0995974617237556E-3</v>
      </c>
      <c r="R330">
        <v>0.3</v>
      </c>
      <c r="S330" s="7">
        <v>1.8298792385171266E-3</v>
      </c>
      <c r="T330" s="20">
        <v>3.0852770723424974E-2</v>
      </c>
    </row>
    <row r="331" spans="1:20" x14ac:dyDescent="0.25">
      <c r="A331" s="1">
        <v>34577</v>
      </c>
      <c r="B331">
        <v>100.9953</v>
      </c>
      <c r="C331">
        <f t="shared" si="11"/>
        <v>-0.10139999999999816</v>
      </c>
      <c r="D331" s="3">
        <v>2.9005000000000001</v>
      </c>
      <c r="E331">
        <f t="shared" si="12"/>
        <v>0.6120000000000001</v>
      </c>
      <c r="G331" s="8">
        <v>34547</v>
      </c>
      <c r="H331" s="3">
        <v>0.6120000000000001</v>
      </c>
      <c r="I331" s="3">
        <v>-0.10139999999999816</v>
      </c>
      <c r="J331" s="3"/>
      <c r="K331" s="9">
        <v>34577</v>
      </c>
      <c r="L331" s="3">
        <v>475.49</v>
      </c>
      <c r="M331" s="10"/>
      <c r="N331">
        <v>0.7</v>
      </c>
      <c r="P331" s="3">
        <v>580.91</v>
      </c>
      <c r="Q331" s="10"/>
      <c r="R331">
        <v>0.3</v>
      </c>
      <c r="S331" s="7"/>
      <c r="T331" s="20"/>
    </row>
    <row r="332" spans="1:20" x14ac:dyDescent="0.25">
      <c r="A332" s="1">
        <v>34546</v>
      </c>
      <c r="B332">
        <v>101.0506</v>
      </c>
      <c r="C332">
        <f t="shared" si="11"/>
        <v>-5.49999999999784E-3</v>
      </c>
      <c r="D332" s="3">
        <v>2.7700999999999998</v>
      </c>
      <c r="E332">
        <f t="shared" si="12"/>
        <v>0.40899999999999981</v>
      </c>
      <c r="G332" s="8">
        <v>34516</v>
      </c>
      <c r="H332" s="3">
        <v>0.40899999999999981</v>
      </c>
      <c r="I332" s="3">
        <v>-5.49999999999784E-3</v>
      </c>
      <c r="J332" s="3"/>
      <c r="K332" s="9">
        <v>34544</v>
      </c>
      <c r="L332" s="3">
        <v>458.26</v>
      </c>
      <c r="M332" s="10"/>
      <c r="N332">
        <v>0.7</v>
      </c>
      <c r="P332" s="3">
        <v>580.19000000000005</v>
      </c>
      <c r="Q332" s="10"/>
      <c r="R332">
        <v>0.3</v>
      </c>
      <c r="S332" s="7"/>
      <c r="T332" s="20"/>
    </row>
    <row r="333" spans="1:20" x14ac:dyDescent="0.25">
      <c r="A333" s="1">
        <v>34515</v>
      </c>
      <c r="B333">
        <v>101.0896</v>
      </c>
      <c r="C333">
        <f t="shared" si="11"/>
        <v>0.12890000000000157</v>
      </c>
      <c r="D333" s="6">
        <v>2.4931000000000001</v>
      </c>
      <c r="E333">
        <f t="shared" si="12"/>
        <v>-1.3900000000000023E-2</v>
      </c>
      <c r="G333" s="17">
        <v>34486</v>
      </c>
      <c r="H333" s="6">
        <v>-1.3900000000000023E-2</v>
      </c>
      <c r="I333" s="6">
        <v>0.12890000000000157</v>
      </c>
      <c r="J333" s="6"/>
      <c r="K333" s="18">
        <v>34515</v>
      </c>
      <c r="L333" s="6">
        <v>444.27</v>
      </c>
      <c r="M333" s="19">
        <f>(L333-L343)/L343</f>
        <v>-4.1612736215376693E-2</v>
      </c>
      <c r="N333">
        <v>0.7</v>
      </c>
      <c r="O333" s="7">
        <v>-2.9128915350763684E-2</v>
      </c>
      <c r="P333" s="6">
        <v>568.89</v>
      </c>
      <c r="Q333" s="19">
        <f>(P333-P343)/P343</f>
        <v>-3.5469049354876929E-2</v>
      </c>
      <c r="R333">
        <v>0.3</v>
      </c>
      <c r="S333" s="7">
        <v>-1.0640714806463078E-2</v>
      </c>
      <c r="T333" s="20">
        <v>-3.976963015722676E-2</v>
      </c>
    </row>
    <row r="334" spans="1:20" x14ac:dyDescent="0.25">
      <c r="A334" s="1">
        <v>34485</v>
      </c>
      <c r="B334">
        <v>101.0967</v>
      </c>
      <c r="C334">
        <f t="shared" si="11"/>
        <v>0.28979999999999961</v>
      </c>
      <c r="D334" s="6">
        <v>2.2885</v>
      </c>
      <c r="E334">
        <f t="shared" si="12"/>
        <v>-0.22719999999999985</v>
      </c>
      <c r="G334" s="17">
        <v>34455</v>
      </c>
      <c r="H334" s="6">
        <v>-0.22719999999999985</v>
      </c>
      <c r="I334" s="6">
        <v>0.28979999999999961</v>
      </c>
      <c r="J334" s="6"/>
      <c r="K334" s="18">
        <v>34485</v>
      </c>
      <c r="L334" s="6">
        <v>456.5</v>
      </c>
      <c r="M334" s="19"/>
      <c r="N334">
        <v>0.7</v>
      </c>
      <c r="P334" s="6">
        <v>570.15</v>
      </c>
      <c r="Q334" s="19"/>
      <c r="R334">
        <v>0.3</v>
      </c>
      <c r="S334" s="7"/>
      <c r="T334" s="20"/>
    </row>
    <row r="335" spans="1:20" x14ac:dyDescent="0.25">
      <c r="A335" s="1">
        <v>34454</v>
      </c>
      <c r="B335">
        <v>101.0561</v>
      </c>
      <c r="C335">
        <f t="shared" si="11"/>
        <v>0.45929999999999893</v>
      </c>
      <c r="D335" s="6">
        <v>2.3611</v>
      </c>
      <c r="E335">
        <f t="shared" si="12"/>
        <v>-0.16340000000000021</v>
      </c>
      <c r="G335" s="17">
        <v>34425</v>
      </c>
      <c r="H335" s="6">
        <v>-0.16340000000000021</v>
      </c>
      <c r="I335" s="6">
        <v>0.45929999999999893</v>
      </c>
      <c r="J335" s="6"/>
      <c r="K335" s="18">
        <v>34453</v>
      </c>
      <c r="L335" s="6">
        <v>450.91</v>
      </c>
      <c r="M335" s="19"/>
      <c r="N335">
        <v>0.7</v>
      </c>
      <c r="P335" s="6">
        <v>570.23</v>
      </c>
      <c r="Q335" s="19"/>
      <c r="R335">
        <v>0.3</v>
      </c>
      <c r="S335" s="7"/>
      <c r="T335" s="20"/>
    </row>
    <row r="336" spans="1:20" x14ac:dyDescent="0.25">
      <c r="A336" s="1">
        <v>34424</v>
      </c>
      <c r="B336">
        <v>100.9607</v>
      </c>
      <c r="C336">
        <f t="shared" si="11"/>
        <v>0.62239999999999895</v>
      </c>
      <c r="D336" s="6">
        <v>2.5070000000000001</v>
      </c>
      <c r="E336">
        <f t="shared" si="12"/>
        <v>-0.24140000000000006</v>
      </c>
      <c r="G336" s="17">
        <v>34394</v>
      </c>
      <c r="H336" s="6">
        <v>-0.24140000000000006</v>
      </c>
      <c r="I336" s="6">
        <v>0.62239999999999895</v>
      </c>
      <c r="J336" s="6"/>
      <c r="K336" s="18">
        <v>34424</v>
      </c>
      <c r="L336" s="6">
        <v>445.77</v>
      </c>
      <c r="M336" s="19"/>
      <c r="N336">
        <v>0.7</v>
      </c>
      <c r="P336" s="6">
        <v>574.82000000000005</v>
      </c>
      <c r="Q336" s="19"/>
      <c r="R336">
        <v>0.3</v>
      </c>
      <c r="S336" s="7"/>
      <c r="T336" s="20"/>
    </row>
    <row r="337" spans="1:20" x14ac:dyDescent="0.25">
      <c r="A337" s="1">
        <v>34393</v>
      </c>
      <c r="B337">
        <v>100.8069</v>
      </c>
      <c r="C337">
        <f t="shared" si="11"/>
        <v>0.74399999999999977</v>
      </c>
      <c r="D337" s="6">
        <v>2.5156999999999998</v>
      </c>
      <c r="E337">
        <f t="shared" si="12"/>
        <v>-0.1604000000000001</v>
      </c>
      <c r="G337" s="17">
        <v>34366</v>
      </c>
      <c r="H337" s="6">
        <v>-0.1604000000000001</v>
      </c>
      <c r="I337" s="6">
        <v>0.74399999999999977</v>
      </c>
      <c r="J337" s="6"/>
      <c r="K337" s="18">
        <v>34393</v>
      </c>
      <c r="L337" s="6">
        <v>467.14</v>
      </c>
      <c r="M337" s="19"/>
      <c r="N337">
        <v>0.7</v>
      </c>
      <c r="P337" s="6">
        <v>589.35</v>
      </c>
      <c r="Q337" s="19"/>
      <c r="R337">
        <v>0.3</v>
      </c>
      <c r="S337" s="7"/>
      <c r="T337" s="20"/>
    </row>
    <row r="338" spans="1:20" x14ac:dyDescent="0.25">
      <c r="A338" s="1">
        <v>34365</v>
      </c>
      <c r="B338">
        <v>100.5968</v>
      </c>
      <c r="C338">
        <f t="shared" si="11"/>
        <v>0.78119999999999834</v>
      </c>
      <c r="D338" s="6">
        <v>2.5245000000000002</v>
      </c>
      <c r="E338">
        <f t="shared" si="12"/>
        <v>-0.2258</v>
      </c>
      <c r="G338" s="17">
        <v>34335</v>
      </c>
      <c r="H338" s="6">
        <v>-0.2258</v>
      </c>
      <c r="I338" s="6">
        <v>0.78119999999999834</v>
      </c>
      <c r="J338" s="6"/>
      <c r="K338" s="18">
        <v>34365</v>
      </c>
      <c r="L338" s="6">
        <v>481.61</v>
      </c>
      <c r="M338" s="19"/>
      <c r="N338">
        <v>0.7</v>
      </c>
      <c r="P338" s="6">
        <v>599.77</v>
      </c>
      <c r="Q338" s="19"/>
      <c r="R338">
        <v>0.3</v>
      </c>
      <c r="S338" s="7"/>
      <c r="T338" s="20"/>
    </row>
    <row r="339" spans="1:20" x14ac:dyDescent="0.25">
      <c r="A339" s="1">
        <v>34334</v>
      </c>
      <c r="B339">
        <v>100.3383</v>
      </c>
      <c r="C339">
        <f t="shared" si="11"/>
        <v>0.7143999999999977</v>
      </c>
      <c r="D339" s="6">
        <v>2.7484000000000002</v>
      </c>
      <c r="E339">
        <f t="shared" si="12"/>
        <v>5.9100000000000374E-2</v>
      </c>
      <c r="G339" s="17">
        <v>34304</v>
      </c>
      <c r="H339" s="6">
        <v>5.9100000000000374E-2</v>
      </c>
      <c r="I339" s="6">
        <v>0.7143999999999977</v>
      </c>
      <c r="J339" s="6"/>
      <c r="K339" s="18">
        <v>34334</v>
      </c>
      <c r="L339" s="6">
        <v>466.45</v>
      </c>
      <c r="M339" s="19"/>
      <c r="N339">
        <v>0.7</v>
      </c>
      <c r="P339" s="6">
        <v>591.78</v>
      </c>
      <c r="Q339" s="19"/>
      <c r="R339">
        <v>0.3</v>
      </c>
      <c r="S339" s="7"/>
      <c r="T339" s="20"/>
    </row>
    <row r="340" spans="1:20" x14ac:dyDescent="0.25">
      <c r="A340" s="1">
        <v>34303</v>
      </c>
      <c r="B340">
        <v>100.0629</v>
      </c>
      <c r="C340">
        <f t="shared" si="11"/>
        <v>0.54210000000000491</v>
      </c>
      <c r="D340" s="6">
        <v>2.6760999999999999</v>
      </c>
      <c r="E340">
        <f t="shared" si="12"/>
        <v>-9.1800000000000104E-2</v>
      </c>
      <c r="G340" s="17">
        <v>34274</v>
      </c>
      <c r="H340" s="6">
        <v>-9.1800000000000104E-2</v>
      </c>
      <c r="I340" s="6">
        <v>0.54210000000000491</v>
      </c>
      <c r="J340" s="6"/>
      <c r="K340" s="18">
        <v>34303</v>
      </c>
      <c r="L340" s="6">
        <v>461.79</v>
      </c>
      <c r="M340" s="19"/>
      <c r="N340">
        <v>0.7</v>
      </c>
      <c r="P340" s="6">
        <v>588.59</v>
      </c>
      <c r="Q340" s="19"/>
      <c r="R340">
        <v>0.3</v>
      </c>
      <c r="S340" s="7"/>
      <c r="T340" s="20"/>
    </row>
    <row r="341" spans="1:20" x14ac:dyDescent="0.25">
      <c r="A341" s="1">
        <v>34273</v>
      </c>
      <c r="B341">
        <v>99.815600000000003</v>
      </c>
      <c r="C341">
        <f t="shared" si="11"/>
        <v>0.29829999999999757</v>
      </c>
      <c r="D341" s="6">
        <v>2.7503000000000002</v>
      </c>
      <c r="E341">
        <f t="shared" si="12"/>
        <v>-2.5499999999999634E-2</v>
      </c>
      <c r="G341" s="17">
        <v>34243</v>
      </c>
      <c r="H341" s="6">
        <v>-2.5499999999999634E-2</v>
      </c>
      <c r="I341" s="6">
        <v>0.29829999999999757</v>
      </c>
      <c r="J341" s="6"/>
      <c r="K341" s="18">
        <v>34271</v>
      </c>
      <c r="L341" s="6">
        <v>467.83</v>
      </c>
      <c r="M341" s="19"/>
      <c r="N341">
        <v>0.7</v>
      </c>
      <c r="P341" s="6">
        <v>593.64</v>
      </c>
      <c r="Q341" s="19"/>
      <c r="R341">
        <v>0.3</v>
      </c>
      <c r="S341" s="7"/>
      <c r="T341" s="20"/>
    </row>
    <row r="342" spans="1:20" x14ac:dyDescent="0.25">
      <c r="A342" s="1">
        <v>34242</v>
      </c>
      <c r="B342">
        <v>99.623900000000006</v>
      </c>
      <c r="C342">
        <f t="shared" si="11"/>
        <v>1.6700000000000159E-2</v>
      </c>
      <c r="D342" s="6">
        <v>2.6892999999999998</v>
      </c>
      <c r="E342">
        <f t="shared" si="12"/>
        <v>-0.30640000000000001</v>
      </c>
      <c r="G342" s="17">
        <v>34213</v>
      </c>
      <c r="H342" s="6">
        <v>-0.30640000000000001</v>
      </c>
      <c r="I342" s="6">
        <v>1.6700000000000159E-2</v>
      </c>
      <c r="J342" s="6"/>
      <c r="K342" s="18">
        <v>34242</v>
      </c>
      <c r="L342" s="6">
        <v>458.93</v>
      </c>
      <c r="M342" s="19"/>
      <c r="N342">
        <v>0.7</v>
      </c>
      <c r="P342" s="6">
        <v>591.42999999999995</v>
      </c>
      <c r="Q342" s="19"/>
      <c r="R342">
        <v>0.3</v>
      </c>
      <c r="S342" s="7"/>
      <c r="T342" s="20"/>
    </row>
    <row r="343" spans="1:20" x14ac:dyDescent="0.25">
      <c r="A343" s="1">
        <v>34212</v>
      </c>
      <c r="B343">
        <v>99.520799999999994</v>
      </c>
      <c r="C343">
        <f t="shared" si="11"/>
        <v>-0.24160000000000537</v>
      </c>
      <c r="D343" s="4">
        <v>2.7679</v>
      </c>
      <c r="E343">
        <f t="shared" si="12"/>
        <v>-0.45330000000000004</v>
      </c>
      <c r="G343" s="11">
        <v>34182</v>
      </c>
      <c r="H343" s="4">
        <v>-0.45330000000000004</v>
      </c>
      <c r="I343" s="4">
        <v>-0.24160000000000537</v>
      </c>
      <c r="J343" s="4"/>
      <c r="K343" s="12">
        <v>34212</v>
      </c>
      <c r="L343" s="4">
        <v>463.56</v>
      </c>
      <c r="M343" s="13">
        <f>(L343-L348)/L348</f>
        <v>2.6324528970265871E-2</v>
      </c>
      <c r="N343">
        <v>0.7</v>
      </c>
      <c r="O343" s="7">
        <v>1.8427170279186108E-2</v>
      </c>
      <c r="P343" s="4">
        <v>589.80999999999995</v>
      </c>
      <c r="Q343" s="13">
        <f>(P343-P348)/P348</f>
        <v>5.0418521816562679E-2</v>
      </c>
      <c r="R343">
        <v>0.3</v>
      </c>
      <c r="S343" s="7">
        <v>1.5125556544968803E-2</v>
      </c>
      <c r="T343" s="20">
        <v>3.3552726824154909E-2</v>
      </c>
    </row>
    <row r="344" spans="1:20" x14ac:dyDescent="0.25">
      <c r="A344" s="1">
        <v>34181</v>
      </c>
      <c r="B344">
        <v>99.517300000000006</v>
      </c>
      <c r="C344">
        <f t="shared" si="11"/>
        <v>-0.42599999999998772</v>
      </c>
      <c r="D344" s="4">
        <v>2.7757999999999998</v>
      </c>
      <c r="E344">
        <f t="shared" si="12"/>
        <v>-0.45000000000000018</v>
      </c>
      <c r="G344" s="11">
        <v>34151</v>
      </c>
      <c r="H344" s="4">
        <v>-0.45000000000000018</v>
      </c>
      <c r="I344" s="4">
        <v>-0.42599999999998772</v>
      </c>
      <c r="J344" s="4"/>
      <c r="K344" s="12">
        <v>34180</v>
      </c>
      <c r="L344" s="4">
        <v>448.13</v>
      </c>
      <c r="M344" s="13"/>
      <c r="N344">
        <v>0.7</v>
      </c>
      <c r="P344" s="4">
        <v>579.65</v>
      </c>
      <c r="Q344" s="13"/>
      <c r="R344">
        <v>0.3</v>
      </c>
      <c r="S344" s="7"/>
      <c r="T344" s="20"/>
    </row>
    <row r="345" spans="1:20" x14ac:dyDescent="0.25">
      <c r="A345" s="1">
        <v>34150</v>
      </c>
      <c r="B345">
        <v>99.607200000000006</v>
      </c>
      <c r="C345">
        <f t="shared" si="11"/>
        <v>-0.48689999999999145</v>
      </c>
      <c r="D345" s="4">
        <v>2.9956999999999998</v>
      </c>
      <c r="E345">
        <f t="shared" si="12"/>
        <v>-9.120000000000017E-2</v>
      </c>
      <c r="G345" s="11">
        <v>34121</v>
      </c>
      <c r="H345" s="4">
        <v>-9.120000000000017E-2</v>
      </c>
      <c r="I345" s="4">
        <v>-0.48689999999999145</v>
      </c>
      <c r="J345" s="4"/>
      <c r="K345" s="12">
        <v>34150</v>
      </c>
      <c r="L345" s="4">
        <v>450.53</v>
      </c>
      <c r="M345" s="13"/>
      <c r="N345">
        <v>0.7</v>
      </c>
      <c r="P345" s="4">
        <v>576.39</v>
      </c>
      <c r="Q345" s="13"/>
      <c r="R345">
        <v>0.3</v>
      </c>
      <c r="S345" s="7"/>
      <c r="T345" s="20"/>
    </row>
    <row r="346" spans="1:20" x14ac:dyDescent="0.25">
      <c r="A346" s="1">
        <v>34120</v>
      </c>
      <c r="B346">
        <v>99.7624</v>
      </c>
      <c r="C346">
        <f t="shared" si="11"/>
        <v>-0.4188000000000045</v>
      </c>
      <c r="D346" s="4">
        <v>3.2212000000000001</v>
      </c>
      <c r="E346">
        <f t="shared" si="12"/>
        <v>-2.5599999999999845E-2</v>
      </c>
      <c r="G346" s="11">
        <v>34090</v>
      </c>
      <c r="H346" s="4">
        <v>-2.5599999999999845E-2</v>
      </c>
      <c r="I346" s="4">
        <v>-0.4188000000000045</v>
      </c>
      <c r="J346" s="4"/>
      <c r="K346" s="12">
        <v>34120</v>
      </c>
      <c r="L346" s="4">
        <v>450.19</v>
      </c>
      <c r="M346" s="13"/>
      <c r="N346">
        <v>0.7</v>
      </c>
      <c r="P346" s="4">
        <v>566.13</v>
      </c>
      <c r="Q346" s="13"/>
      <c r="R346">
        <v>0.3</v>
      </c>
      <c r="S346" s="7"/>
      <c r="T346" s="20"/>
    </row>
    <row r="347" spans="1:20" x14ac:dyDescent="0.25">
      <c r="A347" s="1">
        <v>34089</v>
      </c>
      <c r="B347">
        <v>99.943299999999994</v>
      </c>
      <c r="C347">
        <f t="shared" si="11"/>
        <v>-0.23990000000000578</v>
      </c>
      <c r="D347" s="4">
        <v>3.2258</v>
      </c>
      <c r="E347">
        <f t="shared" si="12"/>
        <v>-3.2700000000000173E-2</v>
      </c>
      <c r="G347" s="11">
        <v>34060</v>
      </c>
      <c r="H347" s="4">
        <v>-3.2700000000000173E-2</v>
      </c>
      <c r="I347" s="4">
        <v>-0.23990000000000578</v>
      </c>
      <c r="J347" s="4"/>
      <c r="K347" s="12">
        <v>34089</v>
      </c>
      <c r="L347" s="4">
        <v>440.19</v>
      </c>
      <c r="M347" s="13"/>
      <c r="N347">
        <v>0.7</v>
      </c>
      <c r="P347" s="4">
        <v>565.41</v>
      </c>
      <c r="Q347" s="13"/>
      <c r="R347">
        <v>0.3</v>
      </c>
      <c r="S347" s="7"/>
      <c r="T347" s="20"/>
    </row>
    <row r="348" spans="1:20" x14ac:dyDescent="0.25">
      <c r="A348" s="1">
        <v>34059</v>
      </c>
      <c r="B348">
        <v>100.0941</v>
      </c>
      <c r="C348">
        <f t="shared" si="11"/>
        <v>-5.7000000000044793E-3</v>
      </c>
      <c r="D348" s="3">
        <v>3.0869</v>
      </c>
      <c r="E348">
        <f t="shared" si="12"/>
        <v>0.18619999999999992</v>
      </c>
      <c r="G348" s="8">
        <v>34029</v>
      </c>
      <c r="H348" s="3">
        <v>0.18619999999999992</v>
      </c>
      <c r="I348" s="3">
        <v>-5.7000000000044793E-3</v>
      </c>
      <c r="J348" s="3"/>
      <c r="K348" s="9">
        <v>34059</v>
      </c>
      <c r="L348" s="3">
        <v>451.67</v>
      </c>
      <c r="M348" s="10">
        <f>(L348-L349)/L349</f>
        <v>1.8697279985565477E-2</v>
      </c>
      <c r="N348">
        <v>0.7</v>
      </c>
      <c r="O348" s="7">
        <v>1.3088095989895833E-2</v>
      </c>
      <c r="P348" s="3">
        <v>561.5</v>
      </c>
      <c r="Q348" s="10">
        <f>(P348-P349)/P349</f>
        <v>4.1668902122789873E-3</v>
      </c>
      <c r="R348">
        <v>0.3</v>
      </c>
      <c r="S348" s="7">
        <v>1.2500670636836962E-3</v>
      </c>
      <c r="T348" s="20">
        <v>1.4338163053579529E-2</v>
      </c>
    </row>
    <row r="349" spans="1:20" x14ac:dyDescent="0.25">
      <c r="A349" s="1">
        <v>34028</v>
      </c>
      <c r="B349">
        <v>100.1812</v>
      </c>
      <c r="C349">
        <f t="shared" si="11"/>
        <v>0.23270000000000834</v>
      </c>
      <c r="D349" s="5">
        <v>3.2467999999999999</v>
      </c>
      <c r="E349">
        <f t="shared" si="12"/>
        <v>0.19890000000000008</v>
      </c>
      <c r="G349" s="14">
        <v>34001</v>
      </c>
      <c r="H349" s="5">
        <v>0.19890000000000008</v>
      </c>
      <c r="I349" s="5">
        <v>0.23270000000000834</v>
      </c>
      <c r="J349" s="5"/>
      <c r="K349" s="15">
        <v>34026</v>
      </c>
      <c r="L349" s="5">
        <v>443.38</v>
      </c>
      <c r="M349" s="16">
        <f>(L349-L351)/L351</f>
        <v>1.7603451837231224E-2</v>
      </c>
      <c r="N349">
        <v>0.7</v>
      </c>
      <c r="O349" s="7">
        <v>1.2322416286061856E-2</v>
      </c>
      <c r="P349" s="5">
        <v>559.16999999999996</v>
      </c>
      <c r="Q349" s="16">
        <f>(P349-P351)/P351</f>
        <v>3.701711763505855E-2</v>
      </c>
      <c r="R349">
        <v>0.3</v>
      </c>
      <c r="S349" s="7">
        <v>1.1105135290517565E-2</v>
      </c>
      <c r="T349" s="20">
        <v>2.3427551576579421E-2</v>
      </c>
    </row>
    <row r="350" spans="1:20" x14ac:dyDescent="0.25">
      <c r="A350" s="1">
        <v>34000</v>
      </c>
      <c r="B350">
        <v>100.1832</v>
      </c>
      <c r="C350">
        <f t="shared" si="11"/>
        <v>0.3983999999999952</v>
      </c>
      <c r="D350" s="5">
        <v>3.2585000000000002</v>
      </c>
      <c r="E350">
        <f t="shared" si="12"/>
        <v>5.6200000000000028E-2</v>
      </c>
      <c r="G350" s="14">
        <v>33970</v>
      </c>
      <c r="H350" s="5">
        <v>5.6200000000000028E-2</v>
      </c>
      <c r="I350" s="5">
        <v>0.3983999999999952</v>
      </c>
      <c r="J350" s="5"/>
      <c r="K350" s="15">
        <v>33998</v>
      </c>
      <c r="L350" s="5">
        <v>438.78</v>
      </c>
      <c r="M350" s="16"/>
      <c r="N350">
        <v>0.7</v>
      </c>
      <c r="P350" s="5">
        <v>549.54999999999995</v>
      </c>
      <c r="Q350" s="16"/>
      <c r="R350">
        <v>0.3</v>
      </c>
      <c r="S350" s="7"/>
      <c r="T350" s="20"/>
    </row>
    <row r="351" spans="1:20" x14ac:dyDescent="0.25">
      <c r="A351" s="1">
        <v>33969</v>
      </c>
      <c r="B351">
        <v>100.0998</v>
      </c>
      <c r="C351">
        <f t="shared" si="11"/>
        <v>0.42790000000000816</v>
      </c>
      <c r="D351" s="6">
        <v>2.9007000000000001</v>
      </c>
      <c r="E351">
        <f t="shared" si="12"/>
        <v>-8.7600000000000122E-2</v>
      </c>
      <c r="G351" s="17">
        <v>33939</v>
      </c>
      <c r="H351" s="6">
        <v>-8.7600000000000122E-2</v>
      </c>
      <c r="I351" s="6">
        <v>0.42790000000000816</v>
      </c>
      <c r="J351" s="6"/>
      <c r="K351" s="18">
        <v>33969</v>
      </c>
      <c r="L351" s="6">
        <v>435.71</v>
      </c>
      <c r="M351" s="19">
        <f>(L351-L353)/L353</f>
        <v>4.0675456195662492E-2</v>
      </c>
      <c r="N351">
        <v>0.7</v>
      </c>
      <c r="O351" s="7">
        <v>2.8472819336963742E-2</v>
      </c>
      <c r="P351" s="6">
        <v>539.21</v>
      </c>
      <c r="Q351" s="19">
        <f>(P351-P353)/P353</f>
        <v>1.6131159898238122E-2</v>
      </c>
      <c r="R351">
        <v>0.3</v>
      </c>
      <c r="S351" s="7">
        <v>4.8393479694714362E-3</v>
      </c>
      <c r="T351" s="20">
        <v>3.3312167306435179E-2</v>
      </c>
    </row>
    <row r="352" spans="1:20" x14ac:dyDescent="0.25">
      <c r="A352" s="1">
        <v>33938</v>
      </c>
      <c r="B352">
        <v>99.948499999999996</v>
      </c>
      <c r="C352">
        <f t="shared" si="11"/>
        <v>0.31629999999999825</v>
      </c>
      <c r="D352" s="6">
        <v>3.0478999999999998</v>
      </c>
      <c r="E352">
        <f t="shared" si="12"/>
        <v>-0.10000000000000009</v>
      </c>
      <c r="G352" s="17">
        <v>33909</v>
      </c>
      <c r="H352" s="6">
        <v>-0.10000000000000009</v>
      </c>
      <c r="I352" s="6">
        <v>0.31629999999999825</v>
      </c>
      <c r="J352" s="6"/>
      <c r="K352" s="18">
        <v>33938</v>
      </c>
      <c r="L352" s="6">
        <v>431.35</v>
      </c>
      <c r="M352" s="19"/>
      <c r="N352">
        <v>0.7</v>
      </c>
      <c r="P352" s="6">
        <v>530.77</v>
      </c>
      <c r="Q352" s="19"/>
      <c r="R352">
        <v>0.3</v>
      </c>
      <c r="S352" s="7"/>
      <c r="T352" s="20"/>
    </row>
    <row r="353" spans="1:20" x14ac:dyDescent="0.25">
      <c r="A353" s="1">
        <v>33908</v>
      </c>
      <c r="B353">
        <v>99.784800000000004</v>
      </c>
      <c r="C353">
        <f t="shared" si="11"/>
        <v>0.14480000000000359</v>
      </c>
      <c r="D353" s="5">
        <v>3.2023000000000001</v>
      </c>
      <c r="E353">
        <f t="shared" si="12"/>
        <v>4.5200000000000351E-2</v>
      </c>
      <c r="G353" s="14">
        <v>33878</v>
      </c>
      <c r="H353" s="5">
        <v>4.5200000000000351E-2</v>
      </c>
      <c r="I353" s="5">
        <v>0.14480000000000359</v>
      </c>
      <c r="J353" s="5"/>
      <c r="K353" s="15">
        <v>33907</v>
      </c>
      <c r="L353" s="5">
        <v>418.68</v>
      </c>
      <c r="M353" s="16">
        <f>(L353-L354)/L354</f>
        <v>2.1062709430349339E-3</v>
      </c>
      <c r="N353">
        <v>0.7</v>
      </c>
      <c r="O353" s="7">
        <v>1.4743896601244536E-3</v>
      </c>
      <c r="P353" s="5">
        <v>530.65</v>
      </c>
      <c r="Q353" s="16">
        <f>(P353-P354)/P354</f>
        <v>-1.327655776418302E-2</v>
      </c>
      <c r="R353">
        <v>0.3</v>
      </c>
      <c r="S353" s="7">
        <v>-3.9829673292549059E-3</v>
      </c>
      <c r="T353" s="20">
        <v>-2.5085776691304521E-3</v>
      </c>
    </row>
    <row r="354" spans="1:20" x14ac:dyDescent="0.25">
      <c r="A354" s="1">
        <v>33877</v>
      </c>
      <c r="B354">
        <v>99.671899999999994</v>
      </c>
      <c r="C354">
        <f t="shared" si="11"/>
        <v>2.2199999999997999E-2</v>
      </c>
      <c r="D354" s="6">
        <v>2.9883000000000002</v>
      </c>
      <c r="E354">
        <f t="shared" si="12"/>
        <v>-9.9899999999999878E-2</v>
      </c>
      <c r="G354" s="17">
        <v>33848</v>
      </c>
      <c r="H354" s="6">
        <v>-9.9899999999999878E-2</v>
      </c>
      <c r="I354" s="6">
        <v>2.2199999999997999E-2</v>
      </c>
      <c r="J354" s="6"/>
      <c r="K354" s="18">
        <v>33877</v>
      </c>
      <c r="L354" s="6">
        <v>417.8</v>
      </c>
      <c r="M354" s="19">
        <f>(L354-L355)/L355</f>
        <v>9.1056203656740796E-3</v>
      </c>
      <c r="N354">
        <v>0.7</v>
      </c>
      <c r="O354" s="7">
        <v>6.3739342559718552E-3</v>
      </c>
      <c r="P354" s="6">
        <v>537.79</v>
      </c>
      <c r="Q354" s="19">
        <f>(P354-P355)/P355</f>
        <v>1.1872506961691776E-2</v>
      </c>
      <c r="R354">
        <v>0.3</v>
      </c>
      <c r="S354" s="7">
        <v>3.5617520885075325E-3</v>
      </c>
      <c r="T354" s="20">
        <v>9.9356863444793886E-3</v>
      </c>
    </row>
    <row r="355" spans="1:20" x14ac:dyDescent="0.25">
      <c r="A355" s="1">
        <v>33847</v>
      </c>
      <c r="B355">
        <v>99.632199999999997</v>
      </c>
      <c r="C355">
        <f t="shared" si="11"/>
        <v>1.3700000000000045E-2</v>
      </c>
      <c r="D355" s="5">
        <v>3.1478999999999999</v>
      </c>
      <c r="E355">
        <f t="shared" si="12"/>
        <v>0.12429999999999986</v>
      </c>
      <c r="G355" s="14">
        <v>33817</v>
      </c>
      <c r="H355" s="5">
        <v>0.12429999999999986</v>
      </c>
      <c r="I355" s="5">
        <v>1.3700000000000045E-2</v>
      </c>
      <c r="J355" s="5"/>
      <c r="K355" s="15">
        <v>33847</v>
      </c>
      <c r="L355" s="5">
        <v>414.03</v>
      </c>
      <c r="M355" s="16">
        <f>(L355-L356)/L356</f>
        <v>-2.3997548384055083E-2</v>
      </c>
      <c r="N355">
        <v>0.7</v>
      </c>
      <c r="O355" s="7">
        <v>-1.6798283868838557E-2</v>
      </c>
      <c r="P355" s="5">
        <v>531.48</v>
      </c>
      <c r="Q355" s="16">
        <f>(P355-P356)/P356</f>
        <v>1.0130191010168281E-2</v>
      </c>
      <c r="R355">
        <v>0.3</v>
      </c>
      <c r="S355" s="7">
        <v>3.0390573030504844E-3</v>
      </c>
      <c r="T355" s="20">
        <v>-1.3759226565788072E-2</v>
      </c>
    </row>
    <row r="356" spans="1:20" x14ac:dyDescent="0.25">
      <c r="A356" s="1">
        <v>33816</v>
      </c>
      <c r="B356">
        <v>99.64</v>
      </c>
      <c r="C356">
        <f t="shared" si="11"/>
        <v>0.12309999999999377</v>
      </c>
      <c r="D356" s="6">
        <v>3.1570999999999998</v>
      </c>
      <c r="E356">
        <f t="shared" si="12"/>
        <v>-2.3400000000000087E-2</v>
      </c>
      <c r="G356" s="17">
        <v>33786</v>
      </c>
      <c r="H356" s="6">
        <v>-2.3400000000000087E-2</v>
      </c>
      <c r="I356" s="6">
        <v>0.12309999999999377</v>
      </c>
      <c r="J356" s="6"/>
      <c r="K356" s="18">
        <v>33816</v>
      </c>
      <c r="L356" s="6">
        <v>424.21</v>
      </c>
      <c r="M356" s="19">
        <f>(L356-L358)/L358</f>
        <v>2.1331407246900098E-2</v>
      </c>
      <c r="N356">
        <v>0.7</v>
      </c>
      <c r="O356" s="7">
        <v>1.4931985072830067E-2</v>
      </c>
      <c r="P356" s="6">
        <v>526.15</v>
      </c>
      <c r="Q356" s="19">
        <f>(P356-P358)/P358</f>
        <v>3.4445471167646388E-2</v>
      </c>
      <c r="R356">
        <v>0.3</v>
      </c>
      <c r="S356" s="7">
        <v>1.0333641350293916E-2</v>
      </c>
      <c r="T356" s="20">
        <v>2.5265626423123983E-2</v>
      </c>
    </row>
    <row r="357" spans="1:20" x14ac:dyDescent="0.25">
      <c r="A357" s="1">
        <v>33785</v>
      </c>
      <c r="B357">
        <v>99.649699999999996</v>
      </c>
      <c r="C357">
        <f t="shared" si="11"/>
        <v>0.29240000000000066</v>
      </c>
      <c r="D357" s="6">
        <v>3.0882000000000001</v>
      </c>
      <c r="E357">
        <f t="shared" si="12"/>
        <v>-9.6999999999999975E-2</v>
      </c>
      <c r="G357" s="17">
        <v>33756</v>
      </c>
      <c r="H357" s="6">
        <v>-9.6999999999999975E-2</v>
      </c>
      <c r="I357" s="6">
        <v>0.29240000000000066</v>
      </c>
      <c r="J357" s="6"/>
      <c r="K357" s="18">
        <v>33785</v>
      </c>
      <c r="L357" s="6">
        <v>408.14</v>
      </c>
      <c r="M357" s="19"/>
      <c r="N357">
        <v>0.7</v>
      </c>
      <c r="P357" s="6">
        <v>515.63</v>
      </c>
      <c r="Q357" s="19"/>
      <c r="R357">
        <v>0.3</v>
      </c>
      <c r="S357" s="7"/>
      <c r="T357" s="20"/>
    </row>
    <row r="358" spans="1:20" x14ac:dyDescent="0.25">
      <c r="A358" s="1">
        <v>33755</v>
      </c>
      <c r="B358">
        <v>99.618499999999997</v>
      </c>
      <c r="C358">
        <f t="shared" si="11"/>
        <v>0.43710000000000093</v>
      </c>
      <c r="D358" s="5">
        <v>3.0236000000000001</v>
      </c>
      <c r="E358">
        <f t="shared" si="12"/>
        <v>0.20460000000000012</v>
      </c>
      <c r="G358" s="14">
        <v>33725</v>
      </c>
      <c r="H358" s="5">
        <v>0.20460000000000012</v>
      </c>
      <c r="I358" s="5">
        <v>0.43710000000000093</v>
      </c>
      <c r="J358" s="5"/>
      <c r="K358" s="15">
        <v>33753</v>
      </c>
      <c r="L358" s="5">
        <v>415.35</v>
      </c>
      <c r="M358" s="16">
        <f>(L358-L361)/L361</f>
        <v>6.4211291495033544E-3</v>
      </c>
      <c r="N358">
        <v>0.7</v>
      </c>
      <c r="O358" s="7">
        <v>4.4947904046523475E-3</v>
      </c>
      <c r="P358" s="5">
        <v>508.63</v>
      </c>
      <c r="Q358" s="16">
        <f>(P358-P361)/P361</f>
        <v>2.0443784607976884E-2</v>
      </c>
      <c r="R358">
        <v>0.3</v>
      </c>
      <c r="S358" s="7">
        <v>6.1331353823930648E-3</v>
      </c>
      <c r="T358" s="20">
        <v>1.0627925787045411E-2</v>
      </c>
    </row>
    <row r="359" spans="1:20" x14ac:dyDescent="0.25">
      <c r="A359" s="1">
        <v>33724</v>
      </c>
      <c r="B359">
        <v>99.516900000000007</v>
      </c>
      <c r="C359">
        <f t="shared" si="11"/>
        <v>0.4655000000000058</v>
      </c>
      <c r="D359" s="5">
        <v>3.1804999999999999</v>
      </c>
      <c r="E359">
        <f t="shared" si="12"/>
        <v>0.58020000000000005</v>
      </c>
      <c r="G359" s="14">
        <v>33695</v>
      </c>
      <c r="H359" s="5">
        <v>0.58020000000000005</v>
      </c>
      <c r="I359" s="5">
        <v>0.4655000000000058</v>
      </c>
      <c r="J359" s="5"/>
      <c r="K359" s="15">
        <v>33724</v>
      </c>
      <c r="L359" s="5">
        <v>414.95</v>
      </c>
      <c r="M359" s="16"/>
      <c r="N359">
        <v>0.7</v>
      </c>
      <c r="P359" s="5">
        <v>499.21</v>
      </c>
      <c r="Q359" s="16"/>
      <c r="R359">
        <v>0.3</v>
      </c>
      <c r="S359" s="7"/>
      <c r="T359" s="20"/>
    </row>
    <row r="360" spans="1:20" x14ac:dyDescent="0.25">
      <c r="A360" s="1">
        <v>33694</v>
      </c>
      <c r="B360">
        <v>99.357299999999995</v>
      </c>
      <c r="C360">
        <f t="shared" si="11"/>
        <v>0.35649999999999693</v>
      </c>
      <c r="D360" s="5">
        <v>3.1852</v>
      </c>
      <c r="E360">
        <f t="shared" si="12"/>
        <v>0.12090000000000023</v>
      </c>
      <c r="G360" s="14">
        <v>33664</v>
      </c>
      <c r="H360" s="5">
        <v>0.12090000000000023</v>
      </c>
      <c r="I360" s="5">
        <v>0.35649999999999693</v>
      </c>
      <c r="J360" s="5"/>
      <c r="K360" s="15">
        <v>33694</v>
      </c>
      <c r="L360" s="5">
        <v>403.69</v>
      </c>
      <c r="M360" s="16"/>
      <c r="N360">
        <v>0.7</v>
      </c>
      <c r="P360" s="5">
        <v>495.63</v>
      </c>
      <c r="Q360" s="16"/>
      <c r="R360">
        <v>0.3</v>
      </c>
      <c r="S360" s="7"/>
      <c r="T360" s="20"/>
    </row>
    <row r="361" spans="1:20" x14ac:dyDescent="0.25">
      <c r="A361" s="1">
        <v>33663</v>
      </c>
      <c r="B361">
        <v>99.181399999999996</v>
      </c>
      <c r="C361">
        <f t="shared" si="11"/>
        <v>0.14329999999999643</v>
      </c>
      <c r="D361" s="6">
        <v>2.819</v>
      </c>
      <c r="E361">
        <f t="shared" si="12"/>
        <v>-0.1705000000000001</v>
      </c>
      <c r="G361" s="17">
        <v>33635</v>
      </c>
      <c r="H361" s="6">
        <v>-0.1705000000000001</v>
      </c>
      <c r="I361" s="6">
        <v>0.14329999999999643</v>
      </c>
      <c r="J361" s="6"/>
      <c r="K361" s="18">
        <v>33662</v>
      </c>
      <c r="L361" s="6">
        <v>412.7</v>
      </c>
      <c r="M361" s="19">
        <f>(L361-L362)/L362</f>
        <v>9.5648132292863522E-3</v>
      </c>
      <c r="N361">
        <v>0.7</v>
      </c>
      <c r="O361" s="7">
        <v>6.6953692605004464E-3</v>
      </c>
      <c r="P361" s="6">
        <v>498.44</v>
      </c>
      <c r="Q361" s="19">
        <f>(P361-P362)/P362</f>
        <v>6.5021606558700587E-3</v>
      </c>
      <c r="R361">
        <v>0.3</v>
      </c>
      <c r="S361" s="7">
        <v>1.9506481967610176E-3</v>
      </c>
      <c r="T361" s="20">
        <v>8.6460174572614637E-3</v>
      </c>
    </row>
    <row r="362" spans="1:20" x14ac:dyDescent="0.25">
      <c r="A362" s="1">
        <v>33634</v>
      </c>
      <c r="B362">
        <v>99.051400000000001</v>
      </c>
      <c r="C362">
        <f t="shared" si="11"/>
        <v>-6.6100000000005821E-2</v>
      </c>
      <c r="D362" s="4">
        <v>2.6002999999999998</v>
      </c>
      <c r="E362">
        <f t="shared" si="12"/>
        <v>-0.32100000000000017</v>
      </c>
      <c r="G362" s="11">
        <v>33604</v>
      </c>
      <c r="H362" s="4">
        <v>-0.32100000000000017</v>
      </c>
      <c r="I362" s="4">
        <v>-6.6100000000005821E-2</v>
      </c>
      <c r="J362" s="4"/>
      <c r="K362" s="12">
        <v>33634</v>
      </c>
      <c r="L362" s="4">
        <v>408.79</v>
      </c>
      <c r="M362" s="13">
        <f>(L362-L365)/L365</f>
        <v>4.1609335983285027E-2</v>
      </c>
      <c r="N362">
        <v>0.7</v>
      </c>
      <c r="O362" s="7">
        <v>2.9126535188299517E-2</v>
      </c>
      <c r="P362" s="4">
        <v>495.22</v>
      </c>
      <c r="Q362" s="13">
        <f>(P362-P365)/P365</f>
        <v>2.5003104690152007E-2</v>
      </c>
      <c r="R362">
        <v>0.3</v>
      </c>
      <c r="S362" s="7">
        <v>7.5009314070456018E-3</v>
      </c>
      <c r="T362" s="20">
        <v>3.6627466595345118E-2</v>
      </c>
    </row>
    <row r="363" spans="1:20" x14ac:dyDescent="0.25">
      <c r="A363" s="1">
        <v>33603</v>
      </c>
      <c r="B363">
        <v>99.000799999999998</v>
      </c>
      <c r="C363">
        <f t="shared" si="11"/>
        <v>-0.17159999999999798</v>
      </c>
      <c r="D363" s="4">
        <v>3.0642999999999998</v>
      </c>
      <c r="E363">
        <f t="shared" si="12"/>
        <v>-0.32679999999999998</v>
      </c>
      <c r="G363" s="11">
        <v>33573</v>
      </c>
      <c r="H363" s="4">
        <v>-0.32679999999999998</v>
      </c>
      <c r="I363" s="4">
        <v>-0.17159999999999798</v>
      </c>
      <c r="J363" s="4"/>
      <c r="K363" s="12">
        <v>33603</v>
      </c>
      <c r="L363" s="4">
        <v>417.09</v>
      </c>
      <c r="M363" s="13"/>
      <c r="N363">
        <v>0.7</v>
      </c>
      <c r="P363" s="4">
        <v>502.05</v>
      </c>
      <c r="Q363" s="13"/>
      <c r="R363">
        <v>0.3</v>
      </c>
      <c r="S363" s="7"/>
      <c r="T363" s="20"/>
    </row>
    <row r="364" spans="1:20" x14ac:dyDescent="0.25">
      <c r="A364" s="1">
        <v>33572</v>
      </c>
      <c r="B364">
        <v>99.0381</v>
      </c>
      <c r="C364">
        <f t="shared" si="11"/>
        <v>-0.1080999999999932</v>
      </c>
      <c r="D364" s="4">
        <v>2.9895</v>
      </c>
      <c r="E364">
        <f t="shared" si="12"/>
        <v>-0.80989999999999984</v>
      </c>
      <c r="G364" s="11">
        <v>33543</v>
      </c>
      <c r="H364" s="4">
        <v>-0.80989999999999984</v>
      </c>
      <c r="I364" s="4">
        <v>-0.1080999999999932</v>
      </c>
      <c r="J364" s="4"/>
      <c r="K364" s="12">
        <v>33571</v>
      </c>
      <c r="L364" s="4">
        <v>375.22</v>
      </c>
      <c r="M364" s="13"/>
      <c r="N364">
        <v>0.7</v>
      </c>
      <c r="P364" s="4">
        <v>487.57</v>
      </c>
      <c r="Q364" s="13"/>
      <c r="R364">
        <v>0.3</v>
      </c>
      <c r="S364" s="7"/>
      <c r="T364" s="20"/>
    </row>
    <row r="365" spans="1:20" x14ac:dyDescent="0.25">
      <c r="A365" s="1">
        <v>33542</v>
      </c>
      <c r="B365">
        <v>99.117500000000007</v>
      </c>
      <c r="C365">
        <f t="shared" si="11"/>
        <v>0.11230000000000473</v>
      </c>
      <c r="D365" s="6">
        <v>2.9213</v>
      </c>
      <c r="E365">
        <f t="shared" si="12"/>
        <v>-1.5265999999999997</v>
      </c>
      <c r="G365" s="17">
        <v>33512</v>
      </c>
      <c r="H365" s="6">
        <v>-1.5265999999999997</v>
      </c>
      <c r="I365" s="6">
        <v>0.11230000000000473</v>
      </c>
      <c r="J365" s="6"/>
      <c r="K365" s="18">
        <v>33542</v>
      </c>
      <c r="L365" s="6">
        <v>392.46</v>
      </c>
      <c r="M365" s="19">
        <f>(L365-L374)/L374</f>
        <v>0.14110429447852751</v>
      </c>
      <c r="N365">
        <v>0.7</v>
      </c>
      <c r="O365" s="7">
        <v>9.8773006134969255E-2</v>
      </c>
      <c r="P365" s="6">
        <v>483.14</v>
      </c>
      <c r="Q365" s="19">
        <f>(P365-P374)/P374</f>
        <v>0.10270689733875017</v>
      </c>
      <c r="R365">
        <v>0.3</v>
      </c>
      <c r="S365" s="7">
        <v>3.0812069201625051E-2</v>
      </c>
      <c r="T365" s="20">
        <v>0.1295850753365943</v>
      </c>
    </row>
    <row r="366" spans="1:20" x14ac:dyDescent="0.25">
      <c r="A366" s="1">
        <v>33511</v>
      </c>
      <c r="B366">
        <v>99.172399999999996</v>
      </c>
      <c r="C366">
        <f t="shared" si="11"/>
        <v>0.43009999999999593</v>
      </c>
      <c r="D366" s="6">
        <v>3.3910999999999998</v>
      </c>
      <c r="E366">
        <f t="shared" si="12"/>
        <v>-1.3048000000000002</v>
      </c>
      <c r="G366" s="17">
        <v>33482</v>
      </c>
      <c r="H366" s="6">
        <v>-1.3048000000000002</v>
      </c>
      <c r="I366" s="6">
        <v>0.43009999999999593</v>
      </c>
      <c r="J366" s="6"/>
      <c r="K366" s="18">
        <v>33511</v>
      </c>
      <c r="L366" s="6">
        <v>387.86</v>
      </c>
      <c r="M366" s="19"/>
      <c r="N366">
        <v>0.7</v>
      </c>
      <c r="P366" s="6">
        <v>477.82</v>
      </c>
      <c r="Q366" s="19"/>
      <c r="R366">
        <v>0.3</v>
      </c>
      <c r="S366" s="7"/>
      <c r="T366" s="20"/>
    </row>
    <row r="367" spans="1:20" x14ac:dyDescent="0.25">
      <c r="A367" s="1">
        <v>33481</v>
      </c>
      <c r="B367">
        <v>99.146199999999993</v>
      </c>
      <c r="C367">
        <f t="shared" si="11"/>
        <v>0.74929999999999097</v>
      </c>
      <c r="D367" s="6">
        <v>3.7993999999999999</v>
      </c>
      <c r="E367">
        <f t="shared" si="12"/>
        <v>-1.1541999999999999</v>
      </c>
      <c r="G367" s="17">
        <v>33451</v>
      </c>
      <c r="H367" s="6">
        <v>-1.1541999999999999</v>
      </c>
      <c r="I367" s="6">
        <v>0.74929999999999097</v>
      </c>
      <c r="J367" s="6"/>
      <c r="K367" s="18">
        <v>33480</v>
      </c>
      <c r="L367" s="6">
        <v>395.43</v>
      </c>
      <c r="M367" s="19"/>
      <c r="N367">
        <v>0.7</v>
      </c>
      <c r="P367" s="6">
        <v>468.33</v>
      </c>
      <c r="Q367" s="19"/>
      <c r="R367">
        <v>0.3</v>
      </c>
      <c r="S367" s="7"/>
      <c r="T367" s="20"/>
    </row>
    <row r="368" spans="1:20" x14ac:dyDescent="0.25">
      <c r="A368" s="1">
        <v>33450</v>
      </c>
      <c r="B368">
        <v>99.005200000000002</v>
      </c>
      <c r="C368">
        <f t="shared" si="11"/>
        <v>0.98810000000000286</v>
      </c>
      <c r="D368" s="6">
        <v>4.4478999999999997</v>
      </c>
      <c r="E368">
        <f t="shared" si="12"/>
        <v>-0.43960000000000043</v>
      </c>
      <c r="G368" s="17">
        <v>33420</v>
      </c>
      <c r="H368" s="6">
        <v>-0.43960000000000043</v>
      </c>
      <c r="I368" s="6">
        <v>0.98810000000000286</v>
      </c>
      <c r="J368" s="6"/>
      <c r="K368" s="18">
        <v>33450</v>
      </c>
      <c r="L368" s="6">
        <v>387.81</v>
      </c>
      <c r="M368" s="19"/>
      <c r="N368">
        <v>0.7</v>
      </c>
      <c r="P368" s="6">
        <v>458.41</v>
      </c>
      <c r="Q368" s="19"/>
      <c r="R368">
        <v>0.3</v>
      </c>
      <c r="S368" s="7"/>
      <c r="T368" s="20"/>
    </row>
    <row r="369" spans="1:20" x14ac:dyDescent="0.25">
      <c r="A369" s="1">
        <v>33419</v>
      </c>
      <c r="B369">
        <v>98.7423</v>
      </c>
      <c r="C369">
        <f t="shared" si="11"/>
        <v>1.1058000000000021</v>
      </c>
      <c r="D369" s="6">
        <v>4.6959</v>
      </c>
      <c r="E369">
        <f t="shared" si="12"/>
        <v>-0.19920000000000027</v>
      </c>
      <c r="G369" s="17">
        <v>33390</v>
      </c>
      <c r="H369" s="6">
        <v>-0.19920000000000027</v>
      </c>
      <c r="I369" s="6">
        <v>1.1058000000000021</v>
      </c>
      <c r="J369" s="6"/>
      <c r="K369" s="18">
        <v>33417</v>
      </c>
      <c r="L369" s="6">
        <v>371.16</v>
      </c>
      <c r="M369" s="19"/>
      <c r="N369">
        <v>0.7</v>
      </c>
      <c r="P369" s="6">
        <v>452.14</v>
      </c>
      <c r="Q369" s="19"/>
      <c r="R369">
        <v>0.3</v>
      </c>
      <c r="S369" s="7"/>
      <c r="T369" s="20"/>
    </row>
    <row r="370" spans="1:20" x14ac:dyDescent="0.25">
      <c r="A370" s="1">
        <v>33389</v>
      </c>
      <c r="B370">
        <v>98.396900000000002</v>
      </c>
      <c r="C370">
        <f t="shared" si="11"/>
        <v>1.0975999999999999</v>
      </c>
      <c r="D370" s="6">
        <v>4.9535999999999998</v>
      </c>
      <c r="E370">
        <f t="shared" si="12"/>
        <v>-0.35890000000000022</v>
      </c>
      <c r="G370" s="17">
        <v>33359</v>
      </c>
      <c r="H370" s="6">
        <v>-0.35890000000000022</v>
      </c>
      <c r="I370" s="6">
        <v>1.0975999999999999</v>
      </c>
      <c r="J370" s="6"/>
      <c r="K370" s="18">
        <v>33389</v>
      </c>
      <c r="L370" s="6">
        <v>389.83</v>
      </c>
      <c r="M370" s="19"/>
      <c r="N370">
        <v>0.7</v>
      </c>
      <c r="P370" s="6">
        <v>452.37</v>
      </c>
      <c r="Q370" s="19"/>
      <c r="R370">
        <v>0.3</v>
      </c>
      <c r="S370" s="7"/>
      <c r="T370" s="20"/>
    </row>
    <row r="371" spans="1:20" x14ac:dyDescent="0.25">
      <c r="A371" s="1">
        <v>33358</v>
      </c>
      <c r="B371">
        <v>98.017099999999999</v>
      </c>
      <c r="C371">
        <f t="shared" si="11"/>
        <v>0.9474000000000018</v>
      </c>
      <c r="D371" s="6">
        <v>4.8875000000000002</v>
      </c>
      <c r="E371">
        <f t="shared" si="12"/>
        <v>-0.76400000000000023</v>
      </c>
      <c r="G371" s="17">
        <v>33329</v>
      </c>
      <c r="H371" s="6">
        <v>-0.76400000000000023</v>
      </c>
      <c r="I371" s="6">
        <v>0.9474000000000018</v>
      </c>
      <c r="J371" s="6"/>
      <c r="K371" s="18">
        <v>33358</v>
      </c>
      <c r="L371" s="6">
        <v>375.35</v>
      </c>
      <c r="M371" s="19"/>
      <c r="N371">
        <v>0.7</v>
      </c>
      <c r="P371" s="6">
        <v>449.74</v>
      </c>
      <c r="Q371" s="19"/>
      <c r="R371">
        <v>0.3</v>
      </c>
      <c r="S371" s="7"/>
      <c r="T371" s="20"/>
    </row>
    <row r="372" spans="1:20" x14ac:dyDescent="0.25">
      <c r="A372" s="1">
        <v>33328</v>
      </c>
      <c r="B372">
        <v>97.636499999999998</v>
      </c>
      <c r="C372">
        <f t="shared" si="11"/>
        <v>0.63370000000000459</v>
      </c>
      <c r="D372" s="6">
        <v>4.8951000000000002</v>
      </c>
      <c r="E372">
        <f t="shared" si="12"/>
        <v>-1.2111999999999998</v>
      </c>
      <c r="G372" s="17">
        <v>33298</v>
      </c>
      <c r="H372" s="6">
        <v>-1.2111999999999998</v>
      </c>
      <c r="I372" s="6">
        <v>0.63370000000000459</v>
      </c>
      <c r="J372" s="6"/>
      <c r="K372" s="18">
        <v>33326</v>
      </c>
      <c r="L372" s="6">
        <v>375.22</v>
      </c>
      <c r="M372" s="19"/>
      <c r="N372">
        <v>0.7</v>
      </c>
      <c r="P372" s="6">
        <v>444.92</v>
      </c>
      <c r="Q372" s="19"/>
      <c r="R372">
        <v>0.3</v>
      </c>
      <c r="S372" s="7"/>
      <c r="T372" s="20"/>
    </row>
    <row r="373" spans="1:20" x14ac:dyDescent="0.25">
      <c r="A373" s="1">
        <v>33297</v>
      </c>
      <c r="B373">
        <v>97.299300000000002</v>
      </c>
      <c r="C373">
        <f t="shared" si="11"/>
        <v>0.18240000000000123</v>
      </c>
      <c r="D373" s="6">
        <v>5.3125</v>
      </c>
      <c r="E373">
        <f t="shared" si="12"/>
        <v>-0.96229999999999993</v>
      </c>
      <c r="G373" s="17">
        <v>33270</v>
      </c>
      <c r="H373" s="6">
        <v>-0.96229999999999993</v>
      </c>
      <c r="I373" s="6">
        <v>0.18240000000000123</v>
      </c>
      <c r="J373" s="6"/>
      <c r="K373" s="18">
        <v>33297</v>
      </c>
      <c r="L373" s="6">
        <v>367.07</v>
      </c>
      <c r="M373" s="19"/>
      <c r="N373">
        <v>0.7</v>
      </c>
      <c r="P373" s="6">
        <v>441.88</v>
      </c>
      <c r="Q373" s="19"/>
      <c r="R373">
        <v>0.3</v>
      </c>
      <c r="S373" s="7"/>
      <c r="T373" s="20"/>
    </row>
    <row r="374" spans="1:20" x14ac:dyDescent="0.25">
      <c r="A374" s="1">
        <v>33269</v>
      </c>
      <c r="B374">
        <v>97.069699999999997</v>
      </c>
      <c r="C374">
        <f t="shared" si="11"/>
        <v>-0.34319999999999595</v>
      </c>
      <c r="D374" s="4">
        <v>5.6515000000000004</v>
      </c>
      <c r="E374">
        <f t="shared" si="12"/>
        <v>-0.6382999999999992</v>
      </c>
      <c r="G374" s="11">
        <v>33239</v>
      </c>
      <c r="H374" s="4">
        <v>-0.6382999999999992</v>
      </c>
      <c r="I374" s="4">
        <v>-0.34319999999999595</v>
      </c>
      <c r="J374" s="4"/>
      <c r="K374" s="12">
        <v>33269</v>
      </c>
      <c r="L374" s="4">
        <v>343.93</v>
      </c>
      <c r="M374" s="13">
        <f>(L374-L376)/L376</f>
        <v>6.737632673328775E-2</v>
      </c>
      <c r="N374">
        <v>0.7</v>
      </c>
      <c r="O374" s="7">
        <v>4.7163428713301425E-2</v>
      </c>
      <c r="P374" s="4">
        <v>438.14</v>
      </c>
      <c r="Q374" s="13">
        <f>(P374-P376)/P376</f>
        <v>2.8135632993077579E-2</v>
      </c>
      <c r="R374">
        <v>0.3</v>
      </c>
      <c r="S374" s="7">
        <v>8.4406898979232734E-3</v>
      </c>
      <c r="T374" s="20">
        <v>5.5604118611224697E-2</v>
      </c>
    </row>
    <row r="375" spans="1:20" x14ac:dyDescent="0.25">
      <c r="A375" s="1">
        <v>33238</v>
      </c>
      <c r="B375">
        <v>97.002799999999993</v>
      </c>
      <c r="C375">
        <f t="shared" si="11"/>
        <v>-0.841700000000003</v>
      </c>
      <c r="D375" s="4">
        <v>6.1063000000000001</v>
      </c>
      <c r="E375">
        <f t="shared" si="12"/>
        <v>-5.3700000000000081E-2</v>
      </c>
      <c r="G375" s="11">
        <v>33208</v>
      </c>
      <c r="H375" s="4">
        <v>-5.3700000000000081E-2</v>
      </c>
      <c r="I375" s="4">
        <v>-0.841700000000003</v>
      </c>
      <c r="J375" s="4"/>
      <c r="K375" s="12">
        <v>33238</v>
      </c>
      <c r="L375" s="4">
        <v>330.22</v>
      </c>
      <c r="M375" s="13"/>
      <c r="N375">
        <v>0.7</v>
      </c>
      <c r="P375" s="4">
        <v>432.79</v>
      </c>
      <c r="Q375" s="13"/>
      <c r="R375">
        <v>0.3</v>
      </c>
      <c r="S375" s="7"/>
      <c r="T375" s="20"/>
    </row>
    <row r="376" spans="1:20" x14ac:dyDescent="0.25">
      <c r="A376" s="1">
        <v>33207</v>
      </c>
      <c r="B376">
        <v>97.116900000000001</v>
      </c>
      <c r="C376">
        <f t="shared" si="11"/>
        <v>-1.2262999999999948</v>
      </c>
      <c r="D376" s="3">
        <v>6.2747999999999999</v>
      </c>
      <c r="E376">
        <f t="shared" si="12"/>
        <v>0.65679999999999961</v>
      </c>
      <c r="G376" s="8">
        <v>33178</v>
      </c>
      <c r="H376" s="3">
        <v>0.65679999999999961</v>
      </c>
      <c r="I376" s="3">
        <v>-1.2262999999999948</v>
      </c>
      <c r="J376" s="3"/>
      <c r="K376" s="9">
        <v>33207</v>
      </c>
      <c r="L376" s="3">
        <v>322.22000000000003</v>
      </c>
      <c r="M376" s="10">
        <f>(L376-L381)/L381</f>
        <v>-9.9994413719903794E-2</v>
      </c>
      <c r="N376">
        <v>0.7</v>
      </c>
      <c r="O376" s="7">
        <v>-6.9996089603932651E-2</v>
      </c>
      <c r="P376" s="3">
        <v>426.15</v>
      </c>
      <c r="Q376" s="10">
        <f>(P376-P381)/P381</f>
        <v>4.3360101850945007E-2</v>
      </c>
      <c r="R376">
        <v>0.3</v>
      </c>
      <c r="S376" s="7">
        <v>1.3008030555283502E-2</v>
      </c>
      <c r="T376" s="20">
        <v>-5.6988059048649148E-2</v>
      </c>
    </row>
    <row r="377" spans="1:20" x14ac:dyDescent="0.25">
      <c r="A377" s="1">
        <v>33177</v>
      </c>
      <c r="B377">
        <v>97.412899999999993</v>
      </c>
      <c r="C377">
        <f t="shared" si="11"/>
        <v>-1.4241000000000099</v>
      </c>
      <c r="D377" s="3">
        <v>6.2897999999999996</v>
      </c>
      <c r="E377">
        <f t="shared" si="12"/>
        <v>1.4666999999999994</v>
      </c>
      <c r="G377" s="8">
        <v>33147</v>
      </c>
      <c r="H377" s="3">
        <v>1.4666999999999994</v>
      </c>
      <c r="I377" s="3">
        <v>-1.4241000000000099</v>
      </c>
      <c r="J377" s="3"/>
      <c r="K377" s="9">
        <v>33177</v>
      </c>
      <c r="L377" s="3">
        <v>304</v>
      </c>
      <c r="M377" s="10"/>
      <c r="N377">
        <v>0.7</v>
      </c>
      <c r="P377" s="3">
        <v>417.17</v>
      </c>
      <c r="Q377" s="10"/>
      <c r="R377">
        <v>0.3</v>
      </c>
      <c r="S377" s="7"/>
      <c r="T377" s="20"/>
    </row>
    <row r="378" spans="1:20" x14ac:dyDescent="0.25">
      <c r="A378" s="1">
        <v>33146</v>
      </c>
      <c r="B378">
        <v>97.844499999999996</v>
      </c>
      <c r="C378">
        <f t="shared" si="11"/>
        <v>-1.4052000000000078</v>
      </c>
      <c r="D378" s="3">
        <v>6.16</v>
      </c>
      <c r="E378">
        <f t="shared" si="12"/>
        <v>1.4863999999999997</v>
      </c>
      <c r="G378" s="8">
        <v>33117</v>
      </c>
      <c r="H378" s="3">
        <v>1.4863999999999997</v>
      </c>
      <c r="I378" s="3">
        <v>-1.4052000000000078</v>
      </c>
      <c r="J378" s="3"/>
      <c r="K378" s="9">
        <v>33144</v>
      </c>
      <c r="L378" s="3">
        <v>306.05</v>
      </c>
      <c r="M378" s="10"/>
      <c r="N378">
        <v>0.7</v>
      </c>
      <c r="P378" s="3">
        <v>411.94</v>
      </c>
      <c r="Q378" s="10"/>
      <c r="R378">
        <v>0.3</v>
      </c>
      <c r="S378" s="7"/>
      <c r="T378" s="20"/>
    </row>
    <row r="379" spans="1:20" x14ac:dyDescent="0.25">
      <c r="A379" s="1">
        <v>33116</v>
      </c>
      <c r="B379">
        <v>98.343199999999996</v>
      </c>
      <c r="C379">
        <f t="shared" si="11"/>
        <v>-1.2053999999999974</v>
      </c>
      <c r="D379" s="3">
        <v>5.6180000000000003</v>
      </c>
      <c r="E379">
        <f t="shared" si="12"/>
        <v>1.2561</v>
      </c>
      <c r="G379" s="8">
        <v>33086</v>
      </c>
      <c r="H379" s="3">
        <v>1.2561</v>
      </c>
      <c r="I379" s="3">
        <v>-1.2053999999999974</v>
      </c>
      <c r="J379" s="3"/>
      <c r="K379" s="9">
        <v>33116</v>
      </c>
      <c r="L379" s="3">
        <v>322.56</v>
      </c>
      <c r="M379" s="10"/>
      <c r="N379">
        <v>0.7</v>
      </c>
      <c r="P379" s="3">
        <v>408.56</v>
      </c>
      <c r="Q379" s="10"/>
      <c r="R379">
        <v>0.3</v>
      </c>
      <c r="S379" s="7"/>
      <c r="T379" s="20"/>
    </row>
    <row r="380" spans="1:20" x14ac:dyDescent="0.25">
      <c r="A380" s="1">
        <v>33085</v>
      </c>
      <c r="B380">
        <v>98.837000000000003</v>
      </c>
      <c r="C380">
        <f t="shared" si="11"/>
        <v>-0.89029999999999632</v>
      </c>
      <c r="D380" s="3">
        <v>4.8231000000000002</v>
      </c>
      <c r="E380">
        <f t="shared" si="12"/>
        <v>0.11150000000000038</v>
      </c>
      <c r="G380" s="8">
        <v>33055</v>
      </c>
      <c r="H380" s="3">
        <v>0.11150000000000038</v>
      </c>
      <c r="I380" s="3">
        <v>-0.89029999999999632</v>
      </c>
      <c r="J380" s="3"/>
      <c r="K380" s="9">
        <v>33085</v>
      </c>
      <c r="L380" s="3">
        <v>356.15</v>
      </c>
      <c r="M380" s="10"/>
      <c r="N380">
        <v>0.7</v>
      </c>
      <c r="P380" s="3">
        <v>414.09</v>
      </c>
      <c r="Q380" s="10"/>
      <c r="R380">
        <v>0.3</v>
      </c>
      <c r="S380" s="7"/>
      <c r="T380" s="20"/>
    </row>
    <row r="381" spans="1:20" x14ac:dyDescent="0.25">
      <c r="A381" s="1">
        <v>33054</v>
      </c>
      <c r="B381">
        <v>99.249700000000004</v>
      </c>
      <c r="C381">
        <f t="shared" si="11"/>
        <v>-0.55629999999999313</v>
      </c>
      <c r="D381" s="4">
        <v>4.6736000000000004</v>
      </c>
      <c r="E381">
        <f t="shared" si="12"/>
        <v>-0.55939999999999923</v>
      </c>
      <c r="G381" s="11">
        <v>33025</v>
      </c>
      <c r="H381" s="4">
        <v>-0.55939999999999923</v>
      </c>
      <c r="I381" s="4">
        <v>-0.55629999999999313</v>
      </c>
      <c r="J381" s="4"/>
      <c r="K381" s="12">
        <v>33053</v>
      </c>
      <c r="L381" s="4">
        <v>358.02</v>
      </c>
      <c r="M381" s="13">
        <f>(L381-L384)/L384</f>
        <v>5.3185856327587176E-2</v>
      </c>
      <c r="N381">
        <v>0.7</v>
      </c>
      <c r="O381" s="7">
        <v>3.723009942931102E-2</v>
      </c>
      <c r="P381" s="4">
        <v>408.44</v>
      </c>
      <c r="Q381" s="13">
        <f>(P381-P384)/P384</f>
        <v>3.6544513247385994E-2</v>
      </c>
      <c r="R381">
        <v>0.3</v>
      </c>
      <c r="S381" s="7">
        <v>1.0963353974215799E-2</v>
      </c>
      <c r="T381" s="20">
        <v>4.819345340352682E-2</v>
      </c>
    </row>
    <row r="382" spans="1:20" x14ac:dyDescent="0.25">
      <c r="A382" s="1">
        <v>33024</v>
      </c>
      <c r="B382">
        <v>99.548599999999993</v>
      </c>
      <c r="C382">
        <f t="shared" si="11"/>
        <v>-0.25850000000001216</v>
      </c>
      <c r="D382" s="4">
        <v>4.3619000000000003</v>
      </c>
      <c r="E382">
        <f t="shared" si="12"/>
        <v>-0.90129999999999999</v>
      </c>
      <c r="G382" s="11">
        <v>32994</v>
      </c>
      <c r="H382" s="4">
        <v>-0.90129999999999999</v>
      </c>
      <c r="I382" s="4">
        <v>-0.25850000000001216</v>
      </c>
      <c r="J382" s="4"/>
      <c r="K382" s="12">
        <v>33024</v>
      </c>
      <c r="L382" s="4">
        <v>361.23</v>
      </c>
      <c r="M382" s="13"/>
      <c r="N382">
        <v>0.7</v>
      </c>
      <c r="P382" s="4">
        <v>401.99</v>
      </c>
      <c r="Q382" s="13"/>
      <c r="R382">
        <v>0.3</v>
      </c>
      <c r="S382" s="7"/>
      <c r="T382" s="20"/>
    </row>
    <row r="383" spans="1:20" x14ac:dyDescent="0.25">
      <c r="A383" s="1">
        <v>32993</v>
      </c>
      <c r="B383">
        <v>99.7273</v>
      </c>
      <c r="C383">
        <f t="shared" si="11"/>
        <v>-4.8100000000005139E-2</v>
      </c>
      <c r="D383" s="4">
        <v>4.7115999999999998</v>
      </c>
      <c r="E383">
        <f t="shared" si="12"/>
        <v>-0.49070000000000036</v>
      </c>
      <c r="G383" s="11">
        <v>32964</v>
      </c>
      <c r="H383" s="4">
        <v>-0.49070000000000036</v>
      </c>
      <c r="I383" s="4">
        <v>-4.8100000000005139E-2</v>
      </c>
      <c r="J383" s="4"/>
      <c r="K383" s="12">
        <v>32993</v>
      </c>
      <c r="L383" s="4">
        <v>330.8</v>
      </c>
      <c r="M383" s="13"/>
      <c r="N383">
        <v>0.7</v>
      </c>
      <c r="P383" s="4">
        <v>390.43</v>
      </c>
      <c r="Q383" s="13"/>
      <c r="R383">
        <v>0.3</v>
      </c>
      <c r="S383" s="7"/>
      <c r="T383" s="20"/>
    </row>
    <row r="384" spans="1:20" x14ac:dyDescent="0.25">
      <c r="A384" s="1">
        <v>32963</v>
      </c>
      <c r="B384">
        <v>99.805999999999997</v>
      </c>
      <c r="C384">
        <f t="shared" si="11"/>
        <v>6.6800000000000637E-2</v>
      </c>
      <c r="D384" s="5">
        <v>5.2329999999999997</v>
      </c>
      <c r="E384">
        <f t="shared" si="12"/>
        <v>0.58569999999999922</v>
      </c>
      <c r="G384" s="14">
        <v>32933</v>
      </c>
      <c r="H384" s="5">
        <v>0.58569999999999922</v>
      </c>
      <c r="I384" s="5">
        <v>6.6800000000000637E-2</v>
      </c>
      <c r="J384" s="5"/>
      <c r="K384" s="15">
        <v>32962</v>
      </c>
      <c r="L384" s="5">
        <v>339.94</v>
      </c>
      <c r="M384" s="16">
        <f>(L384-L388)/L388</f>
        <v>-1.7486054510245992E-2</v>
      </c>
      <c r="N384">
        <v>0.7</v>
      </c>
      <c r="O384" s="7">
        <v>-1.2240238157172194E-2</v>
      </c>
      <c r="P384" s="5">
        <v>394.04</v>
      </c>
      <c r="Q384" s="16">
        <f>(P384-P388)/P388</f>
        <v>-5.3011561569141366E-3</v>
      </c>
      <c r="R384">
        <v>0.3</v>
      </c>
      <c r="S384" s="7">
        <v>-1.5903468470742409E-3</v>
      </c>
      <c r="T384" s="20">
        <v>-1.3830585004246436E-2</v>
      </c>
    </row>
    <row r="385" spans="1:20" x14ac:dyDescent="0.25">
      <c r="A385" s="1">
        <v>32932</v>
      </c>
      <c r="B385">
        <v>99.807100000000005</v>
      </c>
      <c r="C385">
        <f t="shared" si="11"/>
        <v>0.10000000000000853</v>
      </c>
      <c r="D385" s="5">
        <v>5.2632000000000003</v>
      </c>
      <c r="E385">
        <f t="shared" si="12"/>
        <v>0.60820000000000007</v>
      </c>
      <c r="G385" s="14">
        <v>32905</v>
      </c>
      <c r="H385" s="5">
        <v>0.60820000000000007</v>
      </c>
      <c r="I385" s="5">
        <v>0.10000000000000853</v>
      </c>
      <c r="J385" s="5"/>
      <c r="K385" s="15">
        <v>32932</v>
      </c>
      <c r="L385" s="5">
        <v>331.89</v>
      </c>
      <c r="M385" s="16"/>
      <c r="N385">
        <v>0.7</v>
      </c>
      <c r="P385" s="5">
        <v>393.75</v>
      </c>
      <c r="Q385" s="16"/>
      <c r="R385">
        <v>0.3</v>
      </c>
      <c r="S385" s="7"/>
      <c r="T385" s="20"/>
    </row>
    <row r="386" spans="1:20" x14ac:dyDescent="0.25">
      <c r="A386" s="1">
        <v>32904</v>
      </c>
      <c r="B386">
        <v>99.775400000000005</v>
      </c>
      <c r="C386">
        <f t="shared" ref="C386:C449" si="13">B386-B389</f>
        <v>9.3600000000009231E-2</v>
      </c>
      <c r="D386" s="5">
        <v>5.2023000000000001</v>
      </c>
      <c r="E386">
        <f t="shared" si="12"/>
        <v>0.70980000000000043</v>
      </c>
      <c r="G386" s="14">
        <v>32874</v>
      </c>
      <c r="H386" s="5">
        <v>0.70980000000000043</v>
      </c>
      <c r="I386" s="5">
        <v>9.3600000000009231E-2</v>
      </c>
      <c r="J386" s="5"/>
      <c r="K386" s="15">
        <v>32904</v>
      </c>
      <c r="L386" s="5">
        <v>329.08</v>
      </c>
      <c r="M386" s="16"/>
      <c r="N386">
        <v>0.7</v>
      </c>
      <c r="P386" s="5">
        <v>392.48</v>
      </c>
      <c r="Q386" s="16"/>
      <c r="R386">
        <v>0.3</v>
      </c>
      <c r="S386" s="7"/>
      <c r="T386" s="20"/>
    </row>
    <row r="387" spans="1:20" x14ac:dyDescent="0.25">
      <c r="A387" s="1">
        <v>32873</v>
      </c>
      <c r="B387">
        <v>99.739199999999997</v>
      </c>
      <c r="C387">
        <f t="shared" si="13"/>
        <v>7.3199999999999932E-2</v>
      </c>
      <c r="D387" s="5">
        <v>4.6473000000000004</v>
      </c>
      <c r="E387">
        <f t="shared" ref="E387:E450" si="14">D387-D390</f>
        <v>0.30670000000000019</v>
      </c>
      <c r="G387" s="14">
        <v>32843</v>
      </c>
      <c r="H387" s="5">
        <v>0.30670000000000019</v>
      </c>
      <c r="I387" s="5">
        <v>7.3199999999999932E-2</v>
      </c>
      <c r="J387" s="5"/>
      <c r="K387" s="15">
        <v>32871</v>
      </c>
      <c r="L387" s="5">
        <v>353.4</v>
      </c>
      <c r="M387" s="16"/>
      <c r="N387">
        <v>0.7</v>
      </c>
      <c r="P387" s="5">
        <v>397.2</v>
      </c>
      <c r="Q387" s="16"/>
      <c r="R387">
        <v>0.3</v>
      </c>
      <c r="S387" s="7"/>
      <c r="T387" s="20"/>
    </row>
    <row r="388" spans="1:20" x14ac:dyDescent="0.25">
      <c r="A388" s="1">
        <v>32842</v>
      </c>
      <c r="B388">
        <v>99.707099999999997</v>
      </c>
      <c r="C388">
        <f t="shared" si="13"/>
        <v>4.4899999999998386E-2</v>
      </c>
      <c r="D388" s="6">
        <v>4.6550000000000002</v>
      </c>
      <c r="E388">
        <f t="shared" si="14"/>
        <v>-5.0899999999999501E-2</v>
      </c>
      <c r="G388" s="17">
        <v>32813</v>
      </c>
      <c r="H388" s="6">
        <v>-5.0899999999999501E-2</v>
      </c>
      <c r="I388" s="6">
        <v>4.4899999999998386E-2</v>
      </c>
      <c r="J388" s="6"/>
      <c r="K388" s="18">
        <v>32842</v>
      </c>
      <c r="L388" s="6">
        <v>345.99</v>
      </c>
      <c r="M388" s="19">
        <f>(L388-L389)/L389</f>
        <v>1.6541309202021376E-2</v>
      </c>
      <c r="N388">
        <v>0.7</v>
      </c>
      <c r="O388" s="7">
        <v>1.1578916441414962E-2</v>
      </c>
      <c r="P388" s="6">
        <v>396.14</v>
      </c>
      <c r="Q388" s="19">
        <f>(P388-P389)/P389</f>
        <v>9.5310907237512975E-3</v>
      </c>
      <c r="R388">
        <v>0.3</v>
      </c>
      <c r="S388" s="7">
        <v>2.8593272171253893E-3</v>
      </c>
      <c r="T388" s="20">
        <v>1.4438243658540351E-2</v>
      </c>
    </row>
    <row r="389" spans="1:20" x14ac:dyDescent="0.25">
      <c r="A389" s="1">
        <v>32812</v>
      </c>
      <c r="B389">
        <v>99.681799999999996</v>
      </c>
      <c r="C389">
        <f t="shared" si="13"/>
        <v>-1.1099999999999E-2</v>
      </c>
      <c r="D389" s="4">
        <v>4.4924999999999997</v>
      </c>
      <c r="E389">
        <f t="shared" si="14"/>
        <v>-0.48640000000000061</v>
      </c>
      <c r="G389" s="11">
        <v>32782</v>
      </c>
      <c r="H389" s="4">
        <v>-0.48640000000000061</v>
      </c>
      <c r="I389" s="4">
        <v>-1.1099999999999E-2</v>
      </c>
      <c r="J389" s="4"/>
      <c r="K389" s="12">
        <v>32812</v>
      </c>
      <c r="L389" s="4">
        <v>340.36</v>
      </c>
      <c r="M389" s="13">
        <f>(L389-L393)/L393</f>
        <v>7.0381785017925635E-2</v>
      </c>
      <c r="N389">
        <v>0.7</v>
      </c>
      <c r="O389" s="7">
        <v>4.9267249512547941E-2</v>
      </c>
      <c r="P389" s="4">
        <v>392.4</v>
      </c>
      <c r="Q389" s="13">
        <f>(P389-P393)/P393</f>
        <v>3.6176392923158142E-2</v>
      </c>
      <c r="R389">
        <v>0.3</v>
      </c>
      <c r="S389" s="7">
        <v>1.0852917876947442E-2</v>
      </c>
      <c r="T389" s="20">
        <v>6.0120167389495383E-2</v>
      </c>
    </row>
    <row r="390" spans="1:20" x14ac:dyDescent="0.25">
      <c r="A390" s="1">
        <v>32781</v>
      </c>
      <c r="B390">
        <v>99.665999999999997</v>
      </c>
      <c r="C390">
        <f t="shared" si="13"/>
        <v>-0.10750000000000171</v>
      </c>
      <c r="D390" s="4">
        <v>4.3406000000000002</v>
      </c>
      <c r="E390">
        <f t="shared" si="14"/>
        <v>-0.82889999999999997</v>
      </c>
      <c r="G390" s="11">
        <v>32752</v>
      </c>
      <c r="H390" s="4">
        <v>-0.82889999999999997</v>
      </c>
      <c r="I390" s="4">
        <v>-0.10750000000000171</v>
      </c>
      <c r="J390" s="4"/>
      <c r="K390" s="12">
        <v>32780</v>
      </c>
      <c r="L390" s="4">
        <v>349.15</v>
      </c>
      <c r="M390" s="13"/>
      <c r="N390">
        <v>0.7</v>
      </c>
      <c r="P390" s="4">
        <v>382.97</v>
      </c>
      <c r="Q390" s="13"/>
      <c r="R390">
        <v>0.3</v>
      </c>
      <c r="S390" s="7"/>
      <c r="T390" s="20"/>
    </row>
    <row r="391" spans="1:20" x14ac:dyDescent="0.25">
      <c r="A391" s="1">
        <v>32751</v>
      </c>
      <c r="B391">
        <v>99.662199999999999</v>
      </c>
      <c r="C391">
        <f t="shared" si="13"/>
        <v>-0.24370000000000402</v>
      </c>
      <c r="D391" s="4">
        <v>4.7058999999999997</v>
      </c>
      <c r="E391">
        <f t="shared" si="14"/>
        <v>-0.65580000000000016</v>
      </c>
      <c r="G391" s="11">
        <v>32721</v>
      </c>
      <c r="H391" s="4">
        <v>-0.65580000000000016</v>
      </c>
      <c r="I391" s="4">
        <v>-0.24370000000000402</v>
      </c>
      <c r="J391" s="4"/>
      <c r="K391" s="12">
        <v>32751</v>
      </c>
      <c r="L391" s="4">
        <v>351.45</v>
      </c>
      <c r="M391" s="13"/>
      <c r="N391">
        <v>0.7</v>
      </c>
      <c r="P391" s="4">
        <v>381.02</v>
      </c>
      <c r="Q391" s="13"/>
      <c r="R391">
        <v>0.3</v>
      </c>
      <c r="S391" s="7"/>
      <c r="T391" s="20"/>
    </row>
    <row r="392" spans="1:20" x14ac:dyDescent="0.25">
      <c r="A392" s="1">
        <v>32720</v>
      </c>
      <c r="B392">
        <v>99.692899999999995</v>
      </c>
      <c r="C392">
        <f t="shared" si="13"/>
        <v>-0.38470000000000937</v>
      </c>
      <c r="D392" s="4">
        <v>4.9789000000000003</v>
      </c>
      <c r="E392">
        <f t="shared" si="14"/>
        <v>-0.14489999999999981</v>
      </c>
      <c r="G392" s="11">
        <v>32690</v>
      </c>
      <c r="H392" s="4">
        <v>-0.14489999999999981</v>
      </c>
      <c r="I392" s="4">
        <v>-0.38470000000000937</v>
      </c>
      <c r="J392" s="4"/>
      <c r="K392" s="12">
        <v>32720</v>
      </c>
      <c r="L392" s="4">
        <v>346.08</v>
      </c>
      <c r="M392" s="13"/>
      <c r="N392">
        <v>0.7</v>
      </c>
      <c r="P392" s="4">
        <v>386.75</v>
      </c>
      <c r="Q392" s="13"/>
      <c r="R392">
        <v>0.3</v>
      </c>
      <c r="S392" s="7"/>
      <c r="T392" s="20"/>
    </row>
    <row r="393" spans="1:20" x14ac:dyDescent="0.25">
      <c r="A393" s="1">
        <v>32689</v>
      </c>
      <c r="B393">
        <v>99.773499999999999</v>
      </c>
      <c r="C393">
        <f t="shared" si="13"/>
        <v>-0.48359999999999559</v>
      </c>
      <c r="D393" s="3">
        <v>5.1695000000000002</v>
      </c>
      <c r="E393">
        <f t="shared" si="14"/>
        <v>0.19099999999999984</v>
      </c>
      <c r="G393" s="8">
        <v>32660</v>
      </c>
      <c r="H393" s="3">
        <v>0.19099999999999984</v>
      </c>
      <c r="I393" s="3">
        <v>-0.48359999999999559</v>
      </c>
      <c r="J393" s="3"/>
      <c r="K393" s="9">
        <v>32689</v>
      </c>
      <c r="L393" s="3">
        <v>317.98</v>
      </c>
      <c r="M393" s="10">
        <f>(L393-L401)/L401</f>
        <v>0.13983582464064231</v>
      </c>
      <c r="N393">
        <v>0.7</v>
      </c>
      <c r="O393" s="7">
        <v>9.7885077248449609E-2</v>
      </c>
      <c r="P393" s="3">
        <v>378.7</v>
      </c>
      <c r="Q393" s="10">
        <f>(P393-P401)/P401</f>
        <v>7.9901904870537194E-2</v>
      </c>
      <c r="R393">
        <v>0.3</v>
      </c>
      <c r="S393" s="7">
        <v>2.3970571461161157E-2</v>
      </c>
      <c r="T393" s="20">
        <v>0.12185564870961077</v>
      </c>
    </row>
    <row r="394" spans="1:20" x14ac:dyDescent="0.25">
      <c r="A394" s="1">
        <v>32659</v>
      </c>
      <c r="B394">
        <v>99.905900000000003</v>
      </c>
      <c r="C394">
        <f t="shared" si="13"/>
        <v>-0.51089999999999236</v>
      </c>
      <c r="D394" s="3">
        <v>5.3616999999999999</v>
      </c>
      <c r="E394">
        <f t="shared" si="14"/>
        <v>0.53409999999999958</v>
      </c>
      <c r="G394" s="8">
        <v>32629</v>
      </c>
      <c r="H394" s="3">
        <v>0.53409999999999958</v>
      </c>
      <c r="I394" s="3">
        <v>-0.51089999999999236</v>
      </c>
      <c r="J394" s="3"/>
      <c r="K394" s="9">
        <v>32659</v>
      </c>
      <c r="L394" s="3">
        <v>320.52</v>
      </c>
      <c r="M394" s="10"/>
      <c r="N394">
        <v>0.7</v>
      </c>
      <c r="P394" s="3">
        <v>367.51</v>
      </c>
      <c r="Q394" s="10"/>
      <c r="R394">
        <v>0.3</v>
      </c>
      <c r="S394" s="7"/>
      <c r="T394" s="20"/>
    </row>
    <row r="395" spans="1:20" x14ac:dyDescent="0.25">
      <c r="A395" s="1">
        <v>32628</v>
      </c>
      <c r="B395">
        <v>100.0776</v>
      </c>
      <c r="C395">
        <f t="shared" si="13"/>
        <v>-0.45129999999998915</v>
      </c>
      <c r="D395" s="3">
        <v>5.1238000000000001</v>
      </c>
      <c r="E395">
        <f t="shared" si="14"/>
        <v>0.45659999999999989</v>
      </c>
      <c r="G395" s="8">
        <v>32599</v>
      </c>
      <c r="H395" s="3">
        <v>0.45659999999999989</v>
      </c>
      <c r="I395" s="3">
        <v>-0.45129999999998915</v>
      </c>
      <c r="J395" s="3"/>
      <c r="K395" s="9">
        <v>32626</v>
      </c>
      <c r="L395" s="3">
        <v>309.64</v>
      </c>
      <c r="M395" s="10"/>
      <c r="N395">
        <v>0.7</v>
      </c>
      <c r="P395" s="3">
        <v>358.1</v>
      </c>
      <c r="Q395" s="10"/>
      <c r="R395">
        <v>0.3</v>
      </c>
      <c r="S395" s="7"/>
      <c r="T395" s="20"/>
    </row>
    <row r="396" spans="1:20" x14ac:dyDescent="0.25">
      <c r="A396" s="1">
        <v>32598</v>
      </c>
      <c r="B396">
        <v>100.25709999999999</v>
      </c>
      <c r="C396">
        <f t="shared" si="13"/>
        <v>-0.32880000000000109</v>
      </c>
      <c r="D396" s="3">
        <v>4.9785000000000004</v>
      </c>
      <c r="E396">
        <f t="shared" si="14"/>
        <v>0.55909999999999993</v>
      </c>
      <c r="G396" s="8">
        <v>32568</v>
      </c>
      <c r="H396" s="3">
        <v>0.55909999999999993</v>
      </c>
      <c r="I396" s="3">
        <v>-0.32880000000000109</v>
      </c>
      <c r="J396" s="3"/>
      <c r="K396" s="9">
        <v>32598</v>
      </c>
      <c r="L396" s="3">
        <v>294.87</v>
      </c>
      <c r="M396" s="10"/>
      <c r="N396">
        <v>0.7</v>
      </c>
      <c r="P396" s="3">
        <v>350.76</v>
      </c>
      <c r="Q396" s="10"/>
      <c r="R396">
        <v>0.3</v>
      </c>
      <c r="S396" s="7"/>
      <c r="T396" s="20"/>
    </row>
    <row r="397" spans="1:20" x14ac:dyDescent="0.25">
      <c r="A397" s="1">
        <v>32567</v>
      </c>
      <c r="B397">
        <v>100.41679999999999</v>
      </c>
      <c r="C397">
        <f t="shared" si="13"/>
        <v>-0.19030000000000769</v>
      </c>
      <c r="D397" s="3">
        <v>4.8276000000000003</v>
      </c>
      <c r="E397">
        <f t="shared" si="14"/>
        <v>0.58150000000000013</v>
      </c>
      <c r="G397" s="8">
        <v>32540</v>
      </c>
      <c r="H397" s="3">
        <v>0.58150000000000013</v>
      </c>
      <c r="I397" s="3">
        <v>-0.19030000000000769</v>
      </c>
      <c r="J397" s="3"/>
      <c r="K397" s="9">
        <v>32567</v>
      </c>
      <c r="L397" s="3">
        <v>288.86</v>
      </c>
      <c r="M397" s="10"/>
      <c r="N397">
        <v>0.7</v>
      </c>
      <c r="P397" s="3">
        <v>349.25</v>
      </c>
      <c r="Q397" s="10"/>
      <c r="R397">
        <v>0.3</v>
      </c>
      <c r="S397" s="7"/>
      <c r="T397" s="20"/>
    </row>
    <row r="398" spans="1:20" x14ac:dyDescent="0.25">
      <c r="A398" s="1">
        <v>32539</v>
      </c>
      <c r="B398">
        <v>100.52889999999999</v>
      </c>
      <c r="C398">
        <f t="shared" si="13"/>
        <v>-8.6100000000001842E-2</v>
      </c>
      <c r="D398" s="3">
        <v>4.6672000000000002</v>
      </c>
      <c r="E398">
        <f t="shared" si="14"/>
        <v>0.41740000000000066</v>
      </c>
      <c r="G398" s="8">
        <v>32509</v>
      </c>
      <c r="H398" s="3">
        <v>0.41740000000000066</v>
      </c>
      <c r="I398" s="3">
        <v>-8.6100000000001842E-2</v>
      </c>
      <c r="J398" s="3"/>
      <c r="K398" s="9">
        <v>32539</v>
      </c>
      <c r="L398" s="3">
        <v>297.47000000000003</v>
      </c>
      <c r="M398" s="10"/>
      <c r="N398">
        <v>0.7</v>
      </c>
      <c r="P398" s="3">
        <v>351.8</v>
      </c>
      <c r="Q398" s="10"/>
      <c r="R398">
        <v>0.3</v>
      </c>
      <c r="S398" s="7"/>
      <c r="T398" s="20"/>
    </row>
    <row r="399" spans="1:20" x14ac:dyDescent="0.25">
      <c r="A399" s="1">
        <v>32508</v>
      </c>
      <c r="B399">
        <v>100.5859</v>
      </c>
      <c r="C399">
        <f t="shared" si="13"/>
        <v>-3.1700000000000728E-2</v>
      </c>
      <c r="D399" s="3">
        <v>4.4194000000000004</v>
      </c>
      <c r="E399">
        <f t="shared" si="14"/>
        <v>0.24550000000000072</v>
      </c>
      <c r="G399" s="8">
        <v>32478</v>
      </c>
      <c r="H399" s="3">
        <v>0.24550000000000072</v>
      </c>
      <c r="I399" s="3">
        <v>-3.1700000000000728E-2</v>
      </c>
      <c r="J399" s="3"/>
      <c r="K399" s="9">
        <v>32507</v>
      </c>
      <c r="L399" s="3">
        <v>277.72000000000003</v>
      </c>
      <c r="M399" s="10"/>
      <c r="N399">
        <v>0.7</v>
      </c>
      <c r="P399" s="3">
        <v>346.81</v>
      </c>
      <c r="Q399" s="10"/>
      <c r="R399">
        <v>0.3</v>
      </c>
      <c r="S399" s="7"/>
      <c r="T399" s="20"/>
    </row>
    <row r="400" spans="1:20" x14ac:dyDescent="0.25">
      <c r="A400" s="1">
        <v>32477</v>
      </c>
      <c r="B400">
        <v>100.6071</v>
      </c>
      <c r="C400">
        <f t="shared" si="13"/>
        <v>-6.6999999999950433E-3</v>
      </c>
      <c r="D400" s="3">
        <v>4.2461000000000002</v>
      </c>
      <c r="E400">
        <f t="shared" si="14"/>
        <v>0.2251000000000003</v>
      </c>
      <c r="G400" s="8">
        <v>32448</v>
      </c>
      <c r="H400" s="3">
        <v>0.2251000000000003</v>
      </c>
      <c r="I400" s="3">
        <v>-6.6999999999950433E-3</v>
      </c>
      <c r="J400" s="3"/>
      <c r="K400" s="9">
        <v>32477</v>
      </c>
      <c r="L400" s="3">
        <v>273.7</v>
      </c>
      <c r="M400" s="10"/>
      <c r="N400">
        <v>0.7</v>
      </c>
      <c r="P400" s="3">
        <v>346.42</v>
      </c>
      <c r="Q400" s="10"/>
      <c r="R400">
        <v>0.3</v>
      </c>
      <c r="S400" s="7"/>
      <c r="T400" s="20"/>
    </row>
    <row r="401" spans="1:20" x14ac:dyDescent="0.25">
      <c r="A401" s="1">
        <v>32447</v>
      </c>
      <c r="B401">
        <v>100.61499999999999</v>
      </c>
      <c r="C401">
        <f t="shared" si="13"/>
        <v>1.9999999999996021E-2</v>
      </c>
      <c r="D401" s="5">
        <v>4.2497999999999996</v>
      </c>
      <c r="E401">
        <f t="shared" si="14"/>
        <v>0.11969999999999992</v>
      </c>
      <c r="G401" s="14">
        <v>32417</v>
      </c>
      <c r="H401" s="5">
        <v>0.11969999999999992</v>
      </c>
      <c r="I401" s="5">
        <v>1.9999999999996021E-2</v>
      </c>
      <c r="J401" s="5"/>
      <c r="K401" s="15">
        <v>32447</v>
      </c>
      <c r="L401" s="5">
        <v>278.97000000000003</v>
      </c>
      <c r="M401" s="16">
        <f>(L401-L406)/L406</f>
        <v>6.4121147390906325E-2</v>
      </c>
      <c r="N401">
        <v>0.7</v>
      </c>
      <c r="O401" s="7">
        <v>4.4884803173634427E-2</v>
      </c>
      <c r="P401" s="5">
        <v>350.68</v>
      </c>
      <c r="Q401" s="16">
        <f>(P401-P406)/P406</f>
        <v>6.4214615197863645E-2</v>
      </c>
      <c r="R401">
        <v>0.3</v>
      </c>
      <c r="S401" s="7">
        <v>1.9264384559359093E-2</v>
      </c>
      <c r="T401" s="20">
        <v>6.4149187732993523E-2</v>
      </c>
    </row>
    <row r="402" spans="1:20" x14ac:dyDescent="0.25">
      <c r="A402" s="1">
        <v>32416</v>
      </c>
      <c r="B402">
        <v>100.6176</v>
      </c>
      <c r="C402">
        <f t="shared" si="13"/>
        <v>6.5799999999995862E-2</v>
      </c>
      <c r="D402" s="5">
        <v>4.1738999999999997</v>
      </c>
      <c r="E402">
        <f t="shared" si="14"/>
        <v>0.20909999999999984</v>
      </c>
      <c r="G402" s="14">
        <v>32387</v>
      </c>
      <c r="H402" s="5">
        <v>0.20909999999999984</v>
      </c>
      <c r="I402" s="5">
        <v>6.5799999999995862E-2</v>
      </c>
      <c r="J402" s="5"/>
      <c r="K402" s="15">
        <v>32416</v>
      </c>
      <c r="L402" s="5">
        <v>271.91000000000003</v>
      </c>
      <c r="M402" s="16"/>
      <c r="N402">
        <v>0.7</v>
      </c>
      <c r="P402" s="5">
        <v>344.2</v>
      </c>
      <c r="Q402" s="16"/>
      <c r="R402">
        <v>0.3</v>
      </c>
      <c r="S402" s="7"/>
      <c r="T402" s="20"/>
    </row>
    <row r="403" spans="1:20" x14ac:dyDescent="0.25">
      <c r="A403" s="1">
        <v>32386</v>
      </c>
      <c r="B403">
        <v>100.6138</v>
      </c>
      <c r="C403">
        <f t="shared" si="13"/>
        <v>0.13389999999999702</v>
      </c>
      <c r="D403" s="5">
        <v>4.0209999999999999</v>
      </c>
      <c r="E403">
        <f t="shared" si="14"/>
        <v>0.13059999999999983</v>
      </c>
      <c r="G403" s="14">
        <v>32356</v>
      </c>
      <c r="H403" s="5">
        <v>0.13059999999999983</v>
      </c>
      <c r="I403" s="5">
        <v>0.13389999999999702</v>
      </c>
      <c r="J403" s="5"/>
      <c r="K403" s="15">
        <v>32386</v>
      </c>
      <c r="L403" s="5">
        <v>261.52</v>
      </c>
      <c r="M403" s="16"/>
      <c r="N403">
        <v>0.7</v>
      </c>
      <c r="P403" s="5">
        <v>336.58</v>
      </c>
      <c r="Q403" s="16"/>
      <c r="R403">
        <v>0.3</v>
      </c>
      <c r="S403" s="7"/>
      <c r="T403" s="20"/>
    </row>
    <row r="404" spans="1:20" x14ac:dyDescent="0.25">
      <c r="A404" s="1">
        <v>32355</v>
      </c>
      <c r="B404">
        <v>100.595</v>
      </c>
      <c r="C404">
        <f t="shared" si="13"/>
        <v>0.19360000000000355</v>
      </c>
      <c r="D404" s="5">
        <v>4.1300999999999997</v>
      </c>
      <c r="E404">
        <f t="shared" si="14"/>
        <v>0.22589999999999977</v>
      </c>
      <c r="G404" s="14">
        <v>32325</v>
      </c>
      <c r="H404" s="5">
        <v>0.22589999999999977</v>
      </c>
      <c r="I404" s="5">
        <v>0.19360000000000355</v>
      </c>
      <c r="J404" s="5"/>
      <c r="K404" s="15">
        <v>32353</v>
      </c>
      <c r="L404" s="5">
        <v>272.02</v>
      </c>
      <c r="M404" s="16"/>
      <c r="N404">
        <v>0.7</v>
      </c>
      <c r="P404" s="5">
        <v>335.7</v>
      </c>
      <c r="Q404" s="16"/>
      <c r="R404">
        <v>0.3</v>
      </c>
      <c r="S404" s="7"/>
      <c r="T404" s="20"/>
    </row>
    <row r="405" spans="1:20" x14ac:dyDescent="0.25">
      <c r="A405" s="1">
        <v>32324</v>
      </c>
      <c r="B405">
        <v>100.5518</v>
      </c>
      <c r="C405">
        <f t="shared" si="13"/>
        <v>0.2132000000000005</v>
      </c>
      <c r="D405" s="5">
        <v>3.9647999999999999</v>
      </c>
      <c r="E405">
        <f t="shared" si="14"/>
        <v>3.9699999999999847E-2</v>
      </c>
      <c r="G405" s="14">
        <v>32295</v>
      </c>
      <c r="H405" s="5">
        <v>3.9699999999999847E-2</v>
      </c>
      <c r="I405" s="5">
        <v>0.2132000000000005</v>
      </c>
      <c r="J405" s="5"/>
      <c r="K405" s="15">
        <v>32324</v>
      </c>
      <c r="L405" s="5">
        <v>273.5</v>
      </c>
      <c r="M405" s="16"/>
      <c r="N405">
        <v>0.7</v>
      </c>
      <c r="P405" s="5">
        <v>337.47</v>
      </c>
      <c r="Q405" s="16"/>
      <c r="R405">
        <v>0.3</v>
      </c>
      <c r="S405" s="7"/>
      <c r="T405" s="20"/>
    </row>
    <row r="406" spans="1:20" x14ac:dyDescent="0.25">
      <c r="A406" s="1">
        <v>32294</v>
      </c>
      <c r="B406">
        <v>100.4799</v>
      </c>
      <c r="C406">
        <f t="shared" si="13"/>
        <v>0.17480000000000473</v>
      </c>
      <c r="D406" s="6">
        <v>3.8904000000000001</v>
      </c>
      <c r="E406">
        <f t="shared" si="14"/>
        <v>-5.2299999999999791E-2</v>
      </c>
      <c r="G406" s="17">
        <v>32264</v>
      </c>
      <c r="H406" s="6">
        <v>-5.2299999999999791E-2</v>
      </c>
      <c r="I406" s="6">
        <v>0.17480000000000473</v>
      </c>
      <c r="J406" s="6"/>
      <c r="K406" s="18">
        <v>32294</v>
      </c>
      <c r="L406" s="6">
        <v>262.16000000000003</v>
      </c>
      <c r="M406" s="19">
        <f>(L406-L408)/L408</f>
        <v>1.2630847077909686E-2</v>
      </c>
      <c r="N406">
        <v>0.7</v>
      </c>
      <c r="O406" s="7">
        <v>8.84159295453678E-3</v>
      </c>
      <c r="P406" s="6">
        <v>329.52</v>
      </c>
      <c r="Q406" s="19">
        <f>(P406-P408)/P408</f>
        <v>-1.2082146604707029E-2</v>
      </c>
      <c r="R406">
        <v>0.3</v>
      </c>
      <c r="S406" s="7">
        <v>-3.6246439814121086E-3</v>
      </c>
      <c r="T406" s="20">
        <v>5.2169489731246719E-3</v>
      </c>
    </row>
    <row r="407" spans="1:20" x14ac:dyDescent="0.25">
      <c r="A407" s="1">
        <v>32263</v>
      </c>
      <c r="B407">
        <v>100.4014</v>
      </c>
      <c r="C407">
        <f t="shared" si="13"/>
        <v>8.4999999999993747E-2</v>
      </c>
      <c r="D407" s="6">
        <v>3.9041999999999999</v>
      </c>
      <c r="E407">
        <f t="shared" si="14"/>
        <v>-0.14260000000000028</v>
      </c>
      <c r="G407" s="17">
        <v>32234</v>
      </c>
      <c r="H407" s="6">
        <v>-0.14260000000000028</v>
      </c>
      <c r="I407" s="6">
        <v>8.4999999999993747E-2</v>
      </c>
      <c r="J407" s="6"/>
      <c r="K407" s="18">
        <v>32262</v>
      </c>
      <c r="L407" s="6">
        <v>261.33</v>
      </c>
      <c r="M407" s="19"/>
      <c r="N407">
        <v>0.7</v>
      </c>
      <c r="P407" s="6">
        <v>331.75</v>
      </c>
      <c r="Q407" s="19"/>
      <c r="R407">
        <v>0.3</v>
      </c>
      <c r="S407" s="7"/>
      <c r="T407" s="20"/>
    </row>
    <row r="408" spans="1:20" x14ac:dyDescent="0.25">
      <c r="A408" s="1">
        <v>32233</v>
      </c>
      <c r="B408">
        <v>100.3386</v>
      </c>
      <c r="C408">
        <f t="shared" si="13"/>
        <v>-4.600000000000648E-2</v>
      </c>
      <c r="D408" s="4">
        <v>3.9251</v>
      </c>
      <c r="E408">
        <f t="shared" si="14"/>
        <v>-0.50930000000000009</v>
      </c>
      <c r="G408" s="11">
        <v>32203</v>
      </c>
      <c r="H408" s="4">
        <v>-0.50930000000000009</v>
      </c>
      <c r="I408" s="4">
        <v>-4.600000000000648E-2</v>
      </c>
      <c r="J408" s="4"/>
      <c r="K408" s="12">
        <v>32233</v>
      </c>
      <c r="L408" s="4">
        <v>258.89</v>
      </c>
      <c r="M408" s="13">
        <f>(L408-L411)/L411</f>
        <v>4.7798283956613133E-2</v>
      </c>
      <c r="N408">
        <v>0.7</v>
      </c>
      <c r="O408" s="7">
        <v>3.3458798769629192E-2</v>
      </c>
      <c r="P408" s="4">
        <v>333.55</v>
      </c>
      <c r="Q408" s="13">
        <f>(P408-P411)/P411</f>
        <v>3.7609655944752171E-2</v>
      </c>
      <c r="R408">
        <v>0.3</v>
      </c>
      <c r="S408" s="7">
        <v>1.1282896783425651E-2</v>
      </c>
      <c r="T408" s="20">
        <v>4.4741695553054843E-2</v>
      </c>
    </row>
    <row r="409" spans="1:20" x14ac:dyDescent="0.25">
      <c r="A409" s="1">
        <v>32202</v>
      </c>
      <c r="B409">
        <v>100.3051</v>
      </c>
      <c r="C409">
        <f t="shared" si="13"/>
        <v>-0.21370000000000289</v>
      </c>
      <c r="D409" s="4">
        <v>3.9426999999999999</v>
      </c>
      <c r="E409">
        <f t="shared" si="14"/>
        <v>-0.58630000000000004</v>
      </c>
      <c r="G409" s="11">
        <v>32174</v>
      </c>
      <c r="H409" s="4">
        <v>-0.58630000000000004</v>
      </c>
      <c r="I409" s="4">
        <v>-0.21370000000000289</v>
      </c>
      <c r="J409" s="4"/>
      <c r="K409" s="12">
        <v>32202</v>
      </c>
      <c r="L409" s="4">
        <v>267.82</v>
      </c>
      <c r="M409" s="13"/>
      <c r="N409">
        <v>0.7</v>
      </c>
      <c r="P409" s="4">
        <v>336.71</v>
      </c>
      <c r="Q409" s="13"/>
      <c r="R409">
        <v>0.3</v>
      </c>
      <c r="S409" s="7"/>
      <c r="T409" s="20"/>
    </row>
    <row r="410" spans="1:20" x14ac:dyDescent="0.25">
      <c r="A410" s="1">
        <v>32173</v>
      </c>
      <c r="B410">
        <v>100.3164</v>
      </c>
      <c r="C410">
        <f t="shared" si="13"/>
        <v>-0.39520000000000266</v>
      </c>
      <c r="D410" s="4">
        <v>4.0468000000000002</v>
      </c>
      <c r="E410">
        <f t="shared" si="14"/>
        <v>-0.48629999999999995</v>
      </c>
      <c r="G410" s="11">
        <v>32143</v>
      </c>
      <c r="H410" s="4">
        <v>-0.48629999999999995</v>
      </c>
      <c r="I410" s="4">
        <v>-0.39520000000000266</v>
      </c>
      <c r="J410" s="4"/>
      <c r="K410" s="12">
        <v>32171</v>
      </c>
      <c r="L410" s="4">
        <v>257.07</v>
      </c>
      <c r="M410" s="13"/>
      <c r="N410">
        <v>0.7</v>
      </c>
      <c r="P410" s="4">
        <v>332.76</v>
      </c>
      <c r="Q410" s="13"/>
      <c r="R410">
        <v>0.3</v>
      </c>
      <c r="S410" s="7"/>
      <c r="T410" s="20"/>
    </row>
    <row r="411" spans="1:20" x14ac:dyDescent="0.25">
      <c r="A411" s="1">
        <v>32142</v>
      </c>
      <c r="B411">
        <v>100.38460000000001</v>
      </c>
      <c r="C411">
        <f t="shared" si="13"/>
        <v>-0.51739999999999498</v>
      </c>
      <c r="D411" s="3">
        <v>4.4344000000000001</v>
      </c>
      <c r="E411">
        <f t="shared" si="14"/>
        <v>7.8700000000000436E-2</v>
      </c>
      <c r="G411" s="8">
        <v>32112</v>
      </c>
      <c r="H411" s="3">
        <v>7.8700000000000436E-2</v>
      </c>
      <c r="I411" s="3">
        <v>-0.51739999999999498</v>
      </c>
      <c r="J411" s="3"/>
      <c r="K411" s="9">
        <v>32142</v>
      </c>
      <c r="L411" s="3">
        <v>247.08</v>
      </c>
      <c r="M411" s="10">
        <f>(L411-L415)/L415</f>
        <v>-0.25081867798665858</v>
      </c>
      <c r="N411">
        <v>0.7</v>
      </c>
      <c r="O411" s="7">
        <v>-0.17557307459066099</v>
      </c>
      <c r="P411" s="3">
        <v>321.45999999999998</v>
      </c>
      <c r="Q411" s="10">
        <f>(P411-P415)/P415</f>
        <v>3.5598079958764066E-2</v>
      </c>
      <c r="R411">
        <v>0.3</v>
      </c>
      <c r="S411" s="7">
        <v>1.067942398762922E-2</v>
      </c>
      <c r="T411" s="20">
        <v>-0.16489365060303177</v>
      </c>
    </row>
    <row r="412" spans="1:20" x14ac:dyDescent="0.25">
      <c r="A412" s="1">
        <v>32111</v>
      </c>
      <c r="B412">
        <v>100.5188</v>
      </c>
      <c r="C412">
        <f t="shared" si="13"/>
        <v>-0.51650000000000773</v>
      </c>
      <c r="D412" s="3">
        <v>4.5289999999999999</v>
      </c>
      <c r="E412">
        <f t="shared" si="14"/>
        <v>0.24460000000000015</v>
      </c>
      <c r="G412" s="8">
        <v>32082</v>
      </c>
      <c r="H412" s="3">
        <v>0.24460000000000015</v>
      </c>
      <c r="I412" s="3">
        <v>-0.51650000000000773</v>
      </c>
      <c r="J412" s="3"/>
      <c r="K412" s="9">
        <v>32111</v>
      </c>
      <c r="L412" s="3">
        <v>230.3</v>
      </c>
      <c r="M412" s="10"/>
      <c r="N412">
        <v>0.7</v>
      </c>
      <c r="P412" s="3">
        <v>317.14</v>
      </c>
      <c r="Q412" s="10"/>
      <c r="R412">
        <v>0.3</v>
      </c>
      <c r="S412" s="7"/>
      <c r="T412" s="20"/>
    </row>
    <row r="413" spans="1:20" x14ac:dyDescent="0.25">
      <c r="A413" s="1">
        <v>32081</v>
      </c>
      <c r="B413">
        <v>100.7116</v>
      </c>
      <c r="C413">
        <f t="shared" si="13"/>
        <v>-0.36899999999999977</v>
      </c>
      <c r="D413" s="3">
        <v>4.5331000000000001</v>
      </c>
      <c r="E413">
        <f t="shared" si="14"/>
        <v>0.60620000000000029</v>
      </c>
      <c r="G413" s="8">
        <v>32051</v>
      </c>
      <c r="H413" s="3">
        <v>0.60620000000000029</v>
      </c>
      <c r="I413" s="3">
        <v>-0.36899999999999977</v>
      </c>
      <c r="J413" s="3"/>
      <c r="K413" s="9">
        <v>32080</v>
      </c>
      <c r="L413" s="3">
        <v>251.79</v>
      </c>
      <c r="M413" s="10"/>
      <c r="N413">
        <v>0.7</v>
      </c>
      <c r="P413" s="3">
        <v>314.62</v>
      </c>
      <c r="Q413" s="10"/>
      <c r="R413">
        <v>0.3</v>
      </c>
      <c r="S413" s="7"/>
      <c r="T413" s="20"/>
    </row>
    <row r="414" spans="1:20" x14ac:dyDescent="0.25">
      <c r="A414" s="1">
        <v>32050</v>
      </c>
      <c r="B414">
        <v>100.902</v>
      </c>
      <c r="C414">
        <f t="shared" si="13"/>
        <v>-0.13089999999999691</v>
      </c>
      <c r="D414" s="3">
        <v>4.3556999999999997</v>
      </c>
      <c r="E414">
        <f t="shared" si="14"/>
        <v>0.70269999999999966</v>
      </c>
      <c r="G414" s="8">
        <v>32021</v>
      </c>
      <c r="H414" s="3">
        <v>0.70269999999999966</v>
      </c>
      <c r="I414" s="3">
        <v>-0.13089999999999691</v>
      </c>
      <c r="J414" s="3"/>
      <c r="K414" s="9">
        <v>32050</v>
      </c>
      <c r="L414" s="3">
        <v>321.83</v>
      </c>
      <c r="M414" s="10"/>
      <c r="N414">
        <v>0.7</v>
      </c>
      <c r="P414" s="3">
        <v>303.8</v>
      </c>
      <c r="Q414" s="10"/>
      <c r="R414">
        <v>0.3</v>
      </c>
      <c r="S414" s="7"/>
      <c r="T414" s="20"/>
    </row>
    <row r="415" spans="1:20" x14ac:dyDescent="0.25">
      <c r="A415" s="1">
        <v>32020</v>
      </c>
      <c r="B415">
        <v>101.03530000000001</v>
      </c>
      <c r="C415">
        <f t="shared" si="13"/>
        <v>0.12140000000000839</v>
      </c>
      <c r="D415" s="5">
        <v>4.2843999999999998</v>
      </c>
      <c r="E415">
        <f t="shared" si="14"/>
        <v>0.42769999999999975</v>
      </c>
      <c r="G415" s="14">
        <v>31990</v>
      </c>
      <c r="H415" s="5">
        <v>0.42769999999999975</v>
      </c>
      <c r="I415" s="5">
        <v>0.12140000000000839</v>
      </c>
      <c r="J415" s="5"/>
      <c r="K415" s="15">
        <v>32020</v>
      </c>
      <c r="L415" s="5">
        <v>329.8</v>
      </c>
      <c r="M415" s="16">
        <f>(L415-L422)/L422</f>
        <v>0.20329830706363117</v>
      </c>
      <c r="N415">
        <v>0.7</v>
      </c>
      <c r="O415" s="7">
        <v>0.14230881494454181</v>
      </c>
      <c r="P415" s="5">
        <v>310.41000000000003</v>
      </c>
      <c r="Q415" s="16">
        <f>(P415-P422)/P422</f>
        <v>-2.1560283687943185E-2</v>
      </c>
      <c r="R415">
        <v>0.3</v>
      </c>
      <c r="S415" s="7">
        <v>-6.4680851063829556E-3</v>
      </c>
      <c r="T415" s="20">
        <v>0.13584072983815887</v>
      </c>
    </row>
    <row r="416" spans="1:20" x14ac:dyDescent="0.25">
      <c r="A416" s="1">
        <v>31989</v>
      </c>
      <c r="B416">
        <v>101.0806</v>
      </c>
      <c r="C416">
        <f t="shared" si="13"/>
        <v>0.33740000000000236</v>
      </c>
      <c r="D416" s="5">
        <v>3.9268999999999998</v>
      </c>
      <c r="E416">
        <f t="shared" si="14"/>
        <v>0.15159999999999973</v>
      </c>
      <c r="G416" s="14">
        <v>31959</v>
      </c>
      <c r="H416" s="5">
        <v>0.15159999999999973</v>
      </c>
      <c r="I416" s="5">
        <v>0.33740000000000236</v>
      </c>
      <c r="J416" s="5"/>
      <c r="K416" s="15">
        <v>31989</v>
      </c>
      <c r="L416" s="5">
        <v>318.66000000000003</v>
      </c>
      <c r="M416" s="16"/>
      <c r="N416">
        <v>0.7</v>
      </c>
      <c r="P416" s="5">
        <v>312.08</v>
      </c>
      <c r="Q416" s="16"/>
      <c r="R416">
        <v>0.3</v>
      </c>
      <c r="S416" s="7"/>
      <c r="T416" s="20"/>
    </row>
    <row r="417" spans="1:20" x14ac:dyDescent="0.25">
      <c r="A417" s="1">
        <v>31958</v>
      </c>
      <c r="B417">
        <v>101.0329</v>
      </c>
      <c r="C417">
        <f t="shared" si="13"/>
        <v>0.49580000000000268</v>
      </c>
      <c r="D417" s="5">
        <v>3.653</v>
      </c>
      <c r="E417">
        <f t="shared" si="14"/>
        <v>0.6198999999999999</v>
      </c>
      <c r="G417" s="14">
        <v>31929</v>
      </c>
      <c r="H417" s="5">
        <v>0.6198999999999999</v>
      </c>
      <c r="I417" s="5">
        <v>0.49580000000000268</v>
      </c>
      <c r="J417" s="5"/>
      <c r="K417" s="15">
        <v>31958</v>
      </c>
      <c r="L417" s="5">
        <v>304</v>
      </c>
      <c r="M417" s="16"/>
      <c r="N417">
        <v>0.7</v>
      </c>
      <c r="P417" s="5">
        <v>312.32</v>
      </c>
      <c r="Q417" s="16"/>
      <c r="R417">
        <v>0.3</v>
      </c>
      <c r="S417" s="7"/>
      <c r="T417" s="20"/>
    </row>
    <row r="418" spans="1:20" x14ac:dyDescent="0.25">
      <c r="A418" s="1">
        <v>31928</v>
      </c>
      <c r="B418">
        <v>100.9139</v>
      </c>
      <c r="C418">
        <f t="shared" si="13"/>
        <v>0.60219999999999629</v>
      </c>
      <c r="D418" s="5">
        <v>3.8567</v>
      </c>
      <c r="E418">
        <f t="shared" si="14"/>
        <v>1.7524000000000002</v>
      </c>
      <c r="G418" s="14">
        <v>31898</v>
      </c>
      <c r="H418" s="5">
        <v>1.7524000000000002</v>
      </c>
      <c r="I418" s="5">
        <v>0.60219999999999629</v>
      </c>
      <c r="J418" s="5"/>
      <c r="K418" s="15">
        <v>31926</v>
      </c>
      <c r="L418" s="5">
        <v>290.10000000000002</v>
      </c>
      <c r="M418" s="16"/>
      <c r="N418">
        <v>0.7</v>
      </c>
      <c r="P418" s="5">
        <v>308.08</v>
      </c>
      <c r="Q418" s="16"/>
      <c r="R418">
        <v>0.3</v>
      </c>
      <c r="S418" s="7"/>
      <c r="T418" s="20"/>
    </row>
    <row r="419" spans="1:20" x14ac:dyDescent="0.25">
      <c r="A419" s="1">
        <v>31897</v>
      </c>
      <c r="B419">
        <v>100.7432</v>
      </c>
      <c r="C419">
        <f t="shared" si="13"/>
        <v>0.64709999999999468</v>
      </c>
      <c r="D419" s="5">
        <v>3.7753000000000001</v>
      </c>
      <c r="E419">
        <f t="shared" si="14"/>
        <v>2.3154000000000003</v>
      </c>
      <c r="G419" s="14">
        <v>31868</v>
      </c>
      <c r="H419" s="5">
        <v>2.3154000000000003</v>
      </c>
      <c r="I419" s="5">
        <v>0.64709999999999468</v>
      </c>
      <c r="J419" s="5"/>
      <c r="K419" s="15">
        <v>31897</v>
      </c>
      <c r="L419" s="5">
        <v>288.36</v>
      </c>
      <c r="M419" s="16"/>
      <c r="N419">
        <v>0.7</v>
      </c>
      <c r="P419" s="5">
        <v>309.29000000000002</v>
      </c>
      <c r="Q419" s="16"/>
      <c r="R419">
        <v>0.3</v>
      </c>
      <c r="S419" s="7"/>
      <c r="T419" s="20"/>
    </row>
    <row r="420" spans="1:20" x14ac:dyDescent="0.25">
      <c r="A420" s="1">
        <v>31867</v>
      </c>
      <c r="B420">
        <v>100.5371</v>
      </c>
      <c r="C420">
        <f t="shared" si="13"/>
        <v>0.60089999999999577</v>
      </c>
      <c r="D420" s="5">
        <v>3.0331000000000001</v>
      </c>
      <c r="E420">
        <f t="shared" si="14"/>
        <v>1.9352</v>
      </c>
      <c r="G420" s="14">
        <v>31837</v>
      </c>
      <c r="H420" s="5">
        <v>1.9352</v>
      </c>
      <c r="I420" s="5">
        <v>0.60089999999999577</v>
      </c>
      <c r="J420" s="5"/>
      <c r="K420" s="15">
        <v>31867</v>
      </c>
      <c r="L420" s="5">
        <v>291.7</v>
      </c>
      <c r="M420" s="16"/>
      <c r="N420">
        <v>0.7</v>
      </c>
      <c r="P420" s="5">
        <v>318.01</v>
      </c>
      <c r="Q420" s="16"/>
      <c r="R420">
        <v>0.3</v>
      </c>
      <c r="S420" s="7"/>
      <c r="T420" s="20"/>
    </row>
    <row r="421" spans="1:20" x14ac:dyDescent="0.25">
      <c r="A421" s="1">
        <v>31836</v>
      </c>
      <c r="B421">
        <v>100.3117</v>
      </c>
      <c r="C421">
        <f t="shared" si="13"/>
        <v>0.455600000000004</v>
      </c>
      <c r="D421" s="5">
        <v>2.1042999999999998</v>
      </c>
      <c r="E421">
        <f t="shared" si="14"/>
        <v>0.81989999999999985</v>
      </c>
      <c r="G421" s="14">
        <v>31809</v>
      </c>
      <c r="H421" s="5">
        <v>0.81989999999999985</v>
      </c>
      <c r="I421" s="5">
        <v>0.455600000000004</v>
      </c>
      <c r="J421" s="5"/>
      <c r="K421" s="15">
        <v>31835</v>
      </c>
      <c r="L421" s="5">
        <v>284.2</v>
      </c>
      <c r="M421" s="16"/>
      <c r="N421">
        <v>0.7</v>
      </c>
      <c r="P421" s="5">
        <v>319.45</v>
      </c>
      <c r="Q421" s="16"/>
      <c r="R421">
        <v>0.3</v>
      </c>
      <c r="S421" s="7"/>
      <c r="T421" s="20"/>
    </row>
    <row r="422" spans="1:20" x14ac:dyDescent="0.25">
      <c r="A422" s="1">
        <v>31808</v>
      </c>
      <c r="B422">
        <v>100.09610000000001</v>
      </c>
      <c r="C422">
        <f t="shared" si="13"/>
        <v>0.25140000000000384</v>
      </c>
      <c r="D422" s="6">
        <v>1.4599</v>
      </c>
      <c r="E422">
        <f t="shared" si="14"/>
        <v>-1.2000000000000011E-2</v>
      </c>
      <c r="G422" s="17">
        <v>31778</v>
      </c>
      <c r="H422" s="6">
        <v>-1.2000000000000011E-2</v>
      </c>
      <c r="I422" s="6">
        <v>0.25140000000000384</v>
      </c>
      <c r="J422" s="6"/>
      <c r="K422" s="18">
        <v>31807</v>
      </c>
      <c r="L422" s="6">
        <v>274.08</v>
      </c>
      <c r="M422" s="19">
        <f>(L422-L424)/L424</f>
        <v>9.9751223818313084E-2</v>
      </c>
      <c r="N422">
        <v>0.7</v>
      </c>
      <c r="O422" s="7">
        <v>6.9825856672819153E-2</v>
      </c>
      <c r="P422" s="6">
        <v>317.25</v>
      </c>
      <c r="Q422" s="19">
        <f>(P422-P424)/P424</f>
        <v>1.7903551833670175E-2</v>
      </c>
      <c r="R422">
        <v>0.3</v>
      </c>
      <c r="S422" s="7">
        <v>5.3710655501010519E-3</v>
      </c>
      <c r="T422" s="20">
        <v>7.5196922222920209E-2</v>
      </c>
    </row>
    <row r="423" spans="1:20" x14ac:dyDescent="0.25">
      <c r="A423" s="1">
        <v>31777</v>
      </c>
      <c r="B423">
        <v>99.936199999999999</v>
      </c>
      <c r="C423">
        <f t="shared" si="13"/>
        <v>6.1999999999997613E-2</v>
      </c>
      <c r="D423" s="6">
        <v>1.0979000000000001</v>
      </c>
      <c r="E423">
        <f t="shared" si="14"/>
        <v>-0.65649999999999986</v>
      </c>
      <c r="G423" s="17">
        <v>31747</v>
      </c>
      <c r="H423" s="6">
        <v>-0.65649999999999986</v>
      </c>
      <c r="I423" s="6">
        <v>6.1999999999997613E-2</v>
      </c>
      <c r="J423" s="6"/>
      <c r="K423" s="18">
        <v>31777</v>
      </c>
      <c r="L423" s="6">
        <v>242.17</v>
      </c>
      <c r="M423" s="19"/>
      <c r="N423">
        <v>0.7</v>
      </c>
      <c r="P423" s="6">
        <v>312.83999999999997</v>
      </c>
      <c r="Q423" s="19"/>
      <c r="R423">
        <v>0.3</v>
      </c>
      <c r="S423" s="7"/>
      <c r="T423" s="20"/>
    </row>
    <row r="424" spans="1:20" x14ac:dyDescent="0.25">
      <c r="A424" s="1">
        <v>31746</v>
      </c>
      <c r="B424">
        <v>99.856099999999998</v>
      </c>
      <c r="C424">
        <f t="shared" si="13"/>
        <v>-6.5300000000007685E-2</v>
      </c>
      <c r="D424" s="4">
        <v>1.2844</v>
      </c>
      <c r="E424">
        <f t="shared" si="14"/>
        <v>-0.28970000000000007</v>
      </c>
      <c r="G424" s="11">
        <v>31717</v>
      </c>
      <c r="H424" s="4">
        <v>-0.28970000000000007</v>
      </c>
      <c r="I424" s="4">
        <v>-6.5300000000007685E-2</v>
      </c>
      <c r="J424" s="4"/>
      <c r="K424" s="12">
        <v>31744</v>
      </c>
      <c r="L424" s="4">
        <v>249.22</v>
      </c>
      <c r="M424" s="13">
        <f>(L424-L427)/L427</f>
        <v>-1.4668089985371478E-2</v>
      </c>
      <c r="N424">
        <v>0.7</v>
      </c>
      <c r="O424" s="7">
        <v>-1.0267662989760033E-2</v>
      </c>
      <c r="P424" s="4">
        <v>311.67</v>
      </c>
      <c r="Q424" s="13">
        <f>(P424-P427)/P427</f>
        <v>1.849612757753023E-2</v>
      </c>
      <c r="R424">
        <v>0.3</v>
      </c>
      <c r="S424" s="7">
        <v>5.5488382732590685E-3</v>
      </c>
      <c r="T424" s="20">
        <v>-4.7188247165009644E-3</v>
      </c>
    </row>
    <row r="425" spans="1:20" x14ac:dyDescent="0.25">
      <c r="A425" s="1">
        <v>31716</v>
      </c>
      <c r="B425">
        <v>99.844700000000003</v>
      </c>
      <c r="C425">
        <f t="shared" si="13"/>
        <v>-0.13039999999999452</v>
      </c>
      <c r="D425" s="4">
        <v>1.4719</v>
      </c>
      <c r="E425">
        <f t="shared" si="14"/>
        <v>-0.10509999999999997</v>
      </c>
      <c r="G425" s="11">
        <v>31686</v>
      </c>
      <c r="H425" s="4">
        <v>-0.10509999999999997</v>
      </c>
      <c r="I425" s="4">
        <v>-0.13039999999999452</v>
      </c>
      <c r="J425" s="4"/>
      <c r="K425" s="12">
        <v>31716</v>
      </c>
      <c r="L425" s="4">
        <v>243.98</v>
      </c>
      <c r="M425" s="13"/>
      <c r="N425">
        <v>0.7</v>
      </c>
      <c r="P425" s="4">
        <v>307.37</v>
      </c>
      <c r="Q425" s="13"/>
      <c r="R425">
        <v>0.3</v>
      </c>
      <c r="S425" s="7"/>
      <c r="T425" s="20"/>
    </row>
    <row r="426" spans="1:20" x14ac:dyDescent="0.25">
      <c r="A426" s="1">
        <v>31685</v>
      </c>
      <c r="B426">
        <v>99.874200000000002</v>
      </c>
      <c r="C426">
        <f t="shared" si="13"/>
        <v>-0.151299999999992</v>
      </c>
      <c r="D426" s="4">
        <v>1.7544</v>
      </c>
      <c r="E426">
        <f t="shared" si="14"/>
        <v>-1.1400000000000077E-2</v>
      </c>
      <c r="G426" s="11">
        <v>31656</v>
      </c>
      <c r="H426" s="4">
        <v>-1.1400000000000077E-2</v>
      </c>
      <c r="I426" s="4">
        <v>-0.151299999999992</v>
      </c>
      <c r="J426" s="4"/>
      <c r="K426" s="12">
        <v>31685</v>
      </c>
      <c r="L426" s="4">
        <v>231.32</v>
      </c>
      <c r="M426" s="13"/>
      <c r="N426">
        <v>0.7</v>
      </c>
      <c r="P426" s="4">
        <v>302.99</v>
      </c>
      <c r="Q426" s="13"/>
      <c r="R426">
        <v>0.3</v>
      </c>
      <c r="S426" s="7"/>
      <c r="T426" s="20"/>
    </row>
    <row r="427" spans="1:20" x14ac:dyDescent="0.25">
      <c r="A427" s="1">
        <v>31655</v>
      </c>
      <c r="B427">
        <v>99.921400000000006</v>
      </c>
      <c r="C427">
        <f t="shared" si="13"/>
        <v>-0.13589999999999236</v>
      </c>
      <c r="D427" s="3">
        <v>1.5741000000000001</v>
      </c>
      <c r="E427">
        <f t="shared" si="14"/>
        <v>8.2999999999999963E-2</v>
      </c>
      <c r="G427" s="8">
        <v>31625</v>
      </c>
      <c r="H427" s="3">
        <v>8.2999999999999963E-2</v>
      </c>
      <c r="I427" s="3">
        <v>-0.13589999999999236</v>
      </c>
      <c r="J427" s="3"/>
      <c r="K427" s="9">
        <v>31653</v>
      </c>
      <c r="L427" s="3">
        <v>252.93</v>
      </c>
      <c r="M427" s="10">
        <f>(L427-L428)/L428</f>
        <v>7.1192613925122827E-2</v>
      </c>
      <c r="N427">
        <v>0.7</v>
      </c>
      <c r="O427" s="7">
        <v>4.9834829747585976E-2</v>
      </c>
      <c r="P427" s="3">
        <v>306.01</v>
      </c>
      <c r="Q427" s="10">
        <f>(P427-P428)/P428</f>
        <v>2.4850128939348324E-2</v>
      </c>
      <c r="R427">
        <v>0.3</v>
      </c>
      <c r="S427" s="7">
        <v>7.4550386818044972E-3</v>
      </c>
      <c r="T427" s="20">
        <v>5.7289868429390475E-2</v>
      </c>
    </row>
    <row r="428" spans="1:20" x14ac:dyDescent="0.25">
      <c r="A428" s="1">
        <v>31624</v>
      </c>
      <c r="B428">
        <v>99.975099999999998</v>
      </c>
      <c r="C428">
        <f t="shared" si="13"/>
        <v>-9.92999999999995E-2</v>
      </c>
      <c r="D428" s="4">
        <v>1.577</v>
      </c>
      <c r="E428">
        <f t="shared" si="14"/>
        <v>-1.330000000000009E-2</v>
      </c>
      <c r="G428" s="11">
        <v>31594</v>
      </c>
      <c r="H428" s="4">
        <v>-1.330000000000009E-2</v>
      </c>
      <c r="I428" s="4">
        <v>-9.92999999999995E-2</v>
      </c>
      <c r="J428" s="4"/>
      <c r="K428" s="12">
        <v>31624</v>
      </c>
      <c r="L428" s="4">
        <v>236.12</v>
      </c>
      <c r="M428" s="13">
        <f>(L428-L432)/L432</f>
        <v>-1.1636668061950611E-2</v>
      </c>
      <c r="N428">
        <v>0.7</v>
      </c>
      <c r="O428" s="7">
        <v>-8.1456676433654274E-3</v>
      </c>
      <c r="P428" s="4">
        <v>298.58999999999997</v>
      </c>
      <c r="Q428" s="13">
        <f>(P428-P432)/P432</f>
        <v>2.0855413860302797E-2</v>
      </c>
      <c r="R428">
        <v>0.3</v>
      </c>
      <c r="S428" s="7">
        <v>6.2566241580908387E-3</v>
      </c>
      <c r="T428" s="20">
        <v>-1.8890434852745887E-3</v>
      </c>
    </row>
    <row r="429" spans="1:20" x14ac:dyDescent="0.25">
      <c r="A429" s="1">
        <v>31593</v>
      </c>
      <c r="B429">
        <v>100.02549999999999</v>
      </c>
      <c r="C429">
        <f t="shared" si="13"/>
        <v>-6.3300000000012346E-2</v>
      </c>
      <c r="D429" s="4">
        <v>1.7658</v>
      </c>
      <c r="E429">
        <f t="shared" si="14"/>
        <v>-0.48979999999999979</v>
      </c>
      <c r="G429" s="11">
        <v>31564</v>
      </c>
      <c r="H429" s="4">
        <v>-0.48979999999999979</v>
      </c>
      <c r="I429" s="4">
        <v>-6.3300000000012346E-2</v>
      </c>
      <c r="J429" s="4"/>
      <c r="K429" s="12">
        <v>31593</v>
      </c>
      <c r="L429" s="4">
        <v>250.84</v>
      </c>
      <c r="M429" s="13"/>
      <c r="N429">
        <v>0.7</v>
      </c>
      <c r="P429" s="4">
        <v>295.97000000000003</v>
      </c>
      <c r="Q429" s="13"/>
      <c r="R429">
        <v>0.3</v>
      </c>
      <c r="S429" s="7"/>
      <c r="T429" s="20"/>
    </row>
    <row r="430" spans="1:20" x14ac:dyDescent="0.25">
      <c r="A430" s="1">
        <v>31563</v>
      </c>
      <c r="B430">
        <v>100.0573</v>
      </c>
      <c r="C430">
        <f t="shared" si="13"/>
        <v>-3.8200000000003342E-2</v>
      </c>
      <c r="D430" s="4">
        <v>1.4911000000000001</v>
      </c>
      <c r="E430">
        <f t="shared" si="14"/>
        <v>-1.6220999999999999</v>
      </c>
      <c r="G430" s="11">
        <v>31533</v>
      </c>
      <c r="H430" s="4">
        <v>-1.6220999999999999</v>
      </c>
      <c r="I430" s="4">
        <v>-3.8200000000003342E-2</v>
      </c>
      <c r="J430" s="4"/>
      <c r="K430" s="12">
        <v>31562</v>
      </c>
      <c r="L430" s="4">
        <v>247.35</v>
      </c>
      <c r="M430" s="13"/>
      <c r="N430">
        <v>0.7</v>
      </c>
      <c r="P430" s="4">
        <v>288.42</v>
      </c>
      <c r="Q430" s="13"/>
      <c r="R430">
        <v>0.3</v>
      </c>
      <c r="S430" s="7"/>
      <c r="T430" s="20"/>
    </row>
    <row r="431" spans="1:20" x14ac:dyDescent="0.25">
      <c r="A431" s="1">
        <v>31532</v>
      </c>
      <c r="B431">
        <v>100.0744</v>
      </c>
      <c r="C431">
        <f t="shared" si="13"/>
        <v>-1.1000000000009891E-2</v>
      </c>
      <c r="D431" s="4">
        <v>1.5903</v>
      </c>
      <c r="E431">
        <f t="shared" si="14"/>
        <v>-2.2959999999999998</v>
      </c>
      <c r="G431" s="11">
        <v>31503</v>
      </c>
      <c r="H431" s="4">
        <v>-2.2959999999999998</v>
      </c>
      <c r="I431" s="4">
        <v>-1.1000000000009891E-2</v>
      </c>
      <c r="J431" s="4"/>
      <c r="K431" s="12">
        <v>31532</v>
      </c>
      <c r="L431" s="4">
        <v>235.52</v>
      </c>
      <c r="M431" s="13"/>
      <c r="N431">
        <v>0.7</v>
      </c>
      <c r="P431" s="4">
        <v>294.04000000000002</v>
      </c>
      <c r="Q431" s="13"/>
      <c r="R431">
        <v>0.3</v>
      </c>
      <c r="S431" s="7"/>
      <c r="T431" s="20"/>
    </row>
    <row r="432" spans="1:20" x14ac:dyDescent="0.25">
      <c r="A432" s="1">
        <v>31502</v>
      </c>
      <c r="B432">
        <v>100.08880000000001</v>
      </c>
      <c r="C432">
        <f t="shared" si="13"/>
        <v>3.1000000000005912E-2</v>
      </c>
      <c r="D432" s="6">
        <v>2.2555999999999998</v>
      </c>
      <c r="E432">
        <f t="shared" si="14"/>
        <v>-1.5431000000000004</v>
      </c>
      <c r="G432" s="17">
        <v>31472</v>
      </c>
      <c r="H432" s="6">
        <v>-1.5431000000000004</v>
      </c>
      <c r="I432" s="6">
        <v>3.1000000000005912E-2</v>
      </c>
      <c r="J432" s="6"/>
      <c r="K432" s="18">
        <v>31502</v>
      </c>
      <c r="L432" s="6">
        <v>238.9</v>
      </c>
      <c r="M432" s="19">
        <f>(L432-L434)/L434</f>
        <v>0.12805741807536125</v>
      </c>
      <c r="N432">
        <v>0.7</v>
      </c>
      <c r="O432" s="7">
        <v>8.9640192652752873E-2</v>
      </c>
      <c r="P432" s="6">
        <v>292.49</v>
      </c>
      <c r="Q432" s="19">
        <f>(P432-P434)/P434</f>
        <v>7.1705994430602341E-2</v>
      </c>
      <c r="R432">
        <v>0.3</v>
      </c>
      <c r="S432" s="7">
        <v>2.1511798329180702E-2</v>
      </c>
      <c r="T432" s="20">
        <v>0.11115199098193357</v>
      </c>
    </row>
    <row r="433" spans="1:20" x14ac:dyDescent="0.25">
      <c r="A433" s="1">
        <v>31471</v>
      </c>
      <c r="B433">
        <v>100.0955</v>
      </c>
      <c r="C433">
        <f t="shared" si="13"/>
        <v>7.0300000000003138E-2</v>
      </c>
      <c r="D433" s="6">
        <v>3.1132</v>
      </c>
      <c r="E433">
        <f t="shared" si="14"/>
        <v>-0.40059999999999985</v>
      </c>
      <c r="G433" s="17">
        <v>31444</v>
      </c>
      <c r="H433" s="6">
        <v>-0.40059999999999985</v>
      </c>
      <c r="I433" s="6">
        <v>7.0300000000003138E-2</v>
      </c>
      <c r="J433" s="6"/>
      <c r="K433" s="18">
        <v>31471</v>
      </c>
      <c r="L433" s="6">
        <v>226.92</v>
      </c>
      <c r="M433" s="19"/>
      <c r="N433">
        <v>0.7</v>
      </c>
      <c r="P433" s="6">
        <v>283.68</v>
      </c>
      <c r="Q433" s="19"/>
      <c r="R433">
        <v>0.3</v>
      </c>
      <c r="S433" s="7"/>
      <c r="T433" s="20"/>
    </row>
    <row r="434" spans="1:20" x14ac:dyDescent="0.25">
      <c r="A434" s="1">
        <v>31443</v>
      </c>
      <c r="B434">
        <v>100.08540000000001</v>
      </c>
      <c r="C434">
        <f t="shared" si="13"/>
        <v>7.5100000000006162E-2</v>
      </c>
      <c r="D434" s="5">
        <v>3.8862999999999999</v>
      </c>
      <c r="E434">
        <f t="shared" si="14"/>
        <v>0.65739999999999998</v>
      </c>
      <c r="G434" s="14">
        <v>31413</v>
      </c>
      <c r="H434" s="5">
        <v>0.65739999999999998</v>
      </c>
      <c r="I434" s="5">
        <v>7.5100000000006162E-2</v>
      </c>
      <c r="J434" s="5"/>
      <c r="K434" s="15">
        <v>31443</v>
      </c>
      <c r="L434" s="5">
        <v>211.78</v>
      </c>
      <c r="M434" s="16">
        <f>(L434-L436)/L436</f>
        <v>4.7534253351140199E-2</v>
      </c>
      <c r="N434">
        <v>0.7</v>
      </c>
      <c r="O434" s="7">
        <v>3.3273977345798136E-2</v>
      </c>
      <c r="P434" s="5">
        <v>272.92</v>
      </c>
      <c r="Q434" s="16">
        <f>(P434-P436)/P436</f>
        <v>3.6300121506682874E-2</v>
      </c>
      <c r="R434">
        <v>0.3</v>
      </c>
      <c r="S434" s="7">
        <v>1.0890036452004861E-2</v>
      </c>
      <c r="T434" s="20">
        <v>4.4164013797802999E-2</v>
      </c>
    </row>
    <row r="435" spans="1:20" x14ac:dyDescent="0.25">
      <c r="A435" s="1">
        <v>31412</v>
      </c>
      <c r="B435">
        <v>100.0578</v>
      </c>
      <c r="C435">
        <f t="shared" si="13"/>
        <v>4.0099999999995362E-2</v>
      </c>
      <c r="D435" s="5">
        <v>3.7987000000000002</v>
      </c>
      <c r="E435">
        <f t="shared" si="14"/>
        <v>0.65580000000000016</v>
      </c>
      <c r="G435" s="14">
        <v>31382</v>
      </c>
      <c r="H435" s="5">
        <v>0.65580000000000016</v>
      </c>
      <c r="I435" s="5">
        <v>4.0099999999995362E-2</v>
      </c>
      <c r="J435" s="5"/>
      <c r="K435" s="15">
        <v>31412</v>
      </c>
      <c r="L435" s="5">
        <v>211.28</v>
      </c>
      <c r="M435" s="16"/>
      <c r="N435">
        <v>0.7</v>
      </c>
      <c r="P435" s="5">
        <v>271.41000000000003</v>
      </c>
      <c r="Q435" s="16"/>
      <c r="R435">
        <v>0.3</v>
      </c>
      <c r="S435" s="7"/>
      <c r="T435" s="20"/>
    </row>
    <row r="436" spans="1:20" x14ac:dyDescent="0.25">
      <c r="A436" s="1">
        <v>31381</v>
      </c>
      <c r="B436">
        <v>100.0252</v>
      </c>
      <c r="C436">
        <f t="shared" si="13"/>
        <v>-1.5399999999999636E-2</v>
      </c>
      <c r="D436" s="3">
        <v>3.5137999999999998</v>
      </c>
      <c r="E436">
        <f t="shared" si="14"/>
        <v>0.16449999999999987</v>
      </c>
      <c r="G436" s="8">
        <v>31352</v>
      </c>
      <c r="H436" s="3">
        <v>0.16449999999999987</v>
      </c>
      <c r="I436" s="3">
        <v>-1.5399999999999636E-2</v>
      </c>
      <c r="J436" s="3"/>
      <c r="K436" s="9">
        <v>31380</v>
      </c>
      <c r="L436" s="3">
        <v>202.17</v>
      </c>
      <c r="M436" s="10">
        <f>(L436-L437)/L437</f>
        <v>6.5061637340638467E-2</v>
      </c>
      <c r="N436">
        <v>0.7</v>
      </c>
      <c r="O436" s="7">
        <v>4.5543146138446927E-2</v>
      </c>
      <c r="P436" s="3">
        <v>263.36</v>
      </c>
      <c r="Q436" s="10">
        <f>(P436-P437)/P437</f>
        <v>2.4029862353215671E-2</v>
      </c>
      <c r="R436">
        <v>0.3</v>
      </c>
      <c r="S436" s="7">
        <v>7.2089587059647013E-3</v>
      </c>
      <c r="T436" s="20">
        <v>5.2752104844411632E-2</v>
      </c>
    </row>
    <row r="437" spans="1:20" x14ac:dyDescent="0.25">
      <c r="A437" s="1">
        <v>31351</v>
      </c>
      <c r="B437">
        <v>100.0103</v>
      </c>
      <c r="C437">
        <f t="shared" si="13"/>
        <v>-6.1899999999994293E-2</v>
      </c>
      <c r="D437" s="4">
        <v>3.2288999999999999</v>
      </c>
      <c r="E437">
        <f t="shared" si="14"/>
        <v>-0.32540000000000013</v>
      </c>
      <c r="G437" s="11">
        <v>31321</v>
      </c>
      <c r="H437" s="4">
        <v>-0.32540000000000013</v>
      </c>
      <c r="I437" s="4">
        <v>-6.1899999999994293E-2</v>
      </c>
      <c r="J437" s="4"/>
      <c r="K437" s="12">
        <v>31351</v>
      </c>
      <c r="L437" s="4">
        <v>189.82</v>
      </c>
      <c r="M437" s="13">
        <f>(L437-L441)/L441</f>
        <v>-1.0581183216054215E-2</v>
      </c>
      <c r="N437">
        <v>0.7</v>
      </c>
      <c r="O437" s="7">
        <v>-7.4068282512379504E-3</v>
      </c>
      <c r="P437" s="4">
        <v>257.18</v>
      </c>
      <c r="Q437" s="13">
        <f>(P437-P441)/P441</f>
        <v>4.2776628958358723E-2</v>
      </c>
      <c r="R437">
        <v>0.3</v>
      </c>
      <c r="S437" s="7">
        <v>1.2832988687507617E-2</v>
      </c>
      <c r="T437" s="20">
        <v>5.4261604362696664E-3</v>
      </c>
    </row>
    <row r="438" spans="1:20" x14ac:dyDescent="0.25">
      <c r="A438" s="1">
        <v>31320</v>
      </c>
      <c r="B438">
        <v>100.0177</v>
      </c>
      <c r="C438">
        <f t="shared" si="13"/>
        <v>-8.9399999999997704E-2</v>
      </c>
      <c r="D438" s="4">
        <v>3.1429</v>
      </c>
      <c r="E438">
        <f t="shared" si="14"/>
        <v>-0.61790000000000012</v>
      </c>
      <c r="G438" s="11">
        <v>31291</v>
      </c>
      <c r="H438" s="4">
        <v>-0.61790000000000012</v>
      </c>
      <c r="I438" s="4">
        <v>-8.9399999999997704E-2</v>
      </c>
      <c r="J438" s="4"/>
      <c r="K438" s="12">
        <v>31320</v>
      </c>
      <c r="L438" s="4">
        <v>182.08</v>
      </c>
      <c r="M438" s="13"/>
      <c r="N438">
        <v>0.7</v>
      </c>
      <c r="P438" s="4">
        <v>251.9</v>
      </c>
      <c r="Q438" s="13"/>
      <c r="R438">
        <v>0.3</v>
      </c>
      <c r="S438" s="7"/>
      <c r="T438" s="20"/>
    </row>
    <row r="439" spans="1:20" x14ac:dyDescent="0.25">
      <c r="A439" s="1">
        <v>31290</v>
      </c>
      <c r="B439">
        <v>100.0406</v>
      </c>
      <c r="C439">
        <f t="shared" si="13"/>
        <v>-9.5200000000005502E-2</v>
      </c>
      <c r="D439" s="4">
        <v>3.3492999999999999</v>
      </c>
      <c r="E439">
        <f t="shared" si="14"/>
        <v>-0.42249999999999988</v>
      </c>
      <c r="G439" s="11">
        <v>31260</v>
      </c>
      <c r="H439" s="4">
        <v>-0.42249999999999988</v>
      </c>
      <c r="I439" s="4">
        <v>-9.5200000000005502E-2</v>
      </c>
      <c r="J439" s="4"/>
      <c r="K439" s="12">
        <v>31289</v>
      </c>
      <c r="L439" s="4">
        <v>188.63</v>
      </c>
      <c r="M439" s="13"/>
      <c r="N439">
        <v>0.7</v>
      </c>
      <c r="P439" s="4">
        <v>250.39</v>
      </c>
      <c r="Q439" s="13"/>
      <c r="R439">
        <v>0.3</v>
      </c>
      <c r="S439" s="7"/>
      <c r="T439" s="20"/>
    </row>
    <row r="440" spans="1:20" x14ac:dyDescent="0.25">
      <c r="A440" s="1">
        <v>31259</v>
      </c>
      <c r="B440">
        <v>100.0722</v>
      </c>
      <c r="C440">
        <f t="shared" si="13"/>
        <v>-9.6500000000006025E-2</v>
      </c>
      <c r="D440" s="4">
        <v>3.5543</v>
      </c>
      <c r="E440">
        <f t="shared" si="14"/>
        <v>-0.13140000000000018</v>
      </c>
      <c r="G440" s="11">
        <v>31229</v>
      </c>
      <c r="H440" s="4">
        <v>-0.13140000000000018</v>
      </c>
      <c r="I440" s="4">
        <v>-9.6500000000006025E-2</v>
      </c>
      <c r="J440" s="4"/>
      <c r="K440" s="12">
        <v>31259</v>
      </c>
      <c r="L440" s="4">
        <v>190.92</v>
      </c>
      <c r="M440" s="13"/>
      <c r="N440">
        <v>0.7</v>
      </c>
      <c r="P440" s="4">
        <v>245.77</v>
      </c>
      <c r="Q440" s="13"/>
      <c r="R440">
        <v>0.3</v>
      </c>
      <c r="S440" s="7"/>
      <c r="T440" s="20"/>
    </row>
    <row r="441" spans="1:20" x14ac:dyDescent="0.25">
      <c r="A441" s="1">
        <v>31228</v>
      </c>
      <c r="B441">
        <v>100.1071</v>
      </c>
      <c r="C441">
        <f t="shared" si="13"/>
        <v>-9.8199999999991405E-2</v>
      </c>
      <c r="D441" s="3">
        <v>3.7608000000000001</v>
      </c>
      <c r="E441">
        <f t="shared" si="14"/>
        <v>5.7100000000000151E-2</v>
      </c>
      <c r="G441" s="8">
        <v>31199</v>
      </c>
      <c r="H441" s="3">
        <v>5.7100000000000151E-2</v>
      </c>
      <c r="I441" s="3">
        <v>-9.8199999999991405E-2</v>
      </c>
      <c r="J441" s="3"/>
      <c r="K441" s="9">
        <v>31226</v>
      </c>
      <c r="L441" s="3">
        <v>191.85</v>
      </c>
      <c r="M441" s="10">
        <f>(L441-L444)/L444</f>
        <v>6.1939554965127853E-2</v>
      </c>
      <c r="N441">
        <v>0.7</v>
      </c>
      <c r="O441" s="7">
        <v>4.3357688475589497E-2</v>
      </c>
      <c r="P441" s="3">
        <v>246.63</v>
      </c>
      <c r="Q441" s="10">
        <f>(P441-P444)/P444</f>
        <v>8.5376050697531167E-2</v>
      </c>
      <c r="R441">
        <v>0.3</v>
      </c>
      <c r="S441" s="7">
        <v>2.561281520925935E-2</v>
      </c>
      <c r="T441" s="20">
        <v>6.8970503684848847E-2</v>
      </c>
    </row>
    <row r="442" spans="1:20" x14ac:dyDescent="0.25">
      <c r="A442" s="1">
        <v>31198</v>
      </c>
      <c r="B442">
        <v>100.1358</v>
      </c>
      <c r="C442">
        <f t="shared" si="13"/>
        <v>-0.113900000000001</v>
      </c>
      <c r="D442" s="3">
        <v>3.7717999999999998</v>
      </c>
      <c r="E442">
        <f t="shared" si="14"/>
        <v>0.25619999999999976</v>
      </c>
      <c r="G442" s="8">
        <v>31168</v>
      </c>
      <c r="H442" s="3">
        <v>0.25619999999999976</v>
      </c>
      <c r="I442" s="3">
        <v>-0.113900000000001</v>
      </c>
      <c r="J442" s="3"/>
      <c r="K442" s="9">
        <v>31198</v>
      </c>
      <c r="L442" s="3">
        <v>189.55</v>
      </c>
      <c r="M442" s="10"/>
      <c r="N442">
        <v>0.7</v>
      </c>
      <c r="P442" s="3">
        <v>244.05</v>
      </c>
      <c r="Q442" s="10"/>
      <c r="R442">
        <v>0.3</v>
      </c>
      <c r="S442" s="7"/>
      <c r="T442" s="20"/>
    </row>
    <row r="443" spans="1:20" x14ac:dyDescent="0.25">
      <c r="A443" s="1">
        <v>31167</v>
      </c>
      <c r="B443">
        <v>100.1687</v>
      </c>
      <c r="C443">
        <f t="shared" si="13"/>
        <v>-0.13429999999999609</v>
      </c>
      <c r="D443" s="3">
        <v>3.6857000000000002</v>
      </c>
      <c r="E443">
        <f t="shared" si="14"/>
        <v>0.15280000000000005</v>
      </c>
      <c r="G443" s="8">
        <v>31138</v>
      </c>
      <c r="H443" s="3">
        <v>0.15280000000000005</v>
      </c>
      <c r="I443" s="3">
        <v>-0.13429999999999609</v>
      </c>
      <c r="J443" s="3"/>
      <c r="K443" s="9">
        <v>31167</v>
      </c>
      <c r="L443" s="3">
        <v>179.83</v>
      </c>
      <c r="M443" s="10"/>
      <c r="N443">
        <v>0.7</v>
      </c>
      <c r="P443" s="3">
        <v>231.93</v>
      </c>
      <c r="Q443" s="10"/>
      <c r="R443">
        <v>0.3</v>
      </c>
      <c r="S443" s="7"/>
      <c r="T443" s="20"/>
    </row>
    <row r="444" spans="1:20" x14ac:dyDescent="0.25">
      <c r="A444" s="1">
        <v>31137</v>
      </c>
      <c r="B444">
        <v>100.20529999999999</v>
      </c>
      <c r="C444">
        <f t="shared" si="13"/>
        <v>-0.15409999999999968</v>
      </c>
      <c r="D444" s="4">
        <v>3.7037</v>
      </c>
      <c r="E444">
        <f t="shared" si="14"/>
        <v>-0.24500000000000011</v>
      </c>
      <c r="G444" s="11">
        <v>31107</v>
      </c>
      <c r="H444" s="4">
        <v>-0.24500000000000011</v>
      </c>
      <c r="I444" s="4">
        <v>-0.15409999999999968</v>
      </c>
      <c r="J444" s="4"/>
      <c r="K444" s="12">
        <v>31135</v>
      </c>
      <c r="L444" s="4">
        <v>180.66</v>
      </c>
      <c r="M444" s="13">
        <f>(L444-L449)/L449</f>
        <v>8.772352339093259E-2</v>
      </c>
      <c r="N444">
        <v>0.7</v>
      </c>
      <c r="O444" s="7">
        <v>6.140646637365281E-2</v>
      </c>
      <c r="P444" s="4">
        <v>227.23</v>
      </c>
      <c r="Q444" s="13">
        <f>(P444-P449)/P449</f>
        <v>5.5754309343493007E-2</v>
      </c>
      <c r="R444">
        <v>0.3</v>
      </c>
      <c r="S444" s="7">
        <v>1.6726292803047903E-2</v>
      </c>
      <c r="T444" s="20">
        <v>7.8132759176700706E-2</v>
      </c>
    </row>
    <row r="445" spans="1:20" x14ac:dyDescent="0.25">
      <c r="A445" s="1">
        <v>31106</v>
      </c>
      <c r="B445">
        <v>100.2497</v>
      </c>
      <c r="C445">
        <f t="shared" si="13"/>
        <v>-0.18269999999999698</v>
      </c>
      <c r="D445" s="4">
        <v>3.5156000000000001</v>
      </c>
      <c r="E445">
        <f t="shared" si="14"/>
        <v>-0.53580000000000005</v>
      </c>
      <c r="G445" s="11">
        <v>31079</v>
      </c>
      <c r="H445" s="4">
        <v>-0.53580000000000005</v>
      </c>
      <c r="I445" s="4">
        <v>-0.18269999999999698</v>
      </c>
      <c r="J445" s="4"/>
      <c r="K445" s="12">
        <v>31106</v>
      </c>
      <c r="L445" s="4">
        <v>181.18</v>
      </c>
      <c r="M445" s="13"/>
      <c r="N445">
        <v>0.7</v>
      </c>
      <c r="P445" s="4">
        <v>222.69</v>
      </c>
      <c r="Q445" s="13"/>
      <c r="R445">
        <v>0.3</v>
      </c>
      <c r="S445" s="7"/>
      <c r="T445" s="20"/>
    </row>
    <row r="446" spans="1:20" x14ac:dyDescent="0.25">
      <c r="A446" s="1">
        <v>31078</v>
      </c>
      <c r="B446">
        <v>100.303</v>
      </c>
      <c r="C446">
        <f t="shared" si="13"/>
        <v>-0.22740000000000293</v>
      </c>
      <c r="D446" s="4">
        <v>3.5329000000000002</v>
      </c>
      <c r="E446">
        <f t="shared" si="14"/>
        <v>-0.72449999999999948</v>
      </c>
      <c r="G446" s="11">
        <v>31048</v>
      </c>
      <c r="H446" s="4">
        <v>-0.72449999999999948</v>
      </c>
      <c r="I446" s="4">
        <v>-0.22740000000000293</v>
      </c>
      <c r="J446" s="4"/>
      <c r="K446" s="12">
        <v>31078</v>
      </c>
      <c r="L446" s="4">
        <v>179.63</v>
      </c>
      <c r="M446" s="13"/>
      <c r="N446">
        <v>0.7</v>
      </c>
      <c r="P446" s="4">
        <v>227.34</v>
      </c>
      <c r="Q446" s="13"/>
      <c r="R446">
        <v>0.3</v>
      </c>
      <c r="S446" s="7"/>
      <c r="T446" s="20"/>
    </row>
    <row r="447" spans="1:20" x14ac:dyDescent="0.25">
      <c r="A447" s="1">
        <v>31047</v>
      </c>
      <c r="B447">
        <v>100.35939999999999</v>
      </c>
      <c r="C447">
        <f t="shared" si="13"/>
        <v>-0.31620000000000914</v>
      </c>
      <c r="D447" s="4">
        <v>3.9487000000000001</v>
      </c>
      <c r="E447">
        <f t="shared" si="14"/>
        <v>-0.32140000000000013</v>
      </c>
      <c r="G447" s="11">
        <v>31017</v>
      </c>
      <c r="H447" s="4">
        <v>-0.32140000000000013</v>
      </c>
      <c r="I447" s="4">
        <v>-0.31620000000000914</v>
      </c>
      <c r="J447" s="4"/>
      <c r="K447" s="12">
        <v>31047</v>
      </c>
      <c r="L447" s="4">
        <v>167.24</v>
      </c>
      <c r="M447" s="13"/>
      <c r="N447">
        <v>0.7</v>
      </c>
      <c r="P447" s="4">
        <v>222.28</v>
      </c>
      <c r="Q447" s="13"/>
      <c r="R447">
        <v>0.3</v>
      </c>
      <c r="S447" s="7"/>
      <c r="T447" s="20"/>
    </row>
    <row r="448" spans="1:20" x14ac:dyDescent="0.25">
      <c r="A448" s="1">
        <v>31016</v>
      </c>
      <c r="B448">
        <v>100.4324</v>
      </c>
      <c r="C448">
        <f t="shared" si="13"/>
        <v>-0.44939999999999714</v>
      </c>
      <c r="D448" s="4">
        <v>4.0514000000000001</v>
      </c>
      <c r="E448">
        <f t="shared" si="14"/>
        <v>-0.24000000000000021</v>
      </c>
      <c r="G448" s="11">
        <v>30987</v>
      </c>
      <c r="H448" s="4">
        <v>-0.24000000000000021</v>
      </c>
      <c r="I448" s="4">
        <v>-0.44939999999999714</v>
      </c>
      <c r="J448" s="4"/>
      <c r="K448" s="12">
        <v>31016</v>
      </c>
      <c r="L448" s="4">
        <v>163.58000000000001</v>
      </c>
      <c r="M448" s="13"/>
      <c r="N448">
        <v>0.7</v>
      </c>
      <c r="P448" s="4">
        <v>219.08</v>
      </c>
      <c r="Q448" s="13"/>
      <c r="R448">
        <v>0.3</v>
      </c>
      <c r="S448" s="7"/>
      <c r="T448" s="20"/>
    </row>
    <row r="449" spans="1:20" x14ac:dyDescent="0.25">
      <c r="A449" s="1">
        <v>30986</v>
      </c>
      <c r="B449">
        <v>100.5304</v>
      </c>
      <c r="C449">
        <f t="shared" si="13"/>
        <v>-0.61220000000000141</v>
      </c>
      <c r="D449" s="3">
        <v>4.2573999999999996</v>
      </c>
      <c r="E449">
        <f t="shared" si="14"/>
        <v>5.319999999999947E-2</v>
      </c>
      <c r="G449" s="8">
        <v>30956</v>
      </c>
      <c r="H449" s="3">
        <v>5.319999999999947E-2</v>
      </c>
      <c r="I449" s="3">
        <v>-0.61220000000000141</v>
      </c>
      <c r="J449" s="3"/>
      <c r="K449" s="9">
        <v>30986</v>
      </c>
      <c r="L449" s="3">
        <v>166.09</v>
      </c>
      <c r="M449" s="10">
        <f>(L449-L452)/L452</f>
        <v>0.10241603610779243</v>
      </c>
      <c r="N449">
        <v>0.7</v>
      </c>
      <c r="O449" s="7">
        <v>7.1691225275454698E-2</v>
      </c>
      <c r="P449" s="3">
        <v>215.23</v>
      </c>
      <c r="Q449" s="10">
        <f>(P449-P452)/P452</f>
        <v>8.5156801452051956E-2</v>
      </c>
      <c r="R449">
        <v>0.3</v>
      </c>
      <c r="S449" s="7">
        <v>2.5547040435615585E-2</v>
      </c>
      <c r="T449" s="20">
        <v>9.7238265711070276E-2</v>
      </c>
    </row>
    <row r="450" spans="1:20" x14ac:dyDescent="0.25">
      <c r="A450" s="1">
        <v>30955</v>
      </c>
      <c r="B450">
        <v>100.6756</v>
      </c>
      <c r="C450">
        <f t="shared" ref="C450:C503" si="15">B450-B453</f>
        <v>-0.765199999999993</v>
      </c>
      <c r="D450" s="3">
        <v>4.2701000000000002</v>
      </c>
      <c r="E450">
        <f t="shared" si="14"/>
        <v>4.9000000000000377E-2</v>
      </c>
      <c r="G450" s="8">
        <v>30926</v>
      </c>
      <c r="H450" s="3">
        <v>4.9000000000000377E-2</v>
      </c>
      <c r="I450" s="3">
        <v>-0.765199999999993</v>
      </c>
      <c r="J450" s="3"/>
      <c r="K450" s="9">
        <v>30953</v>
      </c>
      <c r="L450" s="3">
        <v>166.1</v>
      </c>
      <c r="M450" s="10"/>
      <c r="N450">
        <v>0.7</v>
      </c>
      <c r="P450" s="3">
        <v>206.47</v>
      </c>
      <c r="Q450" s="10"/>
      <c r="R450">
        <v>0.3</v>
      </c>
      <c r="S450" s="7"/>
      <c r="T450" s="20"/>
    </row>
    <row r="451" spans="1:20" x14ac:dyDescent="0.25">
      <c r="A451" s="1">
        <v>30925</v>
      </c>
      <c r="B451">
        <v>100.8818</v>
      </c>
      <c r="C451">
        <f t="shared" si="15"/>
        <v>-0.87520000000000664</v>
      </c>
      <c r="D451" s="3">
        <v>4.2914000000000003</v>
      </c>
      <c r="E451">
        <f t="shared" ref="E451:E502" si="16">D451-D454</f>
        <v>5.7500000000000107E-2</v>
      </c>
      <c r="G451" s="8">
        <v>30895</v>
      </c>
      <c r="H451" s="3">
        <v>5.7500000000000107E-2</v>
      </c>
      <c r="I451" s="3">
        <v>-0.87520000000000664</v>
      </c>
      <c r="J451" s="3"/>
      <c r="K451" s="9">
        <v>30925</v>
      </c>
      <c r="L451" s="3">
        <v>166.68</v>
      </c>
      <c r="M451" s="10"/>
      <c r="N451">
        <v>0.7</v>
      </c>
      <c r="P451" s="3">
        <v>201.68</v>
      </c>
      <c r="Q451" s="10"/>
      <c r="R451">
        <v>0.3</v>
      </c>
      <c r="S451" s="7"/>
      <c r="T451" s="20"/>
    </row>
    <row r="452" spans="1:20" x14ac:dyDescent="0.25">
      <c r="A452" s="1">
        <v>30894</v>
      </c>
      <c r="B452">
        <v>101.1426</v>
      </c>
      <c r="C452">
        <f t="shared" si="15"/>
        <v>-0.91580000000000439</v>
      </c>
      <c r="D452" s="4">
        <v>4.2042000000000002</v>
      </c>
      <c r="E452">
        <f t="shared" si="16"/>
        <v>-0.35970000000000013</v>
      </c>
      <c r="G452" s="11">
        <v>30864</v>
      </c>
      <c r="H452" s="4">
        <v>-0.35970000000000013</v>
      </c>
      <c r="I452" s="4">
        <v>-0.91580000000000439</v>
      </c>
      <c r="J452" s="4"/>
      <c r="K452" s="12">
        <v>30894</v>
      </c>
      <c r="L452" s="4">
        <v>150.66</v>
      </c>
      <c r="M452" s="13">
        <f>(L452-L455)/L455</f>
        <v>-5.8669165885660818E-2</v>
      </c>
      <c r="N452">
        <v>0.7</v>
      </c>
      <c r="O452" s="7">
        <v>-4.1068416119962571E-2</v>
      </c>
      <c r="P452" s="4">
        <v>198.34</v>
      </c>
      <c r="Q452" s="13">
        <f>(P452-P455)/P455</f>
        <v>2.5383859794240793E-2</v>
      </c>
      <c r="R452">
        <v>0.3</v>
      </c>
      <c r="S452" s="7">
        <v>7.6151579382722377E-3</v>
      </c>
      <c r="T452" s="20">
        <v>-3.3453258181690336E-2</v>
      </c>
    </row>
    <row r="453" spans="1:20" x14ac:dyDescent="0.25">
      <c r="A453" s="1">
        <v>30863</v>
      </c>
      <c r="B453">
        <v>101.4408</v>
      </c>
      <c r="C453">
        <f t="shared" si="15"/>
        <v>-0.87950000000000728</v>
      </c>
      <c r="D453" s="4">
        <v>4.2210999999999999</v>
      </c>
      <c r="E453">
        <f t="shared" si="16"/>
        <v>-0.57969999999999988</v>
      </c>
      <c r="G453" s="11">
        <v>30834</v>
      </c>
      <c r="H453" s="4">
        <v>-0.57969999999999988</v>
      </c>
      <c r="I453" s="4">
        <v>-0.87950000000000728</v>
      </c>
      <c r="J453" s="4"/>
      <c r="K453" s="12">
        <v>30862</v>
      </c>
      <c r="L453" s="4">
        <v>153.18</v>
      </c>
      <c r="M453" s="13"/>
      <c r="N453">
        <v>0.7</v>
      </c>
      <c r="P453" s="4">
        <v>189.8</v>
      </c>
      <c r="Q453" s="13"/>
      <c r="R453">
        <v>0.3</v>
      </c>
      <c r="S453" s="7"/>
      <c r="T453" s="20"/>
    </row>
    <row r="454" spans="1:20" x14ac:dyDescent="0.25">
      <c r="A454" s="1">
        <v>30833</v>
      </c>
      <c r="B454">
        <v>101.75700000000001</v>
      </c>
      <c r="C454">
        <f t="shared" si="15"/>
        <v>-0.75579999999999359</v>
      </c>
      <c r="D454" s="4">
        <v>4.2339000000000002</v>
      </c>
      <c r="E454">
        <f t="shared" si="16"/>
        <v>-0.36259999999999959</v>
      </c>
      <c r="G454" s="11">
        <v>30803</v>
      </c>
      <c r="H454" s="4">
        <v>-0.36259999999999959</v>
      </c>
      <c r="I454" s="4">
        <v>-0.75579999999999359</v>
      </c>
      <c r="J454" s="4"/>
      <c r="K454" s="12">
        <v>30833</v>
      </c>
      <c r="L454" s="4">
        <v>150.55000000000001</v>
      </c>
      <c r="M454" s="13"/>
      <c r="N454">
        <v>0.7</v>
      </c>
      <c r="P454" s="4">
        <v>187.4</v>
      </c>
      <c r="Q454" s="13"/>
      <c r="R454">
        <v>0.3</v>
      </c>
      <c r="S454" s="7"/>
      <c r="T454" s="20"/>
    </row>
    <row r="455" spans="1:20" x14ac:dyDescent="0.25">
      <c r="A455" s="1">
        <v>30802</v>
      </c>
      <c r="B455">
        <v>102.05840000000001</v>
      </c>
      <c r="C455">
        <f t="shared" si="15"/>
        <v>-0.5688999999999993</v>
      </c>
      <c r="D455" s="3">
        <v>4.5639000000000003</v>
      </c>
      <c r="E455">
        <f t="shared" si="16"/>
        <v>0.37170000000000059</v>
      </c>
      <c r="G455" s="8">
        <v>30773</v>
      </c>
      <c r="H455" s="3">
        <v>0.37170000000000059</v>
      </c>
      <c r="I455" s="3">
        <v>-0.5688999999999993</v>
      </c>
      <c r="J455" s="3"/>
      <c r="K455" s="9">
        <v>30802</v>
      </c>
      <c r="L455" s="3">
        <v>160.05000000000001</v>
      </c>
      <c r="M455" s="10">
        <f>(L455-L458)/L458</f>
        <v>-2.056177712502286E-2</v>
      </c>
      <c r="N455">
        <v>0.7</v>
      </c>
      <c r="O455" s="7">
        <v>-1.4393243987516001E-2</v>
      </c>
      <c r="P455" s="3">
        <v>193.43</v>
      </c>
      <c r="Q455" s="10">
        <f>(P455-P458)/P458</f>
        <v>-1.8221500355293897E-2</v>
      </c>
      <c r="R455">
        <v>0.3</v>
      </c>
      <c r="S455" s="7">
        <v>-5.4664501065881691E-3</v>
      </c>
      <c r="T455" s="20">
        <v>-1.985969409410417E-2</v>
      </c>
    </row>
    <row r="456" spans="1:20" x14ac:dyDescent="0.25">
      <c r="A456" s="1">
        <v>30772</v>
      </c>
      <c r="B456">
        <v>102.3203</v>
      </c>
      <c r="C456">
        <f t="shared" si="15"/>
        <v>-0.35079999999999245</v>
      </c>
      <c r="D456" s="3">
        <v>4.8007999999999997</v>
      </c>
      <c r="E456">
        <f t="shared" si="16"/>
        <v>1.0097999999999998</v>
      </c>
      <c r="G456" s="8">
        <v>30742</v>
      </c>
      <c r="H456" s="3">
        <v>1.0097999999999998</v>
      </c>
      <c r="I456" s="3">
        <v>-0.35079999999999245</v>
      </c>
      <c r="J456" s="3"/>
      <c r="K456" s="9">
        <v>30771</v>
      </c>
      <c r="L456" s="3">
        <v>159.18</v>
      </c>
      <c r="M456" s="10"/>
      <c r="N456">
        <v>0.7</v>
      </c>
      <c r="P456" s="3">
        <v>193.81</v>
      </c>
      <c r="Q456" s="10"/>
      <c r="R456">
        <v>0.3</v>
      </c>
      <c r="S456" s="7"/>
      <c r="T456" s="20"/>
    </row>
    <row r="457" spans="1:20" x14ac:dyDescent="0.25">
      <c r="A457" s="1">
        <v>30741</v>
      </c>
      <c r="B457">
        <v>102.5128</v>
      </c>
      <c r="C457">
        <f t="shared" si="15"/>
        <v>-0.14300000000000068</v>
      </c>
      <c r="D457" s="3">
        <v>4.5964999999999998</v>
      </c>
      <c r="E457">
        <f t="shared" si="16"/>
        <v>1.3311999999999999</v>
      </c>
      <c r="G457" s="8">
        <v>30713</v>
      </c>
      <c r="H457" s="3">
        <v>1.3311999999999999</v>
      </c>
      <c r="I457" s="3">
        <v>-0.14300000000000068</v>
      </c>
      <c r="J457" s="3"/>
      <c r="K457" s="9">
        <v>30741</v>
      </c>
      <c r="L457" s="3">
        <v>157.06</v>
      </c>
      <c r="M457" s="10"/>
      <c r="N457">
        <v>0.7</v>
      </c>
      <c r="P457" s="3">
        <v>196.01</v>
      </c>
      <c r="Q457" s="10"/>
      <c r="R457">
        <v>0.3</v>
      </c>
      <c r="S457" s="7"/>
      <c r="T457" s="20"/>
    </row>
    <row r="458" spans="1:20" x14ac:dyDescent="0.25">
      <c r="A458" s="1">
        <v>30712</v>
      </c>
      <c r="B458">
        <v>102.62730000000001</v>
      </c>
      <c r="C458">
        <f t="shared" si="15"/>
        <v>4.970000000000141E-2</v>
      </c>
      <c r="D458" s="5">
        <v>4.1921999999999997</v>
      </c>
      <c r="E458">
        <f t="shared" si="16"/>
        <v>1.3408999999999995</v>
      </c>
      <c r="G458" s="14">
        <v>30682</v>
      </c>
      <c r="H458" s="5">
        <v>1.3408999999999995</v>
      </c>
      <c r="I458" s="5">
        <v>4.970000000000141E-2</v>
      </c>
      <c r="J458" s="5"/>
      <c r="K458" s="15">
        <v>30712</v>
      </c>
      <c r="L458" s="5">
        <v>163.41</v>
      </c>
      <c r="M458" s="16">
        <f>(L458-L463)/L463</f>
        <v>-6.0218978102190334E-3</v>
      </c>
      <c r="N458">
        <v>0.7</v>
      </c>
      <c r="O458" s="7">
        <v>-4.2153284671533229E-3</v>
      </c>
      <c r="P458" s="5">
        <v>197.02</v>
      </c>
      <c r="Q458" s="16">
        <f>(P458-P463)/P463</f>
        <v>7.2217687074829992E-2</v>
      </c>
      <c r="R458">
        <v>0.3</v>
      </c>
      <c r="S458" s="7">
        <v>2.1665306122448998E-2</v>
      </c>
      <c r="T458" s="20">
        <v>1.7449977655295674E-2</v>
      </c>
    </row>
    <row r="459" spans="1:20" x14ac:dyDescent="0.25">
      <c r="A459" s="1">
        <v>30681</v>
      </c>
      <c r="B459">
        <v>102.6711</v>
      </c>
      <c r="C459">
        <f t="shared" si="15"/>
        <v>0.23649999999999238</v>
      </c>
      <c r="D459" s="5">
        <v>3.7909999999999999</v>
      </c>
      <c r="E459">
        <f t="shared" si="16"/>
        <v>0.93089999999999984</v>
      </c>
      <c r="G459" s="14">
        <v>30651</v>
      </c>
      <c r="H459" s="5">
        <v>0.93089999999999984</v>
      </c>
      <c r="I459" s="5">
        <v>0.23649999999999238</v>
      </c>
      <c r="J459" s="5"/>
      <c r="K459" s="15">
        <v>30680</v>
      </c>
      <c r="L459" s="5">
        <v>164.93</v>
      </c>
      <c r="M459" s="16"/>
      <c r="N459">
        <v>0.7</v>
      </c>
      <c r="P459" s="5">
        <v>193.04</v>
      </c>
      <c r="Q459" s="16"/>
      <c r="R459">
        <v>0.3</v>
      </c>
      <c r="S459" s="7"/>
      <c r="T459" s="20"/>
    </row>
    <row r="460" spans="1:20" x14ac:dyDescent="0.25">
      <c r="A460" s="1">
        <v>30650</v>
      </c>
      <c r="B460">
        <v>102.6558</v>
      </c>
      <c r="C460">
        <f t="shared" si="15"/>
        <v>0.4351999999999947</v>
      </c>
      <c r="D460" s="5">
        <v>3.2652999999999999</v>
      </c>
      <c r="E460">
        <f t="shared" si="16"/>
        <v>0.70639999999999992</v>
      </c>
      <c r="G460" s="14">
        <v>30621</v>
      </c>
      <c r="H460" s="5">
        <v>0.70639999999999992</v>
      </c>
      <c r="I460" s="5">
        <v>0.4351999999999947</v>
      </c>
      <c r="J460" s="5"/>
      <c r="K460" s="15">
        <v>30650</v>
      </c>
      <c r="L460" s="5">
        <v>166.4</v>
      </c>
      <c r="M460" s="16"/>
      <c r="N460">
        <v>0.7</v>
      </c>
      <c r="P460" s="5">
        <v>192.67</v>
      </c>
      <c r="Q460" s="16"/>
      <c r="R460">
        <v>0.3</v>
      </c>
      <c r="S460" s="7"/>
      <c r="T460" s="20"/>
    </row>
    <row r="461" spans="1:20" x14ac:dyDescent="0.25">
      <c r="A461" s="1">
        <v>30620</v>
      </c>
      <c r="B461">
        <v>102.5776</v>
      </c>
      <c r="C461">
        <f t="shared" si="15"/>
        <v>0.65100000000001046</v>
      </c>
      <c r="D461" s="5">
        <v>2.8513000000000002</v>
      </c>
      <c r="E461">
        <f t="shared" si="16"/>
        <v>0.38980000000000015</v>
      </c>
      <c r="G461" s="14">
        <v>30590</v>
      </c>
      <c r="H461" s="5">
        <v>0.38980000000000015</v>
      </c>
      <c r="I461" s="5">
        <v>0.65100000000001046</v>
      </c>
      <c r="J461" s="5"/>
      <c r="K461" s="15">
        <v>30620</v>
      </c>
      <c r="L461" s="5">
        <v>163.55000000000001</v>
      </c>
      <c r="M461" s="16"/>
      <c r="N461">
        <v>0.7</v>
      </c>
      <c r="P461" s="5">
        <v>190.49</v>
      </c>
      <c r="Q461" s="16"/>
      <c r="R461">
        <v>0.3</v>
      </c>
      <c r="S461" s="7"/>
      <c r="T461" s="20"/>
    </row>
    <row r="462" spans="1:20" x14ac:dyDescent="0.25">
      <c r="A462" s="1">
        <v>30589</v>
      </c>
      <c r="B462">
        <v>102.4346</v>
      </c>
      <c r="C462">
        <f t="shared" si="15"/>
        <v>0.90330000000000155</v>
      </c>
      <c r="D462" s="5">
        <v>2.8601000000000001</v>
      </c>
      <c r="E462">
        <f t="shared" si="16"/>
        <v>0.28279999999999994</v>
      </c>
      <c r="G462" s="14">
        <v>30560</v>
      </c>
      <c r="H462" s="5">
        <v>0.28279999999999994</v>
      </c>
      <c r="I462" s="5">
        <v>0.90330000000000155</v>
      </c>
      <c r="J462" s="5"/>
      <c r="K462" s="15">
        <v>30589</v>
      </c>
      <c r="L462" s="5">
        <v>166.07</v>
      </c>
      <c r="M462" s="16"/>
      <c r="N462">
        <v>0.7</v>
      </c>
      <c r="P462" s="5">
        <v>189.81</v>
      </c>
      <c r="Q462" s="16"/>
      <c r="R462">
        <v>0.3</v>
      </c>
      <c r="S462" s="7"/>
      <c r="T462" s="20"/>
    </row>
    <row r="463" spans="1:20" x14ac:dyDescent="0.25">
      <c r="A463" s="1">
        <v>30559</v>
      </c>
      <c r="B463">
        <v>102.2206</v>
      </c>
      <c r="C463">
        <f t="shared" si="15"/>
        <v>1.1871000000000009</v>
      </c>
      <c r="D463" s="6">
        <v>2.5589</v>
      </c>
      <c r="E463">
        <f t="shared" si="16"/>
        <v>-0.99020000000000019</v>
      </c>
      <c r="G463" s="17">
        <v>30529</v>
      </c>
      <c r="H463" s="6">
        <v>-0.99020000000000019</v>
      </c>
      <c r="I463" s="6">
        <v>1.1871000000000009</v>
      </c>
      <c r="J463" s="6"/>
      <c r="K463" s="18">
        <v>30559</v>
      </c>
      <c r="L463" s="6">
        <v>164.4</v>
      </c>
      <c r="M463" s="19">
        <f>(L463-L466)/L466</f>
        <v>1.2377609458710631E-2</v>
      </c>
      <c r="N463">
        <v>0.7</v>
      </c>
      <c r="O463" s="7">
        <v>8.6643266210974408E-3</v>
      </c>
      <c r="P463" s="6">
        <v>183.75</v>
      </c>
      <c r="Q463" s="19">
        <f>(P463-P466)/P466</f>
        <v>-1.5800749866095282E-2</v>
      </c>
      <c r="R463">
        <v>0.3</v>
      </c>
      <c r="S463" s="7">
        <v>-4.7402249598285841E-3</v>
      </c>
      <c r="T463" s="20">
        <v>3.9241016612688567E-3</v>
      </c>
    </row>
    <row r="464" spans="1:20" x14ac:dyDescent="0.25">
      <c r="A464" s="1">
        <v>30528</v>
      </c>
      <c r="B464">
        <v>101.92659999999999</v>
      </c>
      <c r="C464">
        <f t="shared" si="15"/>
        <v>1.4768999999999863</v>
      </c>
      <c r="D464" s="6">
        <v>2.4615</v>
      </c>
      <c r="E464">
        <f t="shared" si="16"/>
        <v>-1.4373</v>
      </c>
      <c r="G464" s="17">
        <v>30498</v>
      </c>
      <c r="H464" s="6">
        <v>-1.4373</v>
      </c>
      <c r="I464" s="6">
        <v>1.4768999999999863</v>
      </c>
      <c r="J464" s="6"/>
      <c r="K464" s="18">
        <v>30526</v>
      </c>
      <c r="L464" s="6">
        <v>162.56</v>
      </c>
      <c r="M464" s="19"/>
      <c r="N464">
        <v>0.7</v>
      </c>
      <c r="P464" s="6">
        <v>182.48</v>
      </c>
      <c r="Q464" s="19"/>
      <c r="R464">
        <v>0.3</v>
      </c>
      <c r="S464" s="7"/>
      <c r="T464" s="20"/>
    </row>
    <row r="465" spans="1:20" x14ac:dyDescent="0.25">
      <c r="A465" s="1">
        <v>30497</v>
      </c>
      <c r="B465">
        <v>101.5313</v>
      </c>
      <c r="C465">
        <f t="shared" si="15"/>
        <v>1.7176000000000045</v>
      </c>
      <c r="D465" s="6">
        <v>2.5773000000000001</v>
      </c>
      <c r="E465">
        <f t="shared" si="16"/>
        <v>-1.0206</v>
      </c>
      <c r="G465" s="17">
        <v>30468</v>
      </c>
      <c r="H465" s="6">
        <v>-1.0206</v>
      </c>
      <c r="I465" s="6">
        <v>1.7176000000000045</v>
      </c>
      <c r="J465" s="6"/>
      <c r="K465" s="18">
        <v>30497</v>
      </c>
      <c r="L465" s="6">
        <v>168.11</v>
      </c>
      <c r="M465" s="19"/>
      <c r="N465">
        <v>0.7</v>
      </c>
      <c r="P465" s="6">
        <v>186.9</v>
      </c>
      <c r="Q465" s="19"/>
      <c r="R465">
        <v>0.3</v>
      </c>
      <c r="S465" s="7"/>
      <c r="T465" s="20"/>
    </row>
    <row r="466" spans="1:20" x14ac:dyDescent="0.25">
      <c r="A466" s="1">
        <v>30467</v>
      </c>
      <c r="B466">
        <v>101.0335</v>
      </c>
      <c r="C466">
        <f t="shared" si="15"/>
        <v>1.8713000000000051</v>
      </c>
      <c r="D466" s="5">
        <v>3.5491000000000001</v>
      </c>
      <c r="E466">
        <f t="shared" si="16"/>
        <v>6.0700000000000198E-2</v>
      </c>
      <c r="G466" s="14">
        <v>30437</v>
      </c>
      <c r="H466" s="5">
        <v>6.0700000000000198E-2</v>
      </c>
      <c r="I466" s="5">
        <v>1.8713000000000051</v>
      </c>
      <c r="J466" s="5"/>
      <c r="K466" s="15">
        <v>30467</v>
      </c>
      <c r="L466" s="5">
        <v>162.38999999999999</v>
      </c>
      <c r="M466" s="16">
        <f>(L466-L468)/L468</f>
        <v>6.1650104602510317E-2</v>
      </c>
      <c r="N466">
        <v>0.7</v>
      </c>
      <c r="O466" s="7">
        <v>4.3155073221757219E-2</v>
      </c>
      <c r="P466" s="5">
        <v>186.7</v>
      </c>
      <c r="Q466" s="16">
        <f>(P466-P468)/P468</f>
        <v>1.4398261342026498E-2</v>
      </c>
      <c r="R466">
        <v>0.3</v>
      </c>
      <c r="S466" s="7">
        <v>4.3194784026079494E-3</v>
      </c>
      <c r="T466" s="20">
        <v>4.7474551624365167E-2</v>
      </c>
    </row>
    <row r="467" spans="1:20" x14ac:dyDescent="0.25">
      <c r="A467" s="1">
        <v>30436</v>
      </c>
      <c r="B467">
        <v>100.44970000000001</v>
      </c>
      <c r="C467">
        <f t="shared" si="15"/>
        <v>1.9198000000000093</v>
      </c>
      <c r="D467" s="5">
        <v>3.8988</v>
      </c>
      <c r="E467">
        <f t="shared" si="16"/>
        <v>0.18720000000000026</v>
      </c>
      <c r="G467" s="14">
        <v>30407</v>
      </c>
      <c r="H467" s="5">
        <v>0.18720000000000026</v>
      </c>
      <c r="I467" s="5">
        <v>1.9198000000000093</v>
      </c>
      <c r="J467" s="5"/>
      <c r="K467" s="15">
        <v>30435</v>
      </c>
      <c r="L467" s="5">
        <v>164.42</v>
      </c>
      <c r="M467" s="16"/>
      <c r="N467">
        <v>0.7</v>
      </c>
      <c r="P467" s="5">
        <v>189.18</v>
      </c>
      <c r="Q467" s="16"/>
      <c r="R467">
        <v>0.3</v>
      </c>
      <c r="S467" s="7"/>
      <c r="T467" s="20"/>
    </row>
    <row r="468" spans="1:20" x14ac:dyDescent="0.25">
      <c r="A468" s="1">
        <v>30406</v>
      </c>
      <c r="B468">
        <v>99.813699999999997</v>
      </c>
      <c r="C468">
        <f t="shared" si="15"/>
        <v>1.8648000000000025</v>
      </c>
      <c r="D468" s="6">
        <v>3.5979000000000001</v>
      </c>
      <c r="E468">
        <f t="shared" si="16"/>
        <v>-0.2319</v>
      </c>
      <c r="G468" s="17">
        <v>30376</v>
      </c>
      <c r="H468" s="6">
        <v>-0.2319</v>
      </c>
      <c r="I468" s="6">
        <v>1.8648000000000025</v>
      </c>
      <c r="J468" s="6"/>
      <c r="K468" s="18">
        <v>30406</v>
      </c>
      <c r="L468" s="6">
        <v>152.96</v>
      </c>
      <c r="M468" s="19">
        <f>(L468-L477)/L477</f>
        <v>0.3954931119423411</v>
      </c>
      <c r="N468">
        <v>0.7</v>
      </c>
      <c r="O468" s="7">
        <v>0.27684517835963873</v>
      </c>
      <c r="P468" s="6">
        <v>184.05</v>
      </c>
      <c r="Q468" s="19">
        <f>(P468-P477)/P477</f>
        <v>0.28239966555183943</v>
      </c>
      <c r="R468">
        <v>0.3</v>
      </c>
      <c r="S468" s="7">
        <v>8.4719899665551823E-2</v>
      </c>
      <c r="T468" s="20">
        <v>0.36156507802519056</v>
      </c>
    </row>
    <row r="469" spans="1:20" x14ac:dyDescent="0.25">
      <c r="A469" s="1">
        <v>30375</v>
      </c>
      <c r="B469">
        <v>99.162199999999999</v>
      </c>
      <c r="C469">
        <f t="shared" si="15"/>
        <v>1.7155999999999949</v>
      </c>
      <c r="D469" s="6">
        <v>3.4883999999999999</v>
      </c>
      <c r="E469">
        <f t="shared" si="16"/>
        <v>-1.1007000000000002</v>
      </c>
      <c r="G469" s="17">
        <v>30348</v>
      </c>
      <c r="H469" s="6">
        <v>-1.1007000000000002</v>
      </c>
      <c r="I469" s="6">
        <v>1.7155999999999949</v>
      </c>
      <c r="J469" s="6"/>
      <c r="K469" s="18">
        <v>30375</v>
      </c>
      <c r="L469" s="6">
        <v>148.06</v>
      </c>
      <c r="M469" s="19"/>
      <c r="N469">
        <v>0.7</v>
      </c>
      <c r="P469" s="6">
        <v>183.57</v>
      </c>
      <c r="Q469" s="19"/>
      <c r="R469">
        <v>0.3</v>
      </c>
      <c r="S469" s="7"/>
      <c r="T469" s="20"/>
    </row>
    <row r="470" spans="1:20" x14ac:dyDescent="0.25">
      <c r="A470" s="1">
        <v>30347</v>
      </c>
      <c r="B470">
        <v>98.529899999999998</v>
      </c>
      <c r="C470">
        <f t="shared" si="15"/>
        <v>1.4941999999999922</v>
      </c>
      <c r="D470" s="6">
        <v>3.7115999999999998</v>
      </c>
      <c r="E470">
        <f t="shared" si="16"/>
        <v>-1.4276</v>
      </c>
      <c r="G470" s="17">
        <v>30317</v>
      </c>
      <c r="H470" s="6">
        <v>-1.4276</v>
      </c>
      <c r="I470" s="6">
        <v>1.4941999999999922</v>
      </c>
      <c r="J470" s="6"/>
      <c r="K470" s="18">
        <v>30347</v>
      </c>
      <c r="L470" s="6">
        <v>145.30000000000001</v>
      </c>
      <c r="M470" s="19"/>
      <c r="N470">
        <v>0.7</v>
      </c>
      <c r="P470" s="6">
        <v>178.45</v>
      </c>
      <c r="Q470" s="19"/>
      <c r="R470">
        <v>0.3</v>
      </c>
      <c r="S470" s="7"/>
      <c r="T470" s="20"/>
    </row>
    <row r="471" spans="1:20" x14ac:dyDescent="0.25">
      <c r="A471" s="1">
        <v>30316</v>
      </c>
      <c r="B471">
        <v>97.948899999999995</v>
      </c>
      <c r="C471">
        <f t="shared" si="15"/>
        <v>1.2419000000000011</v>
      </c>
      <c r="D471" s="6">
        <v>3.8298000000000001</v>
      </c>
      <c r="E471">
        <f t="shared" si="16"/>
        <v>-1.2131000000000003</v>
      </c>
      <c r="G471" s="17">
        <v>30286</v>
      </c>
      <c r="H471" s="6">
        <v>-1.2131000000000003</v>
      </c>
      <c r="I471" s="6">
        <v>1.2419000000000011</v>
      </c>
      <c r="J471" s="6"/>
      <c r="K471" s="18">
        <v>30316</v>
      </c>
      <c r="L471" s="6">
        <v>140.63999999999999</v>
      </c>
      <c r="M471" s="19"/>
      <c r="N471">
        <v>0.7</v>
      </c>
      <c r="P471" s="6">
        <v>178.15</v>
      </c>
      <c r="Q471" s="19"/>
      <c r="R471">
        <v>0.3</v>
      </c>
      <c r="S471" s="7"/>
      <c r="T471" s="20"/>
    </row>
    <row r="472" spans="1:20" x14ac:dyDescent="0.25">
      <c r="A472" s="1">
        <v>30285</v>
      </c>
      <c r="B472">
        <v>97.446600000000004</v>
      </c>
      <c r="C472">
        <f t="shared" si="15"/>
        <v>0.99810000000000798</v>
      </c>
      <c r="D472" s="6">
        <v>4.5891000000000002</v>
      </c>
      <c r="E472">
        <f t="shared" si="16"/>
        <v>-1.2614000000000001</v>
      </c>
      <c r="G472" s="17">
        <v>30256</v>
      </c>
      <c r="H472" s="6">
        <v>-1.2614000000000001</v>
      </c>
      <c r="I472" s="6">
        <v>0.99810000000000798</v>
      </c>
      <c r="J472" s="6"/>
      <c r="K472" s="18">
        <v>30285</v>
      </c>
      <c r="L472" s="6">
        <v>138.54</v>
      </c>
      <c r="M472" s="19"/>
      <c r="N472">
        <v>0.7</v>
      </c>
      <c r="P472" s="6">
        <v>174.64</v>
      </c>
      <c r="Q472" s="19"/>
      <c r="R472">
        <v>0.3</v>
      </c>
      <c r="S472" s="7"/>
      <c r="T472" s="20"/>
    </row>
    <row r="473" spans="1:20" x14ac:dyDescent="0.25">
      <c r="A473" s="1">
        <v>30255</v>
      </c>
      <c r="B473">
        <v>97.035700000000006</v>
      </c>
      <c r="C473">
        <f t="shared" si="15"/>
        <v>0.76910000000000878</v>
      </c>
      <c r="D473" s="6">
        <v>5.1391999999999998</v>
      </c>
      <c r="E473">
        <f t="shared" si="16"/>
        <v>-1.3018999999999998</v>
      </c>
      <c r="G473" s="17">
        <v>30225</v>
      </c>
      <c r="H473" s="6">
        <v>-1.3018999999999998</v>
      </c>
      <c r="I473" s="6">
        <v>0.76910000000000878</v>
      </c>
      <c r="J473" s="6"/>
      <c r="K473" s="18">
        <v>30253</v>
      </c>
      <c r="L473" s="6">
        <v>133.71</v>
      </c>
      <c r="M473" s="19"/>
      <c r="N473">
        <v>0.7</v>
      </c>
      <c r="P473" s="6">
        <v>172.95</v>
      </c>
      <c r="Q473" s="19"/>
      <c r="R473">
        <v>0.3</v>
      </c>
      <c r="S473" s="7"/>
      <c r="T473" s="20"/>
    </row>
    <row r="474" spans="1:20" x14ac:dyDescent="0.25">
      <c r="A474" s="1">
        <v>30224</v>
      </c>
      <c r="B474">
        <v>96.706999999999994</v>
      </c>
      <c r="C474">
        <f t="shared" si="15"/>
        <v>0.54919999999999902</v>
      </c>
      <c r="D474" s="6">
        <v>5.0429000000000004</v>
      </c>
      <c r="E474">
        <f t="shared" si="16"/>
        <v>-2.0210999999999997</v>
      </c>
      <c r="G474" s="17">
        <v>30195</v>
      </c>
      <c r="H474" s="6">
        <v>-2.0210999999999997</v>
      </c>
      <c r="I474" s="6">
        <v>0.54919999999999902</v>
      </c>
      <c r="J474" s="6"/>
      <c r="K474" s="18">
        <v>30224</v>
      </c>
      <c r="L474" s="6">
        <v>120.42</v>
      </c>
      <c r="M474" s="19"/>
      <c r="N474">
        <v>0.7</v>
      </c>
      <c r="P474" s="6">
        <v>164.25</v>
      </c>
      <c r="Q474" s="19"/>
      <c r="R474">
        <v>0.3</v>
      </c>
      <c r="S474" s="7"/>
      <c r="T474" s="20"/>
    </row>
    <row r="475" spans="1:20" x14ac:dyDescent="0.25">
      <c r="A475" s="1">
        <v>30194</v>
      </c>
      <c r="B475">
        <v>96.448499999999996</v>
      </c>
      <c r="C475">
        <f t="shared" si="15"/>
        <v>0.31179999999999097</v>
      </c>
      <c r="D475" s="6">
        <v>5.8505000000000003</v>
      </c>
      <c r="E475">
        <f t="shared" si="16"/>
        <v>-0.83099999999999952</v>
      </c>
      <c r="G475" s="17">
        <v>30164</v>
      </c>
      <c r="H475" s="6">
        <v>-0.83099999999999952</v>
      </c>
      <c r="I475" s="6">
        <v>0.31179999999999097</v>
      </c>
      <c r="J475" s="6"/>
      <c r="K475" s="18">
        <v>30194</v>
      </c>
      <c r="L475" s="6">
        <v>119.51</v>
      </c>
      <c r="M475" s="19"/>
      <c r="N475">
        <v>0.7</v>
      </c>
      <c r="P475" s="6">
        <v>157.86000000000001</v>
      </c>
      <c r="Q475" s="19"/>
      <c r="R475">
        <v>0.3</v>
      </c>
      <c r="S475" s="7"/>
      <c r="T475" s="20"/>
    </row>
    <row r="476" spans="1:20" x14ac:dyDescent="0.25">
      <c r="A476" s="1">
        <v>30163</v>
      </c>
      <c r="B476">
        <v>96.266599999999997</v>
      </c>
      <c r="C476">
        <f t="shared" si="15"/>
        <v>5.0399999999996226E-2</v>
      </c>
      <c r="D476" s="6">
        <v>6.4410999999999996</v>
      </c>
      <c r="E476">
        <f t="shared" si="16"/>
        <v>-6.840000000000046E-2</v>
      </c>
      <c r="G476" s="17">
        <v>30133</v>
      </c>
      <c r="H476" s="6">
        <v>-6.840000000000046E-2</v>
      </c>
      <c r="I476" s="6">
        <v>5.0399999999996226E-2</v>
      </c>
      <c r="J476" s="6"/>
      <c r="K476" s="18">
        <v>30162</v>
      </c>
      <c r="L476" s="6">
        <v>107.09</v>
      </c>
      <c r="M476" s="19"/>
      <c r="N476">
        <v>0.7</v>
      </c>
      <c r="P476" s="6">
        <v>149.69</v>
      </c>
      <c r="Q476" s="19"/>
      <c r="R476">
        <v>0.3</v>
      </c>
      <c r="S476" s="7"/>
      <c r="T476" s="20"/>
    </row>
    <row r="477" spans="1:20" x14ac:dyDescent="0.25">
      <c r="A477" s="1">
        <v>30132</v>
      </c>
      <c r="B477">
        <v>96.157799999999995</v>
      </c>
      <c r="C477">
        <f t="shared" si="15"/>
        <v>-0.23220000000000596</v>
      </c>
      <c r="D477" s="3">
        <v>7.0640000000000001</v>
      </c>
      <c r="E477">
        <f t="shared" si="16"/>
        <v>0.2843</v>
      </c>
      <c r="G477" s="8">
        <v>30103</v>
      </c>
      <c r="H477" s="3">
        <v>0.2843</v>
      </c>
      <c r="I477" s="3">
        <v>-0.23220000000000596</v>
      </c>
      <c r="J477" s="3"/>
      <c r="K477" s="9">
        <v>30132</v>
      </c>
      <c r="L477" s="3">
        <v>109.61</v>
      </c>
      <c r="M477" s="10">
        <f>(L477-L478)/L478</f>
        <v>-2.0289595995709654E-2</v>
      </c>
      <c r="N477">
        <v>0.7</v>
      </c>
      <c r="O477" s="7">
        <v>-1.4202717196996758E-2</v>
      </c>
      <c r="P477" s="3">
        <v>143.52000000000001</v>
      </c>
      <c r="Q477" s="10">
        <f>(P477-P478)/P478</f>
        <v>-1.5705370002057416E-2</v>
      </c>
      <c r="R477">
        <v>0.3</v>
      </c>
      <c r="S477" s="7">
        <v>-4.7116110006172251E-3</v>
      </c>
      <c r="T477" s="20">
        <v>-1.8914328197613982E-2</v>
      </c>
    </row>
    <row r="478" spans="1:20" x14ac:dyDescent="0.25">
      <c r="A478" s="1">
        <v>30102</v>
      </c>
      <c r="B478">
        <v>96.136700000000005</v>
      </c>
      <c r="C478">
        <f t="shared" si="15"/>
        <v>-0.50390000000000157</v>
      </c>
      <c r="D478" s="4">
        <v>6.6814999999999998</v>
      </c>
      <c r="E478">
        <f t="shared" si="16"/>
        <v>-0.9408000000000003</v>
      </c>
      <c r="G478" s="11">
        <v>30072</v>
      </c>
      <c r="H478" s="4">
        <v>-0.9408000000000003</v>
      </c>
      <c r="I478" s="4">
        <v>-0.50390000000000157</v>
      </c>
      <c r="J478" s="4"/>
      <c r="K478" s="12">
        <v>30102</v>
      </c>
      <c r="L478" s="4">
        <v>111.88</v>
      </c>
      <c r="M478" s="13">
        <f>(L478-L486)/L486</f>
        <v>-3.7011533826820549E-2</v>
      </c>
      <c r="N478">
        <v>0.7</v>
      </c>
      <c r="O478" s="7">
        <v>-2.5908073678774384E-2</v>
      </c>
      <c r="P478" s="4">
        <v>145.81</v>
      </c>
      <c r="Q478" s="13">
        <f>(P478-P486)/P486</f>
        <v>0.20027988146196904</v>
      </c>
      <c r="R478">
        <v>0.3</v>
      </c>
      <c r="S478" s="7">
        <v>6.0083964438590709E-2</v>
      </c>
      <c r="T478" s="20">
        <v>3.4175890759816321E-2</v>
      </c>
    </row>
    <row r="479" spans="1:20" x14ac:dyDescent="0.25">
      <c r="A479" s="1">
        <v>30071</v>
      </c>
      <c r="B479">
        <v>96.216200000000001</v>
      </c>
      <c r="C479">
        <f t="shared" si="15"/>
        <v>-0.70289999999999964</v>
      </c>
      <c r="D479" s="4">
        <v>6.5095000000000001</v>
      </c>
      <c r="E479">
        <f t="shared" si="16"/>
        <v>-1.8813000000000004</v>
      </c>
      <c r="G479" s="11">
        <v>30042</v>
      </c>
      <c r="H479" s="4">
        <v>-1.8813000000000004</v>
      </c>
      <c r="I479" s="4">
        <v>-0.70289999999999964</v>
      </c>
      <c r="J479" s="4"/>
      <c r="K479" s="12">
        <v>30071</v>
      </c>
      <c r="L479" s="4">
        <v>116.44</v>
      </c>
      <c r="M479" s="13"/>
      <c r="N479">
        <v>0.7</v>
      </c>
      <c r="P479" s="4">
        <v>143.47999999999999</v>
      </c>
      <c r="Q479" s="13"/>
      <c r="R479">
        <v>0.3</v>
      </c>
      <c r="S479" s="7"/>
      <c r="T479" s="20"/>
    </row>
    <row r="480" spans="1:20" x14ac:dyDescent="0.25">
      <c r="A480" s="1">
        <v>30041</v>
      </c>
      <c r="B480">
        <v>96.39</v>
      </c>
      <c r="C480">
        <f t="shared" si="15"/>
        <v>-0.80480000000000018</v>
      </c>
      <c r="D480" s="4">
        <v>6.7797000000000001</v>
      </c>
      <c r="E480">
        <f t="shared" si="16"/>
        <v>-2.1426999999999996</v>
      </c>
      <c r="G480" s="11">
        <v>30011</v>
      </c>
      <c r="H480" s="4">
        <v>-2.1426999999999996</v>
      </c>
      <c r="I480" s="4">
        <v>-0.80480000000000018</v>
      </c>
      <c r="J480" s="4"/>
      <c r="K480" s="12">
        <v>30041</v>
      </c>
      <c r="L480" s="4">
        <v>111.96</v>
      </c>
      <c r="M480" s="13"/>
      <c r="N480">
        <v>0.7</v>
      </c>
      <c r="P480" s="4">
        <v>139.57</v>
      </c>
      <c r="Q480" s="13"/>
      <c r="R480">
        <v>0.3</v>
      </c>
      <c r="S480" s="7"/>
      <c r="T480" s="20"/>
    </row>
    <row r="481" spans="1:20" x14ac:dyDescent="0.25">
      <c r="A481" s="1">
        <v>30010</v>
      </c>
      <c r="B481">
        <v>96.640600000000006</v>
      </c>
      <c r="C481">
        <f t="shared" si="15"/>
        <v>-0.84619999999999607</v>
      </c>
      <c r="D481" s="4">
        <v>7.6223000000000001</v>
      </c>
      <c r="E481">
        <f t="shared" si="16"/>
        <v>-1.9683000000000002</v>
      </c>
      <c r="G481" s="11">
        <v>29983</v>
      </c>
      <c r="H481" s="4">
        <v>-1.9683000000000002</v>
      </c>
      <c r="I481" s="4">
        <v>-0.84619999999999607</v>
      </c>
      <c r="J481" s="4"/>
      <c r="K481" s="12">
        <v>30008</v>
      </c>
      <c r="L481" s="4">
        <v>113.11</v>
      </c>
      <c r="M481" s="13"/>
      <c r="N481">
        <v>0.7</v>
      </c>
      <c r="P481" s="4">
        <v>137.82</v>
      </c>
      <c r="Q481" s="13"/>
      <c r="R481">
        <v>0.3</v>
      </c>
      <c r="S481" s="7"/>
      <c r="T481" s="20"/>
    </row>
    <row r="482" spans="1:20" x14ac:dyDescent="0.25">
      <c r="A482" s="1">
        <v>29982</v>
      </c>
      <c r="B482">
        <v>96.9191</v>
      </c>
      <c r="C482">
        <f t="shared" si="15"/>
        <v>-0.88970000000000482</v>
      </c>
      <c r="D482" s="4">
        <v>8.3908000000000005</v>
      </c>
      <c r="E482">
        <f t="shared" si="16"/>
        <v>-1.7507000000000001</v>
      </c>
      <c r="G482" s="11">
        <v>29952</v>
      </c>
      <c r="H482" s="4">
        <v>-1.7507000000000001</v>
      </c>
      <c r="I482" s="4">
        <v>-0.88970000000000482</v>
      </c>
      <c r="J482" s="4"/>
      <c r="K482" s="12">
        <v>29980</v>
      </c>
      <c r="L482" s="4">
        <v>120.4</v>
      </c>
      <c r="M482" s="13"/>
      <c r="N482">
        <v>0.7</v>
      </c>
      <c r="P482" s="4">
        <v>135.18</v>
      </c>
      <c r="Q482" s="13"/>
      <c r="R482">
        <v>0.3</v>
      </c>
      <c r="S482" s="7"/>
      <c r="T482" s="20"/>
    </row>
    <row r="483" spans="1:20" x14ac:dyDescent="0.25">
      <c r="A483" s="1">
        <v>29951</v>
      </c>
      <c r="B483">
        <v>97.194800000000001</v>
      </c>
      <c r="C483">
        <f t="shared" si="15"/>
        <v>-0.94079999999999586</v>
      </c>
      <c r="D483" s="4">
        <v>8.9223999999999997</v>
      </c>
      <c r="E483">
        <f t="shared" si="16"/>
        <v>-2.0300000000000011</v>
      </c>
      <c r="G483" s="11">
        <v>29921</v>
      </c>
      <c r="H483" s="4">
        <v>-2.0300000000000011</v>
      </c>
      <c r="I483" s="4">
        <v>-0.94079999999999586</v>
      </c>
      <c r="J483" s="4"/>
      <c r="K483" s="12">
        <v>29951</v>
      </c>
      <c r="L483" s="4">
        <v>122.55</v>
      </c>
      <c r="M483" s="13"/>
      <c r="N483">
        <v>0.7</v>
      </c>
      <c r="P483" s="4">
        <v>134.33000000000001</v>
      </c>
      <c r="Q483" s="13"/>
      <c r="R483">
        <v>0.3</v>
      </c>
      <c r="S483" s="7"/>
      <c r="T483" s="20"/>
    </row>
    <row r="484" spans="1:20" x14ac:dyDescent="0.25">
      <c r="A484" s="1">
        <v>29920</v>
      </c>
      <c r="B484">
        <v>97.486800000000002</v>
      </c>
      <c r="C484">
        <f t="shared" si="15"/>
        <v>-0.95929999999999893</v>
      </c>
      <c r="D484" s="4">
        <v>9.5906000000000002</v>
      </c>
      <c r="E484">
        <f t="shared" si="16"/>
        <v>-1.2136999999999993</v>
      </c>
      <c r="G484" s="11">
        <v>29891</v>
      </c>
      <c r="H484" s="4">
        <v>-1.2136999999999993</v>
      </c>
      <c r="I484" s="4">
        <v>-0.95929999999999893</v>
      </c>
      <c r="J484" s="4"/>
      <c r="K484" s="12">
        <v>29920</v>
      </c>
      <c r="L484" s="4">
        <v>126.35</v>
      </c>
      <c r="M484" s="13"/>
      <c r="N484">
        <v>0.7</v>
      </c>
      <c r="P484" s="4">
        <v>139.55000000000001</v>
      </c>
      <c r="Q484" s="13"/>
      <c r="R484">
        <v>0.3</v>
      </c>
      <c r="S484" s="7"/>
      <c r="T484" s="20"/>
    </row>
    <row r="485" spans="1:20" x14ac:dyDescent="0.25">
      <c r="A485" s="1">
        <v>29890</v>
      </c>
      <c r="B485">
        <v>97.808800000000005</v>
      </c>
      <c r="C485">
        <f t="shared" si="15"/>
        <v>-0.91899999999999693</v>
      </c>
      <c r="D485" s="4">
        <v>10.141500000000001</v>
      </c>
      <c r="E485">
        <f t="shared" si="16"/>
        <v>-0.62029999999999852</v>
      </c>
      <c r="G485" s="11">
        <v>29860</v>
      </c>
      <c r="H485" s="4">
        <v>-0.62029999999999852</v>
      </c>
      <c r="I485" s="4">
        <v>-0.91899999999999693</v>
      </c>
      <c r="J485" s="4"/>
      <c r="K485" s="12">
        <v>29889</v>
      </c>
      <c r="L485" s="4">
        <v>121.89</v>
      </c>
      <c r="M485" s="13"/>
      <c r="N485">
        <v>0.7</v>
      </c>
      <c r="P485" s="4">
        <v>128.59</v>
      </c>
      <c r="Q485" s="13"/>
      <c r="R485">
        <v>0.3</v>
      </c>
      <c r="S485" s="7"/>
      <c r="T485" s="20"/>
    </row>
    <row r="486" spans="1:20" x14ac:dyDescent="0.25">
      <c r="A486" s="1">
        <v>29859</v>
      </c>
      <c r="B486">
        <v>98.135599999999997</v>
      </c>
      <c r="C486">
        <f t="shared" si="15"/>
        <v>-0.86809999999999832</v>
      </c>
      <c r="D486" s="3">
        <v>10.952400000000001</v>
      </c>
      <c r="E486">
        <f t="shared" si="16"/>
        <v>1.3998000000000008</v>
      </c>
      <c r="G486" s="8">
        <v>29830</v>
      </c>
      <c r="H486" s="3">
        <v>1.3998000000000008</v>
      </c>
      <c r="I486" s="3">
        <v>-0.86809999999999832</v>
      </c>
      <c r="J486" s="3"/>
      <c r="K486" s="9">
        <v>29859</v>
      </c>
      <c r="L486" s="3">
        <v>116.18</v>
      </c>
      <c r="M486" s="10">
        <f>(L486-L489)/L489</f>
        <v>-0.11454919594543099</v>
      </c>
      <c r="N486">
        <v>0.7</v>
      </c>
      <c r="O486" s="7">
        <v>-8.0184437161801694E-2</v>
      </c>
      <c r="P486" s="3">
        <v>121.48</v>
      </c>
      <c r="Q486" s="10">
        <f>(P486-P489)/P489</f>
        <v>-4.0593903016900967E-2</v>
      </c>
      <c r="R486">
        <v>0.3</v>
      </c>
      <c r="S486" s="7">
        <v>-1.217817090507029E-2</v>
      </c>
      <c r="T486" s="20">
        <v>-9.2362608066871979E-2</v>
      </c>
    </row>
    <row r="487" spans="1:20" x14ac:dyDescent="0.25">
      <c r="A487" s="1">
        <v>29829</v>
      </c>
      <c r="B487">
        <v>98.446100000000001</v>
      </c>
      <c r="C487">
        <f t="shared" si="15"/>
        <v>-0.82330000000000325</v>
      </c>
      <c r="D487" s="3">
        <v>10.8043</v>
      </c>
      <c r="E487">
        <f t="shared" si="16"/>
        <v>1.0243000000000002</v>
      </c>
      <c r="G487" s="8">
        <v>29799</v>
      </c>
      <c r="H487" s="3">
        <v>1.0243000000000002</v>
      </c>
      <c r="I487" s="3">
        <v>-0.82330000000000325</v>
      </c>
      <c r="J487" s="3"/>
      <c r="K487" s="9">
        <v>29829</v>
      </c>
      <c r="L487" s="3">
        <v>122.79</v>
      </c>
      <c r="M487" s="10"/>
      <c r="N487">
        <v>0.7</v>
      </c>
      <c r="P487" s="3">
        <v>121.56</v>
      </c>
      <c r="Q487" s="10"/>
      <c r="R487">
        <v>0.3</v>
      </c>
      <c r="S487" s="7"/>
      <c r="T487" s="20"/>
    </row>
    <row r="488" spans="1:20" x14ac:dyDescent="0.25">
      <c r="A488" s="1">
        <v>29798</v>
      </c>
      <c r="B488">
        <v>98.727800000000002</v>
      </c>
      <c r="C488">
        <f t="shared" si="15"/>
        <v>-0.76219999999999288</v>
      </c>
      <c r="D488" s="3">
        <v>10.761799999999999</v>
      </c>
      <c r="E488">
        <f t="shared" si="16"/>
        <v>0.76179999999999914</v>
      </c>
      <c r="G488" s="8">
        <v>29768</v>
      </c>
      <c r="H488" s="3">
        <v>0.76179999999999914</v>
      </c>
      <c r="I488" s="3">
        <v>-0.76219999999999288</v>
      </c>
      <c r="J488" s="3"/>
      <c r="K488" s="9">
        <v>29798</v>
      </c>
      <c r="L488" s="3">
        <v>130.91999999999999</v>
      </c>
      <c r="M488" s="10"/>
      <c r="N488">
        <v>0.7</v>
      </c>
      <c r="P488" s="3">
        <v>124.18</v>
      </c>
      <c r="Q488" s="10"/>
      <c r="R488">
        <v>0.3</v>
      </c>
      <c r="S488" s="7"/>
      <c r="T488" s="20"/>
    </row>
    <row r="489" spans="1:20" x14ac:dyDescent="0.25">
      <c r="A489" s="1">
        <v>29767</v>
      </c>
      <c r="B489">
        <v>99.003699999999995</v>
      </c>
      <c r="C489">
        <f t="shared" si="15"/>
        <v>-0.6454000000000093</v>
      </c>
      <c r="D489" s="4">
        <v>9.5526</v>
      </c>
      <c r="E489">
        <f t="shared" si="16"/>
        <v>-0.93430000000000035</v>
      </c>
      <c r="G489" s="11">
        <v>29738</v>
      </c>
      <c r="H489" s="4">
        <v>-0.93430000000000035</v>
      </c>
      <c r="I489" s="4">
        <v>-0.6454000000000093</v>
      </c>
      <c r="J489" s="4"/>
      <c r="K489" s="12">
        <v>29767</v>
      </c>
      <c r="L489" s="4">
        <v>131.21</v>
      </c>
      <c r="M489" s="13">
        <f>(L489-L494)/L494</f>
        <v>1.2813585488228457E-2</v>
      </c>
      <c r="N489">
        <v>0.7</v>
      </c>
      <c r="O489" s="7">
        <v>8.9695098417599192E-3</v>
      </c>
      <c r="P489" s="4">
        <v>126.62</v>
      </c>
      <c r="Q489" s="13">
        <f>(P489-P494)/P494</f>
        <v>1.0277492291881545E-3</v>
      </c>
      <c r="R489">
        <v>0.3</v>
      </c>
      <c r="S489" s="7">
        <v>3.0832476875644632E-4</v>
      </c>
      <c r="T489" s="20">
        <v>9.2778346105163653E-3</v>
      </c>
    </row>
    <row r="490" spans="1:20" x14ac:dyDescent="0.25">
      <c r="A490" s="1">
        <v>29737</v>
      </c>
      <c r="B490">
        <v>99.269400000000005</v>
      </c>
      <c r="C490">
        <f t="shared" si="15"/>
        <v>-0.5075999999999965</v>
      </c>
      <c r="D490" s="4">
        <v>9.7799999999999994</v>
      </c>
      <c r="E490">
        <f t="shared" si="16"/>
        <v>-1.6268000000000011</v>
      </c>
      <c r="G490" s="11">
        <v>29707</v>
      </c>
      <c r="H490" s="4">
        <v>-1.6268000000000011</v>
      </c>
      <c r="I490" s="4">
        <v>-0.5075999999999965</v>
      </c>
      <c r="J490" s="4"/>
      <c r="K490" s="12">
        <v>29735</v>
      </c>
      <c r="L490" s="4">
        <v>132.59</v>
      </c>
      <c r="M490" s="13"/>
      <c r="N490">
        <v>0.7</v>
      </c>
      <c r="P490" s="4">
        <v>126.91</v>
      </c>
      <c r="Q490" s="13"/>
      <c r="R490">
        <v>0.3</v>
      </c>
      <c r="S490" s="7"/>
      <c r="T490" s="20"/>
    </row>
    <row r="491" spans="1:20" x14ac:dyDescent="0.25">
      <c r="A491" s="1">
        <v>29706</v>
      </c>
      <c r="B491">
        <v>99.49</v>
      </c>
      <c r="C491">
        <f t="shared" si="15"/>
        <v>-0.41570000000000107</v>
      </c>
      <c r="D491" s="4">
        <v>10</v>
      </c>
      <c r="E491">
        <f t="shared" si="16"/>
        <v>-1.8252000000000006</v>
      </c>
      <c r="G491" s="11">
        <v>29677</v>
      </c>
      <c r="H491" s="4">
        <v>-1.8252000000000006</v>
      </c>
      <c r="I491" s="4">
        <v>-0.41570000000000107</v>
      </c>
      <c r="J491" s="4"/>
      <c r="K491" s="12">
        <v>29706</v>
      </c>
      <c r="L491" s="4">
        <v>132.81</v>
      </c>
      <c r="M491" s="13"/>
      <c r="N491">
        <v>0.7</v>
      </c>
      <c r="P491" s="4">
        <v>122.51</v>
      </c>
      <c r="Q491" s="13"/>
      <c r="R491">
        <v>0.3</v>
      </c>
      <c r="S491" s="7"/>
      <c r="T491" s="20"/>
    </row>
    <row r="492" spans="1:20" x14ac:dyDescent="0.25">
      <c r="A492" s="1">
        <v>29676</v>
      </c>
      <c r="B492">
        <v>99.649100000000004</v>
      </c>
      <c r="C492">
        <f t="shared" si="15"/>
        <v>-0.36050000000000182</v>
      </c>
      <c r="D492" s="4">
        <v>10.4869</v>
      </c>
      <c r="E492">
        <f t="shared" si="16"/>
        <v>-2.029399999999999</v>
      </c>
      <c r="G492" s="11">
        <v>29646</v>
      </c>
      <c r="H492" s="4">
        <v>-2.029399999999999</v>
      </c>
      <c r="I492" s="4">
        <v>-0.36050000000000182</v>
      </c>
      <c r="J492" s="4"/>
      <c r="K492" s="12">
        <v>29676</v>
      </c>
      <c r="L492" s="4">
        <v>136</v>
      </c>
      <c r="M492" s="13"/>
      <c r="N492">
        <v>0.7</v>
      </c>
      <c r="P492" s="4">
        <v>127.04</v>
      </c>
      <c r="Q492" s="13"/>
      <c r="R492">
        <v>0.3</v>
      </c>
      <c r="S492" s="7"/>
      <c r="T492" s="20"/>
    </row>
    <row r="493" spans="1:20" x14ac:dyDescent="0.25">
      <c r="A493" s="1">
        <v>29645</v>
      </c>
      <c r="B493">
        <v>99.777000000000001</v>
      </c>
      <c r="C493">
        <f t="shared" si="15"/>
        <v>-0.25860000000000127</v>
      </c>
      <c r="D493" s="4">
        <v>11.4068</v>
      </c>
      <c r="E493">
        <f t="shared" si="16"/>
        <v>-1.2413999999999987</v>
      </c>
      <c r="G493" s="11">
        <v>29618</v>
      </c>
      <c r="H493" s="4">
        <v>-1.2413999999999987</v>
      </c>
      <c r="I493" s="4">
        <v>-0.25860000000000127</v>
      </c>
      <c r="J493" s="4"/>
      <c r="K493" s="12">
        <v>29644</v>
      </c>
      <c r="L493" s="4">
        <v>131.27000000000001</v>
      </c>
      <c r="M493" s="13"/>
      <c r="N493">
        <v>0.7</v>
      </c>
      <c r="P493" s="4">
        <v>124.09</v>
      </c>
      <c r="Q493" s="13"/>
      <c r="R493">
        <v>0.3</v>
      </c>
      <c r="S493" s="7"/>
      <c r="T493" s="20"/>
    </row>
    <row r="494" spans="1:20" x14ac:dyDescent="0.25">
      <c r="A494" s="1">
        <v>29617</v>
      </c>
      <c r="B494">
        <v>99.905699999999996</v>
      </c>
      <c r="C494">
        <f t="shared" si="15"/>
        <v>1.4999999999929514E-3</v>
      </c>
      <c r="D494" s="6">
        <v>11.825200000000001</v>
      </c>
      <c r="E494">
        <f t="shared" si="16"/>
        <v>-0.94079999999999941</v>
      </c>
      <c r="G494" s="17">
        <v>29587</v>
      </c>
      <c r="H494" s="6">
        <v>-0.94079999999999941</v>
      </c>
      <c r="I494" s="6">
        <v>1.4999999999929514E-3</v>
      </c>
      <c r="J494" s="6"/>
      <c r="K494" s="18">
        <v>29616</v>
      </c>
      <c r="L494" s="6">
        <v>129.55000000000001</v>
      </c>
      <c r="M494" s="19">
        <f>(L494-L502)/L502</f>
        <v>0.16459906508450214</v>
      </c>
      <c r="N494">
        <v>0.7</v>
      </c>
      <c r="O494" s="7">
        <v>0.11521934555915149</v>
      </c>
      <c r="P494" s="6">
        <v>126.49</v>
      </c>
      <c r="Q494" s="19">
        <f>(P494-P502)/P502</f>
        <v>-3.4574874065028356E-2</v>
      </c>
      <c r="R494">
        <v>0.3</v>
      </c>
      <c r="S494" s="7">
        <v>-1.0372462219508506E-2</v>
      </c>
      <c r="T494" s="20">
        <v>0.10484688333964298</v>
      </c>
    </row>
    <row r="495" spans="1:20" x14ac:dyDescent="0.25">
      <c r="A495" s="1">
        <v>29586</v>
      </c>
      <c r="B495">
        <v>100.00960000000001</v>
      </c>
      <c r="C495">
        <f t="shared" si="15"/>
        <v>0.44190000000000396</v>
      </c>
      <c r="D495" s="6">
        <v>12.516299999999999</v>
      </c>
      <c r="E495">
        <f t="shared" si="16"/>
        <v>-8.4200000000000941E-2</v>
      </c>
      <c r="G495" s="17">
        <v>29556</v>
      </c>
      <c r="H495" s="6">
        <v>-8.4200000000000941E-2</v>
      </c>
      <c r="I495" s="6">
        <v>0.44190000000000396</v>
      </c>
      <c r="J495" s="6"/>
      <c r="K495" s="18">
        <v>29586</v>
      </c>
      <c r="L495" s="6">
        <v>135.76</v>
      </c>
      <c r="M495" s="19"/>
      <c r="N495">
        <v>0.7</v>
      </c>
      <c r="P495" s="6">
        <v>126.43</v>
      </c>
      <c r="Q495" s="19"/>
      <c r="R495">
        <v>0.3</v>
      </c>
      <c r="S495" s="7"/>
      <c r="T495" s="20"/>
    </row>
    <row r="496" spans="1:20" x14ac:dyDescent="0.25">
      <c r="A496" s="1">
        <v>29555</v>
      </c>
      <c r="B496">
        <v>100.0356</v>
      </c>
      <c r="C496">
        <f t="shared" si="15"/>
        <v>0.98409999999999798</v>
      </c>
      <c r="D496" s="6">
        <v>12.648199999999999</v>
      </c>
      <c r="E496">
        <f t="shared" si="16"/>
        <v>-0.22440000000000104</v>
      </c>
      <c r="G496" s="17">
        <v>29526</v>
      </c>
      <c r="H496" s="6">
        <v>-0.22440000000000104</v>
      </c>
      <c r="I496" s="6">
        <v>0.98409999999999798</v>
      </c>
      <c r="J496" s="6"/>
      <c r="K496" s="18">
        <v>29553</v>
      </c>
      <c r="L496" s="6">
        <v>140.52000000000001</v>
      </c>
      <c r="M496" s="19"/>
      <c r="N496">
        <v>0.7</v>
      </c>
      <c r="P496" s="6">
        <v>123.07</v>
      </c>
      <c r="Q496" s="19"/>
      <c r="R496">
        <v>0.3</v>
      </c>
      <c r="S496" s="7"/>
      <c r="T496" s="20"/>
    </row>
    <row r="497" spans="1:20" x14ac:dyDescent="0.25">
      <c r="A497" s="1">
        <v>29525</v>
      </c>
      <c r="B497">
        <v>99.904200000000003</v>
      </c>
      <c r="C497">
        <f t="shared" si="15"/>
        <v>1.4470000000000027</v>
      </c>
      <c r="D497" s="6">
        <v>12.766</v>
      </c>
      <c r="E497">
        <f t="shared" si="16"/>
        <v>-0.3666999999999998</v>
      </c>
      <c r="G497" s="17">
        <v>29495</v>
      </c>
      <c r="H497" s="6">
        <v>-0.3666999999999998</v>
      </c>
      <c r="I497" s="6">
        <v>1.4470000000000027</v>
      </c>
      <c r="J497" s="6"/>
      <c r="K497" s="18">
        <v>29525</v>
      </c>
      <c r="L497" s="6">
        <v>127.47</v>
      </c>
      <c r="M497" s="19"/>
      <c r="N497">
        <v>0.7</v>
      </c>
      <c r="P497" s="6">
        <v>123.3</v>
      </c>
      <c r="Q497" s="19"/>
      <c r="R497">
        <v>0.3</v>
      </c>
      <c r="S497" s="7"/>
      <c r="T497" s="20"/>
    </row>
    <row r="498" spans="1:20" x14ac:dyDescent="0.25">
      <c r="A498" s="1">
        <v>29494</v>
      </c>
      <c r="B498">
        <v>99.567700000000002</v>
      </c>
      <c r="C498">
        <f t="shared" si="15"/>
        <v>1.6419000000000068</v>
      </c>
      <c r="D498" s="6">
        <v>12.6005</v>
      </c>
      <c r="E498">
        <f t="shared" si="16"/>
        <v>-1.7839999999999989</v>
      </c>
      <c r="G498" s="17">
        <v>29465</v>
      </c>
      <c r="H498" s="6">
        <v>-1.7839999999999989</v>
      </c>
      <c r="I498" s="6">
        <v>1.6419000000000068</v>
      </c>
      <c r="J498" s="6"/>
      <c r="K498" s="18">
        <v>29494</v>
      </c>
      <c r="L498" s="6">
        <v>125.46</v>
      </c>
      <c r="M498" s="19"/>
      <c r="N498">
        <v>0.7</v>
      </c>
      <c r="P498" s="6">
        <v>124.73</v>
      </c>
      <c r="Q498" s="19"/>
      <c r="R498">
        <v>0.3</v>
      </c>
      <c r="S498" s="7"/>
      <c r="T498" s="20"/>
    </row>
    <row r="499" spans="1:20" x14ac:dyDescent="0.25">
      <c r="A499" s="1">
        <v>29464</v>
      </c>
      <c r="B499">
        <v>99.051500000000004</v>
      </c>
      <c r="C499">
        <f t="shared" si="15"/>
        <v>1.4622000000000099</v>
      </c>
      <c r="D499" s="6">
        <v>12.8726</v>
      </c>
      <c r="E499">
        <f t="shared" si="16"/>
        <v>-1.5329999999999995</v>
      </c>
      <c r="G499" s="17">
        <v>29434</v>
      </c>
      <c r="H499" s="6">
        <v>-1.5329999999999995</v>
      </c>
      <c r="I499" s="6">
        <v>1.4622000000000099</v>
      </c>
      <c r="J499" s="6"/>
      <c r="K499" s="18">
        <v>29462</v>
      </c>
      <c r="L499" s="6">
        <v>122.38</v>
      </c>
      <c r="M499" s="19"/>
      <c r="N499">
        <v>0.7</v>
      </c>
      <c r="P499" s="6">
        <v>126.05</v>
      </c>
      <c r="Q499" s="19"/>
      <c r="R499">
        <v>0.3</v>
      </c>
      <c r="S499" s="7"/>
      <c r="T499" s="20"/>
    </row>
    <row r="500" spans="1:20" x14ac:dyDescent="0.25">
      <c r="A500" s="1">
        <v>29433</v>
      </c>
      <c r="B500">
        <v>98.4572</v>
      </c>
      <c r="C500">
        <f t="shared" si="15"/>
        <v>0.93500000000000227</v>
      </c>
      <c r="D500" s="6">
        <v>13.1327</v>
      </c>
      <c r="E500">
        <f t="shared" si="16"/>
        <v>-1.5982000000000003</v>
      </c>
      <c r="G500" s="17">
        <v>29403</v>
      </c>
      <c r="H500" s="6">
        <v>-1.5982000000000003</v>
      </c>
      <c r="I500" s="6">
        <v>0.93500000000000227</v>
      </c>
      <c r="J500" s="6"/>
      <c r="K500" s="18">
        <v>29433</v>
      </c>
      <c r="L500" s="6">
        <v>121.67</v>
      </c>
      <c r="M500" s="19"/>
      <c r="N500">
        <v>0.7</v>
      </c>
      <c r="P500" s="6">
        <v>130.72999999999999</v>
      </c>
      <c r="Q500" s="19"/>
      <c r="R500">
        <v>0.3</v>
      </c>
      <c r="S500" s="7"/>
      <c r="T500" s="20"/>
    </row>
    <row r="501" spans="1:20" x14ac:dyDescent="0.25">
      <c r="A501" s="1">
        <v>29402</v>
      </c>
      <c r="B501">
        <v>97.925799999999995</v>
      </c>
      <c r="C501">
        <f t="shared" si="15"/>
        <v>0.23449999999999704</v>
      </c>
      <c r="D501" s="6">
        <v>14.384499999999999</v>
      </c>
      <c r="E501">
        <f t="shared" si="16"/>
        <v>-0.37190000000000012</v>
      </c>
      <c r="G501" s="17">
        <v>29373</v>
      </c>
      <c r="H501" s="6">
        <v>-0.37190000000000012</v>
      </c>
      <c r="I501" s="6">
        <v>0.23449999999999704</v>
      </c>
      <c r="J501" s="6"/>
      <c r="K501" s="18">
        <v>29402</v>
      </c>
      <c r="L501" s="6">
        <v>114.24</v>
      </c>
      <c r="M501" s="19"/>
      <c r="N501">
        <v>0.7</v>
      </c>
      <c r="P501" s="6">
        <v>133.49</v>
      </c>
      <c r="Q501" s="19"/>
      <c r="R501">
        <v>0.3</v>
      </c>
      <c r="S501" s="7"/>
      <c r="T501" s="20"/>
    </row>
    <row r="502" spans="1:20" x14ac:dyDescent="0.25">
      <c r="A502" s="1">
        <v>29372</v>
      </c>
      <c r="B502">
        <v>97.589299999999994</v>
      </c>
      <c r="C502">
        <f t="shared" si="15"/>
        <v>-0.41390000000001237</v>
      </c>
      <c r="D502" s="5">
        <v>14.4056</v>
      </c>
      <c r="E502">
        <f t="shared" si="16"/>
        <v>0.22320000000000029</v>
      </c>
      <c r="G502" s="14">
        <v>29342</v>
      </c>
      <c r="H502" s="5">
        <v>0.22320000000000029</v>
      </c>
      <c r="I502" s="5">
        <v>-0.41390000000001237</v>
      </c>
      <c r="J502" s="5"/>
      <c r="K502" s="15">
        <v>29371</v>
      </c>
      <c r="L502" s="5">
        <v>111.24</v>
      </c>
      <c r="M502" s="16"/>
      <c r="N502">
        <v>0.7</v>
      </c>
      <c r="P502" s="5">
        <v>131.02000000000001</v>
      </c>
      <c r="Q502" s="16"/>
      <c r="R502">
        <v>0.3</v>
      </c>
      <c r="S502" s="7"/>
      <c r="T502" s="20"/>
    </row>
    <row r="503" spans="1:20" x14ac:dyDescent="0.25">
      <c r="A503" s="1">
        <v>29341</v>
      </c>
      <c r="B503">
        <v>97.522199999999998</v>
      </c>
      <c r="C503">
        <f t="shared" si="15"/>
        <v>-0.80989999999999895</v>
      </c>
      <c r="D503" s="5">
        <v>14.7309</v>
      </c>
      <c r="E503">
        <f>D503-D506</f>
        <v>0.82169999999999987</v>
      </c>
      <c r="G503" s="14">
        <v>29312</v>
      </c>
      <c r="H503" s="5">
        <v>0.82169999999999987</v>
      </c>
      <c r="I503" s="5">
        <v>-0.80989999999999895</v>
      </c>
      <c r="J503" s="5"/>
      <c r="K503" s="15">
        <v>29341</v>
      </c>
      <c r="L503" s="5">
        <v>106.29</v>
      </c>
      <c r="M503" s="16"/>
      <c r="N503">
        <v>0.7</v>
      </c>
      <c r="P503" s="5">
        <v>125.12</v>
      </c>
      <c r="Q503" s="16"/>
      <c r="R503">
        <v>0.3</v>
      </c>
      <c r="S503" s="7"/>
      <c r="T503" s="20"/>
    </row>
    <row r="504" spans="1:20" x14ac:dyDescent="0.25">
      <c r="A504" s="1">
        <v>29311</v>
      </c>
      <c r="B504">
        <v>97.691299999999998</v>
      </c>
      <c r="D504">
        <v>14.756399999999999</v>
      </c>
      <c r="G504" s="2">
        <v>29281</v>
      </c>
      <c r="K504" s="1">
        <v>29311</v>
      </c>
      <c r="L504">
        <v>102.09</v>
      </c>
      <c r="N504">
        <v>0.7</v>
      </c>
      <c r="P504">
        <v>112.38</v>
      </c>
      <c r="R504">
        <v>0.3</v>
      </c>
      <c r="S504" s="7"/>
      <c r="T504" s="20"/>
    </row>
    <row r="505" spans="1:20" x14ac:dyDescent="0.25">
      <c r="A505" s="1">
        <v>29280</v>
      </c>
      <c r="B505">
        <v>98.003200000000007</v>
      </c>
      <c r="D505">
        <v>14.182399999999999</v>
      </c>
      <c r="G505" s="2">
        <v>29252</v>
      </c>
      <c r="K505" s="1">
        <v>29280</v>
      </c>
      <c r="L505">
        <v>113.66</v>
      </c>
      <c r="N505">
        <v>0.7</v>
      </c>
      <c r="P505">
        <v>112.29</v>
      </c>
      <c r="R505">
        <v>0.3</v>
      </c>
      <c r="S505" s="7"/>
      <c r="T505" s="20"/>
    </row>
    <row r="506" spans="1:20" x14ac:dyDescent="0.25">
      <c r="A506" s="1">
        <v>29251</v>
      </c>
      <c r="B506">
        <v>98.332099999999997</v>
      </c>
      <c r="D506">
        <v>13.9092</v>
      </c>
      <c r="G506" s="2">
        <v>29221</v>
      </c>
      <c r="K506" s="1">
        <v>29251</v>
      </c>
      <c r="L506">
        <v>114.16</v>
      </c>
      <c r="N506">
        <v>0.7</v>
      </c>
      <c r="P506">
        <v>119.35</v>
      </c>
      <c r="R506">
        <v>0.3</v>
      </c>
      <c r="S506" s="7"/>
      <c r="T50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Sutton</dc:creator>
  <cp:lastModifiedBy>Matt Barkley</cp:lastModifiedBy>
  <dcterms:created xsi:type="dcterms:W3CDTF">2022-02-18T17:22:05Z</dcterms:created>
  <dcterms:modified xsi:type="dcterms:W3CDTF">2025-09-08T22:28:51Z</dcterms:modified>
</cp:coreProperties>
</file>