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3" activeTab="7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<sst xmlns="http://schemas.openxmlformats.org/spreadsheetml/2006/main" count="1631">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</sst>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0" fillId="12" borderId="5" applyNumberFormat="0" applyFon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1" fillId="15" borderId="9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O12" sqref="O12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ht="20.1" customHeight="1"/>
    <row r="2" ht="20.1" customHeight="1" spans="10:10">
      <c r="J2" s="68" t="s">
        <v>0</v>
      </c>
    </row>
    <row r="3" ht="20.1" customHeight="1" spans="2:23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ht="20.1" customHeight="1" spans="2:23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ht="20.1" customHeight="1" spans="2:23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ht="20.1" customHeight="1" spans="2:23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ht="20.1" customHeight="1" spans="2:23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ht="20.1" customHeight="1" spans="2:23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ht="20.1" customHeight="1" spans="2:23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ht="20.1" customHeight="1" spans="2:23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ht="20.1" customHeight="1" spans="2:23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20.1" customHeight="1"/>
    <row r="13" ht="20.1" customHeight="1"/>
    <row r="14" ht="20.1" customHeight="1" spans="10:10">
      <c r="J14" s="68" t="s">
        <v>11</v>
      </c>
    </row>
    <row r="15" ht="20.1" customHeight="1" spans="10:15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ht="20.1" customHeight="1" spans="10:15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ht="20.1" customHeight="1" spans="10:15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ht="20.1" customHeight="1" spans="10:15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ht="20.1" customHeight="1"/>
    <row r="20" ht="20.1" customHeight="1"/>
    <row r="21" ht="20.1" customHeight="1" spans="10:15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66" customFormat="1" ht="20.1" customHeight="1"/>
    <row r="34" s="66" customFormat="1" ht="20.1" customHeight="1"/>
    <row r="35" s="66" customFormat="1" ht="20.1" customHeight="1"/>
    <row r="36" s="66" customFormat="1" ht="20.1" customHeight="1"/>
    <row r="37" s="66" customFormat="1" ht="20.1" customHeight="1"/>
    <row r="38" s="66" customFormat="1" ht="20.1" customHeight="1"/>
    <row r="39" s="66" customFormat="1" ht="20.1" customHeight="1"/>
    <row r="40" s="66" customFormat="1" ht="20.1" customHeight="1"/>
    <row r="41" s="66" customFormat="1" ht="20.1" customHeight="1"/>
    <row r="42" s="66" customFormat="1" ht="20.1" customHeight="1"/>
    <row r="43" s="66" customFormat="1" ht="20.1" customHeight="1"/>
    <row r="44" s="66" customFormat="1" ht="20.1" customHeight="1"/>
    <row r="45" s="66" customFormat="1" ht="20.1" customHeight="1"/>
    <row r="46" s="66" customFormat="1" ht="20.1" customHeight="1"/>
    <row r="47" s="66" customFormat="1" ht="20.1" customHeight="1"/>
    <row r="48" s="66" customFormat="1" ht="20.1" customHeight="1"/>
    <row r="49" s="66" customFormat="1" ht="20.1" customHeight="1"/>
    <row r="50" s="66" customFormat="1" ht="20.1" customHeight="1"/>
    <row r="51" s="66" customFormat="1" ht="20.1" customHeight="1"/>
    <row r="52" s="66" customFormat="1" ht="20.1" customHeight="1"/>
    <row r="53" s="66" customFormat="1" ht="20.1" customHeight="1"/>
    <row r="54" s="66" customFormat="1" ht="20.1" customHeight="1"/>
    <row r="55" s="66" customFormat="1" ht="20.1" customHeight="1"/>
    <row r="56" s="66" customFormat="1" ht="20.1" customHeight="1"/>
    <row r="57" s="66" customFormat="1" ht="20.1" customHeight="1"/>
    <row r="58" s="66" customFormat="1" ht="20.1" customHeight="1"/>
    <row r="59" s="66" customFormat="1" ht="20.1" customHeight="1"/>
    <row r="60" s="66" customFormat="1" ht="20.1" customHeight="1"/>
    <row r="61" s="66" customFormat="1" ht="20.1" customHeight="1"/>
    <row r="62" s="66" customFormat="1" ht="20.1" customHeight="1"/>
    <row r="63" s="66" customFormat="1" ht="20.1" customHeight="1"/>
    <row r="64" s="66" customFormat="1" ht="20.1" customHeight="1"/>
    <row r="65" s="66" customFormat="1" ht="20.1" customHeight="1"/>
    <row r="66" s="66" customFormat="1" ht="20.1" customHeight="1"/>
    <row r="67" s="66" customFormat="1" ht="20.1" customHeight="1"/>
    <row r="68" s="66" customFormat="1" ht="20.1" customHeight="1"/>
    <row r="69" s="66" customFormat="1" ht="20.1" customHeight="1"/>
    <row r="70" s="6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workbookViewId="0">
      <selection activeCell="J9" sqref="J9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3" customFormat="1" ht="20.1" customHeight="1"/>
    <row r="2" s="3" customFormat="1" ht="20.1" customHeight="1" spans="2:26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="3" customFormat="1" ht="20.1" customHeight="1" spans="3:26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="3" customFormat="1" ht="20.1" customHeight="1" spans="3:26">
      <c r="C4" s="3" t="s">
        <v>1249</v>
      </c>
      <c r="I4" s="3" t="s">
        <v>1249</v>
      </c>
      <c r="J4" s="3" t="s">
        <v>1250</v>
      </c>
      <c r="Z4" s="3" t="s">
        <v>1251</v>
      </c>
    </row>
    <row r="5" s="3" customFormat="1" ht="20.1" customHeight="1" spans="3:26">
      <c r="C5" s="3" t="s">
        <v>1252</v>
      </c>
      <c r="I5" s="3" t="s">
        <v>1252</v>
      </c>
      <c r="J5" s="3" t="s">
        <v>844</v>
      </c>
      <c r="Z5" s="3" t="s">
        <v>1253</v>
      </c>
    </row>
    <row r="6" s="3" customFormat="1" ht="20.1" customHeight="1" spans="3:26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="3" customFormat="1" ht="20.1" customHeight="1" spans="26:26">
      <c r="Z7" s="3" t="s">
        <v>1258</v>
      </c>
    </row>
    <row r="8" s="3" customFormat="1" ht="20.1" customHeight="1" spans="26:26">
      <c r="Z8" s="12" t="s">
        <v>1259</v>
      </c>
    </row>
    <row r="9" s="3" customFormat="1" ht="20.1" customHeight="1"/>
    <row r="10" s="3" customFormat="1" ht="20.1" customHeight="1" spans="26:30">
      <c r="Z10" s="5" t="s">
        <v>1260</v>
      </c>
      <c r="AB10" s="3" t="s">
        <v>1261</v>
      </c>
      <c r="AC10" s="3" t="s">
        <v>1262</v>
      </c>
      <c r="AD10" s="3" t="s">
        <v>1263</v>
      </c>
    </row>
    <row r="11" s="3" customFormat="1" ht="20.1" customHeight="1" spans="26:26">
      <c r="Z11" s="5" t="s">
        <v>1264</v>
      </c>
    </row>
    <row r="12" s="3" customFormat="1" ht="20.1" customHeight="1" spans="20:20">
      <c r="T12" s="3" t="s">
        <v>1265</v>
      </c>
    </row>
    <row r="13" s="3" customFormat="1" ht="20.1" customHeight="1" spans="2:16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="3" customFormat="1" ht="20.1" customHeight="1" spans="3:20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="3" customFormat="1" ht="20.1" customHeight="1" spans="3:28">
      <c r="C15" s="3" t="s">
        <v>1274</v>
      </c>
      <c r="G15" s="3" t="s">
        <v>1275</v>
      </c>
      <c r="K15" s="3" t="s">
        <v>1249</v>
      </c>
      <c r="AB15" s="20" t="s">
        <v>1276</v>
      </c>
    </row>
    <row r="16" s="3" customFormat="1" ht="20.1" customHeight="1" spans="3:27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="3" customFormat="1" ht="20.1" customHeight="1" spans="3:19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ht="20.1" customHeight="1" spans="3:29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ht="20.1" customHeight="1" spans="3:29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ht="20.1" customHeight="1" spans="3:29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ht="20.1" customHeight="1" spans="3:29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ht="20.1" customHeight="1" spans="3:29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ht="20.1" customHeight="1" spans="3:29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ht="20.1" customHeight="1" spans="10:27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ht="20.1" customHeight="1" spans="10:27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0.07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ht="20.1" customHeight="1" spans="10:27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ht="20.1" customHeight="1" spans="10:27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ht="20.1" customHeight="1" spans="10:27">
      <c r="J30" s="3"/>
      <c r="K30" s="3" t="s">
        <v>1328</v>
      </c>
      <c r="L30" s="3"/>
      <c r="S30" s="3"/>
      <c r="X30" s="12"/>
      <c r="AA30" s="3"/>
    </row>
    <row r="31" s="3" customFormat="1" ht="20.1" customHeight="1"/>
    <row r="32" s="3" customFormat="1" ht="20.1" customHeight="1" spans="20:25">
      <c r="T32" s="3" t="s">
        <v>1329</v>
      </c>
      <c r="U32" s="3" t="s">
        <v>1270</v>
      </c>
      <c r="Y32" s="3" t="s">
        <v>1330</v>
      </c>
    </row>
    <row r="33" s="3" customFormat="1" ht="20.1" customHeight="1" spans="11:26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="3" customFormat="1" ht="20.1" customHeight="1" spans="12:26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="3" customFormat="1" ht="20.1" customHeight="1" spans="12:26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="3" customFormat="1" ht="20.1" customHeight="1" spans="2:32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="3" customFormat="1" ht="20.1" customHeight="1" spans="22:32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="3" customFormat="1" ht="20.1" customHeight="1" spans="22:32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="3" customFormat="1" ht="20.1" customHeight="1" spans="3:32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="3" customFormat="1" ht="20.1" customHeight="1" spans="22:32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="3" customFormat="1" ht="20.1" customHeight="1" spans="22:32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="3" customFormat="1" ht="20.1" customHeight="1" spans="22:32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="3" customFormat="1" ht="20.1" customHeight="1" spans="22:32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="3" customFormat="1" ht="20.1" customHeight="1" spans="22:32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="3" customFormat="1" ht="20.1" customHeight="1" spans="22:32">
      <c r="V53" s="3">
        <v>80001012</v>
      </c>
      <c r="W53" s="3" t="s">
        <v>1367</v>
      </c>
      <c r="AE53" s="3">
        <v>80001013</v>
      </c>
      <c r="AF53" s="3" t="s">
        <v>1369</v>
      </c>
    </row>
    <row r="54" s="3" customFormat="1" ht="20.1" customHeight="1" spans="22:32">
      <c r="V54" s="3">
        <v>80001013</v>
      </c>
      <c r="W54" s="3" t="s">
        <v>1369</v>
      </c>
      <c r="AE54" s="3">
        <v>80001014</v>
      </c>
      <c r="AF54" s="3" t="s">
        <v>1371</v>
      </c>
    </row>
    <row r="55" s="3" customFormat="1" ht="20.1" customHeight="1" spans="22:32">
      <c r="V55" s="3">
        <v>80001014</v>
      </c>
      <c r="W55" s="3" t="s">
        <v>1371</v>
      </c>
      <c r="AE55" s="3">
        <v>80001015</v>
      </c>
      <c r="AF55" s="3" t="s">
        <v>1373</v>
      </c>
    </row>
    <row r="56" s="3" customFormat="1" ht="20.1" customHeight="1" spans="22:32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="3" customFormat="1" ht="20.1" customHeight="1" spans="9:32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="3" customFormat="1" ht="20.1" customHeight="1" spans="22:32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="3" customFormat="1" ht="20.1" customHeight="1" spans="22:32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ht="20.1" customHeight="1" spans="22:26">
      <c r="V61" s="3">
        <v>80001020</v>
      </c>
      <c r="W61" s="3" t="s">
        <v>1382</v>
      </c>
      <c r="Y61" s="3" t="s">
        <v>1254</v>
      </c>
      <c r="Z61" s="5" t="s">
        <v>1385</v>
      </c>
    </row>
    <row r="62" ht="20.1" customHeight="1"/>
    <row r="63" ht="20.1" customHeight="1" spans="9:25">
      <c r="I63" s="3"/>
      <c r="J63" s="3"/>
      <c r="Y63" s="3" t="s">
        <v>1387</v>
      </c>
    </row>
    <row r="64" ht="20.1" customHeight="1" spans="25:26">
      <c r="Y64" s="3" t="s">
        <v>1237</v>
      </c>
      <c r="Z64" s="5" t="s">
        <v>1388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ht="20.1" customHeight="1" spans="1:26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ht="20.1" customHeight="1" spans="1:26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ht="20.1" customHeight="1" spans="1:26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ht="20.1" customHeight="1" spans="1:24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80002012</v>
      </c>
      <c r="O87" s="3" t="s">
        <v>1416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1417</v>
      </c>
      <c r="D88" s="3">
        <v>80002003</v>
      </c>
      <c r="E88" s="3" t="s">
        <v>1404</v>
      </c>
      <c r="F88" s="3">
        <v>80002002</v>
      </c>
      <c r="G88" s="3" t="s">
        <v>1401</v>
      </c>
      <c r="H88" s="3">
        <v>80002001</v>
      </c>
      <c r="I88" s="3" t="s">
        <v>1398</v>
      </c>
      <c r="J88" s="3">
        <v>80002015</v>
      </c>
      <c r="K88" s="3" t="s">
        <v>1396</v>
      </c>
      <c r="L88" s="3">
        <v>80002014</v>
      </c>
      <c r="M88" s="3" t="s">
        <v>1415</v>
      </c>
      <c r="N88" s="3">
        <v>80002010</v>
      </c>
      <c r="O88" s="3" t="s">
        <v>1403</v>
      </c>
      <c r="P88" s="3">
        <v>80002006</v>
      </c>
      <c r="Q88" s="3" t="s">
        <v>1394</v>
      </c>
      <c r="R88" s="3">
        <v>80002004</v>
      </c>
      <c r="S88" s="3" t="s">
        <v>1406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1401</v>
      </c>
      <c r="F89" s="3">
        <v>80002001</v>
      </c>
      <c r="G89" s="3" t="s">
        <v>1398</v>
      </c>
      <c r="H89" s="3">
        <v>80002006</v>
      </c>
      <c r="I89" s="3" t="s">
        <v>1394</v>
      </c>
      <c r="J89" s="3">
        <v>80002011</v>
      </c>
      <c r="K89" s="3" t="s">
        <v>1418</v>
      </c>
      <c r="L89" s="3">
        <v>80002012</v>
      </c>
      <c r="M89" s="3" t="s">
        <v>1416</v>
      </c>
      <c r="N89" s="3">
        <v>80002018</v>
      </c>
      <c r="O89" s="3" t="s">
        <v>1395</v>
      </c>
      <c r="P89" s="3">
        <v>80002019</v>
      </c>
      <c r="Q89" s="3" t="s">
        <v>1413</v>
      </c>
      <c r="R89" s="3">
        <v>80002005</v>
      </c>
      <c r="S89" s="3" t="s">
        <v>1419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</row>
    <row r="93" ht="20.1" customHeight="1" spans="2:7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</row>
    <row r="94" ht="20.1" customHeight="1" spans="2:7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</row>
    <row r="95" ht="20.1" customHeight="1" spans="2:7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</row>
    <row r="96" ht="20.1" customHeight="1" spans="2:7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</row>
    <row r="97" ht="20.1" customHeight="1" spans="2:7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</row>
    <row r="98" ht="20.1" customHeight="1" spans="2:7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</row>
    <row r="99" ht="20.1" customHeight="1" spans="2:7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</row>
    <row r="100" ht="20.1" customHeight="1" spans="2:7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</row>
    <row r="102" spans="2:7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7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7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7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7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7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7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7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7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A10" workbookViewId="0">
      <selection activeCell="N9" sqref="N1:T9"/>
    </sheetView>
  </sheetViews>
  <sheetFormatPr defaultColWidth="9" defaultRowHeight="14.25"/>
  <cols>
    <col min="1" max="7" width="9" style="12"/>
    <col min="16" max="16" width="28.6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ht="20.1" customHeight="1" spans="1:20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ht="20.1" customHeight="1" spans="1:20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ht="20.1" customHeight="1" spans="1:20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ht="20.1" customHeight="1" spans="1:20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ht="20.1" customHeight="1" spans="1:20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ht="20.1" customHeight="1" spans="1:20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ht="20.1" customHeight="1" spans="1:20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ht="20.1" customHeight="1" spans="1:20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ht="20.1" customHeight="1" spans="1:16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ht="20.1" customHeight="1" spans="1:16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ht="20.1" customHeight="1" spans="1:23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</v>
      </c>
      <c r="W13" s="12">
        <f>1-V13</f>
        <v>0.706666666666667</v>
      </c>
    </row>
    <row r="14" ht="20.1" customHeight="1" spans="1:23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ht="20.1" customHeight="1" spans="1:23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0.0266666666666667</v>
      </c>
      <c r="W15" s="12">
        <f t="shared" si="16"/>
        <v>0.973333333333333</v>
      </c>
    </row>
    <row r="16" ht="20.1" customHeight="1" spans="1:23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</v>
      </c>
      <c r="W16" s="12">
        <f t="shared" si="16"/>
        <v>0.706666666666667</v>
      </c>
    </row>
    <row r="17" ht="20.1" customHeight="1" spans="1:14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ht="20.1" customHeight="1" spans="1:14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ht="20.1" customHeight="1" spans="1:14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ht="20.1" customHeight="1" spans="1:14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ht="20.1" customHeight="1" spans="1:14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ht="20.1" customHeight="1" spans="1:14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ht="20.1" customHeight="1" spans="1:14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ht="20.1" customHeight="1" spans="1:14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ht="20.1" customHeight="1" spans="1:14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ht="20.1" customHeight="1" spans="1:14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ht="20.1" customHeight="1" spans="1:14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ht="20.1" customHeight="1" spans="1:14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ht="20.1" customHeight="1" spans="1:14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ht="20.1" customHeight="1" spans="1:14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ht="20.1" customHeight="1" spans="1:14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ht="20.1" customHeight="1" spans="1:14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ht="20.1" customHeight="1" spans="1:14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ht="20.1" customHeight="1" spans="1:14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ht="20.1" customHeight="1" spans="1:14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ht="20.1" customHeight="1" spans="1:14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ht="20.1" customHeight="1" spans="1:14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ht="20.1" customHeight="1" spans="1:14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ht="20.1" customHeight="1" spans="1:14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ht="20.1" customHeight="1" spans="1:14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ht="20.1" customHeight="1" spans="1:14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ht="20.1" customHeight="1" spans="1:14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ht="20.1" customHeight="1" spans="1:14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ht="20.1" customHeight="1" spans="1:14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ht="20.1" customHeight="1" spans="1:14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ht="20.1" customHeight="1" spans="1:14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ht="20.1" customHeight="1" spans="1:14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ht="20.1" customHeight="1" spans="1:14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ht="20.1" customHeight="1" spans="1:14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ht="20.1" customHeight="1" spans="1:14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ht="20.1" customHeight="1" spans="1:14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ht="20.1" customHeight="1" spans="1:14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ht="20.1" customHeight="1" spans="1:14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ht="20.1" customHeight="1" spans="1:14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ht="20.1" customHeight="1" spans="1:14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ht="20.1" customHeight="1" spans="1:14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ht="20.1" customHeight="1" spans="1:14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ht="20.1" customHeight="1" spans="1:14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ht="20.1" customHeight="1" spans="1:14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ht="20.1" customHeight="1" spans="1:14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ht="20.1" customHeight="1" spans="1:14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ht="20.1" customHeight="1" spans="1:14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ht="20.1" customHeight="1" spans="1:14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ht="20.1" customHeight="1" spans="1:14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ht="20.1" customHeight="1" spans="1:14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ht="20.1" customHeight="1" spans="1:14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ht="20.1" customHeight="1" spans="1:14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ht="20.1" customHeight="1" spans="1:14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ht="20.1" customHeight="1" spans="1:14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ht="20.1" customHeight="1" spans="1:14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ht="20.1" customHeight="1" spans="1:14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1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="1" customFormat="1" ht="20.1" customHeight="1" spans="1:27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="1" customFormat="1" ht="20.1" customHeight="1" spans="1:27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="1" customFormat="1" ht="20.1" customHeight="1" spans="1:27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7297.5</v>
      </c>
      <c r="O4" s="3">
        <f t="shared" si="2"/>
        <v>695</v>
      </c>
      <c r="P4" s="3">
        <f t="shared" si="3"/>
        <v>208.5</v>
      </c>
      <c r="Q4" s="3">
        <f t="shared" si="4"/>
        <v>208.5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="1" customFormat="1" ht="20.1" customHeight="1" spans="1:27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8452.5</v>
      </c>
      <c r="O5" s="3">
        <f t="shared" si="2"/>
        <v>805</v>
      </c>
      <c r="P5" s="3">
        <f t="shared" si="3"/>
        <v>241.5</v>
      </c>
      <c r="Q5" s="3">
        <f t="shared" si="4"/>
        <v>241.5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="1" customFormat="1" ht="20.1" customHeight="1" spans="1:27">
      <c r="A6" s="3">
        <v>5</v>
      </c>
      <c r="B6" s="3">
        <f t="shared" si="9"/>
        <v>6.4</v>
      </c>
      <c r="C6" s="3">
        <f t="shared" si="10"/>
        <v>6.4</v>
      </c>
      <c r="D6" s="3">
        <f>$B6*总表!D$4</f>
        <v>6720</v>
      </c>
      <c r="E6" s="3">
        <f>$C6*总表!E$4</f>
        <v>640</v>
      </c>
      <c r="F6" s="3">
        <f>$C6*总表!F$4</f>
        <v>192</v>
      </c>
      <c r="G6" s="3">
        <f>$C6*总表!G$4</f>
        <v>192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="1" customFormat="1" ht="20.1" customHeight="1" spans="1:27">
      <c r="A7" s="3">
        <v>6</v>
      </c>
      <c r="B7" s="3">
        <f t="shared" si="9"/>
        <v>6.95</v>
      </c>
      <c r="C7" s="3">
        <f t="shared" si="10"/>
        <v>6.95</v>
      </c>
      <c r="D7" s="3">
        <f>$B7*总表!D$4</f>
        <v>7297.5</v>
      </c>
      <c r="E7" s="3">
        <f>$C7*总表!E$4</f>
        <v>695</v>
      </c>
      <c r="F7" s="3">
        <f>$C7*总表!F$4</f>
        <v>208.5</v>
      </c>
      <c r="G7" s="3">
        <f>$C7*总表!G$4</f>
        <v>208.5</v>
      </c>
      <c r="L7" s="3">
        <v>6</v>
      </c>
      <c r="M7" s="3">
        <v>12</v>
      </c>
      <c r="N7" s="3">
        <f t="shared" si="1"/>
        <v>10762.5</v>
      </c>
      <c r="O7" s="3">
        <f t="shared" si="2"/>
        <v>1025</v>
      </c>
      <c r="P7" s="3">
        <f t="shared" si="3"/>
        <v>307.5</v>
      </c>
      <c r="Q7" s="3">
        <f t="shared" si="4"/>
        <v>307.5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="1" customFormat="1" ht="20.1" customHeight="1" spans="1:27">
      <c r="A8" s="3">
        <v>7</v>
      </c>
      <c r="B8" s="3">
        <f t="shared" si="9"/>
        <v>7.5</v>
      </c>
      <c r="C8" s="3">
        <f t="shared" si="10"/>
        <v>7.5</v>
      </c>
      <c r="D8" s="3">
        <f>$B8*总表!D$4</f>
        <v>7875</v>
      </c>
      <c r="E8" s="3">
        <f>$C8*总表!E$4</f>
        <v>750</v>
      </c>
      <c r="F8" s="3">
        <f>$C8*总表!F$4</f>
        <v>225</v>
      </c>
      <c r="G8" s="3">
        <f>$C8*总表!G$4</f>
        <v>225</v>
      </c>
      <c r="L8" s="3">
        <v>7</v>
      </c>
      <c r="M8" s="3">
        <v>14</v>
      </c>
      <c r="N8" s="3">
        <f t="shared" si="1"/>
        <v>11917.5</v>
      </c>
      <c r="O8" s="3">
        <f t="shared" si="2"/>
        <v>1135</v>
      </c>
      <c r="P8" s="3">
        <f t="shared" si="3"/>
        <v>340.5</v>
      </c>
      <c r="Q8" s="3">
        <f t="shared" si="4"/>
        <v>340.5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="1" customFormat="1" ht="20.1" customHeight="1" spans="1:27">
      <c r="A9" s="3">
        <v>8</v>
      </c>
      <c r="B9" s="3">
        <f t="shared" si="9"/>
        <v>8.05</v>
      </c>
      <c r="C9" s="3">
        <f t="shared" si="10"/>
        <v>8.05</v>
      </c>
      <c r="D9" s="3">
        <f>$B9*总表!D$4</f>
        <v>8452.5</v>
      </c>
      <c r="E9" s="3">
        <f>$C9*总表!E$4</f>
        <v>805</v>
      </c>
      <c r="F9" s="3">
        <f>$C9*总表!F$4</f>
        <v>241.5</v>
      </c>
      <c r="G9" s="3">
        <f>$C9*总表!G$4</f>
        <v>241.5</v>
      </c>
      <c r="L9" s="3">
        <v>8</v>
      </c>
      <c r="M9" s="3">
        <v>16</v>
      </c>
      <c r="N9" s="3">
        <f t="shared" si="1"/>
        <v>13072.5</v>
      </c>
      <c r="O9" s="3">
        <f t="shared" si="2"/>
        <v>1245</v>
      </c>
      <c r="P9" s="3">
        <f t="shared" si="3"/>
        <v>373.5</v>
      </c>
      <c r="Q9" s="3">
        <f t="shared" si="4"/>
        <v>373.5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="1" customFormat="1" ht="20.1" customHeight="1" spans="1:27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</v>
      </c>
      <c r="O10" s="3">
        <f t="shared" si="2"/>
        <v>1355</v>
      </c>
      <c r="P10" s="3">
        <f t="shared" si="3"/>
        <v>406.5</v>
      </c>
      <c r="Q10" s="3">
        <f t="shared" si="4"/>
        <v>406.5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="1" customFormat="1" ht="20.1" customHeight="1" spans="1:27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</v>
      </c>
      <c r="O11" s="3">
        <f t="shared" si="2"/>
        <v>1465</v>
      </c>
      <c r="P11" s="3">
        <f t="shared" si="3"/>
        <v>439.5</v>
      </c>
      <c r="Q11" s="3">
        <f t="shared" si="4"/>
        <v>439.5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="1" customFormat="1" ht="20.1" customHeight="1" spans="1:27">
      <c r="A12" s="3">
        <v>11</v>
      </c>
      <c r="B12" s="3">
        <f t="shared" si="9"/>
        <v>9.7</v>
      </c>
      <c r="C12" s="3">
        <f t="shared" si="10"/>
        <v>9.7</v>
      </c>
      <c r="D12" s="3">
        <f>$B12*总表!D$4</f>
        <v>10185</v>
      </c>
      <c r="E12" s="3">
        <f>$C12*总表!E$4</f>
        <v>970</v>
      </c>
      <c r="F12" s="3">
        <f>$C12*总表!F$4</f>
        <v>291</v>
      </c>
      <c r="G12" s="3">
        <f>$C12*总表!G$4</f>
        <v>291</v>
      </c>
      <c r="L12" s="3">
        <v>11</v>
      </c>
      <c r="M12" s="3">
        <v>22</v>
      </c>
      <c r="N12" s="3">
        <f t="shared" si="1"/>
        <v>16537.5</v>
      </c>
      <c r="O12" s="3">
        <f t="shared" si="2"/>
        <v>1575</v>
      </c>
      <c r="P12" s="3">
        <f t="shared" si="3"/>
        <v>472.5</v>
      </c>
      <c r="Q12" s="3">
        <f t="shared" si="4"/>
        <v>472.5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="1" customFormat="1" ht="20.1" customHeight="1" spans="1:27">
      <c r="A13" s="3">
        <v>12</v>
      </c>
      <c r="B13" s="3">
        <f t="shared" si="9"/>
        <v>10.25</v>
      </c>
      <c r="C13" s="3">
        <f t="shared" si="10"/>
        <v>10.25</v>
      </c>
      <c r="D13" s="3">
        <f>$B13*总表!D$4</f>
        <v>10762.5</v>
      </c>
      <c r="E13" s="3">
        <f>$C13*总表!E$4</f>
        <v>1025</v>
      </c>
      <c r="F13" s="3">
        <f>$C13*总表!F$4</f>
        <v>307.5</v>
      </c>
      <c r="G13" s="3">
        <f>$C13*总表!G$4</f>
        <v>307.5</v>
      </c>
      <c r="L13" s="3">
        <v>12</v>
      </c>
      <c r="M13" s="3">
        <v>24</v>
      </c>
      <c r="N13" s="3">
        <f t="shared" si="1"/>
        <v>17692.5</v>
      </c>
      <c r="O13" s="3">
        <f t="shared" si="2"/>
        <v>1685</v>
      </c>
      <c r="P13" s="3">
        <f t="shared" si="3"/>
        <v>505.5</v>
      </c>
      <c r="Q13" s="3">
        <f t="shared" si="4"/>
        <v>505.5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="1" customFormat="1" ht="20.1" customHeight="1" spans="1:27">
      <c r="A14" s="3">
        <v>13</v>
      </c>
      <c r="B14" s="3">
        <f t="shared" si="9"/>
        <v>10.8</v>
      </c>
      <c r="C14" s="3">
        <f t="shared" si="10"/>
        <v>10.8</v>
      </c>
      <c r="D14" s="3">
        <f>$B14*总表!D$4</f>
        <v>11340</v>
      </c>
      <c r="E14" s="3">
        <f>$C14*总表!E$4</f>
        <v>1080</v>
      </c>
      <c r="F14" s="3">
        <f>$C14*总表!F$4</f>
        <v>324</v>
      </c>
      <c r="G14" s="3">
        <f>$C14*总表!G$4</f>
        <v>324</v>
      </c>
      <c r="L14" s="3">
        <v>13</v>
      </c>
      <c r="M14" s="3">
        <v>26</v>
      </c>
      <c r="N14" s="3">
        <f t="shared" si="1"/>
        <v>18847.5</v>
      </c>
      <c r="O14" s="3">
        <f t="shared" si="2"/>
        <v>1795</v>
      </c>
      <c r="P14" s="3">
        <f t="shared" si="3"/>
        <v>538.5</v>
      </c>
      <c r="Q14" s="3">
        <f t="shared" si="4"/>
        <v>538.5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="1" customFormat="1" ht="20.1" customHeight="1" spans="1:27">
      <c r="A15" s="3">
        <v>14</v>
      </c>
      <c r="B15" s="3">
        <f t="shared" si="9"/>
        <v>11.35</v>
      </c>
      <c r="C15" s="3">
        <f t="shared" si="10"/>
        <v>11.35</v>
      </c>
      <c r="D15" s="3">
        <f>$B15*总表!D$4</f>
        <v>11917.5</v>
      </c>
      <c r="E15" s="3">
        <f>$C15*总表!E$4</f>
        <v>1135</v>
      </c>
      <c r="F15" s="3">
        <f>$C15*总表!F$4</f>
        <v>340.5</v>
      </c>
      <c r="G15" s="3">
        <f>$C15*总表!G$4</f>
        <v>340.5</v>
      </c>
      <c r="L15" s="3">
        <v>14</v>
      </c>
      <c r="M15" s="3">
        <v>28</v>
      </c>
      <c r="N15" s="3">
        <f t="shared" si="1"/>
        <v>20002.5</v>
      </c>
      <c r="O15" s="3">
        <f t="shared" si="2"/>
        <v>1905</v>
      </c>
      <c r="P15" s="3">
        <f t="shared" si="3"/>
        <v>571.5</v>
      </c>
      <c r="Q15" s="3">
        <f t="shared" si="4"/>
        <v>571.5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="1" customFormat="1" ht="20.1" customHeight="1" spans="1:27">
      <c r="A16" s="3">
        <v>15</v>
      </c>
      <c r="B16" s="3">
        <f t="shared" si="9"/>
        <v>11.9</v>
      </c>
      <c r="C16" s="3">
        <f t="shared" si="10"/>
        <v>11.9</v>
      </c>
      <c r="D16" s="3">
        <f>$B16*总表!D$4</f>
        <v>12495</v>
      </c>
      <c r="E16" s="3">
        <f>$C16*总表!E$4</f>
        <v>1190</v>
      </c>
      <c r="F16" s="3">
        <f>$C16*总表!F$4</f>
        <v>357</v>
      </c>
      <c r="G16" s="3">
        <f>$C16*总表!G$4</f>
        <v>357</v>
      </c>
      <c r="L16" s="3">
        <v>15</v>
      </c>
      <c r="M16" s="3">
        <v>30</v>
      </c>
      <c r="N16" s="3">
        <f t="shared" si="1"/>
        <v>21157.5</v>
      </c>
      <c r="O16" s="3">
        <f t="shared" si="2"/>
        <v>2015</v>
      </c>
      <c r="P16" s="3">
        <f t="shared" si="3"/>
        <v>604.5</v>
      </c>
      <c r="Q16" s="3">
        <f t="shared" si="4"/>
        <v>604.5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="1" customFormat="1" ht="20.1" customHeight="1" spans="1:27">
      <c r="A17" s="3">
        <v>16</v>
      </c>
      <c r="B17" s="3">
        <f t="shared" si="9"/>
        <v>12.45</v>
      </c>
      <c r="C17" s="3">
        <f t="shared" si="10"/>
        <v>12.45</v>
      </c>
      <c r="D17" s="3">
        <f>$B17*总表!D$4</f>
        <v>13072.5</v>
      </c>
      <c r="E17" s="3">
        <f>$C17*总表!E$4</f>
        <v>1245</v>
      </c>
      <c r="F17" s="3">
        <f>$C17*总表!F$4</f>
        <v>373.5</v>
      </c>
      <c r="G17" s="3">
        <f>$C17*总表!G$4</f>
        <v>373.5</v>
      </c>
      <c r="L17" s="3">
        <v>16</v>
      </c>
      <c r="M17" s="3">
        <v>32</v>
      </c>
      <c r="N17" s="3">
        <f t="shared" si="1"/>
        <v>22312.5</v>
      </c>
      <c r="O17" s="3">
        <f t="shared" si="2"/>
        <v>2125</v>
      </c>
      <c r="P17" s="3">
        <f t="shared" si="3"/>
        <v>637.5</v>
      </c>
      <c r="Q17" s="3">
        <f t="shared" si="4"/>
        <v>637.5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="1" customFormat="1" ht="20.1" customHeight="1" spans="1:27">
      <c r="A18" s="3">
        <v>17</v>
      </c>
      <c r="B18" s="3">
        <f t="shared" si="9"/>
        <v>13</v>
      </c>
      <c r="C18" s="3">
        <f t="shared" si="10"/>
        <v>13</v>
      </c>
      <c r="D18" s="3">
        <f>$B18*总表!D$4</f>
        <v>13650</v>
      </c>
      <c r="E18" s="3">
        <f>$C18*总表!E$4</f>
        <v>1300</v>
      </c>
      <c r="F18" s="3">
        <f>$C18*总表!F$4</f>
        <v>390</v>
      </c>
      <c r="G18" s="3">
        <f>$C18*总表!G$4</f>
        <v>390</v>
      </c>
      <c r="L18" s="3">
        <v>17</v>
      </c>
      <c r="M18" s="3">
        <v>34</v>
      </c>
      <c r="N18" s="3">
        <f t="shared" si="1"/>
        <v>23467.5</v>
      </c>
      <c r="O18" s="3">
        <f t="shared" si="2"/>
        <v>2235</v>
      </c>
      <c r="P18" s="3">
        <f t="shared" si="3"/>
        <v>670.5</v>
      </c>
      <c r="Q18" s="3">
        <f t="shared" si="4"/>
        <v>670.5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="1" customFormat="1" ht="20.1" customHeight="1" spans="1:27">
      <c r="A19" s="3">
        <v>18</v>
      </c>
      <c r="B19" s="3">
        <f t="shared" si="9"/>
        <v>13.55</v>
      </c>
      <c r="C19" s="3">
        <f t="shared" si="10"/>
        <v>13.55</v>
      </c>
      <c r="D19" s="3">
        <f>$B19*总表!D$4</f>
        <v>14227.5</v>
      </c>
      <c r="E19" s="3">
        <f>$C19*总表!E$4</f>
        <v>1355</v>
      </c>
      <c r="F19" s="3">
        <f>$C19*总表!F$4</f>
        <v>406.5</v>
      </c>
      <c r="G19" s="3">
        <f>$C19*总表!G$4</f>
        <v>406.5</v>
      </c>
      <c r="L19" s="3">
        <v>18</v>
      </c>
      <c r="M19" s="3">
        <v>36</v>
      </c>
      <c r="N19" s="3">
        <f t="shared" si="1"/>
        <v>24622.5</v>
      </c>
      <c r="O19" s="3">
        <f t="shared" si="2"/>
        <v>2345</v>
      </c>
      <c r="P19" s="3">
        <f t="shared" si="3"/>
        <v>703.5</v>
      </c>
      <c r="Q19" s="3">
        <f t="shared" si="4"/>
        <v>703.5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="1" customFormat="1" ht="20.1" customHeight="1" spans="1:27">
      <c r="A20" s="3">
        <v>19</v>
      </c>
      <c r="B20" s="3">
        <f t="shared" si="9"/>
        <v>14.1</v>
      </c>
      <c r="C20" s="3">
        <f t="shared" si="10"/>
        <v>14.1</v>
      </c>
      <c r="D20" s="3">
        <f>$B20*总表!D$4</f>
        <v>14805</v>
      </c>
      <c r="E20" s="3">
        <f>$C20*总表!E$4</f>
        <v>1410</v>
      </c>
      <c r="F20" s="3">
        <f>$C20*总表!F$4</f>
        <v>423</v>
      </c>
      <c r="G20" s="3">
        <f>$C20*总表!G$4</f>
        <v>423</v>
      </c>
      <c r="L20" s="3">
        <v>19</v>
      </c>
      <c r="M20" s="3">
        <v>38</v>
      </c>
      <c r="N20" s="3">
        <f t="shared" si="1"/>
        <v>25777.5</v>
      </c>
      <c r="O20" s="3">
        <f t="shared" si="2"/>
        <v>2455</v>
      </c>
      <c r="P20" s="3">
        <f t="shared" si="3"/>
        <v>736.500000000001</v>
      </c>
      <c r="Q20" s="3">
        <f t="shared" si="4"/>
        <v>736.500000000001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="1" customFormat="1" ht="20.1" customHeight="1" spans="1:27">
      <c r="A21" s="3">
        <v>20</v>
      </c>
      <c r="B21" s="3">
        <f t="shared" si="9"/>
        <v>14.65</v>
      </c>
      <c r="C21" s="3">
        <f t="shared" si="10"/>
        <v>14.65</v>
      </c>
      <c r="D21" s="3">
        <f>$B21*总表!D$4</f>
        <v>15382.5</v>
      </c>
      <c r="E21" s="3">
        <f>$C21*总表!E$4</f>
        <v>1465</v>
      </c>
      <c r="F21" s="3">
        <f>$C21*总表!F$4</f>
        <v>439.5</v>
      </c>
      <c r="G21" s="3">
        <f>$C21*总表!G$4</f>
        <v>439.5</v>
      </c>
      <c r="L21" s="3">
        <v>20</v>
      </c>
      <c r="M21" s="3">
        <v>40</v>
      </c>
      <c r="N21" s="3">
        <f t="shared" si="1"/>
        <v>26932.5</v>
      </c>
      <c r="O21" s="3">
        <f t="shared" si="2"/>
        <v>2565</v>
      </c>
      <c r="P21" s="3">
        <f t="shared" si="3"/>
        <v>769.500000000001</v>
      </c>
      <c r="Q21" s="3">
        <f t="shared" si="4"/>
        <v>769.500000000001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="1" customFormat="1" ht="20.1" customHeight="1" spans="1:27">
      <c r="A22" s="3">
        <v>21</v>
      </c>
      <c r="B22" s="3">
        <f t="shared" si="9"/>
        <v>15.2</v>
      </c>
      <c r="C22" s="3">
        <f t="shared" si="10"/>
        <v>15.2</v>
      </c>
      <c r="D22" s="3">
        <f>$B22*总表!D$4</f>
        <v>15960</v>
      </c>
      <c r="E22" s="3">
        <f>$C22*总表!E$4</f>
        <v>1520</v>
      </c>
      <c r="F22" s="3">
        <f>$C22*总表!F$4</f>
        <v>456</v>
      </c>
      <c r="G22" s="3">
        <f>$C22*总表!G$4</f>
        <v>456</v>
      </c>
      <c r="L22" s="3">
        <v>21</v>
      </c>
      <c r="M22" s="3">
        <v>41</v>
      </c>
      <c r="N22" s="3">
        <f t="shared" si="1"/>
        <v>27510</v>
      </c>
      <c r="O22" s="3">
        <f t="shared" si="2"/>
        <v>2620</v>
      </c>
      <c r="P22" s="3">
        <f t="shared" si="3"/>
        <v>786.000000000001</v>
      </c>
      <c r="Q22" s="3">
        <f t="shared" si="4"/>
        <v>786.000000000001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="1" customFormat="1" ht="20.1" customHeight="1" spans="1:27">
      <c r="A23" s="3">
        <v>22</v>
      </c>
      <c r="B23" s="3">
        <f t="shared" si="9"/>
        <v>15.75</v>
      </c>
      <c r="C23" s="3">
        <f t="shared" si="10"/>
        <v>15.75</v>
      </c>
      <c r="D23" s="3">
        <f>$B23*总表!D$4</f>
        <v>16537.5</v>
      </c>
      <c r="E23" s="3">
        <f>$C23*总表!E$4</f>
        <v>1575</v>
      </c>
      <c r="F23" s="3">
        <f>$C23*总表!F$4</f>
        <v>472.5</v>
      </c>
      <c r="G23" s="3">
        <f>$C23*总表!G$4</f>
        <v>472.5</v>
      </c>
      <c r="L23" s="3">
        <v>22</v>
      </c>
      <c r="M23" s="3">
        <v>42</v>
      </c>
      <c r="N23" s="3">
        <f t="shared" si="1"/>
        <v>28087.5</v>
      </c>
      <c r="O23" s="3">
        <f t="shared" si="2"/>
        <v>2675</v>
      </c>
      <c r="P23" s="3">
        <f t="shared" si="3"/>
        <v>802.500000000001</v>
      </c>
      <c r="Q23" s="3">
        <f t="shared" si="4"/>
        <v>802.500000000001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="1" customFormat="1" ht="20.1" customHeight="1" spans="1:27">
      <c r="A24" s="3">
        <v>23</v>
      </c>
      <c r="B24" s="3">
        <f t="shared" si="9"/>
        <v>16.3</v>
      </c>
      <c r="C24" s="3">
        <f t="shared" si="10"/>
        <v>16.3</v>
      </c>
      <c r="D24" s="3">
        <f>$B24*总表!D$4</f>
        <v>17115</v>
      </c>
      <c r="E24" s="3">
        <f>$C24*总表!E$4</f>
        <v>1630</v>
      </c>
      <c r="F24" s="3">
        <f>$C24*总表!F$4</f>
        <v>489</v>
      </c>
      <c r="G24" s="3">
        <f>$C24*总表!G$4</f>
        <v>489</v>
      </c>
      <c r="L24" s="3">
        <v>23</v>
      </c>
      <c r="M24" s="3">
        <v>43</v>
      </c>
      <c r="N24" s="3">
        <f t="shared" si="1"/>
        <v>28665</v>
      </c>
      <c r="O24" s="3">
        <f t="shared" si="2"/>
        <v>2730</v>
      </c>
      <c r="P24" s="3">
        <f t="shared" si="3"/>
        <v>819.000000000001</v>
      </c>
      <c r="Q24" s="3">
        <f t="shared" si="4"/>
        <v>819.000000000001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="1" customFormat="1" ht="20.1" customHeight="1" spans="1:27">
      <c r="A25" s="3">
        <v>24</v>
      </c>
      <c r="B25" s="3">
        <f t="shared" si="9"/>
        <v>16.85</v>
      </c>
      <c r="C25" s="3">
        <f t="shared" si="10"/>
        <v>16.85</v>
      </c>
      <c r="D25" s="3">
        <f>$B25*总表!D$4</f>
        <v>17692.5</v>
      </c>
      <c r="E25" s="3">
        <f>$C25*总表!E$4</f>
        <v>1685</v>
      </c>
      <c r="F25" s="3">
        <f>$C25*总表!F$4</f>
        <v>505.5</v>
      </c>
      <c r="G25" s="3">
        <f>$C25*总表!G$4</f>
        <v>505.5</v>
      </c>
      <c r="L25" s="3">
        <v>24</v>
      </c>
      <c r="M25" s="3">
        <v>44</v>
      </c>
      <c r="N25" s="3">
        <f t="shared" si="1"/>
        <v>29242.5</v>
      </c>
      <c r="O25" s="3">
        <f t="shared" si="2"/>
        <v>2785</v>
      </c>
      <c r="P25" s="3">
        <f t="shared" si="3"/>
        <v>835.500000000001</v>
      </c>
      <c r="Q25" s="3">
        <f t="shared" si="4"/>
        <v>835.500000000001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="1" customFormat="1" ht="20.1" customHeight="1" spans="1:27">
      <c r="A26" s="3">
        <v>25</v>
      </c>
      <c r="B26" s="3">
        <f t="shared" si="9"/>
        <v>17.4</v>
      </c>
      <c r="C26" s="3">
        <f t="shared" si="10"/>
        <v>17.4</v>
      </c>
      <c r="D26" s="3">
        <f>$B26*总表!D$4</f>
        <v>18270</v>
      </c>
      <c r="E26" s="3">
        <f>$C26*总表!E$4</f>
        <v>1740</v>
      </c>
      <c r="F26" s="3">
        <f>$C26*总表!F$4</f>
        <v>522</v>
      </c>
      <c r="G26" s="3">
        <f>$C26*总表!G$4</f>
        <v>522</v>
      </c>
      <c r="L26" s="3">
        <v>25</v>
      </c>
      <c r="M26" s="3">
        <v>45</v>
      </c>
      <c r="N26" s="3">
        <f t="shared" si="1"/>
        <v>29820</v>
      </c>
      <c r="O26" s="3">
        <f t="shared" si="2"/>
        <v>2840</v>
      </c>
      <c r="P26" s="3">
        <f t="shared" si="3"/>
        <v>852.000000000001</v>
      </c>
      <c r="Q26" s="3">
        <f t="shared" si="4"/>
        <v>852.000000000001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="1" customFormat="1" ht="20.1" customHeight="1" spans="1:27">
      <c r="A27" s="3">
        <v>26</v>
      </c>
      <c r="B27" s="3">
        <f t="shared" si="9"/>
        <v>17.95</v>
      </c>
      <c r="C27" s="3">
        <f t="shared" si="10"/>
        <v>17.95</v>
      </c>
      <c r="D27" s="3">
        <f>$B27*总表!D$4</f>
        <v>18847.5</v>
      </c>
      <c r="E27" s="3">
        <f>$C27*总表!E$4</f>
        <v>1795</v>
      </c>
      <c r="F27" s="3">
        <f>$C27*总表!F$4</f>
        <v>538.5</v>
      </c>
      <c r="G27" s="3">
        <f>$C27*总表!G$4</f>
        <v>538.5</v>
      </c>
      <c r="L27" s="3">
        <v>26</v>
      </c>
      <c r="M27" s="3">
        <v>46</v>
      </c>
      <c r="N27" s="3">
        <f t="shared" si="1"/>
        <v>30397.5</v>
      </c>
      <c r="O27" s="3">
        <f t="shared" si="2"/>
        <v>2895</v>
      </c>
      <c r="P27" s="3">
        <f t="shared" si="3"/>
        <v>868.500000000001</v>
      </c>
      <c r="Q27" s="3">
        <f t="shared" si="4"/>
        <v>868.500000000001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="1" customFormat="1" ht="20.1" customHeight="1" spans="1:27">
      <c r="A28" s="3">
        <v>27</v>
      </c>
      <c r="B28" s="3">
        <f t="shared" si="9"/>
        <v>18.5</v>
      </c>
      <c r="C28" s="3">
        <f t="shared" si="10"/>
        <v>18.5</v>
      </c>
      <c r="D28" s="3">
        <f>$B28*总表!D$4</f>
        <v>19425</v>
      </c>
      <c r="E28" s="3">
        <f>$C28*总表!E$4</f>
        <v>1850</v>
      </c>
      <c r="F28" s="3">
        <f>$C28*总表!F$4</f>
        <v>555</v>
      </c>
      <c r="G28" s="3">
        <f>$C28*总表!G$4</f>
        <v>555</v>
      </c>
      <c r="L28" s="3">
        <v>27</v>
      </c>
      <c r="M28" s="3">
        <v>47</v>
      </c>
      <c r="N28" s="3">
        <f t="shared" si="1"/>
        <v>30975</v>
      </c>
      <c r="O28" s="3">
        <f t="shared" si="2"/>
        <v>2950</v>
      </c>
      <c r="P28" s="3">
        <f t="shared" si="3"/>
        <v>885.000000000001</v>
      </c>
      <c r="Q28" s="3">
        <f t="shared" si="4"/>
        <v>885.000000000001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="1" customFormat="1" ht="20.1" customHeight="1" spans="1:27">
      <c r="A29" s="3">
        <v>28</v>
      </c>
      <c r="B29" s="3">
        <f t="shared" si="9"/>
        <v>19.05</v>
      </c>
      <c r="C29" s="3">
        <f t="shared" si="10"/>
        <v>19.05</v>
      </c>
      <c r="D29" s="3">
        <f>$B29*总表!D$4</f>
        <v>20002.5</v>
      </c>
      <c r="E29" s="3">
        <f>$C29*总表!E$4</f>
        <v>1905</v>
      </c>
      <c r="F29" s="3">
        <f>$C29*总表!F$4</f>
        <v>571.5</v>
      </c>
      <c r="G29" s="3">
        <f>$C29*总表!G$4</f>
        <v>571.5</v>
      </c>
      <c r="L29" s="3">
        <v>28</v>
      </c>
      <c r="M29" s="3">
        <v>48</v>
      </c>
      <c r="N29" s="3">
        <f t="shared" si="1"/>
        <v>31552.5</v>
      </c>
      <c r="O29" s="3">
        <f t="shared" si="2"/>
        <v>3005</v>
      </c>
      <c r="P29" s="3">
        <f t="shared" si="3"/>
        <v>901.500000000001</v>
      </c>
      <c r="Q29" s="3">
        <f t="shared" si="4"/>
        <v>901.500000000001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="1" customFormat="1" ht="20.1" customHeight="1" spans="1:27">
      <c r="A30" s="3">
        <v>29</v>
      </c>
      <c r="B30" s="3">
        <f t="shared" si="9"/>
        <v>19.6</v>
      </c>
      <c r="C30" s="3">
        <f t="shared" si="10"/>
        <v>19.6</v>
      </c>
      <c r="D30" s="3">
        <f>$B30*总表!D$4</f>
        <v>20580</v>
      </c>
      <c r="E30" s="3">
        <f>$C30*总表!E$4</f>
        <v>1960</v>
      </c>
      <c r="F30" s="3">
        <f>$C30*总表!F$4</f>
        <v>588</v>
      </c>
      <c r="G30" s="3">
        <f>$C30*总表!G$4</f>
        <v>588</v>
      </c>
      <c r="L30" s="3">
        <v>29</v>
      </c>
      <c r="M30" s="3">
        <v>49</v>
      </c>
      <c r="N30" s="3">
        <f t="shared" si="1"/>
        <v>32130</v>
      </c>
      <c r="O30" s="3">
        <f t="shared" si="2"/>
        <v>3060</v>
      </c>
      <c r="P30" s="3">
        <f t="shared" si="3"/>
        <v>918.000000000001</v>
      </c>
      <c r="Q30" s="3">
        <f t="shared" si="4"/>
        <v>918.000000000001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="1" customFormat="1" ht="20.1" customHeight="1" spans="1:27">
      <c r="A31" s="3">
        <v>30</v>
      </c>
      <c r="B31" s="3">
        <f t="shared" si="9"/>
        <v>20.15</v>
      </c>
      <c r="C31" s="3">
        <f t="shared" si="10"/>
        <v>20.15</v>
      </c>
      <c r="D31" s="3">
        <f>$B31*总表!D$4</f>
        <v>21157.5</v>
      </c>
      <c r="E31" s="3">
        <f>$C31*总表!E$4</f>
        <v>2015</v>
      </c>
      <c r="F31" s="3">
        <f>$C31*总表!F$4</f>
        <v>604.5</v>
      </c>
      <c r="G31" s="3">
        <f>$C31*总表!G$4</f>
        <v>604.5</v>
      </c>
      <c r="L31" s="3">
        <v>30</v>
      </c>
      <c r="M31" s="3">
        <v>50</v>
      </c>
      <c r="N31" s="3">
        <f t="shared" si="1"/>
        <v>32707.5</v>
      </c>
      <c r="O31" s="3">
        <f t="shared" si="2"/>
        <v>3115</v>
      </c>
      <c r="P31" s="3">
        <f t="shared" si="3"/>
        <v>934.500000000001</v>
      </c>
      <c r="Q31" s="3">
        <f t="shared" si="4"/>
        <v>934.500000000001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="1" customFormat="1" ht="20.1" customHeight="1" spans="1:27">
      <c r="A32" s="3">
        <v>31</v>
      </c>
      <c r="B32" s="3">
        <f t="shared" si="9"/>
        <v>20.7</v>
      </c>
      <c r="C32" s="3">
        <f t="shared" si="10"/>
        <v>20.7</v>
      </c>
      <c r="D32" s="3">
        <f>$B32*总表!D$4</f>
        <v>21735</v>
      </c>
      <c r="E32" s="3">
        <f>$C32*总表!E$4</f>
        <v>2070</v>
      </c>
      <c r="F32" s="3">
        <f>$C32*总表!F$4</f>
        <v>621</v>
      </c>
      <c r="G32" s="3">
        <f>$C32*总表!G$4</f>
        <v>621</v>
      </c>
      <c r="L32" s="3">
        <v>31</v>
      </c>
      <c r="M32" s="3">
        <v>51</v>
      </c>
      <c r="N32" s="3">
        <f t="shared" ref="N32:N51" si="11">LOOKUP($M32,$A:$A,D:D)</f>
        <v>33285</v>
      </c>
      <c r="O32" s="3">
        <f t="shared" ref="O32:O51" si="12">LOOKUP($M32,$A:$A,E:E)</f>
        <v>3170</v>
      </c>
      <c r="P32" s="3">
        <f t="shared" ref="P32:P51" si="13">LOOKUP($M32,$A:$A,F:F)</f>
        <v>951.000000000001</v>
      </c>
      <c r="Q32" s="3">
        <f t="shared" ref="Q32:Q51" si="14">LOOKUP($M32,$A:$A,G:G)</f>
        <v>951.000000000001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="1" customFormat="1" ht="20.1" customHeight="1" spans="1:27">
      <c r="A33" s="3">
        <v>32</v>
      </c>
      <c r="B33" s="3">
        <f t="shared" si="9"/>
        <v>21.25</v>
      </c>
      <c r="C33" s="3">
        <f t="shared" si="10"/>
        <v>21.25</v>
      </c>
      <c r="D33" s="3">
        <f>$B33*总表!D$4</f>
        <v>22312.5</v>
      </c>
      <c r="E33" s="3">
        <f>$C33*总表!E$4</f>
        <v>2125</v>
      </c>
      <c r="F33" s="3">
        <f>$C33*总表!F$4</f>
        <v>637.5</v>
      </c>
      <c r="G33" s="3">
        <f>$C33*总表!G$4</f>
        <v>637.5</v>
      </c>
      <c r="L33" s="3">
        <v>32</v>
      </c>
      <c r="M33" s="3">
        <v>52</v>
      </c>
      <c r="N33" s="3">
        <f t="shared" si="11"/>
        <v>33862.5</v>
      </c>
      <c r="O33" s="3">
        <f t="shared" si="12"/>
        <v>3225</v>
      </c>
      <c r="P33" s="3">
        <f t="shared" si="13"/>
        <v>967.500000000001</v>
      </c>
      <c r="Q33" s="3">
        <f t="shared" si="14"/>
        <v>967.500000000001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="1" customFormat="1" ht="20.1" customHeight="1" spans="1:27">
      <c r="A34" s="3">
        <v>33</v>
      </c>
      <c r="B34" s="3">
        <f t="shared" si="9"/>
        <v>21.8</v>
      </c>
      <c r="C34" s="3">
        <f t="shared" si="10"/>
        <v>21.8</v>
      </c>
      <c r="D34" s="3">
        <f>$B34*总表!D$4</f>
        <v>22890</v>
      </c>
      <c r="E34" s="3">
        <f>$C34*总表!E$4</f>
        <v>2180</v>
      </c>
      <c r="F34" s="3">
        <f>$C34*总表!F$4</f>
        <v>654</v>
      </c>
      <c r="G34" s="3">
        <f>$C34*总表!G$4</f>
        <v>654</v>
      </c>
      <c r="L34" s="3">
        <v>33</v>
      </c>
      <c r="M34" s="3">
        <v>53</v>
      </c>
      <c r="N34" s="3">
        <f t="shared" si="11"/>
        <v>34440</v>
      </c>
      <c r="O34" s="3">
        <f t="shared" si="12"/>
        <v>3280</v>
      </c>
      <c r="P34" s="3">
        <f t="shared" si="13"/>
        <v>984.000000000001</v>
      </c>
      <c r="Q34" s="3">
        <f t="shared" si="14"/>
        <v>984.000000000001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="1" customFormat="1" ht="20.1" customHeight="1" spans="1:27">
      <c r="A35" s="3">
        <v>34</v>
      </c>
      <c r="B35" s="3">
        <f t="shared" si="9"/>
        <v>22.35</v>
      </c>
      <c r="C35" s="3">
        <f t="shared" si="10"/>
        <v>22.35</v>
      </c>
      <c r="D35" s="3">
        <f>$B35*总表!D$4</f>
        <v>23467.5</v>
      </c>
      <c r="E35" s="3">
        <f>$C35*总表!E$4</f>
        <v>2235</v>
      </c>
      <c r="F35" s="3">
        <f>$C35*总表!F$4</f>
        <v>670.5</v>
      </c>
      <c r="G35" s="3">
        <f>$C35*总表!G$4</f>
        <v>670.5</v>
      </c>
      <c r="L35" s="3">
        <v>34</v>
      </c>
      <c r="M35" s="3">
        <v>54</v>
      </c>
      <c r="N35" s="3">
        <f t="shared" si="11"/>
        <v>35017.5</v>
      </c>
      <c r="O35" s="3">
        <f t="shared" si="12"/>
        <v>3335</v>
      </c>
      <c r="P35" s="3">
        <f t="shared" si="13"/>
        <v>1000.5</v>
      </c>
      <c r="Q35" s="3">
        <f t="shared" si="14"/>
        <v>1000.5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="1" customFormat="1" ht="20.1" customHeight="1" spans="1:27">
      <c r="A36" s="3">
        <v>35</v>
      </c>
      <c r="B36" s="3">
        <f t="shared" si="9"/>
        <v>22.9</v>
      </c>
      <c r="C36" s="3">
        <f t="shared" si="10"/>
        <v>22.9</v>
      </c>
      <c r="D36" s="3">
        <f>$B36*总表!D$4</f>
        <v>24045</v>
      </c>
      <c r="E36" s="3">
        <f>$C36*总表!E$4</f>
        <v>2290</v>
      </c>
      <c r="F36" s="3">
        <f>$C36*总表!F$4</f>
        <v>687</v>
      </c>
      <c r="G36" s="3">
        <f>$C36*总表!G$4</f>
        <v>687</v>
      </c>
      <c r="L36" s="3">
        <v>35</v>
      </c>
      <c r="M36" s="3">
        <v>55</v>
      </c>
      <c r="N36" s="3">
        <f t="shared" si="11"/>
        <v>35595</v>
      </c>
      <c r="O36" s="3">
        <f t="shared" si="12"/>
        <v>3390</v>
      </c>
      <c r="P36" s="3">
        <f t="shared" si="13"/>
        <v>1017</v>
      </c>
      <c r="Q36" s="3">
        <f t="shared" si="14"/>
        <v>1017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="1" customFormat="1" ht="20.1" customHeight="1" spans="1:27">
      <c r="A37" s="3">
        <v>36</v>
      </c>
      <c r="B37" s="3">
        <f t="shared" si="9"/>
        <v>23.45</v>
      </c>
      <c r="C37" s="3">
        <f t="shared" si="10"/>
        <v>23.45</v>
      </c>
      <c r="D37" s="3">
        <f>$B37*总表!D$4</f>
        <v>24622.5</v>
      </c>
      <c r="E37" s="3">
        <f>$C37*总表!E$4</f>
        <v>2345</v>
      </c>
      <c r="F37" s="3">
        <f>$C37*总表!F$4</f>
        <v>703.5</v>
      </c>
      <c r="G37" s="3">
        <f>$C37*总表!G$4</f>
        <v>703.5</v>
      </c>
      <c r="L37" s="3">
        <v>36</v>
      </c>
      <c r="M37" s="3">
        <v>56</v>
      </c>
      <c r="N37" s="3">
        <f t="shared" si="11"/>
        <v>36172.5</v>
      </c>
      <c r="O37" s="3">
        <f t="shared" si="12"/>
        <v>3445</v>
      </c>
      <c r="P37" s="3">
        <f t="shared" si="13"/>
        <v>1033.5</v>
      </c>
      <c r="Q37" s="3">
        <f t="shared" si="14"/>
        <v>1033.5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="1" customFormat="1" ht="20.1" customHeight="1" spans="1:27">
      <c r="A38" s="3">
        <v>37</v>
      </c>
      <c r="B38" s="3">
        <f t="shared" si="9"/>
        <v>24</v>
      </c>
      <c r="C38" s="3">
        <f t="shared" si="10"/>
        <v>24</v>
      </c>
      <c r="D38" s="3">
        <f>$B38*总表!D$4</f>
        <v>25200</v>
      </c>
      <c r="E38" s="3">
        <f>$C38*总表!E$4</f>
        <v>2400</v>
      </c>
      <c r="F38" s="3">
        <f>$C38*总表!F$4</f>
        <v>720.000000000001</v>
      </c>
      <c r="G38" s="3">
        <f>$C38*总表!G$4</f>
        <v>720.000000000001</v>
      </c>
      <c r="L38" s="3">
        <v>37</v>
      </c>
      <c r="M38" s="3">
        <v>57</v>
      </c>
      <c r="N38" s="3">
        <f t="shared" si="11"/>
        <v>36750</v>
      </c>
      <c r="O38" s="3">
        <f t="shared" si="12"/>
        <v>3500</v>
      </c>
      <c r="P38" s="3">
        <f t="shared" si="13"/>
        <v>1050</v>
      </c>
      <c r="Q38" s="3">
        <f t="shared" si="14"/>
        <v>1050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="1" customFormat="1" ht="20.1" customHeight="1" spans="1:27">
      <c r="A39" s="3">
        <v>38</v>
      </c>
      <c r="B39" s="3">
        <f t="shared" si="9"/>
        <v>24.55</v>
      </c>
      <c r="C39" s="3">
        <f t="shared" si="10"/>
        <v>24.55</v>
      </c>
      <c r="D39" s="3">
        <f>$B39*总表!D$4</f>
        <v>25777.5</v>
      </c>
      <c r="E39" s="3">
        <f>$C39*总表!E$4</f>
        <v>2455</v>
      </c>
      <c r="F39" s="3">
        <f>$C39*总表!F$4</f>
        <v>736.500000000001</v>
      </c>
      <c r="G39" s="3">
        <f>$C39*总表!G$4</f>
        <v>736.500000000001</v>
      </c>
      <c r="L39" s="3">
        <v>38</v>
      </c>
      <c r="M39" s="3">
        <v>58</v>
      </c>
      <c r="N39" s="3">
        <f t="shared" si="11"/>
        <v>37327.5</v>
      </c>
      <c r="O39" s="3">
        <f t="shared" si="12"/>
        <v>3555</v>
      </c>
      <c r="P39" s="3">
        <f t="shared" si="13"/>
        <v>1066.5</v>
      </c>
      <c r="Q39" s="3">
        <f t="shared" si="14"/>
        <v>1066.5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="1" customFormat="1" ht="20.1" customHeight="1" spans="1:27">
      <c r="A40" s="3">
        <v>39</v>
      </c>
      <c r="B40" s="3">
        <f t="shared" si="9"/>
        <v>25.1</v>
      </c>
      <c r="C40" s="3">
        <f t="shared" si="10"/>
        <v>25.1</v>
      </c>
      <c r="D40" s="3">
        <f>$B40*总表!D$4</f>
        <v>26355</v>
      </c>
      <c r="E40" s="3">
        <f>$C40*总表!E$4</f>
        <v>2510</v>
      </c>
      <c r="F40" s="3">
        <f>$C40*总表!F$4</f>
        <v>753.000000000001</v>
      </c>
      <c r="G40" s="3">
        <f>$C40*总表!G$4</f>
        <v>753.000000000001</v>
      </c>
      <c r="L40" s="3">
        <v>39</v>
      </c>
      <c r="M40" s="3">
        <v>59</v>
      </c>
      <c r="N40" s="3">
        <f t="shared" si="11"/>
        <v>37905</v>
      </c>
      <c r="O40" s="3">
        <f t="shared" si="12"/>
        <v>3610</v>
      </c>
      <c r="P40" s="3">
        <f t="shared" si="13"/>
        <v>1083</v>
      </c>
      <c r="Q40" s="3">
        <f t="shared" si="14"/>
        <v>1083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="1" customFormat="1" ht="20.1" customHeight="1" spans="1:27">
      <c r="A41" s="3">
        <v>40</v>
      </c>
      <c r="B41" s="3">
        <f t="shared" si="9"/>
        <v>25.65</v>
      </c>
      <c r="C41" s="3">
        <f t="shared" si="10"/>
        <v>25.65</v>
      </c>
      <c r="D41" s="3">
        <f>$B41*总表!D$4</f>
        <v>26932.5</v>
      </c>
      <c r="E41" s="3">
        <f>$C41*总表!E$4</f>
        <v>2565</v>
      </c>
      <c r="F41" s="3">
        <f>$C41*总表!F$4</f>
        <v>769.500000000001</v>
      </c>
      <c r="G41" s="3">
        <f>$C41*总表!G$4</f>
        <v>769.500000000001</v>
      </c>
      <c r="L41" s="3">
        <v>40</v>
      </c>
      <c r="M41" s="3">
        <v>60</v>
      </c>
      <c r="N41" s="3">
        <f t="shared" si="11"/>
        <v>38482.5</v>
      </c>
      <c r="O41" s="3">
        <f t="shared" si="12"/>
        <v>3665</v>
      </c>
      <c r="P41" s="3">
        <f t="shared" si="13"/>
        <v>1099.5</v>
      </c>
      <c r="Q41" s="3">
        <f t="shared" si="14"/>
        <v>1099.5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="1" customFormat="1" ht="20.1" customHeight="1" spans="1:27">
      <c r="A42" s="3">
        <v>41</v>
      </c>
      <c r="B42" s="3">
        <f t="shared" si="9"/>
        <v>26.2</v>
      </c>
      <c r="C42" s="3">
        <f t="shared" si="10"/>
        <v>26.2</v>
      </c>
      <c r="D42" s="3">
        <f>$B42*总表!D$4</f>
        <v>27510</v>
      </c>
      <c r="E42" s="3">
        <f>$C42*总表!E$4</f>
        <v>2620</v>
      </c>
      <c r="F42" s="3">
        <f>$C42*总表!F$4</f>
        <v>786.000000000001</v>
      </c>
      <c r="G42" s="3">
        <f>$C42*总表!G$4</f>
        <v>786.000000000001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="1" customFormat="1" ht="20.1" customHeight="1" spans="1:27">
      <c r="A43" s="3">
        <v>42</v>
      </c>
      <c r="B43" s="3">
        <f t="shared" si="9"/>
        <v>26.75</v>
      </c>
      <c r="C43" s="3">
        <f t="shared" si="10"/>
        <v>26.75</v>
      </c>
      <c r="D43" s="3">
        <f>$B43*总表!D$4</f>
        <v>28087.5</v>
      </c>
      <c r="E43" s="3">
        <f>$C43*总表!E$4</f>
        <v>2675</v>
      </c>
      <c r="F43" s="3">
        <f>$C43*总表!F$4</f>
        <v>802.500000000001</v>
      </c>
      <c r="G43" s="3">
        <f>$C43*总表!G$4</f>
        <v>802.500000000001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="1" customFormat="1" ht="20.1" customHeight="1" spans="1:27">
      <c r="A44" s="3">
        <v>43</v>
      </c>
      <c r="B44" s="3">
        <f t="shared" si="9"/>
        <v>27.3</v>
      </c>
      <c r="C44" s="3">
        <f t="shared" si="10"/>
        <v>27.3</v>
      </c>
      <c r="D44" s="3">
        <f>$B44*总表!D$4</f>
        <v>28665</v>
      </c>
      <c r="E44" s="3">
        <f>$C44*总表!E$4</f>
        <v>2730</v>
      </c>
      <c r="F44" s="3">
        <f>$C44*总表!F$4</f>
        <v>819.000000000001</v>
      </c>
      <c r="G44" s="3">
        <f>$C44*总表!G$4</f>
        <v>819.000000000001</v>
      </c>
      <c r="L44" s="3">
        <v>43</v>
      </c>
      <c r="M44" s="3">
        <v>63</v>
      </c>
      <c r="N44" s="3">
        <f t="shared" si="11"/>
        <v>40215</v>
      </c>
      <c r="O44" s="3">
        <f t="shared" si="12"/>
        <v>3830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="1" customFormat="1" ht="20.1" customHeight="1" spans="1:27">
      <c r="A45" s="3">
        <v>44</v>
      </c>
      <c r="B45" s="3">
        <f t="shared" si="9"/>
        <v>27.85</v>
      </c>
      <c r="C45" s="3">
        <f t="shared" si="10"/>
        <v>27.85</v>
      </c>
      <c r="D45" s="3">
        <f>$B45*总表!D$4</f>
        <v>29242.5</v>
      </c>
      <c r="E45" s="3">
        <f>$C45*总表!E$4</f>
        <v>2785</v>
      </c>
      <c r="F45" s="3">
        <f>$C45*总表!F$4</f>
        <v>835.500000000001</v>
      </c>
      <c r="G45" s="3">
        <f>$C45*总表!G$4</f>
        <v>835.500000000001</v>
      </c>
      <c r="L45" s="3">
        <v>44</v>
      </c>
      <c r="M45" s="3">
        <v>64</v>
      </c>
      <c r="N45" s="3">
        <f t="shared" si="11"/>
        <v>40792.5</v>
      </c>
      <c r="O45" s="3">
        <f t="shared" si="12"/>
        <v>3885</v>
      </c>
      <c r="P45" s="3">
        <f t="shared" si="13"/>
        <v>1165.5</v>
      </c>
      <c r="Q45" s="3">
        <f t="shared" si="14"/>
        <v>1165.5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="1" customFormat="1" ht="20.1" customHeight="1" spans="1:27">
      <c r="A46" s="3">
        <v>45</v>
      </c>
      <c r="B46" s="3">
        <f t="shared" si="9"/>
        <v>28.4</v>
      </c>
      <c r="C46" s="3">
        <f t="shared" si="10"/>
        <v>28.4</v>
      </c>
      <c r="D46" s="3">
        <f>$B46*总表!D$4</f>
        <v>29820</v>
      </c>
      <c r="E46" s="3">
        <f>$C46*总表!E$4</f>
        <v>2840</v>
      </c>
      <c r="F46" s="3">
        <f>$C46*总表!F$4</f>
        <v>852.000000000001</v>
      </c>
      <c r="G46" s="3">
        <f>$C46*总表!G$4</f>
        <v>852.000000000001</v>
      </c>
      <c r="L46" s="3">
        <v>45</v>
      </c>
      <c r="M46" s="3">
        <v>65</v>
      </c>
      <c r="N46" s="3">
        <f t="shared" si="11"/>
        <v>41370</v>
      </c>
      <c r="O46" s="3">
        <f t="shared" si="12"/>
        <v>3940</v>
      </c>
      <c r="P46" s="3">
        <f t="shared" si="13"/>
        <v>1182</v>
      </c>
      <c r="Q46" s="3">
        <f t="shared" si="14"/>
        <v>1182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="1" customFormat="1" ht="20.1" customHeight="1" spans="1:27">
      <c r="A47" s="3">
        <v>46</v>
      </c>
      <c r="B47" s="3">
        <f t="shared" si="9"/>
        <v>28.95</v>
      </c>
      <c r="C47" s="3">
        <f t="shared" si="10"/>
        <v>28.95</v>
      </c>
      <c r="D47" s="3">
        <f>$B47*总表!D$4</f>
        <v>30397.5</v>
      </c>
      <c r="E47" s="3">
        <f>$C47*总表!E$4</f>
        <v>2895</v>
      </c>
      <c r="F47" s="3">
        <f>$C47*总表!F$4</f>
        <v>868.500000000001</v>
      </c>
      <c r="G47" s="3">
        <f>$C47*总表!G$4</f>
        <v>868.500000000001</v>
      </c>
      <c r="L47" s="3">
        <v>46</v>
      </c>
      <c r="M47" s="3">
        <v>66</v>
      </c>
      <c r="N47" s="3">
        <f t="shared" si="11"/>
        <v>41947.5</v>
      </c>
      <c r="O47" s="3">
        <f t="shared" si="12"/>
        <v>3995</v>
      </c>
      <c r="P47" s="3">
        <f t="shared" si="13"/>
        <v>1198.5</v>
      </c>
      <c r="Q47" s="3">
        <f t="shared" si="14"/>
        <v>1198.5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="1" customFormat="1" ht="20.1" customHeight="1" spans="1:27">
      <c r="A48" s="3">
        <v>47</v>
      </c>
      <c r="B48" s="3">
        <f t="shared" si="9"/>
        <v>29.5</v>
      </c>
      <c r="C48" s="3">
        <f t="shared" si="10"/>
        <v>29.5</v>
      </c>
      <c r="D48" s="3">
        <f>$B48*总表!D$4</f>
        <v>30975</v>
      </c>
      <c r="E48" s="3">
        <f>$C48*总表!E$4</f>
        <v>2950</v>
      </c>
      <c r="F48" s="3">
        <f>$C48*总表!F$4</f>
        <v>885.000000000001</v>
      </c>
      <c r="G48" s="3">
        <f>$C48*总表!G$4</f>
        <v>885.000000000001</v>
      </c>
      <c r="L48" s="3">
        <v>47</v>
      </c>
      <c r="M48" s="3">
        <v>67</v>
      </c>
      <c r="N48" s="3">
        <f t="shared" si="11"/>
        <v>42525</v>
      </c>
      <c r="O48" s="3">
        <f t="shared" si="12"/>
        <v>4050</v>
      </c>
      <c r="P48" s="3">
        <f t="shared" si="13"/>
        <v>1215</v>
      </c>
      <c r="Q48" s="3">
        <f t="shared" si="14"/>
        <v>1215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="1" customFormat="1" ht="20.1" customHeight="1" spans="1:27">
      <c r="A49" s="3">
        <v>48</v>
      </c>
      <c r="B49" s="3">
        <f t="shared" si="9"/>
        <v>30.05</v>
      </c>
      <c r="C49" s="3">
        <f t="shared" si="10"/>
        <v>30.05</v>
      </c>
      <c r="D49" s="3">
        <f>$B49*总表!D$4</f>
        <v>31552.5</v>
      </c>
      <c r="E49" s="3">
        <f>$C49*总表!E$4</f>
        <v>3005</v>
      </c>
      <c r="F49" s="3">
        <f>$C49*总表!F$4</f>
        <v>901.500000000001</v>
      </c>
      <c r="G49" s="3">
        <f>$C49*总表!G$4</f>
        <v>901.500000000001</v>
      </c>
      <c r="L49" s="3">
        <v>48</v>
      </c>
      <c r="M49" s="3">
        <v>68</v>
      </c>
      <c r="N49" s="3">
        <f t="shared" si="11"/>
        <v>43102.5</v>
      </c>
      <c r="O49" s="3">
        <f t="shared" si="12"/>
        <v>4105</v>
      </c>
      <c r="P49" s="3">
        <f t="shared" si="13"/>
        <v>1231.5</v>
      </c>
      <c r="Q49" s="3">
        <f t="shared" si="14"/>
        <v>1231.5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="1" customFormat="1" ht="20.1" customHeight="1" spans="1:27">
      <c r="A50" s="3">
        <v>49</v>
      </c>
      <c r="B50" s="3">
        <f t="shared" si="9"/>
        <v>30.6</v>
      </c>
      <c r="C50" s="3">
        <f t="shared" si="10"/>
        <v>30.6</v>
      </c>
      <c r="D50" s="3">
        <f>$B50*总表!D$4</f>
        <v>32130</v>
      </c>
      <c r="E50" s="3">
        <f>$C50*总表!E$4</f>
        <v>3060</v>
      </c>
      <c r="F50" s="3">
        <f>$C50*总表!F$4</f>
        <v>918.000000000001</v>
      </c>
      <c r="G50" s="3">
        <f>$C50*总表!G$4</f>
        <v>918.000000000001</v>
      </c>
      <c r="L50" s="3">
        <v>49</v>
      </c>
      <c r="M50" s="3">
        <v>69</v>
      </c>
      <c r="N50" s="3">
        <f t="shared" si="11"/>
        <v>43680</v>
      </c>
      <c r="O50" s="3">
        <f t="shared" si="12"/>
        <v>4160</v>
      </c>
      <c r="P50" s="3">
        <f t="shared" si="13"/>
        <v>1248</v>
      </c>
      <c r="Q50" s="3">
        <f t="shared" si="14"/>
        <v>1248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="1" customFormat="1" ht="20.1" customHeight="1" spans="1:27">
      <c r="A51" s="3">
        <v>50</v>
      </c>
      <c r="B51" s="3">
        <f t="shared" si="9"/>
        <v>31.15</v>
      </c>
      <c r="C51" s="3">
        <f t="shared" si="10"/>
        <v>31.15</v>
      </c>
      <c r="D51" s="3">
        <f>$B51*总表!D$4</f>
        <v>32707.5</v>
      </c>
      <c r="E51" s="3">
        <f>$C51*总表!E$4</f>
        <v>3115</v>
      </c>
      <c r="F51" s="3">
        <f>$C51*总表!F$4</f>
        <v>934.500000000001</v>
      </c>
      <c r="G51" s="3">
        <f>$C51*总表!G$4</f>
        <v>934.500000000001</v>
      </c>
      <c r="L51" s="3">
        <v>50</v>
      </c>
      <c r="M51" s="3">
        <v>70</v>
      </c>
      <c r="N51" s="3">
        <f t="shared" si="11"/>
        <v>44257.5</v>
      </c>
      <c r="O51" s="3">
        <f t="shared" si="12"/>
        <v>4215</v>
      </c>
      <c r="P51" s="3">
        <f t="shared" si="13"/>
        <v>1264.5</v>
      </c>
      <c r="Q51" s="3">
        <f t="shared" si="14"/>
        <v>1264.5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="1" customFormat="1" ht="20.1" customHeight="1" spans="1:27">
      <c r="A52" s="3">
        <v>51</v>
      </c>
      <c r="B52" s="3">
        <f t="shared" si="9"/>
        <v>31.7</v>
      </c>
      <c r="C52" s="3">
        <f t="shared" si="10"/>
        <v>31.7</v>
      </c>
      <c r="D52" s="3">
        <f>$B52*总表!D$4</f>
        <v>33285</v>
      </c>
      <c r="E52" s="3">
        <f>$C52*总表!E$4</f>
        <v>3170</v>
      </c>
      <c r="F52" s="3">
        <f>$C52*总表!F$4</f>
        <v>951.000000000001</v>
      </c>
      <c r="G52" s="3">
        <f>$C52*总表!G$4</f>
        <v>951.000000000001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="1" customFormat="1" ht="20.1" customHeight="1" spans="1:27">
      <c r="A53" s="3">
        <v>52</v>
      </c>
      <c r="B53" s="3">
        <f t="shared" si="9"/>
        <v>32.25</v>
      </c>
      <c r="C53" s="3">
        <f t="shared" si="10"/>
        <v>32.25</v>
      </c>
      <c r="D53" s="3">
        <f>$B53*总表!D$4</f>
        <v>33862.5</v>
      </c>
      <c r="E53" s="3">
        <f>$C53*总表!E$4</f>
        <v>3225</v>
      </c>
      <c r="F53" s="3">
        <f>$C53*总表!F$4</f>
        <v>967.500000000001</v>
      </c>
      <c r="G53" s="3">
        <f>$C53*总表!G$4</f>
        <v>967.500000000001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="1" customFormat="1" ht="20.1" customHeight="1" spans="1:27">
      <c r="A54" s="3">
        <v>53</v>
      </c>
      <c r="B54" s="3">
        <f t="shared" si="9"/>
        <v>32.8</v>
      </c>
      <c r="C54" s="3">
        <f t="shared" si="10"/>
        <v>32.8</v>
      </c>
      <c r="D54" s="3">
        <f>$B54*总表!D$4</f>
        <v>34440</v>
      </c>
      <c r="E54" s="3">
        <f>$C54*总表!E$4</f>
        <v>3280</v>
      </c>
      <c r="F54" s="3">
        <f>$C54*总表!F$4</f>
        <v>984.000000000001</v>
      </c>
      <c r="G54" s="3">
        <f>$C54*总表!G$4</f>
        <v>984.000000000001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="1" customFormat="1" ht="20.1" customHeight="1" spans="1:27">
      <c r="A55" s="3">
        <v>54</v>
      </c>
      <c r="B55" s="3">
        <f t="shared" si="9"/>
        <v>33.35</v>
      </c>
      <c r="C55" s="3">
        <f t="shared" si="10"/>
        <v>33.35</v>
      </c>
      <c r="D55" s="3">
        <f>$B55*总表!D$4</f>
        <v>35017.5</v>
      </c>
      <c r="E55" s="3">
        <f>$C55*总表!E$4</f>
        <v>3335</v>
      </c>
      <c r="F55" s="3">
        <f>$C55*总表!F$4</f>
        <v>1000.5</v>
      </c>
      <c r="G55" s="3">
        <f>$C55*总表!G$4</f>
        <v>1000.5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="1" customFormat="1" ht="20.1" customHeight="1" spans="1:27">
      <c r="A56" s="3">
        <v>55</v>
      </c>
      <c r="B56" s="3">
        <f t="shared" si="9"/>
        <v>33.9</v>
      </c>
      <c r="C56" s="3">
        <f t="shared" si="10"/>
        <v>33.9</v>
      </c>
      <c r="D56" s="3">
        <f>$B56*总表!D$4</f>
        <v>35595</v>
      </c>
      <c r="E56" s="3">
        <f>$C56*总表!E$4</f>
        <v>3390</v>
      </c>
      <c r="F56" s="3">
        <f>$C56*总表!F$4</f>
        <v>1017</v>
      </c>
      <c r="G56" s="3">
        <f>$C56*总表!G$4</f>
        <v>1017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="1" customFormat="1" ht="20.1" customHeight="1" spans="1:27">
      <c r="A57" s="3">
        <v>56</v>
      </c>
      <c r="B57" s="3">
        <f t="shared" si="9"/>
        <v>34.45</v>
      </c>
      <c r="C57" s="3">
        <f t="shared" si="10"/>
        <v>34.45</v>
      </c>
      <c r="D57" s="3">
        <f>$B57*总表!D$4</f>
        <v>36172.5</v>
      </c>
      <c r="E57" s="3">
        <f>$C57*总表!E$4</f>
        <v>3445</v>
      </c>
      <c r="F57" s="3">
        <f>$C57*总表!F$4</f>
        <v>1033.5</v>
      </c>
      <c r="G57" s="3">
        <f>$C57*总表!G$4</f>
        <v>1033.5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="1" customFormat="1" ht="20.1" customHeight="1" spans="1:27">
      <c r="A58" s="3">
        <v>57</v>
      </c>
      <c r="B58" s="3">
        <f t="shared" si="9"/>
        <v>35</v>
      </c>
      <c r="C58" s="3">
        <f t="shared" si="10"/>
        <v>35</v>
      </c>
      <c r="D58" s="3">
        <f>$B58*总表!D$4</f>
        <v>36750</v>
      </c>
      <c r="E58" s="3">
        <f>$C58*总表!E$4</f>
        <v>3500</v>
      </c>
      <c r="F58" s="3">
        <f>$C58*总表!F$4</f>
        <v>1050</v>
      </c>
      <c r="G58" s="3">
        <f>$C58*总表!G$4</f>
        <v>1050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="1" customFormat="1" ht="20.1" customHeight="1" spans="1:27">
      <c r="A59" s="3">
        <v>58</v>
      </c>
      <c r="B59" s="3">
        <f t="shared" si="9"/>
        <v>35.55</v>
      </c>
      <c r="C59" s="3">
        <f t="shared" si="10"/>
        <v>35.55</v>
      </c>
      <c r="D59" s="3">
        <f>$B59*总表!D$4</f>
        <v>37327.5</v>
      </c>
      <c r="E59" s="3">
        <f>$C59*总表!E$4</f>
        <v>3555</v>
      </c>
      <c r="F59" s="3">
        <f>$C59*总表!F$4</f>
        <v>1066.5</v>
      </c>
      <c r="G59" s="3">
        <f>$C59*总表!G$4</f>
        <v>1066.5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="1" customFormat="1" ht="20.1" customHeight="1" spans="1:27">
      <c r="A60" s="3">
        <v>59</v>
      </c>
      <c r="B60" s="3">
        <f t="shared" si="9"/>
        <v>36.1</v>
      </c>
      <c r="C60" s="3">
        <f t="shared" si="10"/>
        <v>36.1</v>
      </c>
      <c r="D60" s="3">
        <f>$B60*总表!D$4</f>
        <v>37905</v>
      </c>
      <c r="E60" s="3">
        <f>$C60*总表!E$4</f>
        <v>3610</v>
      </c>
      <c r="F60" s="3">
        <f>$C60*总表!F$4</f>
        <v>1083</v>
      </c>
      <c r="G60" s="3">
        <f>$C60*总表!G$4</f>
        <v>1083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="1" customFormat="1" ht="20.1" customHeight="1" spans="1:27">
      <c r="A61" s="3">
        <v>60</v>
      </c>
      <c r="B61" s="3">
        <f t="shared" si="9"/>
        <v>36.65</v>
      </c>
      <c r="C61" s="3">
        <f t="shared" si="10"/>
        <v>36.65</v>
      </c>
      <c r="D61" s="3">
        <f>$B61*总表!D$4</f>
        <v>38482.5</v>
      </c>
      <c r="E61" s="3">
        <f>$C61*总表!E$4</f>
        <v>3665</v>
      </c>
      <c r="F61" s="3">
        <f>$C61*总表!F$4</f>
        <v>1099.5</v>
      </c>
      <c r="G61" s="3">
        <f>$C61*总表!G$4</f>
        <v>1099.5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="1" customFormat="1" ht="20.1" customHeight="1" spans="1:27">
      <c r="A62" s="3">
        <v>61</v>
      </c>
      <c r="B62" s="3">
        <f t="shared" si="9"/>
        <v>37.2</v>
      </c>
      <c r="C62" s="3">
        <f t="shared" si="10"/>
        <v>37.2</v>
      </c>
      <c r="D62" s="3">
        <f>$B62*总表!D$4</f>
        <v>39060</v>
      </c>
      <c r="E62" s="3">
        <f>$C62*总表!E$4</f>
        <v>3720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="1" customFormat="1" ht="20.1" customHeight="1" spans="1:27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="1" customFormat="1" ht="20.1" customHeight="1" spans="1:27">
      <c r="A64" s="3">
        <v>63</v>
      </c>
      <c r="B64" s="3">
        <f t="shared" si="9"/>
        <v>38.3</v>
      </c>
      <c r="C64" s="3">
        <f t="shared" si="10"/>
        <v>38.3</v>
      </c>
      <c r="D64" s="3">
        <f>$B64*总表!D$4</f>
        <v>40215</v>
      </c>
      <c r="E64" s="3">
        <f>$C64*总表!E$4</f>
        <v>3830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="1" customFormat="1" ht="20.1" customHeight="1" spans="1:27">
      <c r="A65" s="3">
        <v>64</v>
      </c>
      <c r="B65" s="3">
        <f t="shared" si="9"/>
        <v>38.85</v>
      </c>
      <c r="C65" s="3">
        <f t="shared" si="10"/>
        <v>38.85</v>
      </c>
      <c r="D65" s="3">
        <f>$B65*总表!D$4</f>
        <v>40792.5</v>
      </c>
      <c r="E65" s="3">
        <f>$C65*总表!E$4</f>
        <v>3885</v>
      </c>
      <c r="F65" s="3">
        <f>$C65*总表!F$4</f>
        <v>1165.5</v>
      </c>
      <c r="G65" s="3">
        <f>$C65*总表!G$4</f>
        <v>1165.5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="1" customFormat="1" ht="20.1" customHeight="1" spans="1:27">
      <c r="A66" s="3">
        <v>65</v>
      </c>
      <c r="B66" s="3">
        <f t="shared" si="9"/>
        <v>39.4</v>
      </c>
      <c r="C66" s="3">
        <f t="shared" si="10"/>
        <v>39.4</v>
      </c>
      <c r="D66" s="3">
        <f>$B66*总表!D$4</f>
        <v>41370</v>
      </c>
      <c r="E66" s="3">
        <f>$C66*总表!E$4</f>
        <v>3940</v>
      </c>
      <c r="F66" s="3">
        <f>$C66*总表!F$4</f>
        <v>1182</v>
      </c>
      <c r="G66" s="3">
        <f>$C66*总表!G$4</f>
        <v>1182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="1" customFormat="1" ht="20.1" customHeight="1" spans="1:27">
      <c r="A67" s="3">
        <v>66</v>
      </c>
      <c r="B67" s="3">
        <f t="shared" si="9"/>
        <v>39.95</v>
      </c>
      <c r="C67" s="3">
        <f t="shared" si="10"/>
        <v>39.95</v>
      </c>
      <c r="D67" s="3">
        <f>$B67*总表!D$4</f>
        <v>41947.5</v>
      </c>
      <c r="E67" s="3">
        <f>$C67*总表!E$4</f>
        <v>3995</v>
      </c>
      <c r="F67" s="3">
        <f>$C67*总表!F$4</f>
        <v>1198.5</v>
      </c>
      <c r="G67" s="3">
        <f>$C67*总表!G$4</f>
        <v>1198.5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="1" customFormat="1" ht="20.1" customHeight="1" spans="1:27">
      <c r="A68" s="3">
        <v>67</v>
      </c>
      <c r="B68" s="3">
        <f t="shared" ref="B68:B71" si="19">B67+0.55</f>
        <v>40.5</v>
      </c>
      <c r="C68" s="3">
        <f t="shared" ref="C68:C71" si="20">C67+0.55</f>
        <v>40.5</v>
      </c>
      <c r="D68" s="3">
        <f>$B68*总表!D$4</f>
        <v>42525</v>
      </c>
      <c r="E68" s="3">
        <f>$C68*总表!E$4</f>
        <v>4050</v>
      </c>
      <c r="F68" s="3">
        <f>$C68*总表!F$4</f>
        <v>1215</v>
      </c>
      <c r="G68" s="3">
        <f>$C68*总表!G$4</f>
        <v>1215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="1" customFormat="1" ht="20.1" customHeight="1" spans="1:27">
      <c r="A69" s="3">
        <v>68</v>
      </c>
      <c r="B69" s="3">
        <f t="shared" si="19"/>
        <v>41.05</v>
      </c>
      <c r="C69" s="3">
        <f t="shared" si="20"/>
        <v>41.05</v>
      </c>
      <c r="D69" s="3">
        <f>$B69*总表!D$4</f>
        <v>43102.5</v>
      </c>
      <c r="E69" s="3">
        <f>$C69*总表!E$4</f>
        <v>4105</v>
      </c>
      <c r="F69" s="3">
        <f>$C69*总表!F$4</f>
        <v>1231.5</v>
      </c>
      <c r="G69" s="3">
        <f>$C69*总表!G$4</f>
        <v>1231.5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="1" customFormat="1" ht="20.1" customHeight="1" spans="1:27">
      <c r="A70" s="3">
        <v>69</v>
      </c>
      <c r="B70" s="3">
        <f t="shared" si="19"/>
        <v>41.6</v>
      </c>
      <c r="C70" s="3">
        <f t="shared" si="20"/>
        <v>41.6</v>
      </c>
      <c r="D70" s="3">
        <f>$B70*总表!D$4</f>
        <v>43680</v>
      </c>
      <c r="E70" s="3">
        <f>$C70*总表!E$4</f>
        <v>4160</v>
      </c>
      <c r="F70" s="3">
        <f>$C70*总表!F$4</f>
        <v>1248</v>
      </c>
      <c r="G70" s="3">
        <f>$C70*总表!G$4</f>
        <v>1248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="1" customFormat="1" ht="20.1" customHeight="1" spans="1:27">
      <c r="A71" s="3">
        <v>70</v>
      </c>
      <c r="B71" s="3">
        <f t="shared" si="19"/>
        <v>42.15</v>
      </c>
      <c r="C71" s="3">
        <f t="shared" si="20"/>
        <v>42.15</v>
      </c>
      <c r="D71" s="3">
        <f>$B71*总表!D$4</f>
        <v>44257.5</v>
      </c>
      <c r="E71" s="3">
        <f>$C71*总表!E$4</f>
        <v>4215</v>
      </c>
      <c r="F71" s="3">
        <f>$C71*总表!F$4</f>
        <v>1264.5</v>
      </c>
      <c r="G71" s="3">
        <f>$C71*总表!G$4</f>
        <v>1264.5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="1" customFormat="1" ht="20.1" customHeight="1" spans="1:27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="1" customFormat="1" ht="20.1" customHeight="1" spans="1:27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="1" customFormat="1" ht="20.1" customHeight="1" spans="1:27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="1" customFormat="1" ht="20.1" customHeight="1" spans="1:27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="1" customFormat="1" ht="20.1" customHeight="1" spans="1:27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="1" customFormat="1" ht="20.1" customHeight="1" spans="1:27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="1" customFormat="1" ht="20.1" customHeight="1" spans="1:27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="1" customFormat="1" ht="20.1" customHeight="1" spans="1:27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="1" customFormat="1" ht="20.1" customHeight="1" spans="1:27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="1" customFormat="1" ht="20.1" customHeight="1" spans="1:27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="1" customFormat="1" ht="20.1" customHeight="1" spans="1:27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="1" customFormat="1" ht="20.1" customHeight="1" spans="1:27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="1" customFormat="1" ht="20.1" customHeight="1" spans="1:27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="1" customFormat="1" ht="20.1" customHeight="1" spans="1:27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="1" customFormat="1" ht="20.1" customHeight="1" spans="1:27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="1" customFormat="1" ht="20.1" customHeight="1" spans="1:27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="1" customFormat="1" ht="20.1" customHeight="1" spans="1:27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="1" customFormat="1" ht="20.1" customHeight="1" spans="1:27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="1" customFormat="1" ht="20.1" customHeight="1" spans="1:27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="1" customFormat="1" ht="20.1" customHeight="1" spans="1:27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="1" customFormat="1" ht="20.1" customHeight="1" spans="1:27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="1" customFormat="1" ht="20.1" customHeight="1" spans="1:27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="1" customFormat="1" ht="20.1" customHeight="1" spans="1:27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="1" customFormat="1" ht="20.1" customHeight="1" spans="1:27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="1" customFormat="1" ht="20.1" customHeight="1" spans="1:27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="1" customFormat="1" ht="20.1" customHeight="1" spans="1:27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="1" customFormat="1" ht="20.1" customHeight="1" spans="1:27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="1" customFormat="1" ht="20.1" customHeight="1" spans="1:27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="1" customFormat="1" ht="20.1" customHeight="1" spans="1:27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="1" customFormat="1" ht="20.1" customHeight="1" spans="1:27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ht="20.1" customHeight="1" spans="19:27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ht="20.1" customHeight="1" spans="21:22">
      <c r="U103" s="3"/>
      <c r="V103" s="3"/>
    </row>
    <row r="104" ht="20.1" customHeight="1" spans="21:22">
      <c r="U104" s="3"/>
      <c r="V104" s="3"/>
    </row>
    <row r="105" ht="20.1" customHeight="1" spans="21:22">
      <c r="U105" s="3"/>
      <c r="V105" s="3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="1" customFormat="1" ht="20.1" customHeight="1" spans="1:20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="1" customFormat="1" ht="20.1" customHeight="1" spans="1:20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="1" customFormat="1" ht="20.1" customHeight="1" spans="1:20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="1" customFormat="1" ht="20.1" customHeight="1" spans="1:20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="1" customFormat="1" ht="20.1" customHeight="1" spans="1:20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1448</v>
      </c>
      <c r="F2" s="3" t="s">
        <v>1449</v>
      </c>
      <c r="J2" s="3" t="s">
        <v>1450</v>
      </c>
    </row>
    <row r="3" s="3" customFormat="1" ht="20.1" customHeight="1" spans="4:10">
      <c r="D3" s="3" t="s">
        <v>1451</v>
      </c>
      <c r="E3" s="3">
        <v>100</v>
      </c>
      <c r="J3" s="3" t="s">
        <v>1452</v>
      </c>
    </row>
    <row r="4" s="3" customFormat="1" ht="20.1" customHeight="1" spans="4:5">
      <c r="D4" s="3" t="s">
        <v>1453</v>
      </c>
      <c r="E4" s="3">
        <v>130</v>
      </c>
    </row>
    <row r="5" s="3" customFormat="1" ht="20.1" customHeight="1" spans="4:5">
      <c r="D5" s="3" t="s">
        <v>1454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1455</v>
      </c>
      <c r="M8" s="3" t="s">
        <v>1456</v>
      </c>
      <c r="P8" s="3" t="s">
        <v>1457</v>
      </c>
    </row>
    <row r="9" s="3" customFormat="1" ht="20.1" customHeight="1" spans="3:10">
      <c r="C9" s="3" t="s">
        <v>467</v>
      </c>
      <c r="H9" s="3" t="s">
        <v>1458</v>
      </c>
      <c r="I9" s="3" t="s">
        <v>911</v>
      </c>
      <c r="J9" s="3" t="s">
        <v>1459</v>
      </c>
    </row>
    <row r="10" s="3" customFormat="1" ht="20.1" customHeight="1" spans="3:10">
      <c r="C10" s="3">
        <v>10</v>
      </c>
      <c r="I10" s="3" t="s">
        <v>1460</v>
      </c>
      <c r="J10" s="3" t="s">
        <v>3</v>
      </c>
    </row>
    <row r="11" s="3" customFormat="1" ht="20.1" customHeight="1" spans="3:10">
      <c r="C11" s="3">
        <v>20</v>
      </c>
      <c r="I11" s="3" t="s">
        <v>1461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1462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1463</v>
      </c>
      <c r="J25" s="5" t="s">
        <v>1464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24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="3" customFormat="1" ht="20.1" customHeight="1" spans="1:24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="3" customFormat="1" ht="20.1" customHeight="1" spans="1:24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="3" customFormat="1" ht="20.1" customHeight="1" spans="1:24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="3" customFormat="1" ht="20.1" customHeight="1" spans="1:24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="3" customFormat="1" ht="20.1" customHeight="1" spans="1:24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="3" customFormat="1" ht="20.1" customHeight="1" spans="1:24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="3" customFormat="1" ht="20.1" customHeight="1" spans="1:24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="3" customFormat="1" ht="20.1" customHeight="1" spans="1:24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="3" customFormat="1" ht="20.1" customHeight="1" spans="1:24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="3" customFormat="1" ht="20.1" customHeight="1" spans="1:24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="3" customFormat="1" ht="20.1" customHeight="1" spans="1:24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="3" customFormat="1" ht="20.1" customHeight="1" spans="1:3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="3" customFormat="1" ht="20.1" customHeight="1" spans="1:3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="3" customFormat="1" ht="20.1" customHeight="1" spans="1:3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="3" customFormat="1" ht="20.1" customHeight="1" spans="1:3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="3" customFormat="1" ht="20.1" customHeight="1" spans="1:3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="3" customFormat="1" ht="20.1" customHeight="1" spans="1:3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="3" customFormat="1" ht="20.1" customHeight="1" spans="1:3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ht="20.1" customHeight="1" spans="17:38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ht="20.1" customHeight="1" spans="17:38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ht="20.1" customHeight="1" spans="2:38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ht="20.1" customHeight="1" spans="1:38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ht="20.1" customHeight="1" spans="1:38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ht="20.1" customHeight="1" spans="1:3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ht="20.1" customHeight="1" spans="1:3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ht="20.1" customHeight="1" spans="1:3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ht="20.1" customHeight="1" spans="1:3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ht="20.1" customHeight="1" spans="1:3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ht="20.1" customHeight="1" spans="1:3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ht="20.1" customHeight="1" spans="1:3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ht="20.1" customHeight="1" spans="1:3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ht="20.1" customHeight="1" spans="1:3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ht="20.1" customHeight="1" spans="1:3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ht="20.1" customHeight="1" spans="1:3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ht="20.1" customHeight="1" spans="1:3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ht="20.1" customHeight="1" spans="1:3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ht="20.1" customHeight="1" spans="1:3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ht="20.1" customHeight="1" spans="1:3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ht="20.1" customHeight="1" spans="1:3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ht="20.1" customHeight="1" spans="1:3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ht="20.1" customHeight="1" spans="1:3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ht="20.1" customHeight="1" spans="1:3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ht="20.1" customHeight="1" spans="1:3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ht="20.1" customHeight="1" spans="1:3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ht="20.1" customHeight="1" spans="1:3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ht="20.1" customHeight="1" spans="1:3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ht="20.1" customHeight="1" spans="1:3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ht="20.1" customHeight="1" spans="1:3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ht="20.1" customHeight="1" spans="1:3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ht="20.1" customHeight="1" spans="1:3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ht="20.1" customHeight="1" spans="1:3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ht="20.1" customHeight="1" spans="1:3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ht="20.1" customHeight="1" spans="1:3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ht="20.1" customHeight="1" spans="1:3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ht="20.1" customHeight="1" spans="1:3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ht="20.1" customHeight="1" spans="1:3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ht="20.1" customHeight="1" spans="1:3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ht="20.1" customHeight="1" spans="1:3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ht="20.1" customHeight="1" spans="1:3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ht="20.1" customHeight="1" spans="1:3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ht="20.1" customHeight="1" spans="1:3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ht="20.1" customHeight="1" spans="1:3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ht="20.1" customHeight="1" spans="1:3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ht="20.1" customHeight="1" spans="1:3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ht="20.1" customHeight="1" spans="1:3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ht="20.1" customHeight="1" spans="1:24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ht="20.1" customHeight="1" spans="1:24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ht="20.1" customHeight="1" spans="1:24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ht="20.1" customHeight="1" spans="1:24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ht="20.1" customHeight="1" spans="1:24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ht="20.1" customHeight="1" spans="1:24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ht="20.1" customHeight="1" spans="1:24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ht="20.1" customHeight="1" spans="1:24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ht="20.1" customHeight="1" spans="1:24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ht="20.1" customHeight="1" spans="1:24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ht="20.1" customHeight="1" spans="1:24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ht="20.1" customHeight="1" spans="1:24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ht="20.1" customHeight="1" spans="1:24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ht="20.1" customHeight="1" spans="1:24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ht="20.1" customHeight="1" spans="1:24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ht="20.1" customHeight="1" spans="1:24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ht="20.1" customHeight="1" spans="1:24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ht="20.1" customHeight="1" spans="1:24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ht="20.1" customHeight="1" spans="1:24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ht="20.1" customHeight="1" spans="1:24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ht="20.1" customHeight="1" spans="1:24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ht="20.1" customHeight="1" spans="1:24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ht="20.1" customHeight="1" spans="1:24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ht="20.1" customHeight="1" spans="1:24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ht="20.1" customHeight="1" spans="1:24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ht="20.1" customHeight="1" spans="1:24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ht="20.1" customHeight="1" spans="17:24">
      <c r="Q145" s="3"/>
      <c r="R145" s="3"/>
      <c r="S145" s="3"/>
      <c r="T145" s="3"/>
      <c r="U145" s="3"/>
      <c r="V145" s="3"/>
      <c r="W145" s="3"/>
      <c r="X145" s="3"/>
    </row>
    <row r="146" ht="20.1" customHeight="1" spans="17:24">
      <c r="Q146" s="3"/>
      <c r="R146" s="3"/>
      <c r="S146" s="3"/>
      <c r="T146" s="3"/>
      <c r="U146" s="3"/>
      <c r="V146" s="3"/>
      <c r="W146" s="3"/>
      <c r="X146" s="3"/>
    </row>
    <row r="147" ht="20.1" customHeight="1" spans="17:24">
      <c r="Q147" s="3"/>
      <c r="R147" s="3"/>
      <c r="S147" s="3"/>
      <c r="T147" s="3"/>
      <c r="U147" s="3"/>
      <c r="V147" s="3"/>
      <c r="W147" s="3"/>
      <c r="X147" s="3"/>
    </row>
    <row r="148" ht="20.1" customHeight="1" spans="17:24">
      <c r="Q148" s="3"/>
      <c r="R148" s="3"/>
      <c r="S148" s="3"/>
      <c r="T148" s="3"/>
      <c r="U148" s="3"/>
      <c r="V148" s="3"/>
      <c r="W148" s="3"/>
      <c r="X148" s="3"/>
    </row>
    <row r="149" ht="20.1" customHeight="1" spans="17:24">
      <c r="Q149" s="3"/>
      <c r="R149" s="3"/>
      <c r="S149" s="3"/>
      <c r="T149" s="3"/>
      <c r="U149" s="3"/>
      <c r="V149" s="3"/>
      <c r="W149" s="3"/>
      <c r="X149" s="3"/>
    </row>
    <row r="150" ht="20.1" customHeight="1" spans="17:24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="1" customFormat="1" ht="20.1" customHeight="1" spans="9:21">
      <c r="I3" s="3" t="s">
        <v>1576</v>
      </c>
      <c r="P3" s="4" t="s">
        <v>1577</v>
      </c>
      <c r="U3" s="1" t="s">
        <v>1578</v>
      </c>
    </row>
    <row r="4" s="1" customFormat="1" ht="20.1" customHeight="1" spans="3:21">
      <c r="C4" s="3" t="s">
        <v>1328</v>
      </c>
      <c r="I4" s="3" t="s">
        <v>1579</v>
      </c>
      <c r="P4" s="4" t="s">
        <v>1580</v>
      </c>
      <c r="U4" s="1" t="s">
        <v>1581</v>
      </c>
    </row>
    <row r="5" s="1" customFormat="1" ht="20.1" customHeight="1" spans="3:21">
      <c r="C5" s="3" t="s">
        <v>94</v>
      </c>
      <c r="I5" s="3" t="s">
        <v>1582</v>
      </c>
      <c r="P5" s="1" t="s">
        <v>1583</v>
      </c>
      <c r="U5" s="1" t="s">
        <v>81</v>
      </c>
    </row>
    <row r="6" s="1" customFormat="1" ht="20.1" customHeight="1" spans="3:16">
      <c r="C6" s="3" t="s">
        <v>1584</v>
      </c>
      <c r="I6" s="3" t="s">
        <v>1339</v>
      </c>
      <c r="O6" s="3" t="s">
        <v>159</v>
      </c>
      <c r="P6" s="4" t="s">
        <v>1585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="1" customFormat="1" ht="20.1" customHeight="1" spans="9:21">
      <c r="I12" s="1" t="s">
        <v>1591</v>
      </c>
      <c r="O12" s="3"/>
      <c r="P12" s="5" t="s">
        <v>1592</v>
      </c>
      <c r="U12" s="1" t="s">
        <v>1593</v>
      </c>
    </row>
    <row r="13" s="1" customFormat="1" ht="20.1" customHeight="1" spans="3:21">
      <c r="C13" s="3" t="s">
        <v>1594</v>
      </c>
      <c r="O13" s="3" t="s">
        <v>1595</v>
      </c>
      <c r="P13" s="5" t="s">
        <v>1596</v>
      </c>
      <c r="U13" s="1" t="s">
        <v>159</v>
      </c>
    </row>
    <row r="14" s="1" customFormat="1" ht="20.1" customHeight="1" spans="3:21">
      <c r="C14" s="3" t="s">
        <v>1597</v>
      </c>
      <c r="O14" s="3"/>
      <c r="P14" s="4" t="s">
        <v>1598</v>
      </c>
      <c r="U14" s="1" t="s">
        <v>1599</v>
      </c>
    </row>
    <row r="15" s="1" customFormat="1" ht="20.1" customHeight="1" spans="3:21">
      <c r="C15" s="3" t="s">
        <v>1600</v>
      </c>
      <c r="P15" s="1" t="s">
        <v>1601</v>
      </c>
      <c r="U15" s="1" t="s">
        <v>1602</v>
      </c>
    </row>
    <row r="16" s="1" customFormat="1" ht="20.1" customHeight="1" spans="3:16">
      <c r="C16" s="3" t="s">
        <v>1603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="1" customFormat="1" ht="20.1" customHeight="1" spans="9:21">
      <c r="I22" s="3" t="s">
        <v>1609</v>
      </c>
      <c r="J22" s="5" t="s">
        <v>1610</v>
      </c>
      <c r="P22" s="4" t="s">
        <v>1611</v>
      </c>
      <c r="U22" s="1" t="s">
        <v>1612</v>
      </c>
    </row>
    <row r="23" s="1" customFormat="1" ht="20.1" customHeight="1" spans="3:2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="1" customFormat="1" ht="20.1" customHeight="1" spans="3:2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="1" customFormat="1" ht="20.1" customHeight="1" spans="3:2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="1" customFormat="1" ht="20.1" customHeight="1" spans="3:21">
      <c r="C26" s="3" t="s">
        <v>1623</v>
      </c>
      <c r="I26" s="3" t="s">
        <v>1627</v>
      </c>
      <c r="P26" s="1" t="s">
        <v>1628</v>
      </c>
      <c r="U26" s="4" t="s">
        <v>1628</v>
      </c>
    </row>
    <row r="27" s="1" customFormat="1" ht="20.1" customHeight="1" spans="3:21">
      <c r="C27" s="3" t="s">
        <v>1627</v>
      </c>
      <c r="P27" s="4" t="s">
        <v>1629</v>
      </c>
      <c r="U27" s="5" t="s">
        <v>1623</v>
      </c>
    </row>
    <row r="28" s="1" customFormat="1" ht="20.1" customHeight="1" spans="3:21">
      <c r="C28" s="3" t="s">
        <v>1630</v>
      </c>
      <c r="U28" s="5" t="s">
        <v>1627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B27" sqref="B27"/>
    </sheetView>
  </sheetViews>
  <sheetFormatPr defaultColWidth="9" defaultRowHeight="14.25" outlineLevelCol="7"/>
  <cols>
    <col min="1" max="7" width="9" style="12"/>
  </cols>
  <sheetData>
    <row r="1" s="1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" customFormat="1" ht="20.1" customHeight="1" spans="1:7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="1" customFormat="1" ht="20.1" customHeight="1" spans="1:8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="1" customFormat="1" ht="20.1" customHeight="1" spans="1:7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="1" customFormat="1" ht="20.1" customHeight="1" spans="1:7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="1" customFormat="1" ht="20.1" customHeight="1" spans="1:7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="1" customFormat="1" ht="20.1" customHeight="1" spans="1:7">
      <c r="A7" s="3">
        <v>6</v>
      </c>
      <c r="B7" s="3">
        <f t="shared" si="0"/>
        <v>6.25</v>
      </c>
      <c r="C7" s="3">
        <f t="shared" si="1"/>
        <v>5.6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="1" customFormat="1" ht="20.1" customHeight="1" spans="1:7">
      <c r="A8" s="3">
        <v>7</v>
      </c>
      <c r="B8" s="3">
        <f t="shared" si="0"/>
        <v>6.5</v>
      </c>
      <c r="C8" s="3">
        <f t="shared" si="1"/>
        <v>5.72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="1" customFormat="1" ht="20.1" customHeight="1" spans="1:7">
      <c r="A9" s="3">
        <v>8</v>
      </c>
      <c r="B9" s="3">
        <f t="shared" si="0"/>
        <v>6.75</v>
      </c>
      <c r="C9" s="3">
        <f t="shared" si="1"/>
        <v>5.84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="1" customFormat="1" ht="20.1" customHeight="1" spans="1:7">
      <c r="A10" s="3">
        <v>9</v>
      </c>
      <c r="B10" s="3">
        <f t="shared" si="0"/>
        <v>7</v>
      </c>
      <c r="C10" s="3">
        <f t="shared" si="1"/>
        <v>5.96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="1" customFormat="1" ht="20.1" customHeight="1" spans="1:7">
      <c r="A11" s="3">
        <v>10</v>
      </c>
      <c r="B11" s="3">
        <f t="shared" si="0"/>
        <v>7.25</v>
      </c>
      <c r="C11" s="3">
        <f t="shared" si="1"/>
        <v>6.08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="1" customFormat="1" ht="20.1" customHeight="1" spans="1:7">
      <c r="A12" s="3">
        <v>11</v>
      </c>
      <c r="B12" s="3">
        <f t="shared" si="0"/>
        <v>7.5</v>
      </c>
      <c r="C12" s="3">
        <f t="shared" si="1"/>
        <v>6.2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="1" customFormat="1" ht="20.1" customHeight="1" spans="1:7">
      <c r="A13" s="3">
        <v>12</v>
      </c>
      <c r="B13" s="3">
        <f t="shared" si="0"/>
        <v>7.75</v>
      </c>
      <c r="C13" s="3">
        <f t="shared" si="1"/>
        <v>6.32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="1" customFormat="1" ht="20.1" customHeight="1" spans="1:7">
      <c r="A14" s="3">
        <v>13</v>
      </c>
      <c r="B14" s="3">
        <f t="shared" si="0"/>
        <v>8</v>
      </c>
      <c r="C14" s="3">
        <f t="shared" si="1"/>
        <v>6.44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="1" customFormat="1" ht="20.1" customHeight="1" spans="1:7">
      <c r="A15" s="3">
        <v>14</v>
      </c>
      <c r="B15" s="3">
        <f t="shared" si="0"/>
        <v>8.25</v>
      </c>
      <c r="C15" s="3">
        <f t="shared" si="1"/>
        <v>6.56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="1" customFormat="1" ht="20.1" customHeight="1" spans="1:7">
      <c r="A16" s="3">
        <v>15</v>
      </c>
      <c r="B16" s="3">
        <f t="shared" si="0"/>
        <v>8.5</v>
      </c>
      <c r="C16" s="3">
        <f t="shared" si="1"/>
        <v>6.68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="1" customFormat="1" ht="20.1" customHeight="1" spans="1:7">
      <c r="A17" s="3">
        <v>16</v>
      </c>
      <c r="B17" s="3">
        <f t="shared" si="0"/>
        <v>8.75</v>
      </c>
      <c r="C17" s="3">
        <f t="shared" si="1"/>
        <v>6.8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="1" customFormat="1" ht="20.1" customHeight="1" spans="1:7">
      <c r="A18" s="3">
        <v>17</v>
      </c>
      <c r="B18" s="3">
        <f t="shared" si="0"/>
        <v>9</v>
      </c>
      <c r="C18" s="3">
        <f t="shared" si="1"/>
        <v>6.92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="1" customFormat="1" ht="20.1" customHeight="1" spans="1:7">
      <c r="A19" s="3">
        <v>18</v>
      </c>
      <c r="B19" s="3">
        <f t="shared" si="0"/>
        <v>9.25</v>
      </c>
      <c r="C19" s="3">
        <f t="shared" si="1"/>
        <v>7.04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="1" customFormat="1" ht="20.1" customHeight="1" spans="1:7">
      <c r="A20" s="3">
        <v>19</v>
      </c>
      <c r="B20" s="3">
        <f t="shared" si="0"/>
        <v>9.5</v>
      </c>
      <c r="C20" s="3">
        <f t="shared" si="1"/>
        <v>7.16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="1" customFormat="1" ht="20.1" customHeight="1" spans="1:7">
      <c r="A21" s="3">
        <v>20</v>
      </c>
      <c r="B21" s="3">
        <f t="shared" si="0"/>
        <v>9.75</v>
      </c>
      <c r="C21" s="3">
        <f t="shared" si="1"/>
        <v>7.28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="1" customFormat="1" ht="20.1" customHeight="1" spans="1:7">
      <c r="A22" s="3">
        <v>21</v>
      </c>
      <c r="B22" s="3">
        <f t="shared" si="0"/>
        <v>10</v>
      </c>
      <c r="C22" s="3">
        <f t="shared" si="1"/>
        <v>7.4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="1" customFormat="1" ht="20.1" customHeight="1" spans="1:7">
      <c r="A23" s="3">
        <v>22</v>
      </c>
      <c r="B23" s="3">
        <f t="shared" si="0"/>
        <v>10.25</v>
      </c>
      <c r="C23" s="3">
        <f t="shared" si="1"/>
        <v>7.52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="1" customFormat="1" ht="20.1" customHeight="1" spans="1:7">
      <c r="A24" s="3">
        <v>23</v>
      </c>
      <c r="B24" s="3">
        <f t="shared" si="0"/>
        <v>10.5</v>
      </c>
      <c r="C24" s="3">
        <f t="shared" si="1"/>
        <v>7.64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="1" customFormat="1" ht="20.1" customHeight="1" spans="1:7">
      <c r="A25" s="3">
        <v>24</v>
      </c>
      <c r="B25" s="3">
        <f t="shared" si="0"/>
        <v>10.75</v>
      </c>
      <c r="C25" s="3">
        <f t="shared" si="1"/>
        <v>7.76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="1" customFormat="1" ht="20.1" customHeight="1" spans="1:7">
      <c r="A26" s="3">
        <v>25</v>
      </c>
      <c r="B26" s="3">
        <f t="shared" si="0"/>
        <v>11</v>
      </c>
      <c r="C26" s="3">
        <f t="shared" si="1"/>
        <v>7.88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="1" customFormat="1" ht="20.1" customHeight="1" spans="1:7">
      <c r="A27" s="3">
        <v>26</v>
      </c>
      <c r="B27" s="3">
        <f t="shared" si="0"/>
        <v>11.25</v>
      </c>
      <c r="C27" s="3">
        <f t="shared" si="1"/>
        <v>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="1" customFormat="1" ht="20.1" customHeight="1" spans="1:7">
      <c r="A28" s="3">
        <v>27</v>
      </c>
      <c r="B28" s="3">
        <f t="shared" si="0"/>
        <v>11.5</v>
      </c>
      <c r="C28" s="3">
        <f t="shared" si="1"/>
        <v>8.12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="1" customFormat="1" ht="20.1" customHeight="1" spans="1:7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="1" customFormat="1" ht="20.1" customHeight="1" spans="1:7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="1" customFormat="1" ht="20.1" customHeight="1" spans="1:7">
      <c r="A31" s="3">
        <v>30</v>
      </c>
      <c r="B31" s="3">
        <f t="shared" si="0"/>
        <v>12.25</v>
      </c>
      <c r="C31" s="3">
        <f t="shared" si="1"/>
        <v>8.48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="1" customFormat="1" ht="20.1" customHeight="1" spans="1:7">
      <c r="A32" s="3">
        <v>31</v>
      </c>
      <c r="B32" s="3">
        <f t="shared" si="0"/>
        <v>12.5</v>
      </c>
      <c r="C32" s="3">
        <f t="shared" si="1"/>
        <v>8.6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="1" customFormat="1" ht="20.1" customHeight="1" spans="1:7">
      <c r="A33" s="3">
        <v>32</v>
      </c>
      <c r="B33" s="3">
        <f t="shared" si="0"/>
        <v>12.75</v>
      </c>
      <c r="C33" s="3">
        <f t="shared" si="1"/>
        <v>8.72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="1" customFormat="1" ht="20.1" customHeight="1" spans="1:7">
      <c r="A34" s="3">
        <v>33</v>
      </c>
      <c r="B34" s="3">
        <f t="shared" si="0"/>
        <v>13</v>
      </c>
      <c r="C34" s="3">
        <f t="shared" si="1"/>
        <v>8.84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="1" customFormat="1" ht="20.1" customHeight="1" spans="1:7">
      <c r="A35" s="3">
        <v>34</v>
      </c>
      <c r="B35" s="3">
        <f t="shared" si="0"/>
        <v>13.25</v>
      </c>
      <c r="C35" s="3">
        <f t="shared" si="1"/>
        <v>8.96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="1" customFormat="1" ht="20.1" customHeight="1" spans="1:7">
      <c r="A36" s="3">
        <v>35</v>
      </c>
      <c r="B36" s="3">
        <f t="shared" si="0"/>
        <v>13.5</v>
      </c>
      <c r="C36" s="3">
        <f t="shared" si="1"/>
        <v>9.07999999999999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="1" customFormat="1" ht="20.1" customHeight="1" spans="1:7">
      <c r="A37" s="3">
        <v>36</v>
      </c>
      <c r="B37" s="3">
        <f t="shared" si="0"/>
        <v>13.75</v>
      </c>
      <c r="C37" s="3">
        <f t="shared" si="1"/>
        <v>9.19999999999999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="1" customFormat="1" ht="20.1" customHeight="1" spans="1:7">
      <c r="A38" s="3">
        <v>37</v>
      </c>
      <c r="B38" s="3">
        <f t="shared" si="0"/>
        <v>14</v>
      </c>
      <c r="C38" s="3">
        <f t="shared" si="1"/>
        <v>9.31999999999999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="1" customFormat="1" ht="20.1" customHeight="1" spans="1:7">
      <c r="A39" s="3">
        <v>38</v>
      </c>
      <c r="B39" s="3">
        <f t="shared" si="0"/>
        <v>14.25</v>
      </c>
      <c r="C39" s="3">
        <f t="shared" si="1"/>
        <v>9.43999999999999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="1" customFormat="1" ht="20.1" customHeight="1" spans="1:7">
      <c r="A40" s="3">
        <v>39</v>
      </c>
      <c r="B40" s="3">
        <f t="shared" si="0"/>
        <v>14.5</v>
      </c>
      <c r="C40" s="3">
        <f t="shared" si="1"/>
        <v>9.55999999999999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="1" customFormat="1" ht="20.1" customHeight="1" spans="1:7">
      <c r="A41" s="3">
        <v>40</v>
      </c>
      <c r="B41" s="3">
        <f t="shared" si="0"/>
        <v>14.75</v>
      </c>
      <c r="C41" s="3">
        <f t="shared" si="1"/>
        <v>9.67999999999999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="1" customFormat="1" ht="20.1" customHeight="1" spans="1:7">
      <c r="A42" s="3">
        <v>41</v>
      </c>
      <c r="B42" s="3">
        <f t="shared" si="0"/>
        <v>15</v>
      </c>
      <c r="C42" s="3">
        <f t="shared" si="1"/>
        <v>9.79999999999999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="1" customFormat="1" ht="20.1" customHeight="1" spans="1:7">
      <c r="A43" s="3">
        <v>42</v>
      </c>
      <c r="B43" s="3">
        <f t="shared" si="0"/>
        <v>15.25</v>
      </c>
      <c r="C43" s="3">
        <f t="shared" si="1"/>
        <v>9.91999999999999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="1" customFormat="1" ht="20.1" customHeight="1" spans="1:7">
      <c r="A44" s="3">
        <v>43</v>
      </c>
      <c r="B44" s="3">
        <f t="shared" si="0"/>
        <v>15.5</v>
      </c>
      <c r="C44" s="3">
        <f t="shared" si="1"/>
        <v>10.04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="1" customFormat="1" ht="20.1" customHeight="1" spans="1:7">
      <c r="A45" s="3">
        <v>44</v>
      </c>
      <c r="B45" s="3">
        <f t="shared" si="0"/>
        <v>15.75</v>
      </c>
      <c r="C45" s="3">
        <f t="shared" si="1"/>
        <v>10.16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="1" customFormat="1" ht="20.1" customHeight="1" spans="1:7">
      <c r="A46" s="3">
        <v>45</v>
      </c>
      <c r="B46" s="3">
        <f t="shared" si="0"/>
        <v>16</v>
      </c>
      <c r="C46" s="3">
        <f t="shared" si="1"/>
        <v>10.28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="1" customFormat="1" ht="20.1" customHeight="1" spans="1:7">
      <c r="A47" s="3">
        <v>46</v>
      </c>
      <c r="B47" s="3">
        <f t="shared" si="0"/>
        <v>16.25</v>
      </c>
      <c r="C47" s="3">
        <f t="shared" si="1"/>
        <v>10.4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="1" customFormat="1" ht="20.1" customHeight="1" spans="1:7">
      <c r="A48" s="3">
        <v>47</v>
      </c>
      <c r="B48" s="3">
        <f t="shared" si="0"/>
        <v>16.5</v>
      </c>
      <c r="C48" s="3">
        <f t="shared" si="1"/>
        <v>10.52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="1" customFormat="1" ht="20.1" customHeight="1" spans="1:7">
      <c r="A49" s="3">
        <v>48</v>
      </c>
      <c r="B49" s="3">
        <f t="shared" si="0"/>
        <v>16.75</v>
      </c>
      <c r="C49" s="3">
        <f t="shared" si="1"/>
        <v>10.64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="1" customFormat="1" ht="20.1" customHeight="1" spans="1:7">
      <c r="A50" s="3">
        <v>49</v>
      </c>
      <c r="B50" s="3">
        <f t="shared" si="0"/>
        <v>17</v>
      </c>
      <c r="C50" s="3">
        <f t="shared" si="1"/>
        <v>10.76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="1" customFormat="1" ht="20.1" customHeight="1" spans="1:7">
      <c r="A51" s="3">
        <v>50</v>
      </c>
      <c r="B51" s="3">
        <f t="shared" si="0"/>
        <v>17.25</v>
      </c>
      <c r="C51" s="3">
        <f t="shared" si="1"/>
        <v>10.88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="1" customFormat="1" ht="20.1" customHeight="1" spans="1:7">
      <c r="A52" s="3">
        <v>51</v>
      </c>
      <c r="B52" s="3">
        <f t="shared" si="0"/>
        <v>17.5</v>
      </c>
      <c r="C52" s="3">
        <f t="shared" si="1"/>
        <v>11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ht="20.1" customHeight="1" spans="1:7">
      <c r="A53" s="3">
        <v>52</v>
      </c>
      <c r="B53" s="3">
        <f t="shared" si="0"/>
        <v>17.75</v>
      </c>
      <c r="C53" s="3">
        <f t="shared" si="1"/>
        <v>11.12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ht="20.1" customHeight="1" spans="1:7">
      <c r="A54" s="3">
        <v>53</v>
      </c>
      <c r="B54" s="3">
        <f t="shared" si="0"/>
        <v>18</v>
      </c>
      <c r="C54" s="3">
        <f t="shared" si="1"/>
        <v>11.24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ht="20.1" customHeight="1" spans="1:7">
      <c r="A55" s="3">
        <v>54</v>
      </c>
      <c r="B55" s="3">
        <f t="shared" si="0"/>
        <v>18.25</v>
      </c>
      <c r="C55" s="3">
        <f t="shared" si="1"/>
        <v>11.36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ht="20.1" customHeight="1" spans="1:7">
      <c r="A56" s="3">
        <v>55</v>
      </c>
      <c r="B56" s="3">
        <f t="shared" si="0"/>
        <v>18.5</v>
      </c>
      <c r="C56" s="3">
        <f t="shared" si="1"/>
        <v>11.48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ht="20.1" customHeight="1" spans="1:7">
      <c r="A57" s="3">
        <v>56</v>
      </c>
      <c r="B57" s="3">
        <f t="shared" si="0"/>
        <v>18.75</v>
      </c>
      <c r="C57" s="3">
        <f t="shared" si="1"/>
        <v>11.6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ht="20.1" customHeight="1" spans="1:7">
      <c r="A58" s="3">
        <v>57</v>
      </c>
      <c r="B58" s="3">
        <f t="shared" si="0"/>
        <v>19</v>
      </c>
      <c r="C58" s="3">
        <f t="shared" si="1"/>
        <v>11.72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ht="20.1" customHeight="1" spans="1:7">
      <c r="A59" s="3">
        <v>58</v>
      </c>
      <c r="B59" s="3">
        <f t="shared" si="0"/>
        <v>19.25</v>
      </c>
      <c r="C59" s="3">
        <f t="shared" si="1"/>
        <v>11.84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ht="20.1" customHeight="1" spans="1:7">
      <c r="A60" s="3">
        <v>59</v>
      </c>
      <c r="B60" s="3">
        <f t="shared" si="0"/>
        <v>19.5</v>
      </c>
      <c r="C60" s="3">
        <f t="shared" si="1"/>
        <v>11.96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ht="20.1" customHeight="1" spans="1:7">
      <c r="A61" s="3">
        <v>60</v>
      </c>
      <c r="B61" s="3">
        <f t="shared" si="0"/>
        <v>19.75</v>
      </c>
      <c r="C61" s="3">
        <f t="shared" si="1"/>
        <v>12.08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ht="20.1" customHeight="1" spans="1:7">
      <c r="A62" s="3">
        <v>61</v>
      </c>
      <c r="B62" s="3">
        <f t="shared" si="0"/>
        <v>20</v>
      </c>
      <c r="C62" s="3">
        <f t="shared" si="1"/>
        <v>12.2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ht="20.1" customHeight="1" spans="1:7">
      <c r="A63" s="3">
        <v>62</v>
      </c>
      <c r="B63" s="3">
        <f t="shared" si="0"/>
        <v>20.25</v>
      </c>
      <c r="C63" s="3">
        <f t="shared" si="1"/>
        <v>12.32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ht="20.1" customHeight="1" spans="1:7">
      <c r="A64" s="3">
        <v>63</v>
      </c>
      <c r="B64" s="3">
        <f t="shared" si="0"/>
        <v>20.5</v>
      </c>
      <c r="C64" s="3">
        <f t="shared" si="1"/>
        <v>12.44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ht="20.1" customHeight="1" spans="1:7">
      <c r="A65" s="3">
        <v>64</v>
      </c>
      <c r="B65" s="3">
        <f t="shared" si="0"/>
        <v>20.75</v>
      </c>
      <c r="C65" s="3">
        <f t="shared" si="1"/>
        <v>12.56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ht="20.1" customHeight="1" spans="1:7">
      <c r="A66" s="3">
        <v>65</v>
      </c>
      <c r="B66" s="3">
        <f t="shared" si="0"/>
        <v>21</v>
      </c>
      <c r="C66" s="3">
        <f t="shared" si="1"/>
        <v>12.68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ht="20.1" customHeight="1" spans="1:7">
      <c r="A67" s="3">
        <v>66</v>
      </c>
      <c r="B67" s="3">
        <f t="shared" si="0"/>
        <v>21.25</v>
      </c>
      <c r="C67" s="3">
        <f t="shared" si="1"/>
        <v>12.8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ht="20.1" customHeight="1" spans="1:7">
      <c r="A68" s="3">
        <v>67</v>
      </c>
      <c r="B68" s="3">
        <f t="shared" ref="B68:B71" si="2">B67+0.25</f>
        <v>21.5</v>
      </c>
      <c r="C68" s="3">
        <f t="shared" ref="C68:C71" si="3">C67+0.12</f>
        <v>12.92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ht="20.1" customHeight="1" spans="1:7">
      <c r="A69" s="3">
        <v>68</v>
      </c>
      <c r="B69" s="3">
        <f t="shared" si="2"/>
        <v>21.75</v>
      </c>
      <c r="C69" s="3">
        <f t="shared" si="3"/>
        <v>13.04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ht="20.1" customHeight="1" spans="1:7">
      <c r="A70" s="3">
        <v>69</v>
      </c>
      <c r="B70" s="3">
        <f t="shared" si="2"/>
        <v>22</v>
      </c>
      <c r="C70" s="3">
        <f t="shared" si="3"/>
        <v>13.16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ht="20.1" customHeight="1" spans="1:7">
      <c r="A71" s="3">
        <v>70</v>
      </c>
      <c r="B71" s="3">
        <f t="shared" si="2"/>
        <v>22.25</v>
      </c>
      <c r="C71" s="3">
        <f t="shared" si="3"/>
        <v>13.28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9:30">
      <c r="AC1" s="49" t="s">
        <v>34</v>
      </c>
      <c r="AD1" s="49" t="s">
        <v>35</v>
      </c>
    </row>
    <row r="2" ht="20.1" customHeight="1" spans="19:44">
      <c r="S2" s="49" t="s">
        <v>36</v>
      </c>
      <c r="AC2" s="49" t="s">
        <v>37</v>
      </c>
      <c r="AD2" s="49" t="s">
        <v>38</v>
      </c>
      <c r="AR2" s="49" t="s">
        <v>39</v>
      </c>
    </row>
    <row r="3" ht="20.1" customHeight="1" spans="2:45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49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ht="20.1" customHeight="1" spans="3:53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49" t="s">
        <v>46</v>
      </c>
      <c r="AY4" s="49" t="s">
        <v>47</v>
      </c>
      <c r="AZ4" s="49" t="s">
        <v>67</v>
      </c>
      <c r="BA4" s="53" t="s">
        <v>68</v>
      </c>
    </row>
    <row r="5" ht="20.1" customHeight="1" spans="3:53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Y5" s="49" t="s">
        <v>57</v>
      </c>
      <c r="AZ5" s="49" t="s">
        <v>83</v>
      </c>
      <c r="BA5" s="53" t="s">
        <v>84</v>
      </c>
    </row>
    <row r="6" ht="20.1" customHeight="1" spans="7:53">
      <c r="G6" s="53"/>
      <c r="I6" s="59">
        <v>10011</v>
      </c>
      <c r="K6" s="49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Y6" s="49" t="s">
        <v>72</v>
      </c>
      <c r="AZ6" s="49" t="s">
        <v>92</v>
      </c>
      <c r="BA6" s="53" t="s">
        <v>93</v>
      </c>
    </row>
    <row r="7" ht="20.1" customHeight="1" spans="3:53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49" t="s">
        <v>85</v>
      </c>
      <c r="AY7" s="49" t="s">
        <v>47</v>
      </c>
      <c r="AZ7" s="49" t="s">
        <v>104</v>
      </c>
      <c r="BA7" s="53" t="s">
        <v>105</v>
      </c>
    </row>
    <row r="8" ht="20.1" customHeight="1" spans="3:53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Y8" s="49" t="s">
        <v>57</v>
      </c>
      <c r="AZ8" s="49" t="s">
        <v>116</v>
      </c>
      <c r="BA8" s="53" t="s">
        <v>117</v>
      </c>
    </row>
    <row r="9" ht="20.1" customHeight="1" spans="7:53">
      <c r="G9" s="53"/>
      <c r="I9" s="59">
        <v>10021</v>
      </c>
      <c r="K9" s="49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Y9" s="49" t="s">
        <v>72</v>
      </c>
      <c r="AZ9" s="49" t="s">
        <v>124</v>
      </c>
      <c r="BA9" s="53" t="s">
        <v>125</v>
      </c>
    </row>
    <row r="10" ht="20.1" customHeight="1" spans="3:53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49" t="s">
        <v>118</v>
      </c>
      <c r="AY10" s="49" t="s">
        <v>47</v>
      </c>
      <c r="AZ10" s="49" t="s">
        <v>135</v>
      </c>
      <c r="BA10" s="53" t="s">
        <v>136</v>
      </c>
    </row>
    <row r="11" ht="20.1" customHeight="1" spans="3:53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Y11" s="49" t="s">
        <v>57</v>
      </c>
      <c r="AZ11" s="49" t="s">
        <v>139</v>
      </c>
      <c r="BA11" s="53" t="s">
        <v>149</v>
      </c>
    </row>
    <row r="12" ht="20.1" customHeight="1" spans="7:53">
      <c r="G12" s="53"/>
      <c r="H12" s="53"/>
      <c r="I12" s="59">
        <v>10031</v>
      </c>
      <c r="K12" s="49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Y12" s="49" t="s">
        <v>72</v>
      </c>
      <c r="AZ12" s="49" t="s">
        <v>157</v>
      </c>
      <c r="BA12" s="53" t="s">
        <v>158</v>
      </c>
    </row>
    <row r="13" ht="20.1" customHeight="1" spans="2:53">
      <c r="B13" s="49" t="s">
        <v>53</v>
      </c>
      <c r="G13" s="53"/>
      <c r="H13" s="53"/>
      <c r="I13" s="59">
        <v>10032</v>
      </c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49" t="s">
        <v>150</v>
      </c>
      <c r="AY13" s="49" t="s">
        <v>47</v>
      </c>
      <c r="AZ13" s="49" t="s">
        <v>164</v>
      </c>
      <c r="BA13" s="53" t="s">
        <v>165</v>
      </c>
    </row>
    <row r="14" ht="20.1" customHeight="1" spans="2:53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Y14" s="49" t="s">
        <v>57</v>
      </c>
      <c r="AZ14" s="49" t="s">
        <v>139</v>
      </c>
      <c r="BA14" s="53" t="s">
        <v>176</v>
      </c>
    </row>
    <row r="15" ht="20.1" customHeight="1" spans="4:53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49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Y15" s="49" t="s">
        <v>72</v>
      </c>
      <c r="AZ15" s="49" t="s">
        <v>184</v>
      </c>
      <c r="BA15" s="53" t="s">
        <v>185</v>
      </c>
    </row>
    <row r="16" ht="20.1" customHeight="1" spans="4:53">
      <c r="D16" s="49">
        <v>30</v>
      </c>
      <c r="F16" s="55" t="s">
        <v>186</v>
      </c>
      <c r="G16" s="56" t="s">
        <v>187</v>
      </c>
      <c r="H16" s="57"/>
      <c r="I16" s="59">
        <v>10042</v>
      </c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49" t="s">
        <v>179</v>
      </c>
      <c r="AY16" s="49" t="s">
        <v>47</v>
      </c>
      <c r="AZ16" s="49" t="s">
        <v>132</v>
      </c>
      <c r="BA16" s="53" t="s">
        <v>194</v>
      </c>
    </row>
    <row r="17" ht="20.1" customHeight="1" spans="4:53">
      <c r="D17" s="49">
        <v>35</v>
      </c>
      <c r="F17" s="49" t="s">
        <v>195</v>
      </c>
      <c r="G17" s="53" t="s">
        <v>196</v>
      </c>
      <c r="H17" s="53"/>
      <c r="I17" s="59">
        <v>10043</v>
      </c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Y17" s="49" t="s">
        <v>57</v>
      </c>
      <c r="AZ17" s="49" t="s">
        <v>139</v>
      </c>
      <c r="BA17" s="53" t="s">
        <v>199</v>
      </c>
    </row>
    <row r="18" ht="20.1" customHeight="1" spans="4:53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49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Y18" s="49" t="s">
        <v>72</v>
      </c>
      <c r="AZ18" s="49" t="s">
        <v>208</v>
      </c>
      <c r="BA18" s="53" t="s">
        <v>209</v>
      </c>
    </row>
    <row r="19" ht="20.1" customHeight="1" spans="6:53">
      <c r="F19" s="49" t="s">
        <v>122</v>
      </c>
      <c r="G19" s="53" t="s">
        <v>210</v>
      </c>
      <c r="H19" s="53"/>
      <c r="I19" s="49">
        <v>10052</v>
      </c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49" t="s">
        <v>201</v>
      </c>
      <c r="AY19" s="49" t="s">
        <v>47</v>
      </c>
      <c r="AZ19" s="49" t="s">
        <v>218</v>
      </c>
      <c r="BA19" s="53" t="s">
        <v>219</v>
      </c>
    </row>
    <row r="20" ht="20.1" customHeight="1" spans="9:53">
      <c r="I20" s="49">
        <v>10053</v>
      </c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Y20" s="49" t="s">
        <v>57</v>
      </c>
      <c r="AZ20" s="49" t="s">
        <v>139</v>
      </c>
      <c r="BA20" s="53" t="s">
        <v>226</v>
      </c>
    </row>
    <row r="21" ht="20.1" customHeight="1" spans="2:53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Y21" s="49" t="s">
        <v>72</v>
      </c>
      <c r="AZ21" s="49" t="s">
        <v>233</v>
      </c>
      <c r="BA21" s="53" t="s">
        <v>234</v>
      </c>
    </row>
    <row r="22" ht="20.1" customHeight="1" spans="4:45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ht="20.1" customHeight="1" spans="4:45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ht="20.1" customHeight="1" spans="4:42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ht="20.1" customHeight="1" spans="4:42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ht="20.1" customHeight="1" spans="6:53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ht="20.1" customHeight="1" spans="11:53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ht="20.1" customHeight="1" spans="2:53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ht="20.1" customHeight="1" spans="4:53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ht="20.1" customHeight="1" spans="4:53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ht="20.1" customHeight="1" spans="4:53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ht="20.1" customHeight="1" spans="4:53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ht="20.1" customHeight="1" spans="6:53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ht="20.1" customHeight="1" spans="9:53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ht="20.1" customHeight="1" spans="9:53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ht="20.1" customHeight="1" spans="9:53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ht="20.1" customHeight="1" spans="6:53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ht="20.1" customHeight="1" spans="4:53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ht="20.1" customHeight="1" spans="4:53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ht="20.1" customHeight="1" spans="4:53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ht="20.1" customHeight="1" spans="4:53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ht="20.1" customHeight="1" spans="4:53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ht="20.1" customHeight="1" spans="4:53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ht="20.1" customHeight="1" spans="4:45">
      <c r="D44" s="49">
        <v>15308002</v>
      </c>
      <c r="E44" s="49" t="s">
        <v>295</v>
      </c>
      <c r="G44" s="53" t="s">
        <v>296</v>
      </c>
      <c r="T44" s="64"/>
      <c r="AS44" s="53"/>
    </row>
    <row r="45" ht="20.1" customHeight="1" spans="4:45">
      <c r="D45" s="49">
        <v>15408001</v>
      </c>
      <c r="E45" s="49" t="s">
        <v>297</v>
      </c>
      <c r="G45" s="53" t="s">
        <v>298</v>
      </c>
      <c r="T45" s="65"/>
      <c r="AS45" s="53"/>
    </row>
    <row r="46" ht="20.1" customHeight="1" spans="4:45">
      <c r="D46" s="49">
        <v>15408002</v>
      </c>
      <c r="E46" s="49" t="s">
        <v>299</v>
      </c>
      <c r="G46" s="53" t="s">
        <v>300</v>
      </c>
      <c r="T46" s="61"/>
      <c r="AS46" s="53"/>
    </row>
    <row r="47" ht="20.1" customHeight="1" spans="4:20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ht="20.1" customHeight="1" spans="4:7">
      <c r="D48" s="49">
        <v>15508002</v>
      </c>
      <c r="E48" s="49" t="s">
        <v>303</v>
      </c>
      <c r="G48" s="53" t="s">
        <v>304</v>
      </c>
    </row>
    <row r="49" ht="20.1" customHeight="1"/>
    <row r="50" ht="20.1" customHeight="1"/>
    <row r="51" ht="20.1" customHeight="1" spans="2:7">
      <c r="B51" s="49" t="s">
        <v>305</v>
      </c>
      <c r="C51" s="49" t="s">
        <v>306</v>
      </c>
      <c r="D51" s="53" t="s">
        <v>307</v>
      </c>
      <c r="G51" s="49" t="s">
        <v>308</v>
      </c>
    </row>
    <row r="52" ht="20.1" customHeight="1" spans="2:4">
      <c r="B52" s="49" t="s">
        <v>215</v>
      </c>
      <c r="C52" s="49" t="s">
        <v>309</v>
      </c>
      <c r="D52" s="53" t="s">
        <v>310</v>
      </c>
    </row>
    <row r="53" ht="20.1" customHeight="1" spans="2:4">
      <c r="B53" s="49" t="s">
        <v>311</v>
      </c>
      <c r="C53" s="49" t="s">
        <v>312</v>
      </c>
      <c r="D53" s="53" t="s">
        <v>313</v>
      </c>
    </row>
    <row r="54" ht="20.1" customHeight="1" spans="2:6">
      <c r="B54" s="49" t="s">
        <v>314</v>
      </c>
      <c r="C54" s="49" t="s">
        <v>315</v>
      </c>
      <c r="D54" s="53" t="s">
        <v>316</v>
      </c>
      <c r="F54" s="49" t="s">
        <v>317</v>
      </c>
    </row>
    <row r="55" ht="20.1" customHeight="1" spans="2:4">
      <c r="B55" s="49" t="s">
        <v>318</v>
      </c>
      <c r="C55" s="49" t="s">
        <v>319</v>
      </c>
      <c r="D55" s="53" t="s">
        <v>320</v>
      </c>
    </row>
    <row r="56" ht="20.1" customHeight="1" spans="4:4">
      <c r="D56" s="53" t="s">
        <v>321</v>
      </c>
    </row>
    <row r="57" ht="20.1" customHeight="1" spans="2:5">
      <c r="B57" s="49" t="s">
        <v>322</v>
      </c>
      <c r="C57" s="49" t="s">
        <v>323</v>
      </c>
      <c r="D57" s="53" t="s">
        <v>324</v>
      </c>
      <c r="E57" s="49" t="s">
        <v>325</v>
      </c>
    </row>
    <row r="58" ht="20.1" customHeight="1" spans="4:4">
      <c r="D58" s="53"/>
    </row>
    <row r="59" ht="20.1" customHeight="1" spans="2:4">
      <c r="B59" s="49" t="s">
        <v>326</v>
      </c>
      <c r="C59" s="49" t="s">
        <v>327</v>
      </c>
      <c r="D59" s="53" t="s">
        <v>328</v>
      </c>
    </row>
    <row r="60" ht="20.1" customHeight="1"/>
    <row r="61" ht="20.1" customHeight="1" spans="4:4">
      <c r="D61" s="53" t="s">
        <v>329</v>
      </c>
    </row>
    <row r="62" ht="20.1" customHeight="1" spans="1:5">
      <c r="A62" s="49" t="s">
        <v>330</v>
      </c>
      <c r="B62" s="49" t="s">
        <v>331</v>
      </c>
      <c r="D62" s="49" t="s">
        <v>332</v>
      </c>
      <c r="E62" s="58" t="s">
        <v>326</v>
      </c>
    </row>
    <row r="63" ht="20.1" customHeight="1" spans="4:5">
      <c r="D63" s="49" t="s">
        <v>333</v>
      </c>
      <c r="E63" s="58" t="s">
        <v>334</v>
      </c>
    </row>
    <row r="64" ht="20.1" customHeight="1" spans="1:7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ht="20.1" customHeight="1" spans="4:5">
      <c r="D65" s="49" t="s">
        <v>340</v>
      </c>
      <c r="E65" s="58" t="s">
        <v>341</v>
      </c>
    </row>
    <row r="66" ht="20.1" customHeight="1" spans="4:7">
      <c r="D66" s="49" t="s">
        <v>342</v>
      </c>
      <c r="E66" s="58" t="s">
        <v>343</v>
      </c>
      <c r="G66" s="49" t="s">
        <v>344</v>
      </c>
    </row>
    <row r="67" ht="20.1" customHeight="1" spans="4:7">
      <c r="D67" s="49" t="s">
        <v>345</v>
      </c>
      <c r="E67" s="58" t="s">
        <v>346</v>
      </c>
      <c r="F67" s="49" t="s">
        <v>347</v>
      </c>
      <c r="G67" s="49" t="s">
        <v>348</v>
      </c>
    </row>
    <row r="68" ht="20.1" customHeight="1"/>
    <row r="69" ht="20.1" customHeight="1"/>
    <row r="70" ht="20.1" customHeight="1" spans="2:5">
      <c r="B70" s="49" t="s">
        <v>349</v>
      </c>
      <c r="E70" s="49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ht="20.1" customHeight="1"/>
    <row r="2" ht="20.1" customHeight="1" spans="5:15">
      <c r="E2" s="3" t="s">
        <v>351</v>
      </c>
      <c r="M2" s="3" t="s">
        <v>352</v>
      </c>
      <c r="O2" s="3" t="s">
        <v>353</v>
      </c>
    </row>
    <row r="3" ht="20.1" customHeight="1" spans="5:16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ht="20.1" customHeight="1" spans="5:16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ht="20.1" customHeight="1" spans="5:16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ht="20.1" customHeight="1" spans="5:16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ht="20.1" customHeight="1" spans="5:16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ht="20.1" customHeight="1" spans="5:16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ht="20.1" customHeight="1" spans="5:16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ht="20.1" customHeight="1" spans="5:16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ht="20.1" customHeight="1" spans="5:16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ht="20.1" customHeight="1" spans="5:16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ht="20.1" customHeight="1" spans="5:16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ht="20.1" customHeight="1" spans="5:16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ht="20.1" customHeight="1" spans="5:16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ht="20.1" customHeight="1" spans="5:16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ht="20.1" customHeight="1" spans="5:16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ht="20.1" customHeight="1" spans="5:16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ht="20.1" customHeight="1" spans="5:16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ht="20.1" customHeight="1" spans="5:11">
      <c r="E20" s="45">
        <v>1018</v>
      </c>
      <c r="F20" s="45" t="s">
        <v>412</v>
      </c>
      <c r="K20" s="3"/>
    </row>
    <row r="21" ht="20.1" customHeight="1" spans="5:11">
      <c r="E21" s="45">
        <v>1019</v>
      </c>
      <c r="F21" s="45" t="s">
        <v>413</v>
      </c>
      <c r="K21" s="3"/>
    </row>
    <row r="22" ht="20.1" customHeight="1" spans="5:16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ht="20.1" customHeight="1" spans="5:16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ht="20.1" customHeight="1" spans="5:16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ht="20.1" customHeight="1" spans="5:16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ht="20.1" customHeight="1" spans="5:16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ht="20.1" customHeight="1" spans="5:16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ht="20.1" customHeight="1" spans="5:16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ht="20.1" customHeight="1" spans="5:16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ht="20.1" customHeight="1" spans="5:16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ht="20.1" customHeight="1" spans="5:16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ht="20.1" customHeight="1" spans="5:16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ht="20.1" customHeight="1" spans="5:16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ht="20.1" customHeight="1" spans="5:16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ht="20.1" customHeight="1" spans="5:6">
      <c r="E35" s="45">
        <v>1034</v>
      </c>
      <c r="F35" s="45" t="s">
        <v>454</v>
      </c>
    </row>
    <row r="36" ht="20.1" customHeight="1" spans="5:6">
      <c r="E36" s="45">
        <v>1035</v>
      </c>
      <c r="F36" s="45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3">
        <v>0.1</v>
      </c>
      <c r="N45" s="3" t="s">
        <v>419</v>
      </c>
      <c r="O45" s="3" t="s">
        <v>416</v>
      </c>
      <c r="P45" s="3" t="s">
        <v>456</v>
      </c>
    </row>
    <row r="46" ht="20.1" customHeight="1" spans="13:16">
      <c r="M46" s="3">
        <v>0.05</v>
      </c>
      <c r="N46" s="3" t="s">
        <v>422</v>
      </c>
      <c r="O46" s="3" t="s">
        <v>416</v>
      </c>
      <c r="P46" s="3" t="s">
        <v>423</v>
      </c>
    </row>
    <row r="47" ht="20.1" customHeight="1" spans="13:16">
      <c r="M47" s="3">
        <v>0.02</v>
      </c>
      <c r="N47" s="3" t="s">
        <v>425</v>
      </c>
      <c r="O47" s="3" t="s">
        <v>416</v>
      </c>
      <c r="P47" s="3" t="s">
        <v>457</v>
      </c>
    </row>
    <row r="48" ht="20.1" customHeight="1" spans="13:16">
      <c r="M48" s="3">
        <v>0.02</v>
      </c>
      <c r="N48" s="3" t="s">
        <v>428</v>
      </c>
      <c r="O48" s="3" t="s">
        <v>416</v>
      </c>
      <c r="P48" s="3" t="s">
        <v>429</v>
      </c>
    </row>
    <row r="49" ht="20.1" customHeight="1" spans="13:16">
      <c r="M49" s="3">
        <v>0.001</v>
      </c>
      <c r="N49" s="3" t="s">
        <v>431</v>
      </c>
      <c r="O49" s="3" t="s">
        <v>416</v>
      </c>
      <c r="P49" s="3" t="s">
        <v>432</v>
      </c>
    </row>
    <row r="50" ht="20.1" customHeight="1" spans="13:16">
      <c r="M50" s="3">
        <v>0.03</v>
      </c>
      <c r="N50" s="3" t="s">
        <v>434</v>
      </c>
      <c r="O50" s="3" t="s">
        <v>416</v>
      </c>
      <c r="P50" s="3" t="s">
        <v>432</v>
      </c>
    </row>
    <row r="51" ht="20.1" customHeight="1" spans="14:16">
      <c r="N51" s="3" t="s">
        <v>458</v>
      </c>
      <c r="O51" s="3" t="s">
        <v>371</v>
      </c>
      <c r="P51" s="3" t="s">
        <v>459</v>
      </c>
    </row>
    <row r="52" ht="20.1" customHeight="1" spans="14:16">
      <c r="N52" s="3" t="s">
        <v>460</v>
      </c>
      <c r="O52" s="3" t="s">
        <v>371</v>
      </c>
      <c r="P52" s="3" t="s">
        <v>461</v>
      </c>
    </row>
    <row r="53" ht="20.1" customHeight="1"/>
    <row r="54" ht="20.1" customHeight="1"/>
    <row r="55" ht="20.1" customHeight="1" spans="12:16">
      <c r="L55" s="3">
        <v>0.0001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ht="20.1" customHeight="1" spans="12:16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ht="20.1" customHeight="1" spans="12:16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ht="20.1" customHeight="1" spans="12:16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"/>
      <c r="T1" s="1"/>
      <c r="U1" s="1"/>
      <c r="V1" s="1"/>
      <c r="W1" s="1"/>
      <c r="X1" s="1"/>
      <c r="Y1" s="1"/>
      <c r="Z1" s="1"/>
      <c r="AA1" s="1"/>
      <c r="AB1" s="1"/>
    </row>
    <row r="2" ht="20.1" customHeight="1" spans="2:35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ht="20.1" customHeight="1" spans="2:35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2.01666666666667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ht="20.1" customHeight="1" spans="2:35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0.065</v>
      </c>
      <c r="O4" s="3">
        <v>0</v>
      </c>
      <c r="P4" s="3">
        <v>0.3</v>
      </c>
      <c r="Q4" s="3">
        <f t="shared" si="0"/>
        <v>0.365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ht="20.1" customHeight="1" spans="2:35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0.035</v>
      </c>
      <c r="O5" s="3">
        <v>0.2</v>
      </c>
      <c r="P5" s="3">
        <v>0</v>
      </c>
      <c r="Q5" s="3">
        <f t="shared" si="0"/>
        <v>0.335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ht="20.1" customHeight="1" spans="2:35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0.055</v>
      </c>
      <c r="O6" s="3">
        <v>0.2</v>
      </c>
      <c r="P6" s="3">
        <v>0.2</v>
      </c>
      <c r="Q6" s="3">
        <f t="shared" si="0"/>
        <v>0.455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ht="20.1" customHeight="1" spans="2:35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0.075</v>
      </c>
      <c r="O7" s="3">
        <v>0.1</v>
      </c>
      <c r="P7" s="3">
        <v>0</v>
      </c>
      <c r="Q7" s="3">
        <f t="shared" si="0"/>
        <v>0.425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ht="20.1" customHeight="1" spans="2:35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ht="20.1" customHeight="1" spans="12:35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ht="20.1" customHeight="1" spans="12:35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ht="20.1" customHeight="1" spans="2:35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ht="20.1" customHeight="1" spans="2:35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ht="20.1" customHeight="1" spans="2:35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ht="20.1" customHeight="1" spans="2:2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ht="20.1" customHeight="1" spans="12:2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</v>
      </c>
      <c r="T15" s="12"/>
      <c r="U15" s="3" t="s">
        <v>478</v>
      </c>
    </row>
    <row r="16" ht="20.1" customHeight="1" spans="29:5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ht="20.1" customHeight="1" spans="2:5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ca="1" t="shared" ref="AN17:AQ20" si="9">ROUND(AF17*AN$23,0)</f>
        <v>0</v>
      </c>
      <c r="AO17" s="3">
        <f ca="1" t="shared" si="9"/>
        <v>14</v>
      </c>
      <c r="AP17" s="3">
        <f ca="1" t="shared" si="9"/>
        <v>5</v>
      </c>
      <c r="AQ17" s="3">
        <f ca="1" t="shared" si="9"/>
        <v>5</v>
      </c>
      <c r="AS17" s="3" t="s">
        <v>491</v>
      </c>
      <c r="AT17" s="3" t="s">
        <v>492</v>
      </c>
      <c r="AU17" s="3" t="s">
        <v>495</v>
      </c>
      <c r="AV17" s="3">
        <f ca="1" t="shared" ref="AV17:AY20" si="10">ROUND(AF17*AV$23,0)</f>
        <v>0</v>
      </c>
      <c r="AW17" s="3">
        <f ca="1" t="shared" si="10"/>
        <v>8</v>
      </c>
      <c r="AX17" s="3">
        <f ca="1" t="shared" si="10"/>
        <v>8</v>
      </c>
      <c r="AY17" s="3">
        <f ca="1" t="shared" si="10"/>
        <v>8</v>
      </c>
    </row>
    <row r="18" ht="20.1" customHeight="1" spans="3:5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ca="1" t="shared" si="9"/>
        <v>0</v>
      </c>
      <c r="AO18" s="3">
        <f ca="1" t="shared" si="9"/>
        <v>24</v>
      </c>
      <c r="AP18" s="3">
        <f ca="1" t="shared" si="9"/>
        <v>8</v>
      </c>
      <c r="AQ18" s="3">
        <f ca="1" t="shared" si="9"/>
        <v>8</v>
      </c>
      <c r="AS18" s="3" t="s">
        <v>491</v>
      </c>
      <c r="AT18" s="3" t="s">
        <v>492</v>
      </c>
      <c r="AU18" s="3" t="s">
        <v>498</v>
      </c>
      <c r="AV18" s="3">
        <f ca="1" t="shared" si="10"/>
        <v>0</v>
      </c>
      <c r="AW18" s="3">
        <f ca="1" t="shared" si="10"/>
        <v>14</v>
      </c>
      <c r="AX18" s="3">
        <f ca="1" t="shared" si="10"/>
        <v>13</v>
      </c>
      <c r="AY18" s="3">
        <f ca="1" t="shared" si="10"/>
        <v>13</v>
      </c>
    </row>
    <row r="19" ht="20.1" customHeight="1" spans="2:5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ca="1" t="shared" si="9"/>
        <v>0</v>
      </c>
      <c r="AO19" s="3">
        <f ca="1" t="shared" si="9"/>
        <v>27</v>
      </c>
      <c r="AP19" s="3">
        <f ca="1" t="shared" si="9"/>
        <v>9</v>
      </c>
      <c r="AQ19" s="3">
        <f ca="1" t="shared" si="9"/>
        <v>9</v>
      </c>
      <c r="AS19" s="36" t="s">
        <v>499</v>
      </c>
      <c r="AT19" s="36" t="s">
        <v>485</v>
      </c>
      <c r="AU19" s="36" t="s">
        <v>500</v>
      </c>
      <c r="AV19" s="3">
        <f ca="1" t="shared" si="10"/>
        <v>0</v>
      </c>
      <c r="AW19" s="3">
        <f ca="1" t="shared" si="10"/>
        <v>15</v>
      </c>
      <c r="AX19" s="3">
        <f ca="1" t="shared" si="10"/>
        <v>15</v>
      </c>
      <c r="AY19" s="3">
        <f ca="1" t="shared" si="10"/>
        <v>15</v>
      </c>
    </row>
    <row r="20" ht="20.1" customHeight="1" spans="2:5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ca="1" t="shared" si="9"/>
        <v>0</v>
      </c>
      <c r="AO20" s="3">
        <f ca="1" t="shared" si="9"/>
        <v>34</v>
      </c>
      <c r="AP20" s="3">
        <f ca="1" t="shared" si="9"/>
        <v>11</v>
      </c>
      <c r="AQ20" s="3">
        <f ca="1" t="shared" si="9"/>
        <v>11</v>
      </c>
      <c r="AS20" s="37" t="s">
        <v>491</v>
      </c>
      <c r="AT20" s="37" t="s">
        <v>485</v>
      </c>
      <c r="AU20" s="37" t="s">
        <v>504</v>
      </c>
      <c r="AV20" s="3">
        <f ca="1" t="shared" si="10"/>
        <v>0</v>
      </c>
      <c r="AW20" s="3">
        <f ca="1" t="shared" si="10"/>
        <v>19</v>
      </c>
      <c r="AX20" s="3">
        <f ca="1" t="shared" si="10"/>
        <v>19</v>
      </c>
      <c r="AY20" s="3">
        <f ca="1" t="shared" si="10"/>
        <v>19</v>
      </c>
    </row>
    <row r="21" ht="20.1" customHeight="1" spans="2:40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ht="20.1" customHeight="1" spans="2:40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ht="20.1" customHeight="1" spans="29:5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ca="1" t="shared" ref="AN23:AQ26" si="11">ROUND(AF23*AN$23,0)</f>
        <v>0</v>
      </c>
      <c r="AO23" s="3">
        <f ca="1" t="shared" si="11"/>
        <v>16</v>
      </c>
      <c r="AP23" s="3">
        <f ca="1" t="shared" si="11"/>
        <v>0</v>
      </c>
      <c r="AQ23" s="3">
        <f ca="1" t="shared" si="11"/>
        <v>15</v>
      </c>
      <c r="AS23" s="3" t="s">
        <v>491</v>
      </c>
      <c r="AT23" s="3" t="s">
        <v>492</v>
      </c>
      <c r="AU23" s="3" t="s">
        <v>508</v>
      </c>
      <c r="AV23" s="3">
        <f ca="1" t="shared" ref="AV23:AY26" si="12">ROUND(AF23*AV$23,0)</f>
        <v>0</v>
      </c>
      <c r="AW23" s="3">
        <f ca="1" t="shared" si="12"/>
        <v>9</v>
      </c>
      <c r="AX23" s="3">
        <f ca="1" t="shared" si="12"/>
        <v>0</v>
      </c>
      <c r="AY23" s="3">
        <f ca="1" t="shared" si="12"/>
        <v>25</v>
      </c>
    </row>
    <row r="24" ht="20.1" customHeight="1" spans="29:5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ca="1" t="shared" si="11"/>
        <v>0</v>
      </c>
      <c r="AO24" s="3">
        <f ca="1" t="shared" si="11"/>
        <v>32</v>
      </c>
      <c r="AP24" s="3">
        <f ca="1" t="shared" si="11"/>
        <v>0</v>
      </c>
      <c r="AQ24" s="3">
        <f ca="1" t="shared" si="11"/>
        <v>23</v>
      </c>
      <c r="AS24" s="3" t="s">
        <v>491</v>
      </c>
      <c r="AT24" s="3" t="s">
        <v>492</v>
      </c>
      <c r="AU24" s="38" t="s">
        <v>511</v>
      </c>
      <c r="AV24" s="3">
        <f ca="1" t="shared" si="12"/>
        <v>0</v>
      </c>
      <c r="AW24" s="3">
        <f ca="1" t="shared" si="12"/>
        <v>18</v>
      </c>
      <c r="AX24" s="3">
        <f ca="1" t="shared" si="12"/>
        <v>0</v>
      </c>
      <c r="AY24" s="3">
        <f ca="1" t="shared" si="12"/>
        <v>38</v>
      </c>
    </row>
    <row r="25" ht="20.1" customHeight="1" spans="29:5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ca="1" t="shared" si="11"/>
        <v>0</v>
      </c>
      <c r="AO25" s="3">
        <f ca="1" t="shared" si="11"/>
        <v>36</v>
      </c>
      <c r="AP25" s="3">
        <f ca="1" t="shared" si="11"/>
        <v>0</v>
      </c>
      <c r="AQ25" s="3">
        <f ca="1" t="shared" si="11"/>
        <v>26</v>
      </c>
      <c r="AS25" s="36" t="s">
        <v>499</v>
      </c>
      <c r="AT25" s="36" t="s">
        <v>485</v>
      </c>
      <c r="AU25" s="39" t="s">
        <v>512</v>
      </c>
      <c r="AV25" s="3">
        <f ca="1" t="shared" si="12"/>
        <v>0</v>
      </c>
      <c r="AW25" s="3">
        <f ca="1" t="shared" si="12"/>
        <v>20</v>
      </c>
      <c r="AX25" s="3">
        <f ca="1" t="shared" si="12"/>
        <v>0</v>
      </c>
      <c r="AY25" s="3">
        <f ca="1" t="shared" si="12"/>
        <v>44</v>
      </c>
    </row>
    <row r="26" ht="20.1" customHeight="1" spans="29:5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ca="1" t="shared" si="11"/>
        <v>0</v>
      </c>
      <c r="AO26" s="3">
        <f ca="1" t="shared" si="11"/>
        <v>45</v>
      </c>
      <c r="AP26" s="3">
        <f ca="1" t="shared" si="11"/>
        <v>0</v>
      </c>
      <c r="AQ26" s="3">
        <f ca="1" t="shared" si="11"/>
        <v>34</v>
      </c>
      <c r="AS26" s="37" t="s">
        <v>491</v>
      </c>
      <c r="AT26" s="37" t="s">
        <v>485</v>
      </c>
      <c r="AU26" s="37" t="s">
        <v>516</v>
      </c>
      <c r="AV26" s="3">
        <f ca="1" t="shared" si="12"/>
        <v>0</v>
      </c>
      <c r="AW26" s="3">
        <f ca="1" t="shared" si="12"/>
        <v>25</v>
      </c>
      <c r="AX26" s="3">
        <f ca="1" t="shared" si="12"/>
        <v>0</v>
      </c>
      <c r="AY26" s="3">
        <f ca="1" t="shared" si="12"/>
        <v>56</v>
      </c>
    </row>
    <row r="27" ht="20.1" customHeight="1" spans="29:48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ht="20.1" customHeight="1" spans="29:48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ht="20.1" customHeight="1" spans="29:5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ca="1" t="shared" ref="AN29:AN32" si="13">ROUND(AF29*AN$23,-1)</f>
        <v>80</v>
      </c>
      <c r="AO29" s="3">
        <f ca="1" t="shared" ref="AO29:AQ32" si="14">ROUND(AG29*AO$23,0)</f>
        <v>8</v>
      </c>
      <c r="AP29" s="3">
        <f ca="1" t="shared" si="14"/>
        <v>8</v>
      </c>
      <c r="AQ29" s="3">
        <f ca="1" t="shared" si="14"/>
        <v>0</v>
      </c>
      <c r="AS29" s="3" t="s">
        <v>491</v>
      </c>
      <c r="AT29" s="3" t="s">
        <v>492</v>
      </c>
      <c r="AU29" s="3" t="s">
        <v>519</v>
      </c>
      <c r="AV29" s="3">
        <f ca="1" t="shared" ref="AV29:AV32" si="15">ROUND(AF29*AV$23,-1)</f>
        <v>230</v>
      </c>
      <c r="AW29" s="3">
        <f ca="1" t="shared" ref="AW29:AY32" si="16">ROUND(AG29*AW$23,0)</f>
        <v>5</v>
      </c>
      <c r="AX29" s="3">
        <f ca="1" t="shared" si="16"/>
        <v>13</v>
      </c>
      <c r="AY29" s="3">
        <f ca="1" t="shared" si="16"/>
        <v>0</v>
      </c>
    </row>
    <row r="30" ht="20.1" customHeight="1" spans="29:5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ca="1" t="shared" si="13"/>
        <v>190</v>
      </c>
      <c r="AO30" s="3">
        <f ca="1" t="shared" si="14"/>
        <v>14</v>
      </c>
      <c r="AP30" s="3">
        <f ca="1" t="shared" si="14"/>
        <v>11</v>
      </c>
      <c r="AQ30" s="3">
        <f ca="1" t="shared" si="14"/>
        <v>0</v>
      </c>
      <c r="AS30" s="3" t="s">
        <v>491</v>
      </c>
      <c r="AT30" s="3" t="s">
        <v>492</v>
      </c>
      <c r="AU30" s="40" t="s">
        <v>522</v>
      </c>
      <c r="AV30" s="3">
        <f ca="1" t="shared" si="15"/>
        <v>560</v>
      </c>
      <c r="AW30" s="3">
        <f ca="1" t="shared" si="16"/>
        <v>8</v>
      </c>
      <c r="AX30" s="3">
        <f ca="1" t="shared" si="16"/>
        <v>19</v>
      </c>
      <c r="AY30" s="3">
        <f ca="1" t="shared" si="16"/>
        <v>0</v>
      </c>
    </row>
    <row r="31" ht="20.1" customHeight="1" spans="29:5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ca="1" t="shared" si="13"/>
        <v>210</v>
      </c>
      <c r="AO31" s="3">
        <f ca="1" t="shared" si="14"/>
        <v>16</v>
      </c>
      <c r="AP31" s="3">
        <f ca="1" t="shared" si="14"/>
        <v>11</v>
      </c>
      <c r="AQ31" s="3">
        <f ca="1" t="shared" si="14"/>
        <v>0</v>
      </c>
      <c r="AS31" s="36" t="s">
        <v>499</v>
      </c>
      <c r="AT31" s="36" t="s">
        <v>485</v>
      </c>
      <c r="AU31" s="39" t="s">
        <v>523</v>
      </c>
      <c r="AV31" s="3">
        <f ca="1" t="shared" si="15"/>
        <v>640</v>
      </c>
      <c r="AW31" s="3">
        <f ca="1" t="shared" si="16"/>
        <v>9</v>
      </c>
      <c r="AX31" s="3">
        <f ca="1" t="shared" si="16"/>
        <v>19</v>
      </c>
      <c r="AY31" s="3">
        <f ca="1" t="shared" si="16"/>
        <v>0</v>
      </c>
    </row>
    <row r="32" ht="20.1" customHeight="1" spans="29:5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ca="1" t="shared" si="13"/>
        <v>260</v>
      </c>
      <c r="AO32" s="3">
        <f ca="1" t="shared" si="14"/>
        <v>24</v>
      </c>
      <c r="AP32" s="3">
        <f ca="1" t="shared" si="14"/>
        <v>23</v>
      </c>
      <c r="AQ32" s="3">
        <f ca="1" t="shared" si="14"/>
        <v>0</v>
      </c>
      <c r="AS32" s="37" t="s">
        <v>491</v>
      </c>
      <c r="AT32" s="37" t="s">
        <v>485</v>
      </c>
      <c r="AU32" s="37" t="s">
        <v>527</v>
      </c>
      <c r="AV32" s="3">
        <f ca="1" t="shared" si="15"/>
        <v>790</v>
      </c>
      <c r="AW32" s="3">
        <f ca="1" t="shared" si="16"/>
        <v>14</v>
      </c>
      <c r="AX32" s="3">
        <f ca="1" t="shared" si="16"/>
        <v>38</v>
      </c>
      <c r="AY32" s="3">
        <f ca="1" t="shared" si="16"/>
        <v>0</v>
      </c>
    </row>
    <row r="33" ht="20.1" customHeight="1" spans="29:48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ht="20.1" customHeight="1" spans="29:48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ht="20.1" customHeight="1" spans="29:5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ca="1" t="shared" ref="AN35:AN38" si="17">ROUND(AF35*AN$23,-1)</f>
        <v>0</v>
      </c>
      <c r="AO35" s="3">
        <f ca="1" t="shared" ref="AO35:AQ38" si="18">ROUND(AG35*AO$23,0)</f>
        <v>16</v>
      </c>
      <c r="AP35" s="3">
        <f ca="1" t="shared" si="18"/>
        <v>0</v>
      </c>
      <c r="AQ35" s="3">
        <f ca="1" t="shared" si="18"/>
        <v>9</v>
      </c>
      <c r="AS35" s="3" t="s">
        <v>491</v>
      </c>
      <c r="AT35" s="3" t="s">
        <v>492</v>
      </c>
      <c r="AU35" s="3" t="s">
        <v>529</v>
      </c>
      <c r="AV35" s="3">
        <f ca="1" t="shared" ref="AV35:AV38" si="19">ROUND(AF35*AV$23,-1)</f>
        <v>0</v>
      </c>
      <c r="AW35" s="3">
        <f ca="1" t="shared" ref="AW35:AY38" si="20">ROUND(AG35*AW$23,0)</f>
        <v>9</v>
      </c>
      <c r="AX35" s="3">
        <f ca="1" t="shared" si="20"/>
        <v>0</v>
      </c>
      <c r="AY35" s="3">
        <f ca="1" t="shared" si="20"/>
        <v>15</v>
      </c>
    </row>
    <row r="36" ht="20.1" customHeight="1" spans="29:5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ca="1" t="shared" si="17"/>
        <v>0</v>
      </c>
      <c r="AO36" s="3">
        <f ca="1" t="shared" si="18"/>
        <v>27</v>
      </c>
      <c r="AP36" s="3">
        <f ca="1" t="shared" si="18"/>
        <v>0</v>
      </c>
      <c r="AQ36" s="3">
        <f ca="1" t="shared" si="18"/>
        <v>15</v>
      </c>
      <c r="AS36" s="3" t="s">
        <v>491</v>
      </c>
      <c r="AT36" s="3" t="s">
        <v>492</v>
      </c>
      <c r="AU36" s="41" t="s">
        <v>532</v>
      </c>
      <c r="AV36" s="3">
        <f ca="1" t="shared" si="19"/>
        <v>0</v>
      </c>
      <c r="AW36" s="3">
        <f ca="1" t="shared" si="20"/>
        <v>15</v>
      </c>
      <c r="AX36" s="3">
        <f ca="1" t="shared" si="20"/>
        <v>0</v>
      </c>
      <c r="AY36" s="3">
        <f ca="1" t="shared" si="20"/>
        <v>25</v>
      </c>
    </row>
    <row r="37" ht="20.1" customHeight="1" spans="29:5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ca="1" t="shared" si="17"/>
        <v>0</v>
      </c>
      <c r="AO37" s="3">
        <f ca="1" t="shared" si="18"/>
        <v>30</v>
      </c>
      <c r="AP37" s="3">
        <f ca="1" t="shared" si="18"/>
        <v>0</v>
      </c>
      <c r="AQ37" s="3">
        <f ca="1" t="shared" si="18"/>
        <v>17</v>
      </c>
      <c r="AS37" s="36" t="s">
        <v>499</v>
      </c>
      <c r="AT37" s="36" t="s">
        <v>485</v>
      </c>
      <c r="AU37" s="36" t="s">
        <v>533</v>
      </c>
      <c r="AV37" s="3">
        <f ca="1" t="shared" si="19"/>
        <v>0</v>
      </c>
      <c r="AW37" s="3">
        <f ca="1" t="shared" si="20"/>
        <v>17</v>
      </c>
      <c r="AX37" s="3">
        <f ca="1" t="shared" si="20"/>
        <v>0</v>
      </c>
      <c r="AY37" s="3">
        <f ca="1" t="shared" si="20"/>
        <v>29</v>
      </c>
    </row>
    <row r="38" ht="20.1" customHeight="1" spans="29:5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ca="1" t="shared" si="17"/>
        <v>0</v>
      </c>
      <c r="AO38" s="3">
        <f ca="1" t="shared" si="18"/>
        <v>38</v>
      </c>
      <c r="AP38" s="3">
        <f ca="1" t="shared" si="18"/>
        <v>0</v>
      </c>
      <c r="AQ38" s="3">
        <f ca="1" t="shared" si="18"/>
        <v>23</v>
      </c>
      <c r="AS38" s="37" t="s">
        <v>491</v>
      </c>
      <c r="AT38" s="37" t="s">
        <v>485</v>
      </c>
      <c r="AU38" s="37" t="s">
        <v>537</v>
      </c>
      <c r="AV38" s="3">
        <f ca="1" t="shared" si="19"/>
        <v>0</v>
      </c>
      <c r="AW38" s="3">
        <f ca="1" t="shared" si="20"/>
        <v>21</v>
      </c>
      <c r="AX38" s="3">
        <f ca="1" t="shared" si="20"/>
        <v>0</v>
      </c>
      <c r="AY38" s="3">
        <f ca="1" t="shared" si="20"/>
        <v>38</v>
      </c>
    </row>
    <row r="39" ht="20.1" customHeight="1" spans="29:5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ht="20.1" customHeight="1" spans="29:48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ht="20.1" customHeight="1" spans="29:5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ca="1" t="shared" ref="AN41:AN44" si="21">ROUND(AF41*AN$23,-1)</f>
        <v>280</v>
      </c>
      <c r="AO41" s="3">
        <f ca="1" t="shared" ref="AO41:AQ44" si="22">ROUND(AG41*AO$23,0)</f>
        <v>20</v>
      </c>
      <c r="AP41" s="3">
        <f ca="1" t="shared" si="22"/>
        <v>4</v>
      </c>
      <c r="AQ41" s="3">
        <f ca="1" t="shared" si="22"/>
        <v>4</v>
      </c>
      <c r="AS41" s="3" t="s">
        <v>491</v>
      </c>
      <c r="AT41" s="3" t="s">
        <v>492</v>
      </c>
      <c r="AU41" s="3" t="s">
        <v>540</v>
      </c>
      <c r="AV41" s="3">
        <f ca="1" t="shared" ref="AV41:AV44" si="23">ROUND(AF41*AV$23,-1)</f>
        <v>830</v>
      </c>
      <c r="AW41" s="3">
        <f ca="1" t="shared" ref="AW41:AY44" si="24">ROUND(AG41*AW$23,0)</f>
        <v>11</v>
      </c>
      <c r="AX41" s="3">
        <f ca="1" t="shared" si="24"/>
        <v>6</v>
      </c>
      <c r="AY41" s="3">
        <f ca="1" t="shared" si="24"/>
        <v>6</v>
      </c>
    </row>
    <row r="42" ht="20.1" customHeight="1" spans="29:5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ca="1" t="shared" si="21"/>
        <v>460</v>
      </c>
      <c r="AO42" s="3">
        <f ca="1" t="shared" si="22"/>
        <v>38</v>
      </c>
      <c r="AP42" s="3">
        <f ca="1" t="shared" si="22"/>
        <v>6</v>
      </c>
      <c r="AQ42" s="3">
        <f ca="1" t="shared" si="22"/>
        <v>6</v>
      </c>
      <c r="AS42" s="3" t="s">
        <v>491</v>
      </c>
      <c r="AT42" s="3" t="s">
        <v>492</v>
      </c>
      <c r="AU42" s="38" t="s">
        <v>543</v>
      </c>
      <c r="AV42" s="3">
        <f ca="1" t="shared" si="23"/>
        <v>1380</v>
      </c>
      <c r="AW42" s="3">
        <f ca="1" t="shared" si="24"/>
        <v>21</v>
      </c>
      <c r="AX42" s="3">
        <f ca="1" t="shared" si="24"/>
        <v>10</v>
      </c>
      <c r="AY42" s="3">
        <f ca="1" t="shared" si="24"/>
        <v>10</v>
      </c>
    </row>
    <row r="43" ht="20.1" customHeight="1" spans="29:5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ca="1" t="shared" si="21"/>
        <v>530</v>
      </c>
      <c r="AO43" s="3">
        <f ca="1" t="shared" si="22"/>
        <v>43</v>
      </c>
      <c r="AP43" s="3">
        <f ca="1" t="shared" si="22"/>
        <v>8</v>
      </c>
      <c r="AQ43" s="3">
        <f ca="1" t="shared" si="22"/>
        <v>8</v>
      </c>
      <c r="AS43" s="36" t="s">
        <v>499</v>
      </c>
      <c r="AT43" s="36" t="s">
        <v>485</v>
      </c>
      <c r="AU43" s="36" t="s">
        <v>544</v>
      </c>
      <c r="AV43" s="3">
        <f ca="1" t="shared" si="23"/>
        <v>1580</v>
      </c>
      <c r="AW43" s="3">
        <f ca="1" t="shared" si="24"/>
        <v>24</v>
      </c>
      <c r="AX43" s="3">
        <f ca="1" t="shared" si="24"/>
        <v>13</v>
      </c>
      <c r="AY43" s="3">
        <f ca="1" t="shared" si="24"/>
        <v>13</v>
      </c>
    </row>
    <row r="44" ht="20.1" customHeight="1" spans="29:5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ca="1" t="shared" si="21"/>
        <v>660</v>
      </c>
      <c r="AO44" s="3">
        <f ca="1" t="shared" si="22"/>
        <v>51</v>
      </c>
      <c r="AP44" s="3">
        <f ca="1" t="shared" si="22"/>
        <v>11</v>
      </c>
      <c r="AQ44" s="3">
        <f ca="1" t="shared" si="22"/>
        <v>11</v>
      </c>
      <c r="AS44" s="37" t="s">
        <v>491</v>
      </c>
      <c r="AT44" s="37" t="s">
        <v>485</v>
      </c>
      <c r="AU44" s="37" t="s">
        <v>548</v>
      </c>
      <c r="AV44" s="3">
        <f ca="1" t="shared" si="23"/>
        <v>1970</v>
      </c>
      <c r="AW44" s="3">
        <f ca="1" t="shared" si="24"/>
        <v>29</v>
      </c>
      <c r="AX44" s="3">
        <f ca="1" t="shared" si="24"/>
        <v>19</v>
      </c>
      <c r="AY44" s="3">
        <f ca="1" t="shared" si="24"/>
        <v>19</v>
      </c>
    </row>
    <row r="45" ht="20.1" customHeight="1" spans="29:48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ht="20.1" customHeight="1" spans="29:48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ht="20.1" customHeight="1" spans="29:48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ht="20.1" customHeight="1" spans="29:48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ht="20.1" customHeight="1" spans="29:48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ht="20.1" customHeight="1" spans="29:48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ht="20.1" customHeight="1" spans="29:48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ht="20.1" customHeight="1" spans="29:48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ht="20.1" customHeight="1" spans="29:48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ht="20.1" customHeight="1" spans="29:48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ht="20.1" customHeight="1" spans="29:48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ht="20.1" customHeight="1" spans="29:48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ht="20.1" customHeight="1" spans="29:48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ht="20.1" customHeight="1" spans="29:48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ht="20.1" customHeight="1" spans="29:48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ht="20.1" customHeight="1" spans="29:48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ht="20.1" customHeight="1" spans="29:48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ht="20.1" customHeight="1" spans="29:48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ht="20.1" customHeight="1" spans="29:48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ht="20.1" customHeight="1" spans="29:48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ht="20.1" customHeight="1" spans="29:48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ht="20.1" customHeight="1" spans="29:48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ht="20.1" customHeight="1" spans="29:48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ht="20.1" customHeight="1" spans="29:48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ht="20.1" customHeight="1" spans="29:48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ht="20.1" customHeight="1" spans="29:48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ht="20.1" customHeight="1" spans="29:48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ht="20.1" customHeight="1" spans="29:48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ht="20.1" customHeight="1" spans="29:48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ht="20.1" customHeight="1" spans="29:48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ht="20.1" customHeight="1" spans="29:5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ca="1" t="shared" ref="AN75:AN78" si="25">ROUND(AF75*AN$23,-1)</f>
        <v>260</v>
      </c>
      <c r="AO75" s="3">
        <f ca="1" t="shared" ref="AO75:AQ78" si="26">ROUND(AG75*AO$23,0)</f>
        <v>0</v>
      </c>
      <c r="AP75" s="3">
        <f ca="1" t="shared" si="26"/>
        <v>9</v>
      </c>
      <c r="AQ75" s="3">
        <f ca="1" t="shared" si="26"/>
        <v>9</v>
      </c>
      <c r="AS75" s="3" t="s">
        <v>491</v>
      </c>
      <c r="AT75" s="3" t="s">
        <v>492</v>
      </c>
      <c r="AU75" s="3" t="s">
        <v>571</v>
      </c>
      <c r="AV75" s="3">
        <f ca="1" t="shared" ref="AV75:AV78" si="27">ROUND(AN75*AV$23,-1)</f>
        <v>390</v>
      </c>
      <c r="AW75" s="3">
        <f ca="1" t="shared" ref="AW75:AY78" si="28">ROUND(AG75*AW$23,0)</f>
        <v>0</v>
      </c>
      <c r="AX75" s="3">
        <f ca="1" t="shared" si="28"/>
        <v>15</v>
      </c>
      <c r="AY75" s="3">
        <f ca="1" t="shared" si="28"/>
        <v>15</v>
      </c>
    </row>
    <row r="76" ht="20.1" customHeight="1" spans="29:5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ca="1" t="shared" si="25"/>
        <v>460</v>
      </c>
      <c r="AO76" s="3">
        <f ca="1" t="shared" si="26"/>
        <v>0</v>
      </c>
      <c r="AP76" s="3">
        <f ca="1" t="shared" si="26"/>
        <v>18</v>
      </c>
      <c r="AQ76" s="3">
        <f ca="1" t="shared" si="26"/>
        <v>18</v>
      </c>
      <c r="AS76" s="3" t="s">
        <v>499</v>
      </c>
      <c r="AT76" s="3" t="s">
        <v>564</v>
      </c>
      <c r="AU76" s="3" t="s">
        <v>574</v>
      </c>
      <c r="AV76" s="3">
        <f ca="1" t="shared" si="27"/>
        <v>690</v>
      </c>
      <c r="AW76" s="3">
        <f ca="1" t="shared" si="28"/>
        <v>0</v>
      </c>
      <c r="AX76" s="3">
        <f ca="1" t="shared" si="28"/>
        <v>30</v>
      </c>
      <c r="AY76" s="3">
        <f ca="1" t="shared" si="28"/>
        <v>30</v>
      </c>
    </row>
    <row r="77" ht="20.1" customHeight="1" spans="29:5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ca="1" t="shared" si="25"/>
        <v>540</v>
      </c>
      <c r="AO77" s="3">
        <f ca="1" t="shared" si="26"/>
        <v>0</v>
      </c>
      <c r="AP77" s="3">
        <f ca="1" t="shared" si="26"/>
        <v>21</v>
      </c>
      <c r="AQ77" s="3">
        <f ca="1" t="shared" si="26"/>
        <v>21</v>
      </c>
      <c r="AS77" s="36" t="s">
        <v>499</v>
      </c>
      <c r="AT77" s="36" t="s">
        <v>564</v>
      </c>
      <c r="AU77" s="36" t="s">
        <v>575</v>
      </c>
      <c r="AV77" s="3">
        <f ca="1" t="shared" si="27"/>
        <v>810</v>
      </c>
      <c r="AW77" s="3">
        <f ca="1" t="shared" si="28"/>
        <v>0</v>
      </c>
      <c r="AX77" s="3">
        <f ca="1" t="shared" si="28"/>
        <v>35</v>
      </c>
      <c r="AY77" s="3">
        <f ca="1" t="shared" si="28"/>
        <v>35</v>
      </c>
    </row>
    <row r="78" ht="20.1" customHeight="1" spans="29:5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ca="1" t="shared" si="25"/>
        <v>660</v>
      </c>
      <c r="AO78" s="3">
        <f ca="1" t="shared" si="26"/>
        <v>0</v>
      </c>
      <c r="AP78" s="3">
        <f ca="1" t="shared" si="26"/>
        <v>29</v>
      </c>
      <c r="AQ78" s="3">
        <f ca="1" t="shared" si="26"/>
        <v>29</v>
      </c>
      <c r="AS78" s="37" t="s">
        <v>499</v>
      </c>
      <c r="AT78" s="37" t="s">
        <v>485</v>
      </c>
      <c r="AU78" s="37" t="s">
        <v>579</v>
      </c>
      <c r="AV78" s="3">
        <f ca="1" t="shared" si="27"/>
        <v>990</v>
      </c>
      <c r="AW78" s="3">
        <f ca="1" t="shared" si="28"/>
        <v>0</v>
      </c>
      <c r="AX78" s="3">
        <f ca="1" t="shared" si="28"/>
        <v>48</v>
      </c>
      <c r="AY78" s="3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9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="3" customFormat="1" ht="20.1" customHeight="1" spans="3:29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="3" customFormat="1" ht="20.1" customHeight="1" spans="3:29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="3" customFormat="1" ht="20.1" customHeight="1" spans="3:29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="3" customFormat="1" ht="20.1" customHeight="1" spans="4:29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="3" customFormat="1" ht="20.1" customHeight="1" spans="2:29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="3" customFormat="1" ht="20.1" customHeight="1" spans="3:29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="3" customFormat="1" ht="20.1" customHeight="1" spans="4:29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="3" customFormat="1" ht="20.1" customHeight="1" spans="4:29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="3" customFormat="1" ht="20.1" customHeight="1" spans="4:29">
      <c r="D13" s="5" t="s">
        <v>631</v>
      </c>
      <c r="I13" s="3" t="s">
        <v>609</v>
      </c>
      <c r="K13" s="3" t="s">
        <v>632</v>
      </c>
      <c r="AC13" s="3" t="s">
        <v>633</v>
      </c>
    </row>
    <row r="14" s="3" customFormat="1" ht="20.1" customHeight="1" spans="11:29">
      <c r="K14" s="3" t="s">
        <v>634</v>
      </c>
      <c r="AC14" s="3" t="s">
        <v>635</v>
      </c>
    </row>
    <row r="15" s="3" customFormat="1" ht="20.1" customHeight="1" spans="11:15">
      <c r="K15" s="5" t="s">
        <v>636</v>
      </c>
      <c r="O15" s="3" t="s">
        <v>637</v>
      </c>
    </row>
    <row r="16" s="3" customFormat="1" ht="20.1" customHeight="1"/>
    <row r="17" s="3" customFormat="1" ht="20.1" customHeight="1" spans="10:10">
      <c r="J17" s="3" t="s">
        <v>638</v>
      </c>
    </row>
    <row r="18" s="3" customFormat="1" ht="20.1" customHeight="1" spans="17:21">
      <c r="Q18" s="3" t="s">
        <v>603</v>
      </c>
      <c r="U18" s="3" t="s">
        <v>609</v>
      </c>
    </row>
    <row r="19" s="3" customFormat="1" ht="20.1" customHeight="1" spans="9:44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="3" customFormat="1" ht="20.1" customHeight="1" spans="9:44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="3" customFormat="1" ht="20.1" customHeight="1" spans="9:44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="3" customFormat="1" ht="20.1" customHeight="1" spans="9:13">
      <c r="I22" s="3" t="s">
        <v>619</v>
      </c>
      <c r="J22" s="3" t="s">
        <v>663</v>
      </c>
      <c r="L22" s="3" t="s">
        <v>664</v>
      </c>
      <c r="M22" s="5" t="s">
        <v>665</v>
      </c>
    </row>
    <row r="23" s="3" customFormat="1" ht="20.1" customHeight="1" spans="21:44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="3" customFormat="1" ht="20.1" customHeight="1" spans="9:44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="3" customFormat="1" ht="20.1" customHeight="1" spans="9:44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="3" customFormat="1" ht="20.1" customHeight="1" spans="9:13">
      <c r="I26" s="3" t="s">
        <v>669</v>
      </c>
      <c r="J26" s="3" t="s">
        <v>686</v>
      </c>
      <c r="L26" s="3" t="s">
        <v>687</v>
      </c>
      <c r="M26" s="5" t="s">
        <v>688</v>
      </c>
    </row>
    <row r="27" s="3" customFormat="1" ht="20.1" customHeight="1" spans="9:44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="3" customFormat="1" ht="20.1" customHeight="1" spans="23:44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="3" customFormat="1" ht="20.1" customHeight="1" spans="4:44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="3" customFormat="1" ht="20.1" customHeight="1" spans="4:18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="3" customFormat="1" ht="20.1" customHeight="1" spans="7:44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="3" customFormat="1" ht="20.1" customHeight="1" spans="9:44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="3" customFormat="1" ht="20.1" customHeight="1" spans="23:44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="3" customFormat="1" ht="20.1" customHeight="1" spans="23:44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="3" customFormat="1" ht="20.1" customHeight="1"/>
    <row r="36" s="3" customFormat="1" ht="20.1" customHeight="1" spans="7:44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="3" customFormat="1" ht="20.1" customHeight="1" spans="23:44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="3" customFormat="1" ht="20.1" customHeight="1" spans="23:44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="3" customFormat="1" ht="20.1" customHeight="1" spans="23:44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="3" customFormat="1" ht="20.1" customHeight="1" spans="2:15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="3" customFormat="1" ht="20.1" customHeight="1" spans="2:44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="3" customFormat="1" ht="20.1" customHeight="1" spans="2:44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="3" customFormat="1" ht="20.1" customHeight="1" spans="2:44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="3" customFormat="1" ht="20.1" customHeight="1" spans="2:15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="3" customFormat="1" ht="20.1" customHeight="1" spans="2:15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="3" customFormat="1" ht="20.1" customHeight="1" spans="2:15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="3" customFormat="1" ht="20.1" customHeight="1" spans="2:15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="3" customFormat="1" ht="20.1" customHeight="1" spans="5:15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="3" customFormat="1" ht="20.1" customHeight="1" spans="5:15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="3" customFormat="1" ht="20.1" customHeight="1" spans="2:15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ht="20.1" customHeight="1" spans="2:15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ht="20.1" customHeight="1" spans="2:5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ht="20.1" customHeight="1" spans="2:5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ht="20.1" customHeight="1" spans="2:13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ht="20.1" customHeight="1" spans="2:5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ht="20.1" customHeight="1" spans="2:5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ht="20.1" customHeight="1" spans="2:5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ht="20.1" customHeight="1" spans="2:5">
      <c r="B58" s="3"/>
      <c r="C58" s="3"/>
      <c r="D58" s="3"/>
      <c r="E58" s="3"/>
    </row>
    <row r="59" ht="20.1" customHeight="1" spans="2:5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ht="20.1" customHeight="1" spans="2:8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ht="20.1" customHeight="1" spans="2:5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ht="20.1" customHeight="1" spans="2:5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ht="20.1" customHeight="1" spans="2:5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ht="20.1" customHeight="1" spans="2:5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ht="20.1" customHeight="1" spans="2:5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ht="20.1" customHeight="1" spans="2:13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ht="20.1" customHeight="1" spans="2:13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ht="20.1" customHeight="1" spans="2:13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ht="20.1" customHeight="1" spans="2:13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ht="20.1" customHeight="1" spans="2:13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ht="20.1" customHeight="1" spans="2:13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ht="20.1" customHeight="1" spans="2:13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ht="20.1" customHeight="1" spans="2:13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ht="20.1" customHeight="1" spans="2:13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ht="20.1" customHeight="1" spans="2:13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ht="20.1" customHeight="1" spans="2:13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ht="20.1" customHeight="1" spans="2:13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ht="20.1" customHeight="1" spans="2:13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ht="20.1" customHeight="1" spans="2:1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ht="20.1" customHeight="1" spans="2:1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ht="20.1" customHeight="1" spans="2:1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ht="20.1" customHeight="1" spans="2:5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ht="20.1" customHeight="1" spans="2:5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ht="20.1" customHeight="1" spans="2:5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ht="20.1" customHeight="1" spans="2:5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ht="20.1" customHeight="1" spans="2:5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abSelected="1" workbookViewId="0">
      <selection activeCell="G14" sqref="G14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3"/>
      <c r="E9" s="13" t="s">
        <v>832</v>
      </c>
      <c r="F9" s="13"/>
      <c r="G9" s="23"/>
      <c r="H9" s="23"/>
      <c r="I9" s="23"/>
      <c r="J9" s="24"/>
    </row>
    <row r="10" ht="20.1" customHeight="1" spans="2:16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ht="20.1" customHeight="1" spans="2:16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ht="20.1" customHeight="1" spans="2:16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ht="20.1" customHeight="1" spans="2:16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ht="20.1" customHeight="1" spans="2:10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24"/>
    </row>
    <row r="22" ht="20.1" customHeight="1" spans="9:15">
      <c r="I22"/>
      <c r="O22" s="24"/>
    </row>
    <row r="23" ht="20.1" customHeight="1" spans="3:15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ht="20.1" customHeight="1" spans="4:15">
      <c r="D24" s="3" t="s">
        <v>409</v>
      </c>
      <c r="G24"/>
      <c r="H24"/>
      <c r="I24"/>
      <c r="K24" s="3"/>
      <c r="L24" s="3" t="s">
        <v>590</v>
      </c>
      <c r="O24" s="24"/>
    </row>
    <row r="25" ht="20.1" customHeight="1" spans="4:15">
      <c r="D25" s="3" t="s">
        <v>859</v>
      </c>
      <c r="G25"/>
      <c r="H25"/>
      <c r="I25"/>
      <c r="K25" s="3"/>
      <c r="L25" s="3" t="s">
        <v>597</v>
      </c>
      <c r="O25" s="24"/>
    </row>
    <row r="26" ht="20.1" customHeight="1" spans="4:15">
      <c r="D26" s="3" t="s">
        <v>412</v>
      </c>
      <c r="G26"/>
      <c r="H26"/>
      <c r="I26"/>
      <c r="L26" s="3" t="s">
        <v>860</v>
      </c>
      <c r="O26" s="24"/>
    </row>
    <row r="27" ht="20.1" customHeight="1" spans="4:13">
      <c r="D27" s="3" t="s">
        <v>413</v>
      </c>
      <c r="G27"/>
      <c r="H27"/>
      <c r="I27"/>
      <c r="L27" s="3" t="s">
        <v>609</v>
      </c>
      <c r="M27" s="3" t="s">
        <v>612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861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862</v>
      </c>
      <c r="G31"/>
      <c r="H31"/>
      <c r="I31"/>
    </row>
    <row r="32" ht="20.1" customHeight="1" spans="4:9">
      <c r="D32" s="3" t="s">
        <v>863</v>
      </c>
      <c r="G32"/>
      <c r="H32"/>
      <c r="I32"/>
    </row>
    <row r="33" ht="20.1" customHeight="1" spans="4:10">
      <c r="D33" s="13"/>
      <c r="E33" s="13"/>
      <c r="F33" s="13"/>
      <c r="G33" s="24"/>
      <c r="H33" s="13"/>
      <c r="I33" s="23"/>
      <c r="J33" s="13"/>
    </row>
    <row r="34" ht="20.1" customHeight="1" spans="4:10">
      <c r="D34" s="13"/>
      <c r="E34" s="13"/>
      <c r="F34" s="13"/>
      <c r="G34" s="23"/>
      <c r="H34" s="23"/>
      <c r="I34" s="23"/>
      <c r="J34" s="2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ht="20.1" customHeight="1" spans="1:37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ht="20.1" customHeight="1" spans="1:50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ht="20.1" customHeight="1" spans="1:50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ht="20.1" customHeight="1" spans="1:50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ht="20.1" customHeight="1" spans="1:50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ht="20.1" customHeight="1" spans="1:50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ht="20.1" customHeight="1" spans="1:50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ht="20.1" customHeight="1" spans="1:37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ht="20.1" customHeight="1" spans="1:37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ht="20.1" customHeight="1" spans="1:37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ht="20.1" customHeight="1" spans="1:36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ht="20.1" customHeight="1" spans="1:37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ht="20.1" customHeight="1" spans="1:4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ht="20.1" customHeight="1" spans="1:4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ht="20.1" customHeight="1" spans="1:4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ht="20.1" customHeight="1" spans="1:4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0.075</v>
      </c>
      <c r="AJ17" s="3">
        <v>2</v>
      </c>
      <c r="AK17" s="1"/>
      <c r="AN17" s="3" t="s">
        <v>12</v>
      </c>
      <c r="AO17" s="3" t="s">
        <v>29</v>
      </c>
    </row>
    <row r="18" ht="20.1" customHeight="1" spans="1:4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ht="20.1" customHeight="1" spans="1:4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0.025</v>
      </c>
      <c r="AJ19" s="3">
        <v>4</v>
      </c>
      <c r="AK19" s="1"/>
      <c r="AN19" s="3" t="s">
        <v>29</v>
      </c>
      <c r="AO19" s="3" t="s">
        <v>2</v>
      </c>
    </row>
    <row r="20" ht="20.1" customHeight="1" spans="1:37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ht="20.1" customHeight="1" spans="1:37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ht="20.1" customHeight="1" spans="1:34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ht="20.1" customHeight="1" spans="1:3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</v>
      </c>
      <c r="H23" s="3">
        <v>0.55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ht="20.1" customHeight="1" spans="1:3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2.3</v>
      </c>
      <c r="H24" s="3">
        <v>0.575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ht="20.1" customHeight="1" spans="1:3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ht="20.1" customHeight="1" spans="1:3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ht="20.1" customHeight="1" spans="1:3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ht="20.1" customHeight="1" spans="1:3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ht="20.1" customHeight="1" spans="1:3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ht="20.1" customHeight="1" spans="1:3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0.725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ht="20.1" customHeight="1" spans="1:3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ht="20.1" customHeight="1" spans="1:3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ht="20.1" customHeight="1" spans="1:3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ht="20.1" customHeight="1" spans="1:3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0.825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ht="20.1" customHeight="1" spans="1:3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ht="20.1" customHeight="1" spans="1:29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ht="20.1" customHeight="1" spans="1:3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ht="20.1" customHeight="1" spans="1:3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ht="20.1" customHeight="1" spans="1:3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ht="20.1" customHeight="1" spans="1:3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0.975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ht="20.1" customHeight="1" spans="1:3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ht="20.1" customHeight="1" spans="1:3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ht="20.1" customHeight="1" spans="1:3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ht="20.1" customHeight="1" spans="1:3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ht="20.1" customHeight="1" spans="1:3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ht="20.1" customHeight="1" spans="1:3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ht="20.1" customHeight="1" spans="1:3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ht="20.1" customHeight="1" spans="1:3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ht="20.1" customHeight="1" spans="1:29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ht="20.1" customHeight="1" spans="1:3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ht="20.1" customHeight="1" spans="1:3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ht="20.1" customHeight="1" spans="1:3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ht="20.1" customHeight="1" spans="1:3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ht="20.1" customHeight="1" spans="1:3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ht="20.1" customHeight="1" spans="1:3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ht="20.1" customHeight="1" spans="1:3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ht="20.1" customHeight="1" spans="1:3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ht="20.1" customHeight="1" spans="1:3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ht="20.1" customHeight="1" spans="1:3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ht="20.1" customHeight="1" spans="1:3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ht="20.1" customHeight="1" spans="20:3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ht="20.1" customHeight="1" spans="19:3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ht="20.1" customHeight="1" spans="19:3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ht="20.1" customHeight="1" spans="20:3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ht="20.1" customHeight="1"/>
    <row r="67" ht="20.1" customHeight="1" spans="30:31">
      <c r="AD67" s="3" t="s">
        <v>1174</v>
      </c>
      <c r="AE67" s="5" t="s">
        <v>1175</v>
      </c>
    </row>
    <row r="68" ht="20.1" customHeight="1" spans="30:31">
      <c r="AD68" s="3" t="s">
        <v>1176</v>
      </c>
      <c r="AE68" s="5" t="s">
        <v>1177</v>
      </c>
    </row>
    <row r="69" ht="20.1" customHeight="1" spans="30:31">
      <c r="AD69" s="3" t="s">
        <v>1178</v>
      </c>
      <c r="AE69" s="5" t="s">
        <v>1179</v>
      </c>
    </row>
    <row r="70" ht="20.1" customHeight="1" spans="30:31">
      <c r="AD70" s="3" t="s">
        <v>1180</v>
      </c>
      <c r="AE70" s="5" t="s">
        <v>1181</v>
      </c>
    </row>
    <row r="71" ht="20.1" customHeight="1" spans="30:31">
      <c r="AD71" s="3" t="s">
        <v>1182</v>
      </c>
      <c r="AE71" s="5" t="s">
        <v>1183</v>
      </c>
    </row>
    <row r="72" ht="20.1" customHeight="1" spans="30:31">
      <c r="AD72" s="3" t="s">
        <v>1184</v>
      </c>
      <c r="AE72" s="5" t="s">
        <v>1185</v>
      </c>
    </row>
    <row r="73" ht="20.1" customHeight="1" spans="30:31">
      <c r="AD73" s="3" t="s">
        <v>1186</v>
      </c>
      <c r="AE73" s="5" t="s">
        <v>1187</v>
      </c>
    </row>
    <row r="74" ht="20.1" customHeight="1" spans="30:31">
      <c r="AD74" s="3" t="s">
        <v>1188</v>
      </c>
      <c r="AE74" s="5" t="s">
        <v>1189</v>
      </c>
    </row>
    <row r="75" ht="20.1" customHeight="1" spans="30:31">
      <c r="AD75" s="3" t="s">
        <v>1190</v>
      </c>
      <c r="AE75" s="5" t="s">
        <v>1191</v>
      </c>
    </row>
    <row r="76" ht="20.1" customHeight="1" spans="30:31">
      <c r="AD76" s="3" t="s">
        <v>1192</v>
      </c>
      <c r="AE76" s="5" t="s">
        <v>1193</v>
      </c>
    </row>
    <row r="77" ht="20.1" customHeight="1" spans="30:31">
      <c r="AD77" s="3" t="s">
        <v>1194</v>
      </c>
      <c r="AE77" s="5" t="s">
        <v>1195</v>
      </c>
    </row>
    <row r="78" ht="20.1" customHeight="1" spans="30:31">
      <c r="AD78" s="3" t="s">
        <v>1196</v>
      </c>
      <c r="AE78" s="5" t="s">
        <v>1197</v>
      </c>
    </row>
    <row r="79" ht="20.1" customHeight="1" spans="30:31">
      <c r="AD79" s="3" t="s">
        <v>1198</v>
      </c>
      <c r="AE79" s="5" t="s">
        <v>1199</v>
      </c>
    </row>
    <row r="80" ht="20.1" customHeight="1" spans="30:31">
      <c r="AD80" s="3" t="s">
        <v>1200</v>
      </c>
      <c r="AE80" s="5" t="s">
        <v>1201</v>
      </c>
    </row>
    <row r="81" ht="20.1" customHeight="1" spans="30:31">
      <c r="AD81" s="3" t="s">
        <v>1202</v>
      </c>
      <c r="AE81" s="5" t="s">
        <v>1203</v>
      </c>
    </row>
    <row r="82" ht="20.1" customHeight="1" spans="30:31">
      <c r="AD82" s="3" t="s">
        <v>1204</v>
      </c>
      <c r="AE82" s="5" t="s">
        <v>1205</v>
      </c>
    </row>
    <row r="83" ht="20.1" customHeight="1" spans="30:31">
      <c r="AD83" s="3" t="s">
        <v>1206</v>
      </c>
      <c r="AE83" s="5" t="s">
        <v>1207</v>
      </c>
    </row>
    <row r="84" ht="20.1" customHeight="1" spans="30:31">
      <c r="AD84" s="3" t="s">
        <v>1208</v>
      </c>
      <c r="AE84" s="5" t="s">
        <v>1209</v>
      </c>
    </row>
    <row r="85" ht="20.1" customHeight="1" spans="30:31">
      <c r="AD85" s="3" t="s">
        <v>1210</v>
      </c>
      <c r="AE85" s="5" t="s">
        <v>1211</v>
      </c>
    </row>
    <row r="86" ht="20.1" customHeight="1" spans="30:31">
      <c r="AD86" s="3" t="s">
        <v>1212</v>
      </c>
      <c r="AE86" s="5" t="s">
        <v>1213</v>
      </c>
    </row>
    <row r="87" ht="20.1" customHeight="1" spans="30:31">
      <c r="AD87" s="3" t="s">
        <v>1214</v>
      </c>
      <c r="AE87" s="5" t="s">
        <v>1215</v>
      </c>
    </row>
    <row r="88" ht="20.1" customHeight="1" spans="30:31">
      <c r="AD88" s="3" t="s">
        <v>1216</v>
      </c>
      <c r="AE88" s="5" t="s">
        <v>1217</v>
      </c>
    </row>
    <row r="89" ht="20.1" customHeight="1" spans="30:31">
      <c r="AD89" s="3" t="s">
        <v>1218</v>
      </c>
      <c r="AE89" s="5" t="s">
        <v>1219</v>
      </c>
    </row>
    <row r="90" ht="20.1" customHeight="1" spans="30:31">
      <c r="AD90" s="3" t="s">
        <v>1220</v>
      </c>
      <c r="AE90" s="5" t="s">
        <v>1221</v>
      </c>
    </row>
    <row r="91" ht="20.1" customHeight="1" spans="30:31">
      <c r="AD91" s="3" t="s">
        <v>1222</v>
      </c>
      <c r="AE91" s="5" t="s">
        <v>1223</v>
      </c>
    </row>
    <row r="92" ht="20.1" customHeight="1" spans="30:31">
      <c r="AD92" s="3" t="s">
        <v>1224</v>
      </c>
      <c r="AE92" s="5" t="s">
        <v>1225</v>
      </c>
    </row>
    <row r="93" ht="20.1" customHeight="1" spans="30:31">
      <c r="AD93" s="3" t="s">
        <v>1226</v>
      </c>
      <c r="AE93" s="5" t="s">
        <v>1227</v>
      </c>
    </row>
    <row r="94" ht="20.1" customHeight="1" spans="30:31">
      <c r="AD94" s="3" t="s">
        <v>1228</v>
      </c>
      <c r="AE94" s="5" t="s">
        <v>1229</v>
      </c>
    </row>
    <row r="95" ht="20.1" customHeight="1" spans="30:31">
      <c r="AD95" s="3" t="s">
        <v>1230</v>
      </c>
      <c r="AE95" s="5" t="s">
        <v>1231</v>
      </c>
    </row>
    <row r="96" ht="20.1" customHeight="1" spans="30:31">
      <c r="AD96" s="3" t="s">
        <v>1232</v>
      </c>
      <c r="AE96" s="5" t="s">
        <v>1233</v>
      </c>
    </row>
    <row r="97" ht="20.1" customHeight="1" spans="30:31">
      <c r="AD97" s="3" t="s">
        <v>1234</v>
      </c>
      <c r="AE97" s="5" t="s">
        <v>1235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2022-11-29T16:29:49Z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